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comments28.xml" ContentType="application/vnd.openxmlformats-officedocument.spreadsheetml.comments+xml"/>
  <Override PartName="/xl/threadedComments/threadedComment28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9_BOM&amp;Drawing\BOM SAP\LOWE's\"/>
    </mc:Choice>
  </mc:AlternateContent>
  <xr:revisionPtr revIDLastSave="0" documentId="13_ncr:1_{9377D358-E855-4136-BEA6-EE6F7CA74331}" xr6:coauthVersionLast="47" xr6:coauthVersionMax="47" xr10:uidLastSave="{00000000-0000-0000-0000-000000000000}"/>
  <bookViews>
    <workbookView xWindow="20370" yWindow="-120" windowWidth="24240" windowHeight="13140" firstSheet="15" activeTab="15" xr2:uid="{AC8A7029-310A-41B4-8A33-9302FA3AE749}"/>
  </bookViews>
  <sheets>
    <sheet name="Sheet1" sheetId="1" state="hidden" r:id="rId1"/>
    <sheet name="Sheet2" sheetId="2" state="hidden" r:id="rId2"/>
    <sheet name="CPI27" sheetId="24" state="hidden" r:id="rId3"/>
    <sheet name="CPI27 (2)" sheetId="26" state="hidden" r:id="rId4"/>
    <sheet name="CPI27 (3)" sheetId="27" state="hidden" r:id="rId5"/>
    <sheet name="CPI27 (4)" sheetId="29" state="hidden" r:id="rId6"/>
    <sheet name="CPI27 (5)" sheetId="30" state="hidden" r:id="rId7"/>
    <sheet name="TC27 (6)" sheetId="34" state="hidden" r:id="rId8"/>
    <sheet name="TC27 (16-7-2025)" sheetId="35" state="hidden" r:id="rId9"/>
    <sheet name="TC27 (16-7-2025) (2)" sheetId="36" state="hidden" r:id="rId10"/>
    <sheet name="TC27BLK" sheetId="31" state="hidden" r:id="rId11"/>
    <sheet name="TC27BLK (2)" sheetId="37" state="hidden" r:id="rId12"/>
    <sheet name="TC27BLU" sheetId="32" state="hidden" r:id="rId13"/>
    <sheet name="TC27 (16-7-2025) (3)" sheetId="44" state="hidden" r:id="rId14"/>
    <sheet name="TC27 (16-7-2025) (4)" sheetId="45" state="hidden" r:id="rId15"/>
    <sheet name="TC27 (16-7-2025) (5)" sheetId="47" r:id="rId16"/>
    <sheet name="TC27BLK (3)" sheetId="40" state="hidden" r:id="rId17"/>
    <sheet name="TC27BLK (4)" sheetId="48" r:id="rId18"/>
    <sheet name="TC27BLU (2)" sheetId="38" state="hidden" r:id="rId19"/>
    <sheet name="TC27GRY" sheetId="33" state="hidden" r:id="rId20"/>
    <sheet name="TC27GRY (2)" sheetId="39" state="hidden" r:id="rId21"/>
    <sheet name="TC27GRY (3)" sheetId="41" state="hidden" r:id="rId22"/>
    <sheet name="TC27BLU (3)" sheetId="49" r:id="rId23"/>
    <sheet name="TC27GRY (4)" sheetId="46" state="hidden" r:id="rId24"/>
    <sheet name="TC27GRY (5)" sheetId="50" r:id="rId25"/>
    <sheet name="TC27GRE" sheetId="51" r:id="rId26"/>
    <sheet name="TC27PR" sheetId="52" r:id="rId27"/>
    <sheet name="CAPA" sheetId="42" r:id="rId28"/>
    <sheet name="CAPA (2)" sheetId="43" r:id="rId29"/>
    <sheet name="Sheet5" sheetId="28" state="hidden" r:id="rId30"/>
    <sheet name="Sheet4" sheetId="25" state="hidden" r:id="rId31"/>
    <sheet name="Part to IPC" sheetId="15" state="hidden" r:id="rId32"/>
    <sheet name="Sheet3" sheetId="14" state="hidden" r:id="rId33"/>
  </sheets>
  <externalReferences>
    <externalReference r:id="rId34"/>
  </externalReferences>
  <definedNames>
    <definedName name="_xlnm._FilterDatabase" localSheetId="27" hidden="1">CAPA!$A$2:$AO$546</definedName>
    <definedName name="_xlnm._FilterDatabase" localSheetId="28" hidden="1">'CAPA (2)'!$A$2:$AO$519</definedName>
    <definedName name="_xlnm._FilterDatabase" localSheetId="2" hidden="1">'CPI27'!$A$2:$AO$683</definedName>
    <definedName name="_xlnm._FilterDatabase" localSheetId="3" hidden="1">'CPI27 (2)'!$A$2:$AO$683</definedName>
    <definedName name="_xlnm._FilterDatabase" localSheetId="4" hidden="1">'CPI27 (3)'!$A$2:$AO$682</definedName>
    <definedName name="_xlnm._FilterDatabase" localSheetId="5" hidden="1">'CPI27 (4)'!$A$2:$AO$682</definedName>
    <definedName name="_xlnm._FilterDatabase" localSheetId="6" hidden="1">'CPI27 (5)'!$A$2:$AO$682</definedName>
    <definedName name="_xlnm._FilterDatabase" localSheetId="8" hidden="1">'TC27 (16-7-2025)'!$A$2:$AO$681</definedName>
    <definedName name="_xlnm._FilterDatabase" localSheetId="9" hidden="1">'TC27 (16-7-2025) (2)'!$A$2:$AO$685</definedName>
    <definedName name="_xlnm._FilterDatabase" localSheetId="13" hidden="1">'TC27 (16-7-2025) (3)'!$A$2:$AP$685</definedName>
    <definedName name="_xlnm._FilterDatabase" localSheetId="14" hidden="1">'TC27 (16-7-2025) (4)'!$A$2:$AP$685</definedName>
    <definedName name="_xlnm._FilterDatabase" localSheetId="15" hidden="1">'TC27 (16-7-2025) (5)'!$A$2:$AP$686</definedName>
    <definedName name="_xlnm._FilterDatabase" localSheetId="7" hidden="1">'TC27 (6)'!$A$2:$AO$681</definedName>
    <definedName name="_xlnm._FilterDatabase" localSheetId="10" hidden="1">TC27BLK!$A$2:$AO$681</definedName>
    <definedName name="_xlnm._FilterDatabase" localSheetId="11" hidden="1">'TC27BLK (2)'!$A$2:$AO$676</definedName>
    <definedName name="_xlnm._FilterDatabase" localSheetId="16" hidden="1">'TC27BLK (3)'!$A$2:$AO$676</definedName>
    <definedName name="_xlnm._FilterDatabase" localSheetId="17" hidden="1">'TC27BLK (4)'!$A$2:$AO$676</definedName>
    <definedName name="_xlnm._FilterDatabase" localSheetId="12" hidden="1">TC27BLU!$A$2:$AO$681</definedName>
    <definedName name="_xlnm._FilterDatabase" localSheetId="18" hidden="1">'TC27BLU (2)'!$A$2:$AO$676</definedName>
    <definedName name="_xlnm._FilterDatabase" localSheetId="22" hidden="1">'TC27BLU (3)'!$A$2:$AO$676</definedName>
    <definedName name="_xlnm._FilterDatabase" localSheetId="25" hidden="1">TC27GRE!$A$2:$AO$677</definedName>
    <definedName name="_xlnm._FilterDatabase" localSheetId="19" hidden="1">TC27GRY!$A$2:$AO$681</definedName>
    <definedName name="_xlnm._FilterDatabase" localSheetId="20" hidden="1">'TC27GRY (2)'!$A$2:$AO$676</definedName>
    <definedName name="_xlnm._FilterDatabase" localSheetId="21" hidden="1">'TC27GRY (3)'!$A$2:$AO$676</definedName>
    <definedName name="_xlnm._FilterDatabase" localSheetId="23" hidden="1">'TC27GRY (4)'!$A$2:$AO$676</definedName>
    <definedName name="_xlnm._FilterDatabase" localSheetId="24" hidden="1">'TC27GRY (5)'!$A$2:$AO$676</definedName>
    <definedName name="_xlnm._FilterDatabase" localSheetId="26" hidden="1">TC27PR!$A$2:$AO$677</definedName>
    <definedName name="_xlnm.Print_Area" localSheetId="27">CAPA!$A$1:$R$742</definedName>
    <definedName name="_xlnm.Print_Area" localSheetId="28">'CAPA (2)'!$A$1:$R$715</definedName>
    <definedName name="_xlnm.Print_Area" localSheetId="2">'CPI27'!$A$1:$R$879</definedName>
    <definedName name="_xlnm.Print_Area" localSheetId="3">'CPI27 (2)'!$A$1:$R$879</definedName>
    <definedName name="_xlnm.Print_Area" localSheetId="4">'CPI27 (3)'!$A$1:$R$878</definedName>
    <definedName name="_xlnm.Print_Area" localSheetId="5">'CPI27 (4)'!$A$1:$R$878</definedName>
    <definedName name="_xlnm.Print_Area" localSheetId="6">'CPI27 (5)'!$A$1:$R$878</definedName>
    <definedName name="_xlnm.Print_Area" localSheetId="31">'Part to IPC'!$A$1:$O$380</definedName>
    <definedName name="_xlnm.Print_Area" localSheetId="8">'TC27 (16-7-2025)'!$A$1:$R$877</definedName>
    <definedName name="_xlnm.Print_Area" localSheetId="9">'TC27 (16-7-2025) (2)'!$A$1:$R$881</definedName>
    <definedName name="_xlnm.Print_Area" localSheetId="13">'TC27 (16-7-2025) (3)'!$A$1:$S$881</definedName>
    <definedName name="_xlnm.Print_Area" localSheetId="14">'TC27 (16-7-2025) (4)'!$A$1:$S$881</definedName>
    <definedName name="_xlnm.Print_Area" localSheetId="15">'TC27 (16-7-2025) (5)'!$A$1:$S$882</definedName>
    <definedName name="_xlnm.Print_Area" localSheetId="7">'TC27 (6)'!$A$1:$R$877</definedName>
    <definedName name="_xlnm.Print_Area" localSheetId="10">TC27BLK!$A$1:$R$877</definedName>
    <definedName name="_xlnm.Print_Area" localSheetId="11">'TC27BLK (2)'!$A$1:$R$872</definedName>
    <definedName name="_xlnm.Print_Area" localSheetId="16">'TC27BLK (3)'!$A$1:$R$872</definedName>
    <definedName name="_xlnm.Print_Area" localSheetId="17">'TC27BLK (4)'!$A$1:$R$872</definedName>
    <definedName name="_xlnm.Print_Area" localSheetId="12">TC27BLU!$A$1:$R$877</definedName>
    <definedName name="_xlnm.Print_Area" localSheetId="18">'TC27BLU (2)'!$A$1:$R$872</definedName>
    <definedName name="_xlnm.Print_Area" localSheetId="22">'TC27BLU (3)'!$A$1:$R$872</definedName>
    <definedName name="_xlnm.Print_Area" localSheetId="25">TC27GRE!$A$1:$R$873</definedName>
    <definedName name="_xlnm.Print_Area" localSheetId="19">TC27GRY!$A$1:$R$877</definedName>
    <definedName name="_xlnm.Print_Area" localSheetId="20">'TC27GRY (2)'!$A$1:$R$872</definedName>
    <definedName name="_xlnm.Print_Area" localSheetId="21">'TC27GRY (3)'!$A$1:$R$872</definedName>
    <definedName name="_xlnm.Print_Area" localSheetId="23">'TC27GRY (4)'!$A$1:$R$872</definedName>
    <definedName name="_xlnm.Print_Area" localSheetId="24">'TC27GRY (5)'!$A$1:$R$872</definedName>
    <definedName name="_xlnm.Print_Area" localSheetId="26">TC27PR!$A$1:$R$873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7" i="52" l="1"/>
  <c r="O167" i="51"/>
  <c r="O167" i="50"/>
  <c r="O167" i="49"/>
  <c r="O167" i="48"/>
  <c r="O176" i="47"/>
  <c r="R92" i="52"/>
  <c r="AH92" i="52" s="1"/>
  <c r="R90" i="52"/>
  <c r="AM90" i="52" s="1"/>
  <c r="R89" i="52"/>
  <c r="AM89" i="52" s="1"/>
  <c r="R87" i="52"/>
  <c r="Y87" i="52" s="1"/>
  <c r="R86" i="52"/>
  <c r="Y86" i="52" s="1"/>
  <c r="R85" i="52"/>
  <c r="Y85" i="52" s="1"/>
  <c r="R84" i="52"/>
  <c r="O84" i="52"/>
  <c r="O85" i="52" s="1"/>
  <c r="AK75" i="52"/>
  <c r="AH75" i="52"/>
  <c r="R75" i="52"/>
  <c r="Y75" i="52" s="1"/>
  <c r="R73" i="52"/>
  <c r="AK73" i="52" s="1"/>
  <c r="R72" i="52"/>
  <c r="AK72" i="52" s="1"/>
  <c r="R70" i="52"/>
  <c r="AN70" i="52" s="1"/>
  <c r="R69" i="52"/>
  <c r="AN69" i="52" s="1"/>
  <c r="R68" i="52"/>
  <c r="AN68" i="52" s="1"/>
  <c r="R67" i="52"/>
  <c r="O67" i="52"/>
  <c r="O68" i="52" s="1"/>
  <c r="R58" i="52"/>
  <c r="Y58" i="52" s="1"/>
  <c r="R56" i="52"/>
  <c r="AB56" i="52" s="1"/>
  <c r="AE55" i="52"/>
  <c r="R55" i="52"/>
  <c r="AB55" i="52" s="1"/>
  <c r="R53" i="52"/>
  <c r="AN53" i="52" s="1"/>
  <c r="R52" i="52"/>
  <c r="AN52" i="52" s="1"/>
  <c r="R51" i="52"/>
  <c r="AN51" i="52" s="1"/>
  <c r="R50" i="52"/>
  <c r="O50" i="52"/>
  <c r="O59" i="52" s="1"/>
  <c r="R39" i="52"/>
  <c r="AN39" i="52" s="1"/>
  <c r="R37" i="52"/>
  <c r="AK37" i="52" s="1"/>
  <c r="R36" i="52"/>
  <c r="AK36" i="52" s="1"/>
  <c r="R34" i="52"/>
  <c r="AN34" i="52" s="1"/>
  <c r="R32" i="52"/>
  <c r="Y32" i="52" s="1"/>
  <c r="R30" i="52"/>
  <c r="AB30" i="52" s="1"/>
  <c r="R28" i="52"/>
  <c r="Y28" i="52" s="1"/>
  <c r="R26" i="52"/>
  <c r="Y26" i="52" s="1"/>
  <c r="R25" i="52"/>
  <c r="AN25" i="52" s="1"/>
  <c r="R23" i="52"/>
  <c r="AK23" i="52" s="1"/>
  <c r="R21" i="52"/>
  <c r="AN21" i="52" s="1"/>
  <c r="R20" i="52"/>
  <c r="AN20" i="52" s="1"/>
  <c r="R18" i="52"/>
  <c r="AN18" i="52" s="1"/>
  <c r="P17" i="52"/>
  <c r="R17" i="52" s="1"/>
  <c r="AN17" i="52" s="1"/>
  <c r="R15" i="52"/>
  <c r="Y15" i="52" s="1"/>
  <c r="R12" i="52"/>
  <c r="AN12" i="52" s="1"/>
  <c r="R8" i="52"/>
  <c r="AN8" i="52" s="1"/>
  <c r="R7" i="52"/>
  <c r="AN7" i="52" s="1"/>
  <c r="P6" i="52"/>
  <c r="R6" i="52" s="1"/>
  <c r="P5" i="52"/>
  <c r="R5" i="52" s="1"/>
  <c r="AN5" i="52" s="1"/>
  <c r="R4" i="52"/>
  <c r="O4" i="52"/>
  <c r="O5" i="52" s="1"/>
  <c r="O6" i="52" s="1"/>
  <c r="R3" i="52"/>
  <c r="R92" i="51"/>
  <c r="AN92" i="51" s="1"/>
  <c r="R90" i="51"/>
  <c r="AD90" i="51" s="1"/>
  <c r="R89" i="51"/>
  <c r="AA89" i="51" s="1"/>
  <c r="R87" i="51"/>
  <c r="Y87" i="51" s="1"/>
  <c r="R86" i="51"/>
  <c r="AN86" i="51" s="1"/>
  <c r="R85" i="51"/>
  <c r="AE85" i="51" s="1"/>
  <c r="R84" i="51"/>
  <c r="O84" i="51"/>
  <c r="O92" i="51" s="1"/>
  <c r="R75" i="51"/>
  <c r="AH75" i="51" s="1"/>
  <c r="R73" i="51"/>
  <c r="R72" i="51"/>
  <c r="AN72" i="51" s="1"/>
  <c r="R70" i="51"/>
  <c r="Y70" i="51" s="1"/>
  <c r="R69" i="51"/>
  <c r="R68" i="51"/>
  <c r="R67" i="51"/>
  <c r="O67" i="51"/>
  <c r="O68" i="51" s="1"/>
  <c r="O74" i="51" s="1"/>
  <c r="R58" i="51"/>
  <c r="Y58" i="51" s="1"/>
  <c r="R56" i="51"/>
  <c r="AB56" i="51" s="1"/>
  <c r="R55" i="51"/>
  <c r="AB55" i="51" s="1"/>
  <c r="R53" i="51"/>
  <c r="AE53" i="51" s="1"/>
  <c r="R52" i="51"/>
  <c r="AE52" i="51" s="1"/>
  <c r="R51" i="51"/>
  <c r="AE51" i="51" s="1"/>
  <c r="O50" i="51"/>
  <c r="R39" i="51"/>
  <c r="Y39" i="51" s="1"/>
  <c r="R37" i="51"/>
  <c r="R36" i="51"/>
  <c r="AB36" i="51" s="1"/>
  <c r="R34" i="51"/>
  <c r="AN34" i="51" s="1"/>
  <c r="R32" i="51"/>
  <c r="Y32" i="51" s="1"/>
  <c r="R30" i="51"/>
  <c r="AB30" i="51" s="1"/>
  <c r="R28" i="51"/>
  <c r="AE28" i="51" s="1"/>
  <c r="R26" i="51"/>
  <c r="AH26" i="51" s="1"/>
  <c r="R25" i="51"/>
  <c r="AH25" i="51" s="1"/>
  <c r="R23" i="51"/>
  <c r="R21" i="51"/>
  <c r="R20" i="51"/>
  <c r="Y20" i="51" s="1"/>
  <c r="R18" i="51"/>
  <c r="Y18" i="51" s="1"/>
  <c r="P17" i="51"/>
  <c r="R17" i="51" s="1"/>
  <c r="AB17" i="51" s="1"/>
  <c r="R15" i="51"/>
  <c r="AE15" i="51" s="1"/>
  <c r="R12" i="51"/>
  <c r="AE12" i="51" s="1"/>
  <c r="R8" i="51"/>
  <c r="Y8" i="51" s="1"/>
  <c r="R7" i="51"/>
  <c r="Y7" i="51" s="1"/>
  <c r="P6" i="51"/>
  <c r="R6" i="51" s="1"/>
  <c r="P5" i="51"/>
  <c r="R5" i="51" s="1"/>
  <c r="O4" i="51"/>
  <c r="O5" i="51" s="1"/>
  <c r="O6" i="51" s="1"/>
  <c r="AH55" i="52" l="1"/>
  <c r="AK28" i="52"/>
  <c r="AH73" i="52"/>
  <c r="AE53" i="52"/>
  <c r="AB12" i="52"/>
  <c r="AN23" i="52"/>
  <c r="Y30" i="52"/>
  <c r="AE34" i="52"/>
  <c r="AH72" i="52"/>
  <c r="AA89" i="52"/>
  <c r="AB34" i="52"/>
  <c r="X89" i="52"/>
  <c r="AH12" i="52"/>
  <c r="AE30" i="52"/>
  <c r="Y53" i="52"/>
  <c r="AN72" i="52"/>
  <c r="AD89" i="52"/>
  <c r="Y12" i="52"/>
  <c r="AH30" i="52"/>
  <c r="AB53" i="52"/>
  <c r="AK30" i="52"/>
  <c r="AB28" i="52"/>
  <c r="AH53" i="52"/>
  <c r="AK92" i="52"/>
  <c r="AE28" i="52"/>
  <c r="AE32" i="52"/>
  <c r="AB75" i="52"/>
  <c r="AE87" i="52"/>
  <c r="AN92" i="52"/>
  <c r="O93" i="52"/>
  <c r="O89" i="52"/>
  <c r="O90" i="52" s="1"/>
  <c r="O91" i="52" s="1"/>
  <c r="AB26" i="52"/>
  <c r="Y36" i="52"/>
  <c r="AE58" i="52"/>
  <c r="AE86" i="52"/>
  <c r="AE12" i="52"/>
  <c r="Y25" i="52"/>
  <c r="AE26" i="52"/>
  <c r="AH28" i="52"/>
  <c r="AN36" i="52"/>
  <c r="Y51" i="52"/>
  <c r="AB52" i="52"/>
  <c r="AK55" i="52"/>
  <c r="AN75" i="52"/>
  <c r="AA90" i="52"/>
  <c r="AH26" i="52"/>
  <c r="AB51" i="52"/>
  <c r="AD90" i="52"/>
  <c r="AK7" i="52"/>
  <c r="AK12" i="52"/>
  <c r="AK20" i="52"/>
  <c r="AE25" i="52"/>
  <c r="AK26" i="52"/>
  <c r="AN28" i="52"/>
  <c r="Y37" i="52"/>
  <c r="AE51" i="52"/>
  <c r="AH52" i="52"/>
  <c r="AK53" i="52"/>
  <c r="Y56" i="52"/>
  <c r="AN73" i="52"/>
  <c r="O92" i="52"/>
  <c r="Y52" i="52"/>
  <c r="AE52" i="52"/>
  <c r="AH25" i="52"/>
  <c r="AN26" i="52"/>
  <c r="Y34" i="52"/>
  <c r="AN37" i="52"/>
  <c r="AH51" i="52"/>
  <c r="AK52" i="52"/>
  <c r="AE56" i="52"/>
  <c r="AK8" i="52"/>
  <c r="AK25" i="52"/>
  <c r="AK51" i="52"/>
  <c r="AH56" i="52"/>
  <c r="Y92" i="52"/>
  <c r="AB25" i="52"/>
  <c r="AB15" i="52"/>
  <c r="AH23" i="52"/>
  <c r="Y55" i="52"/>
  <c r="AK56" i="52"/>
  <c r="AE75" i="52"/>
  <c r="AE85" i="52"/>
  <c r="AB92" i="52"/>
  <c r="O74" i="52"/>
  <c r="O72" i="52"/>
  <c r="O73" i="52"/>
  <c r="O76" i="52"/>
  <c r="O75" i="52"/>
  <c r="O69" i="52"/>
  <c r="O70" i="52" s="1"/>
  <c r="O71" i="52" s="1"/>
  <c r="AN6" i="52"/>
  <c r="AK6" i="52"/>
  <c r="AH6" i="52"/>
  <c r="AE6" i="52"/>
  <c r="Y6" i="52"/>
  <c r="AB6" i="52"/>
  <c r="O17" i="52"/>
  <c r="O15" i="52"/>
  <c r="O16" i="52" s="1"/>
  <c r="O12" i="52"/>
  <c r="O13" i="52" s="1"/>
  <c r="O14" i="52" s="1"/>
  <c r="O7" i="52"/>
  <c r="AB32" i="52"/>
  <c r="O39" i="52"/>
  <c r="O40" i="52"/>
  <c r="AB58" i="52"/>
  <c r="AB85" i="52"/>
  <c r="AB86" i="52"/>
  <c r="AB87" i="52"/>
  <c r="X90" i="52"/>
  <c r="Y18" i="52"/>
  <c r="AB5" i="52"/>
  <c r="Y8" i="52"/>
  <c r="AH15" i="52"/>
  <c r="Y20" i="52"/>
  <c r="AH32" i="52"/>
  <c r="AB36" i="52"/>
  <c r="AB37" i="52"/>
  <c r="Y68" i="52"/>
  <c r="Y69" i="52"/>
  <c r="AH86" i="52"/>
  <c r="AE5" i="52"/>
  <c r="AB7" i="52"/>
  <c r="AB8" i="52"/>
  <c r="AK15" i="52"/>
  <c r="AE17" i="52"/>
  <c r="AE18" i="52"/>
  <c r="AB20" i="52"/>
  <c r="AB21" i="52"/>
  <c r="Y23" i="52"/>
  <c r="AN30" i="52"/>
  <c r="AK32" i="52"/>
  <c r="AH34" i="52"/>
  <c r="AE36" i="52"/>
  <c r="AE37" i="52"/>
  <c r="AB39" i="52"/>
  <c r="O51" i="52"/>
  <c r="O52" i="52" s="1"/>
  <c r="O53" i="52" s="1"/>
  <c r="O54" i="52" s="1"/>
  <c r="AN55" i="52"/>
  <c r="AN56" i="52"/>
  <c r="AK58" i="52"/>
  <c r="AB68" i="52"/>
  <c r="AB69" i="52"/>
  <c r="AB70" i="52"/>
  <c r="Y72" i="52"/>
  <c r="Y73" i="52"/>
  <c r="AK85" i="52"/>
  <c r="AK86" i="52"/>
  <c r="AK87" i="52"/>
  <c r="AG89" i="52"/>
  <c r="AG90" i="52"/>
  <c r="AE92" i="52"/>
  <c r="Y5" i="52"/>
  <c r="AE15" i="52"/>
  <c r="AB17" i="52"/>
  <c r="Y21" i="52"/>
  <c r="Y39" i="52"/>
  <c r="AH58" i="52"/>
  <c r="Y70" i="52"/>
  <c r="AH85" i="52"/>
  <c r="AH87" i="52"/>
  <c r="AH5" i="52"/>
  <c r="AE7" i="52"/>
  <c r="AE8" i="52"/>
  <c r="AN15" i="52"/>
  <c r="AH17" i="52"/>
  <c r="AH18" i="52"/>
  <c r="AE20" i="52"/>
  <c r="AE21" i="52"/>
  <c r="AB23" i="52"/>
  <c r="AN32" i="52"/>
  <c r="AK34" i="52"/>
  <c r="AH36" i="52"/>
  <c r="AH37" i="52"/>
  <c r="AE39" i="52"/>
  <c r="O55" i="52"/>
  <c r="O56" i="52" s="1"/>
  <c r="O57" i="52" s="1"/>
  <c r="AN58" i="52"/>
  <c r="AE68" i="52"/>
  <c r="AE69" i="52"/>
  <c r="AE70" i="52"/>
  <c r="AB72" i="52"/>
  <c r="AB73" i="52"/>
  <c r="AN85" i="52"/>
  <c r="AN86" i="52"/>
  <c r="AN87" i="52"/>
  <c r="AJ89" i="52"/>
  <c r="AJ90" i="52"/>
  <c r="Y17" i="52"/>
  <c r="Y7" i="52"/>
  <c r="AB18" i="52"/>
  <c r="AK5" i="52"/>
  <c r="AH7" i="52"/>
  <c r="AH8" i="52"/>
  <c r="AK17" i="52"/>
  <c r="AK18" i="52"/>
  <c r="AH20" i="52"/>
  <c r="AH21" i="52"/>
  <c r="AE23" i="52"/>
  <c r="AH39" i="52"/>
  <c r="O58" i="52"/>
  <c r="AH68" i="52"/>
  <c r="AH69" i="52"/>
  <c r="AH70" i="52"/>
  <c r="AE72" i="52"/>
  <c r="AE73" i="52"/>
  <c r="O86" i="52"/>
  <c r="O87" i="52" s="1"/>
  <c r="O88" i="52" s="1"/>
  <c r="AK68" i="52"/>
  <c r="AK21" i="52"/>
  <c r="AK39" i="52"/>
  <c r="AK69" i="52"/>
  <c r="AK70" i="52"/>
  <c r="AE86" i="51"/>
  <c r="AN56" i="51"/>
  <c r="AH86" i="51"/>
  <c r="AB86" i="51"/>
  <c r="AN51" i="51"/>
  <c r="Y34" i="51"/>
  <c r="AN15" i="51"/>
  <c r="AE56" i="51"/>
  <c r="AG89" i="51"/>
  <c r="AK58" i="51"/>
  <c r="AH56" i="51"/>
  <c r="Y85" i="51"/>
  <c r="AJ89" i="51"/>
  <c r="AK51" i="51"/>
  <c r="AK56" i="51"/>
  <c r="AM89" i="51"/>
  <c r="AH12" i="51"/>
  <c r="AB87" i="51"/>
  <c r="AN26" i="51"/>
  <c r="Y15" i="51"/>
  <c r="AK30" i="51"/>
  <c r="AK53" i="51"/>
  <c r="AH87" i="51"/>
  <c r="AG90" i="51"/>
  <c r="AE87" i="51"/>
  <c r="AB15" i="51"/>
  <c r="AN30" i="51"/>
  <c r="AN53" i="51"/>
  <c r="Y86" i="51"/>
  <c r="AK87" i="51"/>
  <c r="AJ90" i="51"/>
  <c r="AH15" i="51"/>
  <c r="AN58" i="51"/>
  <c r="AM90" i="51"/>
  <c r="AK15" i="51"/>
  <c r="AD89" i="51"/>
  <c r="AH28" i="51"/>
  <c r="AE34" i="51"/>
  <c r="AK12" i="51"/>
  <c r="AE55" i="51"/>
  <c r="AK25" i="51"/>
  <c r="AN28" i="51"/>
  <c r="AE32" i="51"/>
  <c r="AH34" i="51"/>
  <c r="AK52" i="51"/>
  <c r="AH55" i="51"/>
  <c r="AK75" i="51"/>
  <c r="AH85" i="51"/>
  <c r="AK86" i="51"/>
  <c r="AN87" i="51"/>
  <c r="Y92" i="51"/>
  <c r="AB34" i="51"/>
  <c r="AB85" i="51"/>
  <c r="AN25" i="51"/>
  <c r="AH32" i="51"/>
  <c r="AK34" i="51"/>
  <c r="AN52" i="51"/>
  <c r="AK55" i="51"/>
  <c r="AB58" i="51"/>
  <c r="AN75" i="51"/>
  <c r="AK85" i="51"/>
  <c r="X90" i="51"/>
  <c r="AB92" i="51"/>
  <c r="AK28" i="51"/>
  <c r="AE30" i="51"/>
  <c r="AK32" i="51"/>
  <c r="AN55" i="51"/>
  <c r="AE58" i="51"/>
  <c r="AN85" i="51"/>
  <c r="X89" i="51"/>
  <c r="AA90" i="51"/>
  <c r="AE92" i="51"/>
  <c r="AN12" i="51"/>
  <c r="AB32" i="51"/>
  <c r="AH52" i="51"/>
  <c r="AK26" i="51"/>
  <c r="AH30" i="51"/>
  <c r="AN32" i="51"/>
  <c r="AH51" i="51"/>
  <c r="AH53" i="51"/>
  <c r="AH58" i="51"/>
  <c r="AN6" i="51"/>
  <c r="AH6" i="51"/>
  <c r="AK6" i="51"/>
  <c r="AE6" i="51"/>
  <c r="AB6" i="51"/>
  <c r="Y6" i="51"/>
  <c r="O72" i="51"/>
  <c r="AB18" i="51"/>
  <c r="O69" i="51"/>
  <c r="O70" i="51" s="1"/>
  <c r="O71" i="51" s="1"/>
  <c r="AK23" i="51"/>
  <c r="AE23" i="51"/>
  <c r="Y23" i="51"/>
  <c r="AH23" i="51"/>
  <c r="AB23" i="51"/>
  <c r="AN69" i="51"/>
  <c r="AH69" i="51"/>
  <c r="AK69" i="51"/>
  <c r="AE69" i="51"/>
  <c r="AB69" i="51"/>
  <c r="AH37" i="51"/>
  <c r="AE37" i="51"/>
  <c r="AN37" i="51"/>
  <c r="AK37" i="51"/>
  <c r="AN68" i="51"/>
  <c r="AE68" i="51"/>
  <c r="AB68" i="51"/>
  <c r="AK68" i="51"/>
  <c r="AH68" i="51"/>
  <c r="Y37" i="51"/>
  <c r="AE5" i="51"/>
  <c r="AN5" i="51"/>
  <c r="AK5" i="51"/>
  <c r="AH5" i="51"/>
  <c r="AB37" i="51"/>
  <c r="AK72" i="51"/>
  <c r="AE72" i="51"/>
  <c r="AH72" i="51"/>
  <c r="AB72" i="51"/>
  <c r="Y72" i="51"/>
  <c r="Y5" i="51"/>
  <c r="O39" i="51"/>
  <c r="AB5" i="51"/>
  <c r="AN8" i="51"/>
  <c r="AH8" i="51"/>
  <c r="AK8" i="51"/>
  <c r="AE8" i="51"/>
  <c r="AB8" i="51"/>
  <c r="AN20" i="51"/>
  <c r="AH20" i="51"/>
  <c r="AB20" i="51"/>
  <c r="AK20" i="51"/>
  <c r="AE20" i="51"/>
  <c r="AN23" i="51"/>
  <c r="AN39" i="51"/>
  <c r="AH39" i="51"/>
  <c r="AK39" i="51"/>
  <c r="AE39" i="51"/>
  <c r="AB39" i="51"/>
  <c r="Y69" i="51"/>
  <c r="O73" i="51"/>
  <c r="O76" i="51"/>
  <c r="O15" i="51"/>
  <c r="O16" i="51" s="1"/>
  <c r="O12" i="51"/>
  <c r="O13" i="51" s="1"/>
  <c r="O14" i="51" s="1"/>
  <c r="O17" i="51"/>
  <c r="O7" i="51"/>
  <c r="AH18" i="51"/>
  <c r="AN18" i="51"/>
  <c r="AK18" i="51"/>
  <c r="AE18" i="51"/>
  <c r="O75" i="51"/>
  <c r="Y68" i="51"/>
  <c r="AK17" i="51"/>
  <c r="AE17" i="51"/>
  <c r="AN17" i="51"/>
  <c r="AH17" i="51"/>
  <c r="AK36" i="51"/>
  <c r="AH36" i="51"/>
  <c r="AN36" i="51"/>
  <c r="AE36" i="51"/>
  <c r="AK73" i="51"/>
  <c r="Y73" i="51"/>
  <c r="AH73" i="51"/>
  <c r="AE73" i="51"/>
  <c r="AB73" i="51"/>
  <c r="AN21" i="51"/>
  <c r="AE21" i="51"/>
  <c r="AK21" i="51"/>
  <c r="AH21" i="51"/>
  <c r="AB21" i="51"/>
  <c r="O59" i="51"/>
  <c r="O55" i="51"/>
  <c r="O56" i="51" s="1"/>
  <c r="O57" i="51" s="1"/>
  <c r="O51" i="51"/>
  <c r="O52" i="51" s="1"/>
  <c r="O53" i="51" s="1"/>
  <c r="O54" i="51" s="1"/>
  <c r="O58" i="51"/>
  <c r="Y21" i="51"/>
  <c r="AN7" i="51"/>
  <c r="AE7" i="51"/>
  <c r="AB7" i="51"/>
  <c r="AK7" i="51"/>
  <c r="AH7" i="51"/>
  <c r="Y17" i="51"/>
  <c r="Y36" i="51"/>
  <c r="O40" i="51"/>
  <c r="AN70" i="51"/>
  <c r="AB70" i="51"/>
  <c r="AK70" i="51"/>
  <c r="AH70" i="51"/>
  <c r="AE70" i="51"/>
  <c r="AN73" i="51"/>
  <c r="Y26" i="51"/>
  <c r="AH92" i="51"/>
  <c r="Y12" i="51"/>
  <c r="AB25" i="51"/>
  <c r="Y28" i="51"/>
  <c r="Y51" i="51"/>
  <c r="Y53" i="51"/>
  <c r="AB75" i="51"/>
  <c r="AK92" i="51"/>
  <c r="AB12" i="51"/>
  <c r="AE25" i="51"/>
  <c r="AE26" i="51"/>
  <c r="AB28" i="51"/>
  <c r="Y30" i="51"/>
  <c r="AB51" i="51"/>
  <c r="AB52" i="51"/>
  <c r="AB53" i="51"/>
  <c r="Y55" i="51"/>
  <c r="Y56" i="51"/>
  <c r="AE75" i="51"/>
  <c r="Y25" i="51"/>
  <c r="Y75" i="51"/>
  <c r="AB26" i="51"/>
  <c r="Y52" i="51"/>
  <c r="O85" i="51"/>
  <c r="N156" i="50"/>
  <c r="N155" i="50"/>
  <c r="N151" i="50"/>
  <c r="N150" i="50"/>
  <c r="N149" i="50"/>
  <c r="N148" i="50"/>
  <c r="N147" i="50"/>
  <c r="N146" i="50"/>
  <c r="N145" i="50"/>
  <c r="N144" i="50"/>
  <c r="N143" i="50"/>
  <c r="N142" i="50"/>
  <c r="N141" i="50"/>
  <c r="N140" i="50"/>
  <c r="N139" i="50"/>
  <c r="N138" i="50"/>
  <c r="N137" i="50"/>
  <c r="N135" i="50"/>
  <c r="N134" i="50"/>
  <c r="N133" i="50"/>
  <c r="N132" i="50"/>
  <c r="N131" i="50"/>
  <c r="N130" i="50"/>
  <c r="N129" i="50"/>
  <c r="N128" i="50"/>
  <c r="N127" i="50"/>
  <c r="N126" i="50"/>
  <c r="N125" i="50"/>
  <c r="N120" i="50"/>
  <c r="N119" i="50"/>
  <c r="N118" i="50"/>
  <c r="N117" i="50"/>
  <c r="N116" i="50"/>
  <c r="N115" i="50"/>
  <c r="N114" i="50"/>
  <c r="N113" i="50"/>
  <c r="N112" i="50"/>
  <c r="N111" i="50"/>
  <c r="N110" i="50"/>
  <c r="N109" i="50"/>
  <c r="N108" i="50"/>
  <c r="N107" i="50"/>
  <c r="N106" i="50"/>
  <c r="N105" i="50"/>
  <c r="N104" i="50"/>
  <c r="N103" i="50"/>
  <c r="N102" i="50"/>
  <c r="N101" i="50"/>
  <c r="R92" i="50"/>
  <c r="AK92" i="50" s="1"/>
  <c r="R90" i="50"/>
  <c r="AM90" i="50" s="1"/>
  <c r="R89" i="50"/>
  <c r="AM89" i="50" s="1"/>
  <c r="R87" i="50"/>
  <c r="AB87" i="50" s="1"/>
  <c r="AH86" i="50"/>
  <c r="R86" i="50"/>
  <c r="AB86" i="50" s="1"/>
  <c r="R85" i="50"/>
  <c r="AB85" i="50" s="1"/>
  <c r="R84" i="50"/>
  <c r="O84" i="50"/>
  <c r="O92" i="50" s="1"/>
  <c r="R75" i="50"/>
  <c r="AK75" i="50" s="1"/>
  <c r="R73" i="50"/>
  <c r="AN73" i="50" s="1"/>
  <c r="R72" i="50"/>
  <c r="AN72" i="50" s="1"/>
  <c r="R70" i="50"/>
  <c r="AN70" i="50" s="1"/>
  <c r="R69" i="50"/>
  <c r="AN69" i="50" s="1"/>
  <c r="R68" i="50"/>
  <c r="AN68" i="50" s="1"/>
  <c r="R67" i="50"/>
  <c r="O67" i="50"/>
  <c r="O68" i="50" s="1"/>
  <c r="AE58" i="50"/>
  <c r="R58" i="50"/>
  <c r="AB58" i="50" s="1"/>
  <c r="R56" i="50"/>
  <c r="AB56" i="50" s="1"/>
  <c r="R55" i="50"/>
  <c r="AB55" i="50" s="1"/>
  <c r="R53" i="50"/>
  <c r="AE53" i="50" s="1"/>
  <c r="R52" i="50"/>
  <c r="AE52" i="50" s="1"/>
  <c r="R51" i="50"/>
  <c r="AE51" i="50" s="1"/>
  <c r="R50" i="50"/>
  <c r="O50" i="50"/>
  <c r="O59" i="50" s="1"/>
  <c r="R39" i="50"/>
  <c r="AN39" i="50" s="1"/>
  <c r="R37" i="50"/>
  <c r="AK37" i="50" s="1"/>
  <c r="R36" i="50"/>
  <c r="AK36" i="50" s="1"/>
  <c r="R34" i="50"/>
  <c r="AK34" i="50" s="1"/>
  <c r="R32" i="50"/>
  <c r="AB32" i="50" s="1"/>
  <c r="R30" i="50"/>
  <c r="AB30" i="50" s="1"/>
  <c r="AB28" i="50"/>
  <c r="R28" i="50"/>
  <c r="AE28" i="50" s="1"/>
  <c r="R26" i="50"/>
  <c r="AK26" i="50" s="1"/>
  <c r="R25" i="50"/>
  <c r="AK25" i="50" s="1"/>
  <c r="R23" i="50"/>
  <c r="AN23" i="50" s="1"/>
  <c r="R21" i="50"/>
  <c r="AN21" i="50" s="1"/>
  <c r="R20" i="50"/>
  <c r="Y20" i="50" s="1"/>
  <c r="R18" i="50"/>
  <c r="AK18" i="50" s="1"/>
  <c r="P17" i="50"/>
  <c r="R17" i="50" s="1"/>
  <c r="R15" i="50"/>
  <c r="AB15" i="50" s="1"/>
  <c r="AH12" i="50"/>
  <c r="R12" i="50"/>
  <c r="AE12" i="50" s="1"/>
  <c r="R8" i="50"/>
  <c r="AN8" i="50" s="1"/>
  <c r="R7" i="50"/>
  <c r="AN7" i="50" s="1"/>
  <c r="P6" i="50"/>
  <c r="R6" i="50" s="1"/>
  <c r="Y6" i="50" s="1"/>
  <c r="P5" i="50"/>
  <c r="R5" i="50" s="1"/>
  <c r="R4" i="50"/>
  <c r="O4" i="50"/>
  <c r="O5" i="50" s="1"/>
  <c r="O40" i="50" s="1"/>
  <c r="R3" i="50"/>
  <c r="R92" i="49"/>
  <c r="AN92" i="49" s="1"/>
  <c r="R90" i="49"/>
  <c r="AM90" i="49" s="1"/>
  <c r="R89" i="49"/>
  <c r="AM89" i="49" s="1"/>
  <c r="R87" i="49"/>
  <c r="AH87" i="49" s="1"/>
  <c r="AN86" i="49"/>
  <c r="R86" i="49"/>
  <c r="AH86" i="49" s="1"/>
  <c r="R85" i="49"/>
  <c r="AH85" i="49" s="1"/>
  <c r="R84" i="49"/>
  <c r="O84" i="49"/>
  <c r="O92" i="49" s="1"/>
  <c r="R75" i="49"/>
  <c r="AH75" i="49" s="1"/>
  <c r="Y73" i="49"/>
  <c r="R73" i="49"/>
  <c r="AE73" i="49" s="1"/>
  <c r="R72" i="49"/>
  <c r="AE72" i="49" s="1"/>
  <c r="R70" i="49"/>
  <c r="AN70" i="49" s="1"/>
  <c r="R69" i="49"/>
  <c r="AN69" i="49" s="1"/>
  <c r="R68" i="49"/>
  <c r="AN68" i="49" s="1"/>
  <c r="R67" i="49"/>
  <c r="O67" i="49"/>
  <c r="O68" i="49" s="1"/>
  <c r="O69" i="49" s="1"/>
  <c r="O70" i="49" s="1"/>
  <c r="O71" i="49" s="1"/>
  <c r="R58" i="49"/>
  <c r="AH58" i="49" s="1"/>
  <c r="R56" i="49"/>
  <c r="Y56" i="49" s="1"/>
  <c r="R55" i="49"/>
  <c r="AB55" i="49" s="1"/>
  <c r="R53" i="49"/>
  <c r="AB53" i="49" s="1"/>
  <c r="R52" i="49"/>
  <c r="AB52" i="49" s="1"/>
  <c r="R51" i="49"/>
  <c r="AB51" i="49" s="1"/>
  <c r="R50" i="49"/>
  <c r="O50" i="49"/>
  <c r="O51" i="49" s="1"/>
  <c r="O52" i="49" s="1"/>
  <c r="O53" i="49" s="1"/>
  <c r="O54" i="49" s="1"/>
  <c r="R39" i="49"/>
  <c r="AN39" i="49" s="1"/>
  <c r="R37" i="49"/>
  <c r="AN37" i="49" s="1"/>
  <c r="R36" i="49"/>
  <c r="AN36" i="49" s="1"/>
  <c r="R34" i="49"/>
  <c r="AN34" i="49" s="1"/>
  <c r="R32" i="49"/>
  <c r="Y32" i="49" s="1"/>
  <c r="R30" i="49"/>
  <c r="Y30" i="49" s="1"/>
  <c r="R28" i="49"/>
  <c r="AB28" i="49" s="1"/>
  <c r="AN26" i="49"/>
  <c r="R26" i="49"/>
  <c r="AH26" i="49" s="1"/>
  <c r="R25" i="49"/>
  <c r="AH25" i="49" s="1"/>
  <c r="AN23" i="49"/>
  <c r="R23" i="49"/>
  <c r="AH23" i="49" s="1"/>
  <c r="R21" i="49"/>
  <c r="AN21" i="49" s="1"/>
  <c r="R20" i="49"/>
  <c r="AN20" i="49" s="1"/>
  <c r="R18" i="49"/>
  <c r="AN18" i="49" s="1"/>
  <c r="P17" i="49"/>
  <c r="R17" i="49" s="1"/>
  <c r="AN17" i="49" s="1"/>
  <c r="AB15" i="49"/>
  <c r="R15" i="49"/>
  <c r="Y15" i="49" s="1"/>
  <c r="R12" i="49"/>
  <c r="AB12" i="49" s="1"/>
  <c r="R8" i="49"/>
  <c r="AN8" i="49" s="1"/>
  <c r="R7" i="49"/>
  <c r="AN7" i="49" s="1"/>
  <c r="P6" i="49"/>
  <c r="R6" i="49" s="1"/>
  <c r="P5" i="49"/>
  <c r="R5" i="49" s="1"/>
  <c r="AN5" i="49" s="1"/>
  <c r="R4" i="49"/>
  <c r="O4" i="49"/>
  <c r="O5" i="49" s="1"/>
  <c r="R3" i="49"/>
  <c r="R92" i="48"/>
  <c r="AN92" i="48" s="1"/>
  <c r="R90" i="48"/>
  <c r="AM90" i="48" s="1"/>
  <c r="R89" i="48"/>
  <c r="AM89" i="48" s="1"/>
  <c r="R87" i="48"/>
  <c r="AN87" i="48" s="1"/>
  <c r="R86" i="48"/>
  <c r="AN86" i="48" s="1"/>
  <c r="R85" i="48"/>
  <c r="AN85" i="48" s="1"/>
  <c r="R84" i="48"/>
  <c r="AH84" i="48" s="1"/>
  <c r="O84" i="48"/>
  <c r="O92" i="48" s="1"/>
  <c r="R75" i="48"/>
  <c r="AH75" i="48" s="1"/>
  <c r="R73" i="48"/>
  <c r="AN73" i="48" s="1"/>
  <c r="R72" i="48"/>
  <c r="AN72" i="48" s="1"/>
  <c r="R70" i="48"/>
  <c r="AN70" i="48" s="1"/>
  <c r="R69" i="48"/>
  <c r="AN69" i="48" s="1"/>
  <c r="R68" i="48"/>
  <c r="AN68" i="48" s="1"/>
  <c r="R67" i="48"/>
  <c r="O67" i="48"/>
  <c r="O68" i="48" s="1"/>
  <c r="O76" i="48" s="1"/>
  <c r="R58" i="48"/>
  <c r="AK58" i="48" s="1"/>
  <c r="R56" i="48"/>
  <c r="AK56" i="48" s="1"/>
  <c r="R55" i="48"/>
  <c r="AK55" i="48" s="1"/>
  <c r="R53" i="48"/>
  <c r="AN53" i="48" s="1"/>
  <c r="R52" i="48"/>
  <c r="AN52" i="48" s="1"/>
  <c r="R51" i="48"/>
  <c r="AN51" i="48" s="1"/>
  <c r="O50" i="48"/>
  <c r="O51" i="48" s="1"/>
  <c r="O52" i="48" s="1"/>
  <c r="O53" i="48" s="1"/>
  <c r="O54" i="48" s="1"/>
  <c r="R39" i="48"/>
  <c r="AN39" i="48" s="1"/>
  <c r="R37" i="48"/>
  <c r="AN37" i="48" s="1"/>
  <c r="R36" i="48"/>
  <c r="AN36" i="48" s="1"/>
  <c r="R34" i="48"/>
  <c r="Y34" i="48" s="1"/>
  <c r="R32" i="48"/>
  <c r="AB32" i="48" s="1"/>
  <c r="R30" i="48"/>
  <c r="AK30" i="48" s="1"/>
  <c r="R28" i="48"/>
  <c r="AK28" i="48" s="1"/>
  <c r="R26" i="48"/>
  <c r="AN26" i="48" s="1"/>
  <c r="R25" i="48"/>
  <c r="AN25" i="48" s="1"/>
  <c r="R23" i="48"/>
  <c r="AN23" i="48" s="1"/>
  <c r="R21" i="48"/>
  <c r="AN21" i="48" s="1"/>
  <c r="R20" i="48"/>
  <c r="AN20" i="48" s="1"/>
  <c r="R18" i="48"/>
  <c r="AK18" i="48" s="1"/>
  <c r="P17" i="48"/>
  <c r="R17" i="48" s="1"/>
  <c r="R15" i="48"/>
  <c r="AB15" i="48" s="1"/>
  <c r="R12" i="48"/>
  <c r="AK12" i="48" s="1"/>
  <c r="R8" i="48"/>
  <c r="AN8" i="48" s="1"/>
  <c r="R7" i="48"/>
  <c r="AN7" i="48" s="1"/>
  <c r="P6" i="48"/>
  <c r="R6" i="48" s="1"/>
  <c r="AN6" i="48" s="1"/>
  <c r="P5" i="48"/>
  <c r="R5" i="48" s="1"/>
  <c r="O4" i="48"/>
  <c r="O5" i="48" s="1"/>
  <c r="O40" i="48" s="1"/>
  <c r="R686" i="47"/>
  <c r="R685" i="47"/>
  <c r="R684" i="47"/>
  <c r="R683" i="47"/>
  <c r="R682" i="47"/>
  <c r="R681" i="47"/>
  <c r="R680" i="47"/>
  <c r="R679" i="47"/>
  <c r="R678" i="47"/>
  <c r="R677" i="47"/>
  <c r="R676" i="47"/>
  <c r="R675" i="47"/>
  <c r="R674" i="47"/>
  <c r="R673" i="47"/>
  <c r="R672" i="47"/>
  <c r="R671" i="47"/>
  <c r="R670" i="47"/>
  <c r="R669" i="47"/>
  <c r="R668" i="47"/>
  <c r="R667" i="47"/>
  <c r="R666" i="47"/>
  <c r="R665" i="47"/>
  <c r="R664" i="47"/>
  <c r="R663" i="47"/>
  <c r="R662" i="47"/>
  <c r="R661" i="47"/>
  <c r="R660" i="47"/>
  <c r="R659" i="47"/>
  <c r="R658" i="47"/>
  <c r="R657" i="47"/>
  <c r="R656" i="47"/>
  <c r="R655" i="47"/>
  <c r="R654" i="47"/>
  <c r="R653" i="47"/>
  <c r="R652" i="47"/>
  <c r="R651" i="47"/>
  <c r="R650" i="47"/>
  <c r="R649" i="47"/>
  <c r="R648" i="47"/>
  <c r="R647" i="47"/>
  <c r="R646" i="47"/>
  <c r="R645" i="47"/>
  <c r="R644" i="47"/>
  <c r="R643" i="47"/>
  <c r="R642" i="47"/>
  <c r="R641" i="47"/>
  <c r="R640" i="47"/>
  <c r="R639" i="47"/>
  <c r="R638" i="47"/>
  <c r="R637" i="47"/>
  <c r="R636" i="47"/>
  <c r="R635" i="47"/>
  <c r="R634" i="47"/>
  <c r="R633" i="47"/>
  <c r="R632" i="47"/>
  <c r="R631" i="47"/>
  <c r="R630" i="47"/>
  <c r="R629" i="47"/>
  <c r="R628" i="47"/>
  <c r="R627" i="47"/>
  <c r="R626" i="47"/>
  <c r="R625" i="47"/>
  <c r="R624" i="47"/>
  <c r="R623" i="47"/>
  <c r="R622" i="47"/>
  <c r="R621" i="47"/>
  <c r="R620" i="47"/>
  <c r="R619" i="47"/>
  <c r="R618" i="47"/>
  <c r="R617" i="47"/>
  <c r="R616" i="47"/>
  <c r="R615" i="47"/>
  <c r="R614" i="47"/>
  <c r="R613" i="47"/>
  <c r="R612" i="47"/>
  <c r="R611" i="47"/>
  <c r="R610" i="47"/>
  <c r="R609" i="47"/>
  <c r="R608" i="47"/>
  <c r="R607" i="47"/>
  <c r="R606" i="47"/>
  <c r="R605" i="47"/>
  <c r="R604" i="47"/>
  <c r="R603" i="47"/>
  <c r="R602" i="47"/>
  <c r="R601" i="47"/>
  <c r="R600" i="47"/>
  <c r="R599" i="47"/>
  <c r="R598" i="47"/>
  <c r="R597" i="47"/>
  <c r="R596" i="47"/>
  <c r="R595" i="47"/>
  <c r="R594" i="47"/>
  <c r="R593" i="47"/>
  <c r="R592" i="47"/>
  <c r="R591" i="47"/>
  <c r="R590" i="47"/>
  <c r="R589" i="47"/>
  <c r="R588" i="47"/>
  <c r="R587" i="47"/>
  <c r="R586" i="47"/>
  <c r="R585" i="47"/>
  <c r="R584" i="47"/>
  <c r="R583" i="47"/>
  <c r="R582" i="47"/>
  <c r="R581" i="47"/>
  <c r="R580" i="47"/>
  <c r="R579" i="47"/>
  <c r="R578" i="47"/>
  <c r="R577" i="47"/>
  <c r="R576" i="47"/>
  <c r="R575" i="47"/>
  <c r="R574" i="47"/>
  <c r="R573" i="47"/>
  <c r="R572" i="47"/>
  <c r="R571" i="47"/>
  <c r="R570" i="47"/>
  <c r="R569" i="47"/>
  <c r="R568" i="47"/>
  <c r="R567" i="47"/>
  <c r="R566" i="47"/>
  <c r="R565" i="47"/>
  <c r="R564" i="47"/>
  <c r="R563" i="47"/>
  <c r="R562" i="47"/>
  <c r="R561" i="47"/>
  <c r="R560" i="47"/>
  <c r="R559" i="47"/>
  <c r="R558" i="47"/>
  <c r="R557" i="47"/>
  <c r="R556" i="47"/>
  <c r="R555" i="47"/>
  <c r="R554" i="47"/>
  <c r="R553" i="47"/>
  <c r="R552" i="47"/>
  <c r="R551" i="47"/>
  <c r="R550" i="47"/>
  <c r="R549" i="47"/>
  <c r="R548" i="47"/>
  <c r="R547" i="47"/>
  <c r="R546" i="47"/>
  <c r="R545" i="47"/>
  <c r="R544" i="47"/>
  <c r="R543" i="47"/>
  <c r="R542" i="47"/>
  <c r="R541" i="47"/>
  <c r="R540" i="47"/>
  <c r="R539" i="47"/>
  <c r="R538" i="47"/>
  <c r="R537" i="47"/>
  <c r="R536" i="47"/>
  <c r="R535" i="47"/>
  <c r="R534" i="47"/>
  <c r="R533" i="47"/>
  <c r="R532" i="47"/>
  <c r="R531" i="47"/>
  <c r="R530" i="47"/>
  <c r="R529" i="47"/>
  <c r="R528" i="47"/>
  <c r="R527" i="47"/>
  <c r="R526" i="47"/>
  <c r="R525" i="47"/>
  <c r="R524" i="47"/>
  <c r="R523" i="47"/>
  <c r="R522" i="47"/>
  <c r="R521" i="47"/>
  <c r="R520" i="47"/>
  <c r="R519" i="47"/>
  <c r="R518" i="47"/>
  <c r="R517" i="47"/>
  <c r="R516" i="47"/>
  <c r="R515" i="47"/>
  <c r="R514" i="47"/>
  <c r="R513" i="47"/>
  <c r="R512" i="47"/>
  <c r="R511" i="47"/>
  <c r="R510" i="47"/>
  <c r="R509" i="47"/>
  <c r="R508" i="47"/>
  <c r="R507" i="47"/>
  <c r="R506" i="47"/>
  <c r="R505" i="47"/>
  <c r="R504" i="47"/>
  <c r="R503" i="47"/>
  <c r="R502" i="47"/>
  <c r="R501" i="47"/>
  <c r="R500" i="47"/>
  <c r="R499" i="47"/>
  <c r="R498" i="47"/>
  <c r="R497" i="47"/>
  <c r="R496" i="47"/>
  <c r="R495" i="47"/>
  <c r="R494" i="47"/>
  <c r="R493" i="47"/>
  <c r="R492" i="47"/>
  <c r="R491" i="47"/>
  <c r="R490" i="47"/>
  <c r="R489" i="47"/>
  <c r="R488" i="47"/>
  <c r="R487" i="47"/>
  <c r="R486" i="47"/>
  <c r="R485" i="47"/>
  <c r="R484" i="47"/>
  <c r="R483" i="47"/>
  <c r="R482" i="47"/>
  <c r="R481" i="47"/>
  <c r="R480" i="47"/>
  <c r="R479" i="47"/>
  <c r="R478" i="47"/>
  <c r="R477" i="47"/>
  <c r="R476" i="47"/>
  <c r="R475" i="47"/>
  <c r="R474" i="47"/>
  <c r="R473" i="47"/>
  <c r="R472" i="47"/>
  <c r="R471" i="47"/>
  <c r="R470" i="47"/>
  <c r="R469" i="47"/>
  <c r="R468" i="47"/>
  <c r="R467" i="47"/>
  <c r="R466" i="47"/>
  <c r="R465" i="47"/>
  <c r="R464" i="47"/>
  <c r="R463" i="47"/>
  <c r="R462" i="47"/>
  <c r="R461" i="47"/>
  <c r="R460" i="47"/>
  <c r="R459" i="47"/>
  <c r="R458" i="47"/>
  <c r="R457" i="47"/>
  <c r="R456" i="47"/>
  <c r="R455" i="47"/>
  <c r="R454" i="47"/>
  <c r="R453" i="47"/>
  <c r="R452" i="47"/>
  <c r="R451" i="47"/>
  <c r="R450" i="47"/>
  <c r="R449" i="47"/>
  <c r="R448" i="47"/>
  <c r="R447" i="47"/>
  <c r="R446" i="47"/>
  <c r="R445" i="47"/>
  <c r="R444" i="47"/>
  <c r="R443" i="47"/>
  <c r="R442" i="47"/>
  <c r="R441" i="47"/>
  <c r="R440" i="47"/>
  <c r="R439" i="47"/>
  <c r="R438" i="47"/>
  <c r="R437" i="47"/>
  <c r="R436" i="47"/>
  <c r="R435" i="47"/>
  <c r="R434" i="47"/>
  <c r="R433" i="47"/>
  <c r="R432" i="47"/>
  <c r="R431" i="47"/>
  <c r="R430" i="47"/>
  <c r="R429" i="47"/>
  <c r="R428" i="47"/>
  <c r="R427" i="47"/>
  <c r="R426" i="47"/>
  <c r="R425" i="47"/>
  <c r="R424" i="47"/>
  <c r="R423" i="47"/>
  <c r="R422" i="47"/>
  <c r="R421" i="47"/>
  <c r="R420" i="47"/>
  <c r="R419" i="47"/>
  <c r="R418" i="47"/>
  <c r="R417" i="47"/>
  <c r="R416" i="47"/>
  <c r="R415" i="47"/>
  <c r="R414" i="47"/>
  <c r="R413" i="47"/>
  <c r="R412" i="47"/>
  <c r="R411" i="47"/>
  <c r="R410" i="47"/>
  <c r="R409" i="47"/>
  <c r="R408" i="47"/>
  <c r="R407" i="47"/>
  <c r="R406" i="47"/>
  <c r="R405" i="47"/>
  <c r="R404" i="47"/>
  <c r="R403" i="47"/>
  <c r="R402" i="47"/>
  <c r="R401" i="47"/>
  <c r="R400" i="47"/>
  <c r="R399" i="47"/>
  <c r="R398" i="47"/>
  <c r="R397" i="47"/>
  <c r="R396" i="47"/>
  <c r="R395" i="47"/>
  <c r="R394" i="47"/>
  <c r="R393" i="47"/>
  <c r="R392" i="47"/>
  <c r="R391" i="47"/>
  <c r="R390" i="47"/>
  <c r="R389" i="47"/>
  <c r="R388" i="47"/>
  <c r="R387" i="47"/>
  <c r="R386" i="47"/>
  <c r="R385" i="47"/>
  <c r="R384" i="47"/>
  <c r="R383" i="47"/>
  <c r="R382" i="47"/>
  <c r="R381" i="47"/>
  <c r="R380" i="47"/>
  <c r="R379" i="47"/>
  <c r="R378" i="47"/>
  <c r="R377" i="47"/>
  <c r="R376" i="47"/>
  <c r="R375" i="47"/>
  <c r="R374" i="47"/>
  <c r="R373" i="47"/>
  <c r="R372" i="47"/>
  <c r="R371" i="47"/>
  <c r="R370" i="47"/>
  <c r="R369" i="47"/>
  <c r="R368" i="47"/>
  <c r="R367" i="47"/>
  <c r="R366" i="47"/>
  <c r="R365" i="47"/>
  <c r="R364" i="47"/>
  <c r="R363" i="47"/>
  <c r="R362" i="47"/>
  <c r="R361" i="47"/>
  <c r="R360" i="47"/>
  <c r="R359" i="47"/>
  <c r="R358" i="47"/>
  <c r="R357" i="47"/>
  <c r="R356" i="47"/>
  <c r="R355" i="47"/>
  <c r="R354" i="47"/>
  <c r="R353" i="47"/>
  <c r="R352" i="47"/>
  <c r="R351" i="47"/>
  <c r="R350" i="47"/>
  <c r="R349" i="47"/>
  <c r="R348" i="47"/>
  <c r="R347" i="47"/>
  <c r="R346" i="47"/>
  <c r="R345" i="47"/>
  <c r="R344" i="47"/>
  <c r="R343" i="47"/>
  <c r="R342" i="47"/>
  <c r="R341" i="47"/>
  <c r="R340" i="47"/>
  <c r="R339" i="47"/>
  <c r="R338" i="47"/>
  <c r="R337" i="47"/>
  <c r="R336" i="47"/>
  <c r="R335" i="47"/>
  <c r="R334" i="47"/>
  <c r="R333" i="47"/>
  <c r="R332" i="47"/>
  <c r="R331" i="47"/>
  <c r="R330" i="47"/>
  <c r="R329" i="47"/>
  <c r="R328" i="47"/>
  <c r="R327" i="47"/>
  <c r="R326" i="47"/>
  <c r="R325" i="47"/>
  <c r="R324" i="47"/>
  <c r="R323" i="47"/>
  <c r="R322" i="47"/>
  <c r="R321" i="47"/>
  <c r="R320" i="47"/>
  <c r="R319" i="47"/>
  <c r="R318" i="47"/>
  <c r="R317" i="47"/>
  <c r="R316" i="47"/>
  <c r="R315" i="47"/>
  <c r="R314" i="47"/>
  <c r="R313" i="47"/>
  <c r="R312" i="47"/>
  <c r="R311" i="47"/>
  <c r="R310" i="47"/>
  <c r="R309" i="47"/>
  <c r="R308" i="47"/>
  <c r="R307" i="47"/>
  <c r="R306" i="47"/>
  <c r="R305" i="47"/>
  <c r="R304" i="47"/>
  <c r="R303" i="47"/>
  <c r="R302" i="47"/>
  <c r="R301" i="47"/>
  <c r="R300" i="47"/>
  <c r="R299" i="47"/>
  <c r="R298" i="47"/>
  <c r="R297" i="47"/>
  <c r="R296" i="47"/>
  <c r="R295" i="47"/>
  <c r="R294" i="47"/>
  <c r="R293" i="47"/>
  <c r="R292" i="47"/>
  <c r="R291" i="47"/>
  <c r="R290" i="47"/>
  <c r="R289" i="47"/>
  <c r="R288" i="47"/>
  <c r="R287" i="47"/>
  <c r="R286" i="47"/>
  <c r="R285" i="47"/>
  <c r="R284" i="47"/>
  <c r="R283" i="47"/>
  <c r="R282" i="47"/>
  <c r="R281" i="47"/>
  <c r="R280" i="47"/>
  <c r="R279" i="47"/>
  <c r="R278" i="47"/>
  <c r="R277" i="47"/>
  <c r="R276" i="47"/>
  <c r="R275" i="47"/>
  <c r="R274" i="47"/>
  <c r="R273" i="47"/>
  <c r="R272" i="47"/>
  <c r="R271" i="47"/>
  <c r="R270" i="47"/>
  <c r="R269" i="47"/>
  <c r="R268" i="47"/>
  <c r="R267" i="47"/>
  <c r="R266" i="47"/>
  <c r="R265" i="47"/>
  <c r="R264" i="47"/>
  <c r="R263" i="47"/>
  <c r="R262" i="47"/>
  <c r="R261" i="47"/>
  <c r="R260" i="47"/>
  <c r="R259" i="47"/>
  <c r="R258" i="47"/>
  <c r="R257" i="47"/>
  <c r="R256" i="47"/>
  <c r="R255" i="47"/>
  <c r="R254" i="47"/>
  <c r="R253" i="47"/>
  <c r="R252" i="47"/>
  <c r="R251" i="47"/>
  <c r="R250" i="47"/>
  <c r="R249" i="47"/>
  <c r="R248" i="47"/>
  <c r="R247" i="47"/>
  <c r="R246" i="47"/>
  <c r="R245" i="47"/>
  <c r="R244" i="47"/>
  <c r="R243" i="47"/>
  <c r="R242" i="47"/>
  <c r="R241" i="47"/>
  <c r="R240" i="47"/>
  <c r="R239" i="47"/>
  <c r="R238" i="47"/>
  <c r="R237" i="47"/>
  <c r="R236" i="47"/>
  <c r="R235" i="47"/>
  <c r="R234" i="47"/>
  <c r="R233" i="47"/>
  <c r="R232" i="47"/>
  <c r="R231" i="47"/>
  <c r="R230" i="47"/>
  <c r="R229" i="47"/>
  <c r="R228" i="47"/>
  <c r="R227" i="47"/>
  <c r="R226" i="47"/>
  <c r="R225" i="47"/>
  <c r="R224" i="47"/>
  <c r="R223" i="47"/>
  <c r="R222" i="47"/>
  <c r="R221" i="47"/>
  <c r="R220" i="47"/>
  <c r="R219" i="47"/>
  <c r="R218" i="47"/>
  <c r="R217" i="47"/>
  <c r="R216" i="47"/>
  <c r="R215" i="47"/>
  <c r="R214" i="47"/>
  <c r="R213" i="47"/>
  <c r="R212" i="47"/>
  <c r="R211" i="47"/>
  <c r="R210" i="47"/>
  <c r="R209" i="47"/>
  <c r="R208" i="47"/>
  <c r="R207" i="47"/>
  <c r="R206" i="47"/>
  <c r="R205" i="47"/>
  <c r="R204" i="47"/>
  <c r="R203" i="47"/>
  <c r="R202" i="47"/>
  <c r="R201" i="47"/>
  <c r="R200" i="47"/>
  <c r="R199" i="47"/>
  <c r="R198" i="47"/>
  <c r="R197" i="47"/>
  <c r="R196" i="47"/>
  <c r="R195" i="47"/>
  <c r="R194" i="47"/>
  <c r="R193" i="47"/>
  <c r="R192" i="47"/>
  <c r="R191" i="47"/>
  <c r="R190" i="47"/>
  <c r="R189" i="47"/>
  <c r="R188" i="47"/>
  <c r="R187" i="47"/>
  <c r="R186" i="47"/>
  <c r="R185" i="47"/>
  <c r="R184" i="47"/>
  <c r="R183" i="47"/>
  <c r="R182" i="47"/>
  <c r="R181" i="47"/>
  <c r="R180" i="47"/>
  <c r="R179" i="47"/>
  <c r="R178" i="47"/>
  <c r="R177" i="47"/>
  <c r="R176" i="47"/>
  <c r="R175" i="47"/>
  <c r="R174" i="47"/>
  <c r="R173" i="47"/>
  <c r="R172" i="47"/>
  <c r="R171" i="47"/>
  <c r="R170" i="47"/>
  <c r="O170" i="47"/>
  <c r="R169" i="47"/>
  <c r="R168" i="47"/>
  <c r="R166" i="47"/>
  <c r="R165" i="47"/>
  <c r="R164" i="47"/>
  <c r="R163" i="47"/>
  <c r="R162" i="47"/>
  <c r="R161" i="47"/>
  <c r="R160" i="47"/>
  <c r="R159" i="47"/>
  <c r="R158" i="47"/>
  <c r="R157" i="47"/>
  <c r="R156" i="47"/>
  <c r="R155" i="47"/>
  <c r="R154" i="47"/>
  <c r="R153" i="47"/>
  <c r="R152" i="47"/>
  <c r="R151" i="47"/>
  <c r="R150" i="47"/>
  <c r="R149" i="47"/>
  <c r="R148" i="47"/>
  <c r="R147" i="47"/>
  <c r="R146" i="47"/>
  <c r="R145" i="47"/>
  <c r="R144" i="47"/>
  <c r="R143" i="47"/>
  <c r="R142" i="47"/>
  <c r="R141" i="47"/>
  <c r="R140" i="47"/>
  <c r="R139" i="47"/>
  <c r="R138" i="47"/>
  <c r="R137" i="47"/>
  <c r="R136" i="47"/>
  <c r="R135" i="47"/>
  <c r="R134" i="47"/>
  <c r="R133" i="47"/>
  <c r="R132" i="47"/>
  <c r="R131" i="47"/>
  <c r="R130" i="47"/>
  <c r="R129" i="47"/>
  <c r="R128" i="47"/>
  <c r="R127" i="47"/>
  <c r="R126" i="47"/>
  <c r="R125" i="47"/>
  <c r="R124" i="47"/>
  <c r="R123" i="47"/>
  <c r="R122" i="47"/>
  <c r="R121" i="47"/>
  <c r="R120" i="47"/>
  <c r="R119" i="47"/>
  <c r="R118" i="47"/>
  <c r="R117" i="47"/>
  <c r="R116" i="47"/>
  <c r="R115" i="47"/>
  <c r="R114" i="47"/>
  <c r="R113" i="47"/>
  <c r="R112" i="47"/>
  <c r="R111" i="47"/>
  <c r="R110" i="47"/>
  <c r="R109" i="47"/>
  <c r="R108" i="47"/>
  <c r="R107" i="47"/>
  <c r="R106" i="47"/>
  <c r="R105" i="47"/>
  <c r="R104" i="47"/>
  <c r="R103" i="47"/>
  <c r="R102" i="47"/>
  <c r="S101" i="47"/>
  <c r="AO101" i="47" s="1"/>
  <c r="R101" i="47"/>
  <c r="AO100" i="47"/>
  <c r="AL100" i="47"/>
  <c r="AI100" i="47"/>
  <c r="R100" i="47"/>
  <c r="AO99" i="47"/>
  <c r="AL99" i="47"/>
  <c r="AI99" i="47"/>
  <c r="Y99" i="47"/>
  <c r="R99" i="47"/>
  <c r="AO98" i="47"/>
  <c r="AL98" i="47"/>
  <c r="AI98" i="47"/>
  <c r="Y98" i="47"/>
  <c r="R98" i="47"/>
  <c r="AO97" i="47"/>
  <c r="AL97" i="47"/>
  <c r="AI97" i="47"/>
  <c r="R97" i="47"/>
  <c r="P96" i="47"/>
  <c r="S96" i="47" s="1"/>
  <c r="P95" i="47"/>
  <c r="S95" i="47" s="1"/>
  <c r="AO95" i="47" s="1"/>
  <c r="S94" i="47"/>
  <c r="AL94" i="47" s="1"/>
  <c r="R94" i="47"/>
  <c r="S93" i="47"/>
  <c r="AI93" i="47" s="1"/>
  <c r="R93" i="47"/>
  <c r="S92" i="47"/>
  <c r="AO92" i="47" s="1"/>
  <c r="R92" i="47"/>
  <c r="S91" i="47"/>
  <c r="AO91" i="47" s="1"/>
  <c r="R91" i="47"/>
  <c r="O91" i="47"/>
  <c r="O92" i="47" s="1"/>
  <c r="AO90" i="47"/>
  <c r="AL90" i="47"/>
  <c r="AI90" i="47"/>
  <c r="R90" i="47"/>
  <c r="AO89" i="47"/>
  <c r="AL89" i="47"/>
  <c r="AI89" i="47"/>
  <c r="R89" i="47"/>
  <c r="AO88" i="47"/>
  <c r="AL88" i="47"/>
  <c r="AI88" i="47"/>
  <c r="R88" i="47"/>
  <c r="AO87" i="47"/>
  <c r="AL87" i="47"/>
  <c r="AI87" i="47"/>
  <c r="R87" i="47"/>
  <c r="AO86" i="47"/>
  <c r="AL86" i="47"/>
  <c r="AI86" i="47"/>
  <c r="R86" i="47"/>
  <c r="AO85" i="47"/>
  <c r="AL85" i="47"/>
  <c r="AI85" i="47"/>
  <c r="R85" i="47"/>
  <c r="AO84" i="47"/>
  <c r="AL84" i="47"/>
  <c r="AI84" i="47"/>
  <c r="R84" i="47"/>
  <c r="AO83" i="47"/>
  <c r="AL83" i="47"/>
  <c r="AI83" i="47"/>
  <c r="R83" i="47"/>
  <c r="AI82" i="47"/>
  <c r="S82" i="47"/>
  <c r="AO82" i="47" s="1"/>
  <c r="R82" i="47"/>
  <c r="AO81" i="47"/>
  <c r="AL81" i="47"/>
  <c r="AI81" i="47"/>
  <c r="R81" i="47"/>
  <c r="S80" i="47"/>
  <c r="AO80" i="47" s="1"/>
  <c r="R80" i="47"/>
  <c r="S79" i="47"/>
  <c r="AO79" i="47" s="1"/>
  <c r="R79" i="47"/>
  <c r="AO78" i="47"/>
  <c r="AL78" i="47"/>
  <c r="AI78" i="47"/>
  <c r="R78" i="47"/>
  <c r="P77" i="47"/>
  <c r="S77" i="47" s="1"/>
  <c r="AL77" i="47" s="1"/>
  <c r="P76" i="47"/>
  <c r="S76" i="47" s="1"/>
  <c r="S75" i="47"/>
  <c r="AL75" i="47" s="1"/>
  <c r="S74" i="47"/>
  <c r="AL74" i="47" s="1"/>
  <c r="S73" i="47"/>
  <c r="AO73" i="47" s="1"/>
  <c r="O73" i="47"/>
  <c r="O74" i="47" s="1"/>
  <c r="AO72" i="47"/>
  <c r="AL72" i="47"/>
  <c r="AI72" i="47"/>
  <c r="AO71" i="47"/>
  <c r="AL71" i="47"/>
  <c r="AI71" i="47"/>
  <c r="AO70" i="47"/>
  <c r="AL70" i="47"/>
  <c r="AI70" i="47"/>
  <c r="AO69" i="47"/>
  <c r="AL69" i="47"/>
  <c r="AI69" i="47"/>
  <c r="AO68" i="47"/>
  <c r="AL68" i="47"/>
  <c r="AI68" i="47"/>
  <c r="AO67" i="47"/>
  <c r="AL67" i="47"/>
  <c r="AI67" i="47"/>
  <c r="AO66" i="47"/>
  <c r="AL66" i="47"/>
  <c r="AI66" i="47"/>
  <c r="AO65" i="47"/>
  <c r="AL65" i="47"/>
  <c r="AI65" i="47"/>
  <c r="S64" i="47"/>
  <c r="AL64" i="47" s="1"/>
  <c r="AO63" i="47"/>
  <c r="AL63" i="47"/>
  <c r="AI63" i="47"/>
  <c r="S62" i="47"/>
  <c r="AO62" i="47" s="1"/>
  <c r="AL61" i="47"/>
  <c r="S61" i="47"/>
  <c r="AI61" i="47" s="1"/>
  <c r="AO60" i="47"/>
  <c r="AL60" i="47"/>
  <c r="AI60" i="47"/>
  <c r="P59" i="47"/>
  <c r="S59" i="47" s="1"/>
  <c r="P58" i="47"/>
  <c r="S58" i="47" s="1"/>
  <c r="S57" i="47"/>
  <c r="AO57" i="47" s="1"/>
  <c r="R57" i="47"/>
  <c r="S56" i="47"/>
  <c r="AL56" i="47" s="1"/>
  <c r="R56" i="47"/>
  <c r="S55" i="47"/>
  <c r="AL55" i="47" s="1"/>
  <c r="R55" i="47"/>
  <c r="S54" i="47"/>
  <c r="AO54" i="47" s="1"/>
  <c r="R54" i="47"/>
  <c r="O54" i="47"/>
  <c r="O61" i="47" s="1"/>
  <c r="O62" i="47" s="1"/>
  <c r="O63" i="47" s="1"/>
  <c r="AO53" i="47"/>
  <c r="AL53" i="47"/>
  <c r="AI53" i="47"/>
  <c r="R53" i="47"/>
  <c r="AO52" i="47"/>
  <c r="AL52" i="47"/>
  <c r="AI52" i="47"/>
  <c r="R52" i="47"/>
  <c r="AO51" i="47"/>
  <c r="AL51" i="47"/>
  <c r="AI51" i="47"/>
  <c r="R51" i="47"/>
  <c r="AO50" i="47"/>
  <c r="AL50" i="47"/>
  <c r="AI50" i="47"/>
  <c r="R50" i="47"/>
  <c r="AO49" i="47"/>
  <c r="AL49" i="47"/>
  <c r="AI49" i="47"/>
  <c r="R49" i="47"/>
  <c r="AO48" i="47"/>
  <c r="AL48" i="47"/>
  <c r="AI48" i="47"/>
  <c r="R48" i="47"/>
  <c r="AO47" i="47"/>
  <c r="AL47" i="47"/>
  <c r="AI47" i="47"/>
  <c r="R47" i="47"/>
  <c r="AO46" i="47"/>
  <c r="AL46" i="47"/>
  <c r="AI46" i="47"/>
  <c r="R46" i="47"/>
  <c r="AO45" i="47"/>
  <c r="AL45" i="47"/>
  <c r="AI45" i="47"/>
  <c r="R45" i="47"/>
  <c r="AO44" i="47"/>
  <c r="AL44" i="47"/>
  <c r="AI44" i="47"/>
  <c r="R44" i="47"/>
  <c r="S43" i="47"/>
  <c r="AO43" i="47" s="1"/>
  <c r="R43" i="47"/>
  <c r="AO42" i="47"/>
  <c r="AL42" i="47"/>
  <c r="AI42" i="47"/>
  <c r="R42" i="47"/>
  <c r="R41" i="47"/>
  <c r="S40" i="47"/>
  <c r="AO40" i="47" s="1"/>
  <c r="R40" i="47"/>
  <c r="S39" i="47"/>
  <c r="AL39" i="47" s="1"/>
  <c r="R39" i="47"/>
  <c r="AO38" i="47"/>
  <c r="AL38" i="47"/>
  <c r="AI38" i="47"/>
  <c r="R38" i="47"/>
  <c r="S37" i="47"/>
  <c r="AO37" i="47" s="1"/>
  <c r="R37" i="47"/>
  <c r="AO36" i="47"/>
  <c r="AL36" i="47"/>
  <c r="AI36" i="47"/>
  <c r="R36" i="47"/>
  <c r="S35" i="47"/>
  <c r="AO35" i="47" s="1"/>
  <c r="R35" i="47"/>
  <c r="AO34" i="47"/>
  <c r="AL34" i="47"/>
  <c r="AI34" i="47"/>
  <c r="R34" i="47"/>
  <c r="S33" i="47"/>
  <c r="AO33" i="47" s="1"/>
  <c r="R33" i="47"/>
  <c r="AO32" i="47"/>
  <c r="AL32" i="47"/>
  <c r="AI32" i="47"/>
  <c r="R32" i="47"/>
  <c r="S31" i="47"/>
  <c r="AO31" i="47" s="1"/>
  <c r="R31" i="47"/>
  <c r="AO30" i="47"/>
  <c r="AL30" i="47"/>
  <c r="AI30" i="47"/>
  <c r="R30" i="47"/>
  <c r="S29" i="47"/>
  <c r="AI29" i="47" s="1"/>
  <c r="R29" i="47"/>
  <c r="S28" i="47"/>
  <c r="AL28" i="47" s="1"/>
  <c r="R28" i="47"/>
  <c r="AO27" i="47"/>
  <c r="AL27" i="47"/>
  <c r="AI27" i="47"/>
  <c r="R27" i="47"/>
  <c r="S26" i="47"/>
  <c r="AL26" i="47" s="1"/>
  <c r="R26" i="47"/>
  <c r="AO25" i="47"/>
  <c r="AL25" i="47"/>
  <c r="AI25" i="47"/>
  <c r="R25" i="47"/>
  <c r="S24" i="47"/>
  <c r="AO24" i="47" s="1"/>
  <c r="R24" i="47"/>
  <c r="S23" i="47"/>
  <c r="AL23" i="47" s="1"/>
  <c r="R23" i="47"/>
  <c r="AO22" i="47"/>
  <c r="AL22" i="47"/>
  <c r="AI22" i="47"/>
  <c r="R22" i="47"/>
  <c r="S21" i="47"/>
  <c r="AO21" i="47" s="1"/>
  <c r="R21" i="47"/>
  <c r="R20" i="47"/>
  <c r="P20" i="47"/>
  <c r="S20" i="47" s="1"/>
  <c r="R19" i="47"/>
  <c r="P19" i="47"/>
  <c r="S19" i="47" s="1"/>
  <c r="R18" i="47"/>
  <c r="P18" i="47"/>
  <c r="S18" i="47" s="1"/>
  <c r="AO17" i="47"/>
  <c r="AL17" i="47"/>
  <c r="AI17" i="47"/>
  <c r="R17" i="47"/>
  <c r="S16" i="47"/>
  <c r="AO16" i="47" s="1"/>
  <c r="R16" i="47"/>
  <c r="AO15" i="47"/>
  <c r="AL15" i="47"/>
  <c r="AI15" i="47"/>
  <c r="R15" i="47"/>
  <c r="AO14" i="47"/>
  <c r="AL14" i="47"/>
  <c r="AI14" i="47"/>
  <c r="R14" i="47"/>
  <c r="S13" i="47"/>
  <c r="AO13" i="47" s="1"/>
  <c r="R13" i="47"/>
  <c r="AO12" i="47"/>
  <c r="AL12" i="47"/>
  <c r="AI12" i="47"/>
  <c r="R12" i="47"/>
  <c r="AO11" i="47"/>
  <c r="AL11" i="47"/>
  <c r="AI11" i="47"/>
  <c r="R11" i="47"/>
  <c r="AO10" i="47"/>
  <c r="AL10" i="47"/>
  <c r="AI10" i="47"/>
  <c r="R10" i="47"/>
  <c r="S9" i="47"/>
  <c r="AI9" i="47" s="1"/>
  <c r="R9" i="47"/>
  <c r="S8" i="47"/>
  <c r="AL8" i="47" s="1"/>
  <c r="R8" i="47"/>
  <c r="R7" i="47"/>
  <c r="P7" i="47"/>
  <c r="S7" i="47" s="1"/>
  <c r="R6" i="47"/>
  <c r="P6" i="47"/>
  <c r="S6" i="47" s="1"/>
  <c r="R5" i="47"/>
  <c r="P5" i="47"/>
  <c r="S5" i="47" s="1"/>
  <c r="AO4" i="47"/>
  <c r="AL4" i="47"/>
  <c r="S4" i="47"/>
  <c r="AI4" i="47" s="1"/>
  <c r="R4" i="47"/>
  <c r="O4" i="47"/>
  <c r="O5" i="47" s="1"/>
  <c r="O44" i="47" s="1"/>
  <c r="S3" i="47"/>
  <c r="AI3" i="47" s="1"/>
  <c r="R3" i="47"/>
  <c r="N156" i="46"/>
  <c r="N155" i="46"/>
  <c r="N152" i="46"/>
  <c r="N151" i="46"/>
  <c r="N150" i="46"/>
  <c r="N149" i="46"/>
  <c r="N148" i="46"/>
  <c r="N147" i="46"/>
  <c r="N146" i="46"/>
  <c r="N145" i="46"/>
  <c r="N144" i="46"/>
  <c r="N143" i="46"/>
  <c r="N142" i="46"/>
  <c r="N141" i="46"/>
  <c r="N140" i="46"/>
  <c r="N139" i="46"/>
  <c r="N138" i="46"/>
  <c r="N137" i="46"/>
  <c r="N136" i="46"/>
  <c r="N135" i="46"/>
  <c r="N134" i="46"/>
  <c r="N133" i="46"/>
  <c r="N132" i="46"/>
  <c r="N131" i="46"/>
  <c r="N130" i="46"/>
  <c r="N129" i="46"/>
  <c r="N128" i="46"/>
  <c r="N127" i="46"/>
  <c r="N126" i="46"/>
  <c r="N125" i="46"/>
  <c r="N120" i="46"/>
  <c r="N119" i="46"/>
  <c r="N118" i="46"/>
  <c r="N117" i="46"/>
  <c r="N116" i="46"/>
  <c r="N115" i="46"/>
  <c r="N114" i="46"/>
  <c r="N113" i="46"/>
  <c r="N112" i="46"/>
  <c r="N111" i="46"/>
  <c r="N110" i="46"/>
  <c r="N109" i="46"/>
  <c r="N108" i="46"/>
  <c r="N107" i="46"/>
  <c r="N106" i="46"/>
  <c r="N105" i="46"/>
  <c r="N104" i="46"/>
  <c r="N103" i="46"/>
  <c r="N102" i="46"/>
  <c r="N101" i="46"/>
  <c r="O93" i="46"/>
  <c r="R92" i="46"/>
  <c r="AN92" i="46" s="1"/>
  <c r="O92" i="46"/>
  <c r="R90" i="46"/>
  <c r="AM90" i="46" s="1"/>
  <c r="R89" i="46"/>
  <c r="X89" i="46" s="1"/>
  <c r="AN87" i="46"/>
  <c r="AE87" i="46"/>
  <c r="AB87" i="46"/>
  <c r="Y87" i="46"/>
  <c r="R87" i="46"/>
  <c r="AK87" i="46" s="1"/>
  <c r="AN86" i="46"/>
  <c r="AE86" i="46"/>
  <c r="AB86" i="46"/>
  <c r="Y86" i="46"/>
  <c r="R86" i="46"/>
  <c r="AK86" i="46" s="1"/>
  <c r="AN85" i="46"/>
  <c r="AE85" i="46"/>
  <c r="AB85" i="46"/>
  <c r="Y85" i="46"/>
  <c r="R85" i="46"/>
  <c r="AK85" i="46" s="1"/>
  <c r="O85" i="46"/>
  <c r="O89" i="46" s="1"/>
  <c r="O90" i="46" s="1"/>
  <c r="O91" i="46" s="1"/>
  <c r="R84" i="46"/>
  <c r="O84" i="46"/>
  <c r="AN75" i="46"/>
  <c r="AK75" i="46"/>
  <c r="AH75" i="46"/>
  <c r="AE75" i="46"/>
  <c r="AB75" i="46"/>
  <c r="Y75" i="46"/>
  <c r="R75" i="46"/>
  <c r="AN73" i="46"/>
  <c r="AK73" i="46"/>
  <c r="AH73" i="46"/>
  <c r="AE73" i="46"/>
  <c r="AB73" i="46"/>
  <c r="R73" i="46"/>
  <c r="Y73" i="46" s="1"/>
  <c r="AN72" i="46"/>
  <c r="AK72" i="46"/>
  <c r="AH72" i="46"/>
  <c r="AE72" i="46"/>
  <c r="AB72" i="46"/>
  <c r="R72" i="46"/>
  <c r="Y72" i="46" s="1"/>
  <c r="AN70" i="46"/>
  <c r="R70" i="46"/>
  <c r="AK70" i="46" s="1"/>
  <c r="AN69" i="46"/>
  <c r="R69" i="46"/>
  <c r="AK69" i="46" s="1"/>
  <c r="AN68" i="46"/>
  <c r="R68" i="46"/>
  <c r="AK68" i="46" s="1"/>
  <c r="O68" i="46"/>
  <c r="O74" i="46" s="1"/>
  <c r="R67" i="46"/>
  <c r="O67" i="46"/>
  <c r="AN58" i="46"/>
  <c r="AE58" i="46"/>
  <c r="AB58" i="46"/>
  <c r="Y58" i="46"/>
  <c r="R58" i="46"/>
  <c r="AK58" i="46" s="1"/>
  <c r="AH56" i="46"/>
  <c r="AE56" i="46"/>
  <c r="AB56" i="46"/>
  <c r="R56" i="46"/>
  <c r="Y56" i="46" s="1"/>
  <c r="AH55" i="46"/>
  <c r="AE55" i="46"/>
  <c r="AB55" i="46"/>
  <c r="R55" i="46"/>
  <c r="Y55" i="46" s="1"/>
  <c r="AK53" i="46"/>
  <c r="AH53" i="46"/>
  <c r="AE53" i="46"/>
  <c r="R53" i="46"/>
  <c r="AB53" i="46" s="1"/>
  <c r="AK52" i="46"/>
  <c r="AH52" i="46"/>
  <c r="AE52" i="46"/>
  <c r="R52" i="46"/>
  <c r="AB52" i="46" s="1"/>
  <c r="AK51" i="46"/>
  <c r="AH51" i="46"/>
  <c r="AE51" i="46"/>
  <c r="R51" i="46"/>
  <c r="AB51" i="46" s="1"/>
  <c r="R50" i="46"/>
  <c r="O50" i="46"/>
  <c r="O59" i="46" s="1"/>
  <c r="AN39" i="46"/>
  <c r="R39" i="46"/>
  <c r="AK39" i="46" s="1"/>
  <c r="R37" i="46"/>
  <c r="AN37" i="46" s="1"/>
  <c r="R36" i="46"/>
  <c r="AN36" i="46" s="1"/>
  <c r="R34" i="46"/>
  <c r="AN34" i="46" s="1"/>
  <c r="AN32" i="46"/>
  <c r="AE32" i="46"/>
  <c r="AB32" i="46"/>
  <c r="Y32" i="46"/>
  <c r="R32" i="46"/>
  <c r="AK32" i="46" s="1"/>
  <c r="AH30" i="46"/>
  <c r="AE30" i="46"/>
  <c r="AB30" i="46"/>
  <c r="R30" i="46"/>
  <c r="Y30" i="46" s="1"/>
  <c r="AK28" i="46"/>
  <c r="AH28" i="46"/>
  <c r="AE28" i="46"/>
  <c r="R28" i="46"/>
  <c r="AB28" i="46" s="1"/>
  <c r="AN26" i="46"/>
  <c r="AK26" i="46"/>
  <c r="AH26" i="46"/>
  <c r="AB26" i="46"/>
  <c r="Y26" i="46"/>
  <c r="R26" i="46"/>
  <c r="AE26" i="46" s="1"/>
  <c r="AN25" i="46"/>
  <c r="AK25" i="46"/>
  <c r="AH25" i="46"/>
  <c r="AB25" i="46"/>
  <c r="Y25" i="46"/>
  <c r="R25" i="46"/>
  <c r="AE25" i="46" s="1"/>
  <c r="AN23" i="46"/>
  <c r="AK23" i="46"/>
  <c r="AE23" i="46"/>
  <c r="AB23" i="46"/>
  <c r="R23" i="46"/>
  <c r="AH23" i="46" s="1"/>
  <c r="AN21" i="46"/>
  <c r="R21" i="46"/>
  <c r="AK21" i="46" s="1"/>
  <c r="AN20" i="46"/>
  <c r="R20" i="46"/>
  <c r="AK20" i="46" s="1"/>
  <c r="R18" i="46"/>
  <c r="AN18" i="46" s="1"/>
  <c r="P17" i="46"/>
  <c r="R17" i="46" s="1"/>
  <c r="AN15" i="46"/>
  <c r="AH15" i="46"/>
  <c r="AE15" i="46"/>
  <c r="AB15" i="46"/>
  <c r="Y15" i="46"/>
  <c r="R15" i="46"/>
  <c r="AK15" i="46" s="1"/>
  <c r="AK12" i="46"/>
  <c r="AH12" i="46"/>
  <c r="AE12" i="46"/>
  <c r="R12" i="46"/>
  <c r="AB12" i="46" s="1"/>
  <c r="AN8" i="46"/>
  <c r="R8" i="46"/>
  <c r="AK8" i="46" s="1"/>
  <c r="AN7" i="46"/>
  <c r="R7" i="46"/>
  <c r="AK7" i="46" s="1"/>
  <c r="P6" i="46"/>
  <c r="R6" i="46" s="1"/>
  <c r="P5" i="46"/>
  <c r="R5" i="46" s="1"/>
  <c r="R4" i="46"/>
  <c r="O4" i="46"/>
  <c r="O5" i="46" s="1"/>
  <c r="R3" i="46"/>
  <c r="AI3" i="45"/>
  <c r="AN84" i="40"/>
  <c r="AK84" i="40"/>
  <c r="AH84" i="40"/>
  <c r="S40" i="45"/>
  <c r="S41" i="45" s="1"/>
  <c r="AO75" i="47" l="1"/>
  <c r="AI94" i="47"/>
  <c r="Y18" i="50"/>
  <c r="AN37" i="50"/>
  <c r="AK23" i="49"/>
  <c r="AB32" i="49"/>
  <c r="AE52" i="49"/>
  <c r="AB85" i="49"/>
  <c r="AK56" i="49"/>
  <c r="AK86" i="49"/>
  <c r="Y92" i="48"/>
  <c r="AN32" i="48"/>
  <c r="AO94" i="47"/>
  <c r="AI23" i="47"/>
  <c r="AL62" i="47"/>
  <c r="AO9" i="47"/>
  <c r="AL101" i="47"/>
  <c r="AE32" i="48"/>
  <c r="AH18" i="48"/>
  <c r="Y32" i="48"/>
  <c r="AH72" i="49"/>
  <c r="AK72" i="49"/>
  <c r="AE55" i="49"/>
  <c r="AH51" i="49"/>
  <c r="AB56" i="49"/>
  <c r="AB73" i="49"/>
  <c r="Y86" i="49"/>
  <c r="X90" i="49"/>
  <c r="Y34" i="49"/>
  <c r="AE56" i="49"/>
  <c r="AH73" i="49"/>
  <c r="AB86" i="49"/>
  <c r="AA90" i="49"/>
  <c r="AH53" i="49"/>
  <c r="AH56" i="49"/>
  <c r="AE86" i="49"/>
  <c r="AN75" i="50"/>
  <c r="AK15" i="50"/>
  <c r="AB37" i="50"/>
  <c r="AE18" i="50"/>
  <c r="AH28" i="50"/>
  <c r="AE56" i="50"/>
  <c r="AK85" i="50"/>
  <c r="AH56" i="50"/>
  <c r="O11" i="52"/>
  <c r="O8" i="52"/>
  <c r="O9" i="52" s="1"/>
  <c r="O10" i="52" s="1"/>
  <c r="O36" i="52"/>
  <c r="O37" i="52" s="1"/>
  <c r="O38" i="52" s="1"/>
  <c r="O18" i="52"/>
  <c r="O19" i="52" s="1"/>
  <c r="O22" i="52" s="1"/>
  <c r="O34" i="52"/>
  <c r="O35" i="52" s="1"/>
  <c r="O32" i="52"/>
  <c r="O33" i="52" s="1"/>
  <c r="O30" i="52"/>
  <c r="O31" i="52" s="1"/>
  <c r="O25" i="52"/>
  <c r="O20" i="52"/>
  <c r="O93" i="51"/>
  <c r="O89" i="51"/>
  <c r="O90" i="51" s="1"/>
  <c r="O91" i="51" s="1"/>
  <c r="O86" i="51"/>
  <c r="O87" i="51" s="1"/>
  <c r="O88" i="51" s="1"/>
  <c r="O36" i="51"/>
  <c r="O37" i="51" s="1"/>
  <c r="O38" i="51" s="1"/>
  <c r="O18" i="51"/>
  <c r="O19" i="51" s="1"/>
  <c r="O22" i="51" s="1"/>
  <c r="O34" i="51"/>
  <c r="O35" i="51" s="1"/>
  <c r="O32" i="51"/>
  <c r="O33" i="51" s="1"/>
  <c r="O30" i="51"/>
  <c r="O31" i="51" s="1"/>
  <c r="O25" i="51"/>
  <c r="O20" i="51"/>
  <c r="O11" i="51"/>
  <c r="O8" i="51"/>
  <c r="O9" i="51" s="1"/>
  <c r="O10" i="51" s="1"/>
  <c r="AK5" i="50"/>
  <c r="AN5" i="50"/>
  <c r="AB5" i="50"/>
  <c r="AE5" i="50"/>
  <c r="AB12" i="50"/>
  <c r="AB18" i="50"/>
  <c r="AK32" i="50"/>
  <c r="AE37" i="50"/>
  <c r="AK51" i="50"/>
  <c r="AK86" i="50"/>
  <c r="AD89" i="50"/>
  <c r="AB34" i="50"/>
  <c r="Y52" i="50"/>
  <c r="AE87" i="50"/>
  <c r="X90" i="50"/>
  <c r="AE15" i="50"/>
  <c r="AN28" i="50"/>
  <c r="AE34" i="50"/>
  <c r="AB52" i="50"/>
  <c r="AK56" i="50"/>
  <c r="AH85" i="50"/>
  <c r="AH87" i="50"/>
  <c r="AA90" i="50"/>
  <c r="AN34" i="50"/>
  <c r="AK52" i="50"/>
  <c r="AK87" i="50"/>
  <c r="AG90" i="50"/>
  <c r="AN52" i="50"/>
  <c r="AN25" i="50"/>
  <c r="AE32" i="50"/>
  <c r="AB51" i="50"/>
  <c r="AH58" i="50"/>
  <c r="AE86" i="50"/>
  <c r="X89" i="50"/>
  <c r="Y12" i="50"/>
  <c r="AH32" i="50"/>
  <c r="AH51" i="50"/>
  <c r="AA89" i="50"/>
  <c r="AK12" i="49"/>
  <c r="AH52" i="49"/>
  <c r="AH55" i="49"/>
  <c r="AN56" i="49"/>
  <c r="AK73" i="49"/>
  <c r="AE85" i="49"/>
  <c r="AE87" i="49"/>
  <c r="AG90" i="49"/>
  <c r="AN12" i="49"/>
  <c r="Y23" i="49"/>
  <c r="AK52" i="49"/>
  <c r="AK55" i="49"/>
  <c r="Y72" i="49"/>
  <c r="AN73" i="49"/>
  <c r="AK87" i="49"/>
  <c r="AN55" i="49"/>
  <c r="AN87" i="49"/>
  <c r="X89" i="49"/>
  <c r="AN25" i="49"/>
  <c r="Y55" i="49"/>
  <c r="AH34" i="49"/>
  <c r="Y85" i="49"/>
  <c r="AE7" i="48"/>
  <c r="AE18" i="48"/>
  <c r="AH68" i="48"/>
  <c r="AE72" i="48"/>
  <c r="AB8" i="48"/>
  <c r="AH58" i="48"/>
  <c r="AE69" i="48"/>
  <c r="AB73" i="48"/>
  <c r="AE86" i="48"/>
  <c r="AK92" i="48"/>
  <c r="AE8" i="48"/>
  <c r="AB20" i="48"/>
  <c r="AN58" i="48"/>
  <c r="AH69" i="48"/>
  <c r="AE73" i="48"/>
  <c r="AE21" i="48"/>
  <c r="AE70" i="48"/>
  <c r="AH70" i="48"/>
  <c r="AA90" i="48"/>
  <c r="AB7" i="48"/>
  <c r="AE68" i="48"/>
  <c r="O85" i="48"/>
  <c r="O93" i="48" s="1"/>
  <c r="AD90" i="48"/>
  <c r="AL82" i="47"/>
  <c r="AO23" i="47"/>
  <c r="AL93" i="47"/>
  <c r="AL40" i="47"/>
  <c r="AO93" i="47"/>
  <c r="AL16" i="47"/>
  <c r="S41" i="47"/>
  <c r="AL41" i="47" s="1"/>
  <c r="AL57" i="47"/>
  <c r="AK17" i="50"/>
  <c r="AN17" i="50"/>
  <c r="AE17" i="50"/>
  <c r="AB17" i="50"/>
  <c r="Y17" i="50"/>
  <c r="Y55" i="50"/>
  <c r="AK12" i="50"/>
  <c r="AN18" i="50"/>
  <c r="AE30" i="50"/>
  <c r="AB36" i="50"/>
  <c r="AN51" i="50"/>
  <c r="Y53" i="50"/>
  <c r="AH55" i="50"/>
  <c r="AN56" i="50"/>
  <c r="AG89" i="50"/>
  <c r="AB92" i="50"/>
  <c r="AN26" i="50"/>
  <c r="Y36" i="50"/>
  <c r="AN12" i="50"/>
  <c r="Y28" i="50"/>
  <c r="AH30" i="50"/>
  <c r="Y34" i="50"/>
  <c r="AE36" i="50"/>
  <c r="AB53" i="50"/>
  <c r="AK55" i="50"/>
  <c r="AE85" i="50"/>
  <c r="AE92" i="50"/>
  <c r="AK30" i="50"/>
  <c r="AN36" i="50"/>
  <c r="AH53" i="50"/>
  <c r="AN55" i="50"/>
  <c r="AN92" i="50"/>
  <c r="AN30" i="50"/>
  <c r="AK53" i="50"/>
  <c r="Y30" i="50"/>
  <c r="AE55" i="50"/>
  <c r="Y92" i="50"/>
  <c r="Y5" i="50"/>
  <c r="AH15" i="50"/>
  <c r="AK28" i="50"/>
  <c r="AH34" i="50"/>
  <c r="Y37" i="50"/>
  <c r="Y51" i="50"/>
  <c r="AH52" i="50"/>
  <c r="AN53" i="50"/>
  <c r="Y56" i="50"/>
  <c r="AK58" i="50"/>
  <c r="AD90" i="50"/>
  <c r="O69" i="50"/>
  <c r="O70" i="50" s="1"/>
  <c r="O71" i="50" s="1"/>
  <c r="O76" i="50"/>
  <c r="O73" i="50"/>
  <c r="O74" i="50"/>
  <c r="O72" i="50"/>
  <c r="O75" i="50"/>
  <c r="Y8" i="50"/>
  <c r="Y39" i="50"/>
  <c r="Y70" i="50"/>
  <c r="AB6" i="50"/>
  <c r="AB21" i="50"/>
  <c r="Y23" i="50"/>
  <c r="O51" i="50"/>
  <c r="O52" i="50" s="1"/>
  <c r="O53" i="50" s="1"/>
  <c r="O54" i="50" s="1"/>
  <c r="AB69" i="50"/>
  <c r="AB70" i="50"/>
  <c r="Y73" i="50"/>
  <c r="AH5" i="50"/>
  <c r="AE6" i="50"/>
  <c r="AE7" i="50"/>
  <c r="AE8" i="50"/>
  <c r="AN15" i="50"/>
  <c r="AH17" i="50"/>
  <c r="AH18" i="50"/>
  <c r="AE20" i="50"/>
  <c r="AE21" i="50"/>
  <c r="AB23" i="50"/>
  <c r="Y25" i="50"/>
  <c r="Y26" i="50"/>
  <c r="AN32" i="50"/>
  <c r="AH36" i="50"/>
  <c r="AH37" i="50"/>
  <c r="AE39" i="50"/>
  <c r="O55" i="50"/>
  <c r="O56" i="50" s="1"/>
  <c r="O57" i="50" s="1"/>
  <c r="AN58" i="50"/>
  <c r="AE68" i="50"/>
  <c r="AE69" i="50"/>
  <c r="AE70" i="50"/>
  <c r="AB72" i="50"/>
  <c r="AB73" i="50"/>
  <c r="Y75" i="50"/>
  <c r="AN85" i="50"/>
  <c r="AN86" i="50"/>
  <c r="AN87" i="50"/>
  <c r="AJ89" i="50"/>
  <c r="AJ90" i="50"/>
  <c r="AH92" i="50"/>
  <c r="AB7" i="50"/>
  <c r="AB8" i="50"/>
  <c r="AB20" i="50"/>
  <c r="AB39" i="50"/>
  <c r="AB68" i="50"/>
  <c r="Y72" i="50"/>
  <c r="AH6" i="50"/>
  <c r="AH7" i="50"/>
  <c r="AH8" i="50"/>
  <c r="AH20" i="50"/>
  <c r="AH21" i="50"/>
  <c r="AE23" i="50"/>
  <c r="AB25" i="50"/>
  <c r="AB26" i="50"/>
  <c r="AH39" i="50"/>
  <c r="O58" i="50"/>
  <c r="AH68" i="50"/>
  <c r="AH69" i="50"/>
  <c r="AH70" i="50"/>
  <c r="AE72" i="50"/>
  <c r="AE73" i="50"/>
  <c r="AB75" i="50"/>
  <c r="O85" i="50"/>
  <c r="AK69" i="50"/>
  <c r="Y7" i="50"/>
  <c r="Y21" i="50"/>
  <c r="Y68" i="50"/>
  <c r="Y69" i="50"/>
  <c r="AK6" i="50"/>
  <c r="AK7" i="50"/>
  <c r="AK8" i="50"/>
  <c r="AK20" i="50"/>
  <c r="AK21" i="50"/>
  <c r="AH23" i="50"/>
  <c r="AE25" i="50"/>
  <c r="AE26" i="50"/>
  <c r="AK39" i="50"/>
  <c r="AK68" i="50"/>
  <c r="AK70" i="50"/>
  <c r="AH72" i="50"/>
  <c r="AH73" i="50"/>
  <c r="AE75" i="50"/>
  <c r="O6" i="50"/>
  <c r="AN6" i="50"/>
  <c r="Y15" i="50"/>
  <c r="AN20" i="50"/>
  <c r="AK23" i="50"/>
  <c r="AH25" i="50"/>
  <c r="AH26" i="50"/>
  <c r="Y32" i="50"/>
  <c r="Y58" i="50"/>
  <c r="AK72" i="50"/>
  <c r="AK73" i="50"/>
  <c r="AH75" i="50"/>
  <c r="Y85" i="50"/>
  <c r="Y86" i="50"/>
  <c r="Y87" i="50"/>
  <c r="O39" i="50"/>
  <c r="AE15" i="49"/>
  <c r="AB30" i="49"/>
  <c r="AE32" i="49"/>
  <c r="AK51" i="49"/>
  <c r="AK53" i="49"/>
  <c r="Y58" i="49"/>
  <c r="AN72" i="49"/>
  <c r="AK75" i="49"/>
  <c r="AK85" i="49"/>
  <c r="AA89" i="49"/>
  <c r="AE12" i="49"/>
  <c r="AH15" i="49"/>
  <c r="AK26" i="49"/>
  <c r="AE30" i="49"/>
  <c r="AH32" i="49"/>
  <c r="AB58" i="49"/>
  <c r="AN75" i="49"/>
  <c r="AN85" i="49"/>
  <c r="Y87" i="49"/>
  <c r="AG89" i="49"/>
  <c r="AH12" i="49"/>
  <c r="AK15" i="49"/>
  <c r="AH30" i="49"/>
  <c r="AK32" i="49"/>
  <c r="AE58" i="49"/>
  <c r="AB87" i="49"/>
  <c r="AN15" i="49"/>
  <c r="AK30" i="49"/>
  <c r="AN32" i="49"/>
  <c r="AK58" i="49"/>
  <c r="AE28" i="49"/>
  <c r="AN30" i="49"/>
  <c r="AN58" i="49"/>
  <c r="AH28" i="49"/>
  <c r="AB72" i="49"/>
  <c r="AK25" i="49"/>
  <c r="AK28" i="49"/>
  <c r="AB34" i="49"/>
  <c r="AE51" i="49"/>
  <c r="AE53" i="49"/>
  <c r="O6" i="49"/>
  <c r="O39" i="49"/>
  <c r="O40" i="49"/>
  <c r="AN6" i="49"/>
  <c r="AK6" i="49"/>
  <c r="AB6" i="49"/>
  <c r="AH6" i="49"/>
  <c r="AE6" i="49"/>
  <c r="Y6" i="49"/>
  <c r="Y17" i="49"/>
  <c r="Y18" i="49"/>
  <c r="Y36" i="49"/>
  <c r="Y37" i="49"/>
  <c r="O72" i="49"/>
  <c r="O73" i="49"/>
  <c r="O74" i="49"/>
  <c r="Y92" i="49"/>
  <c r="AB5" i="49"/>
  <c r="Y7" i="49"/>
  <c r="Y8" i="49"/>
  <c r="AB17" i="49"/>
  <c r="AB18" i="49"/>
  <c r="Y20" i="49"/>
  <c r="Y21" i="49"/>
  <c r="AN28" i="49"/>
  <c r="AE34" i="49"/>
  <c r="AB36" i="49"/>
  <c r="AB37" i="49"/>
  <c r="Y39" i="49"/>
  <c r="AN51" i="49"/>
  <c r="AN52" i="49"/>
  <c r="AN53" i="49"/>
  <c r="Y68" i="49"/>
  <c r="Y69" i="49"/>
  <c r="Y70" i="49"/>
  <c r="O75" i="49"/>
  <c r="O76" i="49"/>
  <c r="AD89" i="49"/>
  <c r="AD90" i="49"/>
  <c r="AB92" i="49"/>
  <c r="AE5" i="49"/>
  <c r="AE17" i="49"/>
  <c r="AE37" i="49"/>
  <c r="AE92" i="49"/>
  <c r="AH5" i="49"/>
  <c r="AE7" i="49"/>
  <c r="AE8" i="49"/>
  <c r="AH17" i="49"/>
  <c r="AH18" i="49"/>
  <c r="AE20" i="49"/>
  <c r="AE21" i="49"/>
  <c r="AB23" i="49"/>
  <c r="Y25" i="49"/>
  <c r="Y26" i="49"/>
  <c r="AK34" i="49"/>
  <c r="AH36" i="49"/>
  <c r="AH37" i="49"/>
  <c r="AE39" i="49"/>
  <c r="O55" i="49"/>
  <c r="O56" i="49" s="1"/>
  <c r="O57" i="49" s="1"/>
  <c r="AE68" i="49"/>
  <c r="AE69" i="49"/>
  <c r="AE70" i="49"/>
  <c r="Y75" i="49"/>
  <c r="AJ89" i="49"/>
  <c r="AJ90" i="49"/>
  <c r="AH92" i="49"/>
  <c r="Y5" i="49"/>
  <c r="AB7" i="49"/>
  <c r="AE18" i="49"/>
  <c r="AE36" i="49"/>
  <c r="AB69" i="49"/>
  <c r="AK5" i="49"/>
  <c r="AH7" i="49"/>
  <c r="AH8" i="49"/>
  <c r="Y12" i="49"/>
  <c r="AK17" i="49"/>
  <c r="AK18" i="49"/>
  <c r="AH20" i="49"/>
  <c r="AH21" i="49"/>
  <c r="AE23" i="49"/>
  <c r="AB25" i="49"/>
  <c r="AB26" i="49"/>
  <c r="Y28" i="49"/>
  <c r="AK36" i="49"/>
  <c r="AK37" i="49"/>
  <c r="AH39" i="49"/>
  <c r="Y51" i="49"/>
  <c r="Y52" i="49"/>
  <c r="Y53" i="49"/>
  <c r="O58" i="49"/>
  <c r="O59" i="49"/>
  <c r="AH68" i="49"/>
  <c r="AH69" i="49"/>
  <c r="AH70" i="49"/>
  <c r="AB75" i="49"/>
  <c r="O85" i="49"/>
  <c r="AK92" i="49"/>
  <c r="AB20" i="49"/>
  <c r="AB70" i="49"/>
  <c r="AK7" i="49"/>
  <c r="AK8" i="49"/>
  <c r="AK20" i="49"/>
  <c r="AK21" i="49"/>
  <c r="AE25" i="49"/>
  <c r="AE26" i="49"/>
  <c r="AK39" i="49"/>
  <c r="AK68" i="49"/>
  <c r="AK69" i="49"/>
  <c r="AK70" i="49"/>
  <c r="AE75" i="49"/>
  <c r="AB8" i="49"/>
  <c r="AB21" i="49"/>
  <c r="AB39" i="49"/>
  <c r="AB68" i="49"/>
  <c r="AE6" i="48"/>
  <c r="Y18" i="48"/>
  <c r="AB21" i="48"/>
  <c r="AK34" i="48"/>
  <c r="AH37" i="48"/>
  <c r="O55" i="48"/>
  <c r="O56" i="48" s="1"/>
  <c r="O57" i="48" s="1"/>
  <c r="AE58" i="48"/>
  <c r="Y68" i="48"/>
  <c r="Y70" i="48"/>
  <c r="AH86" i="48"/>
  <c r="Y36" i="48"/>
  <c r="AB39" i="48"/>
  <c r="Y75" i="48"/>
  <c r="Y85" i="48"/>
  <c r="Y87" i="48"/>
  <c r="O6" i="48"/>
  <c r="O17" i="48" s="1"/>
  <c r="AE15" i="48"/>
  <c r="AN18" i="48"/>
  <c r="Y23" i="48"/>
  <c r="Y30" i="48"/>
  <c r="AK32" i="48"/>
  <c r="AE36" i="48"/>
  <c r="AE39" i="48"/>
  <c r="O59" i="48"/>
  <c r="AB75" i="48"/>
  <c r="AE85" i="48"/>
  <c r="AE87" i="48"/>
  <c r="Y15" i="48"/>
  <c r="AK15" i="48"/>
  <c r="AB23" i="48"/>
  <c r="AB30" i="48"/>
  <c r="AH36" i="48"/>
  <c r="O58" i="48"/>
  <c r="Y69" i="48"/>
  <c r="AB72" i="48"/>
  <c r="AK75" i="48"/>
  <c r="AH85" i="48"/>
  <c r="AH87" i="48"/>
  <c r="AN15" i="48"/>
  <c r="AH23" i="48"/>
  <c r="AE30" i="48"/>
  <c r="AN75" i="48"/>
  <c r="AB6" i="48"/>
  <c r="AE20" i="48"/>
  <c r="AK23" i="48"/>
  <c r="AH30" i="48"/>
  <c r="AB34" i="48"/>
  <c r="Y37" i="48"/>
  <c r="Y58" i="48"/>
  <c r="Y86" i="48"/>
  <c r="AA89" i="48"/>
  <c r="AB92" i="48"/>
  <c r="AN30" i="48"/>
  <c r="AH34" i="48"/>
  <c r="AE37" i="48"/>
  <c r="AB58" i="48"/>
  <c r="AD89" i="48"/>
  <c r="Y5" i="48"/>
  <c r="AH5" i="48"/>
  <c r="AN5" i="48"/>
  <c r="AK5" i="48"/>
  <c r="AE5" i="48"/>
  <c r="AB5" i="48"/>
  <c r="Y17" i="48"/>
  <c r="AE17" i="48"/>
  <c r="AN17" i="48"/>
  <c r="AK17" i="48"/>
  <c r="AH17" i="48"/>
  <c r="AB17" i="48"/>
  <c r="Y6" i="48"/>
  <c r="Y7" i="48"/>
  <c r="Y8" i="48"/>
  <c r="AN12" i="48"/>
  <c r="AH15" i="48"/>
  <c r="AB18" i="48"/>
  <c r="Y20" i="48"/>
  <c r="Y21" i="48"/>
  <c r="AN28" i="48"/>
  <c r="AH32" i="48"/>
  <c r="AE34" i="48"/>
  <c r="AB36" i="48"/>
  <c r="AB37" i="48"/>
  <c r="Y39" i="48"/>
  <c r="AN55" i="48"/>
  <c r="AN56" i="48"/>
  <c r="AB68" i="48"/>
  <c r="AB69" i="48"/>
  <c r="AB70" i="48"/>
  <c r="Y72" i="48"/>
  <c r="Y73" i="48"/>
  <c r="AB85" i="48"/>
  <c r="AB86" i="48"/>
  <c r="AB87" i="48"/>
  <c r="X89" i="48"/>
  <c r="X90" i="48"/>
  <c r="Y25" i="48"/>
  <c r="Y51" i="48"/>
  <c r="AH6" i="48"/>
  <c r="AH7" i="48"/>
  <c r="AH8" i="48"/>
  <c r="Y12" i="48"/>
  <c r="O15" i="48"/>
  <c r="O16" i="48" s="1"/>
  <c r="AH20" i="48"/>
  <c r="AH21" i="48"/>
  <c r="AE23" i="48"/>
  <c r="AB25" i="48"/>
  <c r="AB26" i="48"/>
  <c r="Y28" i="48"/>
  <c r="AN34" i="48"/>
  <c r="AK36" i="48"/>
  <c r="AK37" i="48"/>
  <c r="AH39" i="48"/>
  <c r="AB51" i="48"/>
  <c r="AB52" i="48"/>
  <c r="AB53" i="48"/>
  <c r="Y55" i="48"/>
  <c r="Y56" i="48"/>
  <c r="AK68" i="48"/>
  <c r="AK69" i="48"/>
  <c r="AK70" i="48"/>
  <c r="AH72" i="48"/>
  <c r="AH73" i="48"/>
  <c r="AE75" i="48"/>
  <c r="AK84" i="48"/>
  <c r="AK85" i="48"/>
  <c r="AK86" i="48"/>
  <c r="AK87" i="48"/>
  <c r="AG89" i="48"/>
  <c r="AG90" i="48"/>
  <c r="AE92" i="48"/>
  <c r="AK6" i="48"/>
  <c r="AK7" i="48"/>
  <c r="AK8" i="48"/>
  <c r="AB12" i="48"/>
  <c r="AK20" i="48"/>
  <c r="AK21" i="48"/>
  <c r="AE25" i="48"/>
  <c r="AE26" i="48"/>
  <c r="AB28" i="48"/>
  <c r="AK39" i="48"/>
  <c r="AE51" i="48"/>
  <c r="AE52" i="48"/>
  <c r="AE53" i="48"/>
  <c r="AB55" i="48"/>
  <c r="AB56" i="48"/>
  <c r="AK72" i="48"/>
  <c r="AK73" i="48"/>
  <c r="AN84" i="48"/>
  <c r="AJ89" i="48"/>
  <c r="AJ90" i="48"/>
  <c r="AH92" i="48"/>
  <c r="Y26" i="48"/>
  <c r="Y52" i="48"/>
  <c r="AE12" i="48"/>
  <c r="AH25" i="48"/>
  <c r="AH26" i="48"/>
  <c r="AE28" i="48"/>
  <c r="AH51" i="48"/>
  <c r="AH52" i="48"/>
  <c r="AH53" i="48"/>
  <c r="AE55" i="48"/>
  <c r="AE56" i="48"/>
  <c r="O69" i="48"/>
  <c r="O70" i="48" s="1"/>
  <c r="O71" i="48" s="1"/>
  <c r="O86" i="48"/>
  <c r="O87" i="48" s="1"/>
  <c r="O88" i="48" s="1"/>
  <c r="AH12" i="48"/>
  <c r="AK25" i="48"/>
  <c r="AK26" i="48"/>
  <c r="AH28" i="48"/>
  <c r="O39" i="48"/>
  <c r="AK51" i="48"/>
  <c r="AK52" i="48"/>
  <c r="AK53" i="48"/>
  <c r="AH55" i="48"/>
  <c r="AH56" i="48"/>
  <c r="O72" i="48"/>
  <c r="O73" i="48"/>
  <c r="O74" i="48"/>
  <c r="Y53" i="48"/>
  <c r="O75" i="48"/>
  <c r="AL5" i="47"/>
  <c r="AO5" i="47"/>
  <c r="AL19" i="47"/>
  <c r="AO19" i="47"/>
  <c r="AO26" i="47"/>
  <c r="AI33" i="47"/>
  <c r="AO61" i="47"/>
  <c r="AO39" i="47"/>
  <c r="AO64" i="47"/>
  <c r="AL79" i="47"/>
  <c r="AL91" i="47"/>
  <c r="AL29" i="47"/>
  <c r="AI31" i="47"/>
  <c r="AL33" i="47"/>
  <c r="AI35" i="47"/>
  <c r="AO29" i="47"/>
  <c r="AL35" i="47"/>
  <c r="AI62" i="47"/>
  <c r="O6" i="47"/>
  <c r="O8" i="47" s="1"/>
  <c r="O12" i="47" s="1"/>
  <c r="AL9" i="47"/>
  <c r="AL13" i="47"/>
  <c r="AL43" i="47"/>
  <c r="AO56" i="47"/>
  <c r="AL73" i="47"/>
  <c r="AI80" i="47"/>
  <c r="AI92" i="47"/>
  <c r="AI21" i="47"/>
  <c r="O102" i="47"/>
  <c r="O99" i="47"/>
  <c r="O98" i="47" s="1"/>
  <c r="O100" i="47" s="1"/>
  <c r="O94" i="47"/>
  <c r="O95" i="47" s="1"/>
  <c r="O97" i="47" s="1"/>
  <c r="AI59" i="47"/>
  <c r="AL59" i="47"/>
  <c r="AO59" i="47"/>
  <c r="AO20" i="47"/>
  <c r="AL20" i="47"/>
  <c r="AI20" i="47"/>
  <c r="O80" i="47"/>
  <c r="O83" i="47"/>
  <c r="O81" i="47"/>
  <c r="O75" i="47"/>
  <c r="O76" i="47" s="1"/>
  <c r="O78" i="47" s="1"/>
  <c r="O82" i="47"/>
  <c r="O79" i="47"/>
  <c r="AO7" i="47"/>
  <c r="AL7" i="47"/>
  <c r="AI7" i="47"/>
  <c r="AI58" i="47"/>
  <c r="AO58" i="47"/>
  <c r="AL58" i="47"/>
  <c r="AO76" i="47"/>
  <c r="AL76" i="47"/>
  <c r="AI76" i="47"/>
  <c r="AI96" i="47"/>
  <c r="AO96" i="47"/>
  <c r="AL96" i="47"/>
  <c r="AO6" i="47"/>
  <c r="AL6" i="47"/>
  <c r="AI6" i="47"/>
  <c r="AO18" i="47"/>
  <c r="AL18" i="47"/>
  <c r="AI18" i="47"/>
  <c r="AI8" i="47"/>
  <c r="AI28" i="47"/>
  <c r="O43" i="47"/>
  <c r="AI55" i="47"/>
  <c r="O65" i="47"/>
  <c r="AI74" i="47"/>
  <c r="AI77" i="47"/>
  <c r="O101" i="47"/>
  <c r="AL3" i="47"/>
  <c r="AO8" i="47"/>
  <c r="AI24" i="47"/>
  <c r="AO28" i="47"/>
  <c r="AL31" i="47"/>
  <c r="AI37" i="47"/>
  <c r="AO41" i="47"/>
  <c r="AI54" i="47"/>
  <c r="AO55" i="47"/>
  <c r="AO74" i="47"/>
  <c r="AO77" i="47"/>
  <c r="AL80" i="47"/>
  <c r="AL92" i="47"/>
  <c r="AI95" i="47"/>
  <c r="AO3" i="47"/>
  <c r="AL21" i="47"/>
  <c r="AI13" i="47"/>
  <c r="AI16" i="47"/>
  <c r="O18" i="47"/>
  <c r="AL24" i="47"/>
  <c r="AL37" i="47"/>
  <c r="AI40" i="47"/>
  <c r="AI43" i="47"/>
  <c r="AL54" i="47"/>
  <c r="AI57" i="47"/>
  <c r="O64" i="47"/>
  <c r="AI73" i="47"/>
  <c r="AI79" i="47"/>
  <c r="AI91" i="47"/>
  <c r="AL95" i="47"/>
  <c r="AI101" i="47"/>
  <c r="AI5" i="47"/>
  <c r="AI19" i="47"/>
  <c r="AI26" i="47"/>
  <c r="AI39" i="47"/>
  <c r="O55" i="47"/>
  <c r="O57" i="47" s="1"/>
  <c r="O58" i="47" s="1"/>
  <c r="O60" i="47" s="1"/>
  <c r="AI56" i="47"/>
  <c r="AI64" i="47"/>
  <c r="AI75" i="47"/>
  <c r="AN17" i="46"/>
  <c r="AK17" i="46"/>
  <c r="AH17" i="46"/>
  <c r="AE17" i="46"/>
  <c r="Y17" i="46"/>
  <c r="AB17" i="46"/>
  <c r="AN6" i="46"/>
  <c r="AK6" i="46"/>
  <c r="AE6" i="46"/>
  <c r="AH6" i="46"/>
  <c r="AB6" i="46"/>
  <c r="Y6" i="46"/>
  <c r="AN5" i="46"/>
  <c r="AK5" i="46"/>
  <c r="AH5" i="46"/>
  <c r="AE5" i="46"/>
  <c r="Y5" i="46"/>
  <c r="AB5" i="46"/>
  <c r="O39" i="46"/>
  <c r="O40" i="46"/>
  <c r="O6" i="46"/>
  <c r="O72" i="46"/>
  <c r="AA89" i="46"/>
  <c r="AA90" i="46"/>
  <c r="Y92" i="46"/>
  <c r="Y7" i="46"/>
  <c r="Y8" i="46"/>
  <c r="AN12" i="46"/>
  <c r="AB18" i="46"/>
  <c r="Y20" i="46"/>
  <c r="Y21" i="46"/>
  <c r="AN28" i="46"/>
  <c r="AK30" i="46"/>
  <c r="AH32" i="46"/>
  <c r="AE34" i="46"/>
  <c r="AB36" i="46"/>
  <c r="AB37" i="46"/>
  <c r="Y39" i="46"/>
  <c r="AN51" i="46"/>
  <c r="AN52" i="46"/>
  <c r="AN53" i="46"/>
  <c r="AK55" i="46"/>
  <c r="AK56" i="46"/>
  <c r="AH58" i="46"/>
  <c r="Y68" i="46"/>
  <c r="Y69" i="46"/>
  <c r="Y70" i="46"/>
  <c r="O75" i="46"/>
  <c r="O76" i="46"/>
  <c r="AH85" i="46"/>
  <c r="AH86" i="46"/>
  <c r="AH87" i="46"/>
  <c r="AD89" i="46"/>
  <c r="AD90" i="46"/>
  <c r="AB92" i="46"/>
  <c r="O73" i="46"/>
  <c r="AB7" i="46"/>
  <c r="AB8" i="46"/>
  <c r="AE18" i="46"/>
  <c r="AB20" i="46"/>
  <c r="AB21" i="46"/>
  <c r="Y23" i="46"/>
  <c r="AN30" i="46"/>
  <c r="AH34" i="46"/>
  <c r="AE36" i="46"/>
  <c r="AE37" i="46"/>
  <c r="AB39" i="46"/>
  <c r="O51" i="46"/>
  <c r="O52" i="46" s="1"/>
  <c r="O53" i="46" s="1"/>
  <c r="O54" i="46" s="1"/>
  <c r="AN55" i="46"/>
  <c r="AN56" i="46"/>
  <c r="AB68" i="46"/>
  <c r="AB69" i="46"/>
  <c r="AB70" i="46"/>
  <c r="AG89" i="46"/>
  <c r="AG90" i="46"/>
  <c r="AE92" i="46"/>
  <c r="Y37" i="46"/>
  <c r="AE20" i="46"/>
  <c r="AE21" i="46"/>
  <c r="AK34" i="46"/>
  <c r="AH36" i="46"/>
  <c r="AH37" i="46"/>
  <c r="AE39" i="46"/>
  <c r="O55" i="46"/>
  <c r="O56" i="46" s="1"/>
  <c r="O57" i="46" s="1"/>
  <c r="AE68" i="46"/>
  <c r="AE69" i="46"/>
  <c r="AE70" i="46"/>
  <c r="AJ89" i="46"/>
  <c r="AJ90" i="46"/>
  <c r="AH92" i="46"/>
  <c r="Y34" i="46"/>
  <c r="X90" i="46"/>
  <c r="AB34" i="46"/>
  <c r="AE7" i="46"/>
  <c r="AH7" i="46"/>
  <c r="AH8" i="46"/>
  <c r="Y12" i="46"/>
  <c r="AK18" i="46"/>
  <c r="AH20" i="46"/>
  <c r="AH21" i="46"/>
  <c r="Y28" i="46"/>
  <c r="AK36" i="46"/>
  <c r="AK37" i="46"/>
  <c r="AH39" i="46"/>
  <c r="Y51" i="46"/>
  <c r="Y52" i="46"/>
  <c r="Y53" i="46"/>
  <c r="O58" i="46"/>
  <c r="AH68" i="46"/>
  <c r="AH69" i="46"/>
  <c r="AH70" i="46"/>
  <c r="O86" i="46"/>
  <c r="O87" i="46" s="1"/>
  <c r="O88" i="46" s="1"/>
  <c r="AM89" i="46"/>
  <c r="AK92" i="46"/>
  <c r="O69" i="46"/>
  <c r="O70" i="46" s="1"/>
  <c r="O71" i="46" s="1"/>
  <c r="Y18" i="46"/>
  <c r="Y36" i="46"/>
  <c r="AE8" i="46"/>
  <c r="AH18" i="46"/>
  <c r="AI10" i="45"/>
  <c r="AL10" i="45"/>
  <c r="AO10" i="45"/>
  <c r="AI11" i="45"/>
  <c r="AL11" i="45"/>
  <c r="AO11" i="45"/>
  <c r="AI12" i="45"/>
  <c r="AL12" i="45"/>
  <c r="AO12" i="45"/>
  <c r="AI14" i="45"/>
  <c r="AL14" i="45"/>
  <c r="AO14" i="45"/>
  <c r="AI15" i="45"/>
  <c r="AL15" i="45"/>
  <c r="AO15" i="45"/>
  <c r="AI17" i="45"/>
  <c r="AL17" i="45"/>
  <c r="AO17" i="45"/>
  <c r="AI22" i="45"/>
  <c r="AL22" i="45"/>
  <c r="AO22" i="45"/>
  <c r="AI25" i="45"/>
  <c r="AL25" i="45"/>
  <c r="AO25" i="45"/>
  <c r="AI27" i="45"/>
  <c r="AL27" i="45"/>
  <c r="AO27" i="45"/>
  <c r="AI30" i="45"/>
  <c r="AL30" i="45"/>
  <c r="AO30" i="45"/>
  <c r="AI32" i="45"/>
  <c r="AL32" i="45"/>
  <c r="AO32" i="45"/>
  <c r="AI34" i="45"/>
  <c r="AL34" i="45"/>
  <c r="AO34" i="45"/>
  <c r="AI36" i="45"/>
  <c r="AL36" i="45"/>
  <c r="AO36" i="45"/>
  <c r="AI38" i="45"/>
  <c r="AL38" i="45"/>
  <c r="AO38" i="45"/>
  <c r="AI41" i="45"/>
  <c r="AL41" i="45"/>
  <c r="AO41" i="45"/>
  <c r="AI42" i="45"/>
  <c r="AL42" i="45"/>
  <c r="AO42" i="45"/>
  <c r="AI44" i="45"/>
  <c r="AL44" i="45"/>
  <c r="AO44" i="45"/>
  <c r="AI45" i="45"/>
  <c r="AL45" i="45"/>
  <c r="AO45" i="45"/>
  <c r="AI46" i="45"/>
  <c r="AL46" i="45"/>
  <c r="AO46" i="45"/>
  <c r="AI47" i="45"/>
  <c r="AL47" i="45"/>
  <c r="AO47" i="45"/>
  <c r="AI48" i="45"/>
  <c r="AL48" i="45"/>
  <c r="AO48" i="45"/>
  <c r="AI49" i="45"/>
  <c r="AL49" i="45"/>
  <c r="AO49" i="45"/>
  <c r="AI50" i="45"/>
  <c r="AL50" i="45"/>
  <c r="AO50" i="45"/>
  <c r="AI51" i="45"/>
  <c r="AL51" i="45"/>
  <c r="AO51" i="45"/>
  <c r="AI52" i="45"/>
  <c r="AL52" i="45"/>
  <c r="AO52" i="45"/>
  <c r="AI53" i="45"/>
  <c r="AL53" i="45"/>
  <c r="AO53" i="45"/>
  <c r="AI60" i="45"/>
  <c r="AL60" i="45"/>
  <c r="AO60" i="45"/>
  <c r="AI63" i="45"/>
  <c r="AL63" i="45"/>
  <c r="AO63" i="45"/>
  <c r="AI65" i="45"/>
  <c r="AL65" i="45"/>
  <c r="AO65" i="45"/>
  <c r="AI66" i="45"/>
  <c r="AL66" i="45"/>
  <c r="AO66" i="45"/>
  <c r="AI67" i="45"/>
  <c r="AL67" i="45"/>
  <c r="AO67" i="45"/>
  <c r="AI68" i="45"/>
  <c r="AL68" i="45"/>
  <c r="AO68" i="45"/>
  <c r="AI69" i="45"/>
  <c r="AL69" i="45"/>
  <c r="AO69" i="45"/>
  <c r="AI70" i="45"/>
  <c r="AL70" i="45"/>
  <c r="AO70" i="45"/>
  <c r="AI71" i="45"/>
  <c r="AL71" i="45"/>
  <c r="AO71" i="45"/>
  <c r="AI72" i="45"/>
  <c r="AL72" i="45"/>
  <c r="AO72" i="45"/>
  <c r="AI78" i="45"/>
  <c r="AL78" i="45"/>
  <c r="AO78" i="45"/>
  <c r="AI81" i="45"/>
  <c r="AL81" i="45"/>
  <c r="AO81" i="45"/>
  <c r="AI83" i="45"/>
  <c r="AL83" i="45"/>
  <c r="AO83" i="45"/>
  <c r="AI84" i="45"/>
  <c r="AL84" i="45"/>
  <c r="AO84" i="45"/>
  <c r="AI85" i="45"/>
  <c r="AL85" i="45"/>
  <c r="AO85" i="45"/>
  <c r="AI86" i="45"/>
  <c r="AL86" i="45"/>
  <c r="AO86" i="45"/>
  <c r="AI87" i="45"/>
  <c r="AL87" i="45"/>
  <c r="AO87" i="45"/>
  <c r="AI88" i="45"/>
  <c r="AL88" i="45"/>
  <c r="AO88" i="45"/>
  <c r="AI89" i="45"/>
  <c r="AL89" i="45"/>
  <c r="AO89" i="45"/>
  <c r="AI90" i="45"/>
  <c r="AL90" i="45"/>
  <c r="AO90" i="45"/>
  <c r="AI97" i="45"/>
  <c r="AL97" i="45"/>
  <c r="AO97" i="45"/>
  <c r="AI100" i="45"/>
  <c r="AL100" i="45"/>
  <c r="AO100" i="45"/>
  <c r="R3" i="38"/>
  <c r="R3" i="41"/>
  <c r="R685" i="45"/>
  <c r="R684" i="45"/>
  <c r="R683" i="45"/>
  <c r="R682" i="45"/>
  <c r="R681" i="45"/>
  <c r="R680" i="45"/>
  <c r="R679" i="45"/>
  <c r="R678" i="45"/>
  <c r="R677" i="45"/>
  <c r="R676" i="45"/>
  <c r="R675" i="45"/>
  <c r="R674" i="45"/>
  <c r="R673" i="45"/>
  <c r="R672" i="45"/>
  <c r="R671" i="45"/>
  <c r="R670" i="45"/>
  <c r="R669" i="45"/>
  <c r="R668" i="45"/>
  <c r="R667" i="45"/>
  <c r="R666" i="45"/>
  <c r="R665" i="45"/>
  <c r="R664" i="45"/>
  <c r="R663" i="45"/>
  <c r="R662" i="45"/>
  <c r="R661" i="45"/>
  <c r="R660" i="45"/>
  <c r="R659" i="45"/>
  <c r="R658" i="45"/>
  <c r="R657" i="45"/>
  <c r="R656" i="45"/>
  <c r="R655" i="45"/>
  <c r="R654" i="45"/>
  <c r="R653" i="45"/>
  <c r="R652" i="45"/>
  <c r="R651" i="45"/>
  <c r="R650" i="45"/>
  <c r="R649" i="45"/>
  <c r="R648" i="45"/>
  <c r="R647" i="45"/>
  <c r="R646" i="45"/>
  <c r="R645" i="45"/>
  <c r="R644" i="45"/>
  <c r="R643" i="45"/>
  <c r="R642" i="45"/>
  <c r="R641" i="45"/>
  <c r="R640" i="45"/>
  <c r="R639" i="45"/>
  <c r="R638" i="45"/>
  <c r="R637" i="45"/>
  <c r="R636" i="45"/>
  <c r="R635" i="45"/>
  <c r="R634" i="45"/>
  <c r="R633" i="45"/>
  <c r="R632" i="45"/>
  <c r="R631" i="45"/>
  <c r="R630" i="45"/>
  <c r="R629" i="45"/>
  <c r="R628" i="45"/>
  <c r="R627" i="45"/>
  <c r="R626" i="45"/>
  <c r="R625" i="45"/>
  <c r="R624" i="45"/>
  <c r="R623" i="45"/>
  <c r="R622" i="45"/>
  <c r="R621" i="45"/>
  <c r="R620" i="45"/>
  <c r="R619" i="45"/>
  <c r="R618" i="45"/>
  <c r="R617" i="45"/>
  <c r="R616" i="45"/>
  <c r="R615" i="45"/>
  <c r="R614" i="45"/>
  <c r="R613" i="45"/>
  <c r="R612" i="45"/>
  <c r="R611" i="45"/>
  <c r="R610" i="45"/>
  <c r="R609" i="45"/>
  <c r="R608" i="45"/>
  <c r="R607" i="45"/>
  <c r="R606" i="45"/>
  <c r="R605" i="45"/>
  <c r="R604" i="45"/>
  <c r="R603" i="45"/>
  <c r="R602" i="45"/>
  <c r="R601" i="45"/>
  <c r="R600" i="45"/>
  <c r="R599" i="45"/>
  <c r="R598" i="45"/>
  <c r="R597" i="45"/>
  <c r="R596" i="45"/>
  <c r="R595" i="45"/>
  <c r="R594" i="45"/>
  <c r="R593" i="45"/>
  <c r="R592" i="45"/>
  <c r="R591" i="45"/>
  <c r="R590" i="45"/>
  <c r="R589" i="45"/>
  <c r="R588" i="45"/>
  <c r="R587" i="45"/>
  <c r="R586" i="45"/>
  <c r="R585" i="45"/>
  <c r="R584" i="45"/>
  <c r="R583" i="45"/>
  <c r="R582" i="45"/>
  <c r="R581" i="45"/>
  <c r="R580" i="45"/>
  <c r="R579" i="45"/>
  <c r="R578" i="45"/>
  <c r="R577" i="45"/>
  <c r="R576" i="45"/>
  <c r="R575" i="45"/>
  <c r="R574" i="45"/>
  <c r="R573" i="45"/>
  <c r="R572" i="45"/>
  <c r="R571" i="45"/>
  <c r="R570" i="45"/>
  <c r="R569" i="45"/>
  <c r="R568" i="45"/>
  <c r="R567" i="45"/>
  <c r="R566" i="45"/>
  <c r="R565" i="45"/>
  <c r="R564" i="45"/>
  <c r="R563" i="45"/>
  <c r="R562" i="45"/>
  <c r="R561" i="45"/>
  <c r="R560" i="45"/>
  <c r="R559" i="45"/>
  <c r="R558" i="45"/>
  <c r="R557" i="45"/>
  <c r="R556" i="45"/>
  <c r="R555" i="45"/>
  <c r="R554" i="45"/>
  <c r="R553" i="45"/>
  <c r="R552" i="45"/>
  <c r="R551" i="45"/>
  <c r="R550" i="45"/>
  <c r="R549" i="45"/>
  <c r="R548" i="45"/>
  <c r="R547" i="45"/>
  <c r="R546" i="45"/>
  <c r="R545" i="45"/>
  <c r="R544" i="45"/>
  <c r="R543" i="45"/>
  <c r="R542" i="45"/>
  <c r="R541" i="45"/>
  <c r="R540" i="45"/>
  <c r="R539" i="45"/>
  <c r="R538" i="45"/>
  <c r="R537" i="45"/>
  <c r="R536" i="45"/>
  <c r="R535" i="45"/>
  <c r="R534" i="45"/>
  <c r="R533" i="45"/>
  <c r="R532" i="45"/>
  <c r="R531" i="45"/>
  <c r="R530" i="45"/>
  <c r="R529" i="45"/>
  <c r="R528" i="45"/>
  <c r="R527" i="45"/>
  <c r="R526" i="45"/>
  <c r="R525" i="45"/>
  <c r="R524" i="45"/>
  <c r="R523" i="45"/>
  <c r="R522" i="45"/>
  <c r="R521" i="45"/>
  <c r="R520" i="45"/>
  <c r="R519" i="45"/>
  <c r="R518" i="45"/>
  <c r="R517" i="45"/>
  <c r="R516" i="45"/>
  <c r="R515" i="45"/>
  <c r="R514" i="45"/>
  <c r="R513" i="45"/>
  <c r="R512" i="45"/>
  <c r="R511" i="45"/>
  <c r="R510" i="45"/>
  <c r="R509" i="45"/>
  <c r="R508" i="45"/>
  <c r="R507" i="45"/>
  <c r="R506" i="45"/>
  <c r="R505" i="45"/>
  <c r="R504" i="45"/>
  <c r="R503" i="45"/>
  <c r="R502" i="45"/>
  <c r="R501" i="45"/>
  <c r="R500" i="45"/>
  <c r="R499" i="45"/>
  <c r="R498" i="45"/>
  <c r="R497" i="45"/>
  <c r="R496" i="45"/>
  <c r="R495" i="45"/>
  <c r="R494" i="45"/>
  <c r="R493" i="45"/>
  <c r="R492" i="45"/>
  <c r="R491" i="45"/>
  <c r="R490" i="45"/>
  <c r="R489" i="45"/>
  <c r="R488" i="45"/>
  <c r="R487" i="45"/>
  <c r="R486" i="45"/>
  <c r="R485" i="45"/>
  <c r="R484" i="45"/>
  <c r="R483" i="45"/>
  <c r="R482" i="45"/>
  <c r="R481" i="45"/>
  <c r="R480" i="45"/>
  <c r="R479" i="45"/>
  <c r="R478" i="45"/>
  <c r="R477" i="45"/>
  <c r="R476" i="45"/>
  <c r="R475" i="45"/>
  <c r="R474" i="45"/>
  <c r="R473" i="45"/>
  <c r="R472" i="45"/>
  <c r="R471" i="45"/>
  <c r="R470" i="45"/>
  <c r="R469" i="45"/>
  <c r="R468" i="45"/>
  <c r="R467" i="45"/>
  <c r="R466" i="45"/>
  <c r="R465" i="45"/>
  <c r="R464" i="45"/>
  <c r="R463" i="45"/>
  <c r="R462" i="45"/>
  <c r="R461" i="45"/>
  <c r="R460" i="45"/>
  <c r="R459" i="45"/>
  <c r="R458" i="45"/>
  <c r="R457" i="45"/>
  <c r="R456" i="45"/>
  <c r="R455" i="45"/>
  <c r="R454" i="45"/>
  <c r="R453" i="45"/>
  <c r="R452" i="45"/>
  <c r="R451" i="45"/>
  <c r="R450" i="45"/>
  <c r="R449" i="45"/>
  <c r="R448" i="45"/>
  <c r="R447" i="45"/>
  <c r="R446" i="45"/>
  <c r="R445" i="45"/>
  <c r="R444" i="45"/>
  <c r="R443" i="45"/>
  <c r="R442" i="45"/>
  <c r="R441" i="45"/>
  <c r="R440" i="45"/>
  <c r="R439" i="45"/>
  <c r="R438" i="45"/>
  <c r="R437" i="45"/>
  <c r="R436" i="45"/>
  <c r="R435" i="45"/>
  <c r="R434" i="45"/>
  <c r="R433" i="45"/>
  <c r="R432" i="45"/>
  <c r="R431" i="45"/>
  <c r="R430" i="45"/>
  <c r="R429" i="45"/>
  <c r="R428" i="45"/>
  <c r="R427" i="45"/>
  <c r="R426" i="45"/>
  <c r="R425" i="45"/>
  <c r="R424" i="45"/>
  <c r="R423" i="45"/>
  <c r="R422" i="45"/>
  <c r="R421" i="45"/>
  <c r="R420" i="45"/>
  <c r="R419" i="45"/>
  <c r="R418" i="45"/>
  <c r="R417" i="45"/>
  <c r="R416" i="45"/>
  <c r="R415" i="45"/>
  <c r="R414" i="45"/>
  <c r="R413" i="45"/>
  <c r="R412" i="45"/>
  <c r="R411" i="45"/>
  <c r="R410" i="45"/>
  <c r="R409" i="45"/>
  <c r="R408" i="45"/>
  <c r="R407" i="45"/>
  <c r="R406" i="45"/>
  <c r="R405" i="45"/>
  <c r="R404" i="45"/>
  <c r="R403" i="45"/>
  <c r="R402" i="45"/>
  <c r="R401" i="45"/>
  <c r="R400" i="45"/>
  <c r="R399" i="45"/>
  <c r="R398" i="45"/>
  <c r="R397" i="45"/>
  <c r="R396" i="45"/>
  <c r="R395" i="45"/>
  <c r="R394" i="45"/>
  <c r="R393" i="45"/>
  <c r="R392" i="45"/>
  <c r="R391" i="45"/>
  <c r="R390" i="45"/>
  <c r="R389" i="45"/>
  <c r="R388" i="45"/>
  <c r="R387" i="45"/>
  <c r="R386" i="45"/>
  <c r="R385" i="45"/>
  <c r="R384" i="45"/>
  <c r="R383" i="45"/>
  <c r="R382" i="45"/>
  <c r="R381" i="45"/>
  <c r="R380" i="45"/>
  <c r="R379" i="45"/>
  <c r="R378" i="45"/>
  <c r="R377" i="45"/>
  <c r="R376" i="45"/>
  <c r="R375" i="45"/>
  <c r="R374" i="45"/>
  <c r="R373" i="45"/>
  <c r="R372" i="45"/>
  <c r="R371" i="45"/>
  <c r="R370" i="45"/>
  <c r="R369" i="45"/>
  <c r="R368" i="45"/>
  <c r="R367" i="45"/>
  <c r="R366" i="45"/>
  <c r="R365" i="45"/>
  <c r="R364" i="45"/>
  <c r="R363" i="45"/>
  <c r="R362" i="45"/>
  <c r="R361" i="45"/>
  <c r="R360" i="45"/>
  <c r="R359" i="45"/>
  <c r="R358" i="45"/>
  <c r="R357" i="45"/>
  <c r="R356" i="45"/>
  <c r="R355" i="45"/>
  <c r="R354" i="45"/>
  <c r="R353" i="45"/>
  <c r="R352" i="45"/>
  <c r="R351" i="45"/>
  <c r="R350" i="45"/>
  <c r="R349" i="45"/>
  <c r="R348" i="45"/>
  <c r="R347" i="45"/>
  <c r="R346" i="45"/>
  <c r="R345" i="45"/>
  <c r="R344" i="45"/>
  <c r="R343" i="45"/>
  <c r="R342" i="45"/>
  <c r="R341" i="45"/>
  <c r="R340" i="45"/>
  <c r="R339" i="45"/>
  <c r="R338" i="45"/>
  <c r="R337" i="45"/>
  <c r="R336" i="45"/>
  <c r="R335" i="45"/>
  <c r="R334" i="45"/>
  <c r="R333" i="45"/>
  <c r="R332" i="45"/>
  <c r="R331" i="45"/>
  <c r="R330" i="45"/>
  <c r="R329" i="45"/>
  <c r="R328" i="45"/>
  <c r="R327" i="45"/>
  <c r="R326" i="45"/>
  <c r="R325" i="45"/>
  <c r="R324" i="45"/>
  <c r="R323" i="45"/>
  <c r="R322" i="45"/>
  <c r="R321" i="45"/>
  <c r="R320" i="45"/>
  <c r="R319" i="45"/>
  <c r="R318" i="45"/>
  <c r="R317" i="45"/>
  <c r="R316" i="45"/>
  <c r="R315" i="45"/>
  <c r="R314" i="45"/>
  <c r="R313" i="45"/>
  <c r="R312" i="45"/>
  <c r="R311" i="45"/>
  <c r="R310" i="45"/>
  <c r="R309" i="45"/>
  <c r="R308" i="45"/>
  <c r="R307" i="45"/>
  <c r="R306" i="45"/>
  <c r="R305" i="45"/>
  <c r="R304" i="45"/>
  <c r="R303" i="45"/>
  <c r="R302" i="45"/>
  <c r="R301" i="45"/>
  <c r="R300" i="45"/>
  <c r="R299" i="45"/>
  <c r="R298" i="45"/>
  <c r="R297" i="45"/>
  <c r="R296" i="45"/>
  <c r="R295" i="45"/>
  <c r="R294" i="45"/>
  <c r="R293" i="45"/>
  <c r="R292" i="45"/>
  <c r="R291" i="45"/>
  <c r="R290" i="45"/>
  <c r="R289" i="45"/>
  <c r="R288" i="45"/>
  <c r="R287" i="45"/>
  <c r="R286" i="45"/>
  <c r="R285" i="45"/>
  <c r="R284" i="45"/>
  <c r="R283" i="45"/>
  <c r="R282" i="45"/>
  <c r="R281" i="45"/>
  <c r="R280" i="45"/>
  <c r="R279" i="45"/>
  <c r="R278" i="45"/>
  <c r="R277" i="45"/>
  <c r="R276" i="45"/>
  <c r="R275" i="45"/>
  <c r="R274" i="45"/>
  <c r="R273" i="45"/>
  <c r="R272" i="45"/>
  <c r="R271" i="45"/>
  <c r="R270" i="45"/>
  <c r="R269" i="45"/>
  <c r="R268" i="45"/>
  <c r="R267" i="45"/>
  <c r="R266" i="45"/>
  <c r="R265" i="45"/>
  <c r="R264" i="45"/>
  <c r="R263" i="45"/>
  <c r="R262" i="45"/>
  <c r="R261" i="45"/>
  <c r="R260" i="45"/>
  <c r="R259" i="45"/>
  <c r="R258" i="45"/>
  <c r="R257" i="45"/>
  <c r="R256" i="45"/>
  <c r="R255" i="45"/>
  <c r="R254" i="45"/>
  <c r="R253" i="45"/>
  <c r="R252" i="45"/>
  <c r="R251" i="45"/>
  <c r="R250" i="45"/>
  <c r="R249" i="45"/>
  <c r="R248" i="45"/>
  <c r="R247" i="45"/>
  <c r="R246" i="45"/>
  <c r="R245" i="45"/>
  <c r="R244" i="45"/>
  <c r="R243" i="45"/>
  <c r="R242" i="45"/>
  <c r="R241" i="45"/>
  <c r="R240" i="45"/>
  <c r="R239" i="45"/>
  <c r="R238" i="45"/>
  <c r="R237" i="45"/>
  <c r="R236" i="45"/>
  <c r="R235" i="45"/>
  <c r="R234" i="45"/>
  <c r="R233" i="45"/>
  <c r="R232" i="45"/>
  <c r="R231" i="45"/>
  <c r="R230" i="45"/>
  <c r="R229" i="45"/>
  <c r="R228" i="45"/>
  <c r="R227" i="45"/>
  <c r="R226" i="45"/>
  <c r="R225" i="45"/>
  <c r="R224" i="45"/>
  <c r="R223" i="45"/>
  <c r="R222" i="45"/>
  <c r="R221" i="45"/>
  <c r="R220" i="45"/>
  <c r="R219" i="45"/>
  <c r="R218" i="45"/>
  <c r="R217" i="45"/>
  <c r="R216" i="45"/>
  <c r="R215" i="45"/>
  <c r="R214" i="45"/>
  <c r="R213" i="45"/>
  <c r="R212" i="45"/>
  <c r="R211" i="45"/>
  <c r="R210" i="45"/>
  <c r="R209" i="45"/>
  <c r="R208" i="45"/>
  <c r="R207" i="45"/>
  <c r="R206" i="45"/>
  <c r="R205" i="45"/>
  <c r="R204" i="45"/>
  <c r="R203" i="45"/>
  <c r="R202" i="45"/>
  <c r="R201" i="45"/>
  <c r="R200" i="45"/>
  <c r="R199" i="45"/>
  <c r="R198" i="45"/>
  <c r="R197" i="45"/>
  <c r="R196" i="45"/>
  <c r="R195" i="45"/>
  <c r="R194" i="45"/>
  <c r="R193" i="45"/>
  <c r="R192" i="45"/>
  <c r="R191" i="45"/>
  <c r="R190" i="45"/>
  <c r="R189" i="45"/>
  <c r="R188" i="45"/>
  <c r="R187" i="45"/>
  <c r="R186" i="45"/>
  <c r="R185" i="45"/>
  <c r="R184" i="45"/>
  <c r="R183" i="45"/>
  <c r="R182" i="45"/>
  <c r="R181" i="45"/>
  <c r="R180" i="45"/>
  <c r="R179" i="45"/>
  <c r="R178" i="45"/>
  <c r="R177" i="45"/>
  <c r="R176" i="45"/>
  <c r="R175" i="45"/>
  <c r="R174" i="45"/>
  <c r="R173" i="45"/>
  <c r="R172" i="45"/>
  <c r="R171" i="45"/>
  <c r="R170" i="45"/>
  <c r="R169" i="45"/>
  <c r="O169" i="45"/>
  <c r="R168" i="45"/>
  <c r="R167" i="45"/>
  <c r="R166" i="45"/>
  <c r="N166" i="45"/>
  <c r="R165" i="45"/>
  <c r="N165" i="45"/>
  <c r="R164" i="45"/>
  <c r="N164" i="45"/>
  <c r="R163" i="45"/>
  <c r="N163" i="45"/>
  <c r="R162" i="45"/>
  <c r="N162" i="45"/>
  <c r="R161" i="45"/>
  <c r="N161" i="45"/>
  <c r="R160" i="45"/>
  <c r="N160" i="45"/>
  <c r="R159" i="45"/>
  <c r="N159" i="45"/>
  <c r="R158" i="45"/>
  <c r="N158" i="45"/>
  <c r="R157" i="45"/>
  <c r="N157" i="45"/>
  <c r="R156" i="45"/>
  <c r="N156" i="45"/>
  <c r="R155" i="45"/>
  <c r="N155" i="45"/>
  <c r="R154" i="45"/>
  <c r="N154" i="45"/>
  <c r="R153" i="45"/>
  <c r="N153" i="45"/>
  <c r="R152" i="45"/>
  <c r="N152" i="45"/>
  <c r="R151" i="45"/>
  <c r="N151" i="45"/>
  <c r="R150" i="45"/>
  <c r="N150" i="45"/>
  <c r="R149" i="45"/>
  <c r="N149" i="45"/>
  <c r="R148" i="45"/>
  <c r="N148" i="45"/>
  <c r="R147" i="45"/>
  <c r="N147" i="45"/>
  <c r="R146" i="45"/>
  <c r="N146" i="45"/>
  <c r="R145" i="45"/>
  <c r="R144" i="45"/>
  <c r="N144" i="45"/>
  <c r="R143" i="45"/>
  <c r="N143" i="45"/>
  <c r="R142" i="45"/>
  <c r="N142" i="45"/>
  <c r="R141" i="45"/>
  <c r="N141" i="45"/>
  <c r="R140" i="45"/>
  <c r="N140" i="45"/>
  <c r="R139" i="45"/>
  <c r="N139" i="45"/>
  <c r="R138" i="45"/>
  <c r="R137" i="45"/>
  <c r="R136" i="45"/>
  <c r="R135" i="45"/>
  <c r="R134" i="45"/>
  <c r="N134" i="45"/>
  <c r="R133" i="45"/>
  <c r="R132" i="45"/>
  <c r="R131" i="45"/>
  <c r="R130" i="45"/>
  <c r="R129" i="45"/>
  <c r="N129" i="45"/>
  <c r="R128" i="45"/>
  <c r="N128" i="45"/>
  <c r="R127" i="45"/>
  <c r="N127" i="45"/>
  <c r="R126" i="45"/>
  <c r="N126" i="45"/>
  <c r="R125" i="45"/>
  <c r="N125" i="45"/>
  <c r="R124" i="45"/>
  <c r="N124" i="45"/>
  <c r="R123" i="45"/>
  <c r="N123" i="45"/>
  <c r="R122" i="45"/>
  <c r="N122" i="45"/>
  <c r="R121" i="45"/>
  <c r="N121" i="45"/>
  <c r="R120" i="45"/>
  <c r="N120" i="45"/>
  <c r="R119" i="45"/>
  <c r="N119" i="45"/>
  <c r="R118" i="45"/>
  <c r="N118" i="45"/>
  <c r="R117" i="45"/>
  <c r="N117" i="45"/>
  <c r="R116" i="45"/>
  <c r="N116" i="45"/>
  <c r="R115" i="45"/>
  <c r="N115" i="45"/>
  <c r="R114" i="45"/>
  <c r="N114" i="45"/>
  <c r="R113" i="45"/>
  <c r="N113" i="45"/>
  <c r="R112" i="45"/>
  <c r="N112" i="45"/>
  <c r="R111" i="45"/>
  <c r="N111" i="45"/>
  <c r="R110" i="45"/>
  <c r="N110" i="45"/>
  <c r="R109" i="45"/>
  <c r="R108" i="45"/>
  <c r="R107" i="45"/>
  <c r="R106" i="45"/>
  <c r="R105" i="45"/>
  <c r="R104" i="45"/>
  <c r="R103" i="45"/>
  <c r="R102" i="45"/>
  <c r="S101" i="45"/>
  <c r="AI101" i="45" s="1"/>
  <c r="R101" i="45"/>
  <c r="R100" i="45"/>
  <c r="AI99" i="45"/>
  <c r="R99" i="45"/>
  <c r="Y98" i="45"/>
  <c r="R98" i="45"/>
  <c r="R97" i="45"/>
  <c r="P96" i="45"/>
  <c r="S96" i="45" s="1"/>
  <c r="AI96" i="45" s="1"/>
  <c r="P95" i="45"/>
  <c r="S95" i="45" s="1"/>
  <c r="AI95" i="45" s="1"/>
  <c r="S94" i="45"/>
  <c r="AO94" i="45" s="1"/>
  <c r="R94" i="45"/>
  <c r="S93" i="45"/>
  <c r="AI93" i="45" s="1"/>
  <c r="R93" i="45"/>
  <c r="S92" i="45"/>
  <c r="AI92" i="45" s="1"/>
  <c r="R92" i="45"/>
  <c r="S91" i="45"/>
  <c r="AI91" i="45" s="1"/>
  <c r="R91" i="45"/>
  <c r="O91" i="45"/>
  <c r="O101" i="45" s="1"/>
  <c r="R90" i="45"/>
  <c r="R89" i="45"/>
  <c r="R88" i="45"/>
  <c r="R87" i="45"/>
  <c r="R86" i="45"/>
  <c r="R85" i="45"/>
  <c r="R84" i="45"/>
  <c r="R83" i="45"/>
  <c r="S82" i="45"/>
  <c r="AI82" i="45" s="1"/>
  <c r="R82" i="45"/>
  <c r="R81" i="45"/>
  <c r="S80" i="45"/>
  <c r="AI80" i="45" s="1"/>
  <c r="R80" i="45"/>
  <c r="S79" i="45"/>
  <c r="AI79" i="45" s="1"/>
  <c r="R79" i="45"/>
  <c r="R78" i="45"/>
  <c r="P77" i="45"/>
  <c r="S77" i="45" s="1"/>
  <c r="AI77" i="45" s="1"/>
  <c r="P76" i="45"/>
  <c r="S76" i="45" s="1"/>
  <c r="AI76" i="45" s="1"/>
  <c r="S75" i="45"/>
  <c r="AI75" i="45" s="1"/>
  <c r="S74" i="45"/>
  <c r="AI74" i="45" s="1"/>
  <c r="S73" i="45"/>
  <c r="AL73" i="45" s="1"/>
  <c r="O73" i="45"/>
  <c r="O74" i="45" s="1"/>
  <c r="O81" i="45" s="1"/>
  <c r="S64" i="45"/>
  <c r="AI64" i="45" s="1"/>
  <c r="S62" i="45"/>
  <c r="AO62" i="45" s="1"/>
  <c r="S61" i="45"/>
  <c r="AI61" i="45" s="1"/>
  <c r="P59" i="45"/>
  <c r="S59" i="45" s="1"/>
  <c r="AI59" i="45" s="1"/>
  <c r="S58" i="45"/>
  <c r="AI58" i="45" s="1"/>
  <c r="P58" i="45"/>
  <c r="S57" i="45"/>
  <c r="AL57" i="45" s="1"/>
  <c r="R57" i="45"/>
  <c r="S56" i="45"/>
  <c r="AI56" i="45" s="1"/>
  <c r="R56" i="45"/>
  <c r="S55" i="45"/>
  <c r="AI55" i="45" s="1"/>
  <c r="R55" i="45"/>
  <c r="S54" i="45"/>
  <c r="AO54" i="45" s="1"/>
  <c r="R54" i="45"/>
  <c r="O54" i="45"/>
  <c r="O64" i="45" s="1"/>
  <c r="R53" i="45"/>
  <c r="R52" i="45"/>
  <c r="R51" i="45"/>
  <c r="R50" i="45"/>
  <c r="R49" i="45"/>
  <c r="R48" i="45"/>
  <c r="R47" i="45"/>
  <c r="R46" i="45"/>
  <c r="R45" i="45"/>
  <c r="R44" i="45"/>
  <c r="S43" i="45"/>
  <c r="AI43" i="45" s="1"/>
  <c r="R43" i="45"/>
  <c r="R42" i="45"/>
  <c r="R41" i="45"/>
  <c r="AI40" i="45"/>
  <c r="R40" i="45"/>
  <c r="S39" i="45"/>
  <c r="AI39" i="45" s="1"/>
  <c r="R39" i="45"/>
  <c r="R38" i="45"/>
  <c r="S37" i="45"/>
  <c r="AI37" i="45" s="1"/>
  <c r="R37" i="45"/>
  <c r="R36" i="45"/>
  <c r="S35" i="45"/>
  <c r="AI35" i="45" s="1"/>
  <c r="R35" i="45"/>
  <c r="R34" i="45"/>
  <c r="S33" i="45"/>
  <c r="AL33" i="45" s="1"/>
  <c r="R33" i="45"/>
  <c r="R32" i="45"/>
  <c r="S31" i="45"/>
  <c r="AI31" i="45" s="1"/>
  <c r="R31" i="45"/>
  <c r="R30" i="45"/>
  <c r="S29" i="45"/>
  <c r="AI29" i="45" s="1"/>
  <c r="R29" i="45"/>
  <c r="S28" i="45"/>
  <c r="AI28" i="45" s="1"/>
  <c r="R28" i="45"/>
  <c r="R27" i="45"/>
  <c r="S26" i="45"/>
  <c r="AI26" i="45" s="1"/>
  <c r="R26" i="45"/>
  <c r="R25" i="45"/>
  <c r="S24" i="45"/>
  <c r="AI24" i="45" s="1"/>
  <c r="R24" i="45"/>
  <c r="S23" i="45"/>
  <c r="AI23" i="45" s="1"/>
  <c r="R23" i="45"/>
  <c r="R22" i="45"/>
  <c r="S21" i="45"/>
  <c r="AI21" i="45" s="1"/>
  <c r="R21" i="45"/>
  <c r="S20" i="45"/>
  <c r="AI20" i="45" s="1"/>
  <c r="R20" i="45"/>
  <c r="P20" i="45"/>
  <c r="R19" i="45"/>
  <c r="P19" i="45"/>
  <c r="S19" i="45" s="1"/>
  <c r="AI19" i="45" s="1"/>
  <c r="R18" i="45"/>
  <c r="P18" i="45"/>
  <c r="S18" i="45" s="1"/>
  <c r="AI18" i="45" s="1"/>
  <c r="R17" i="45"/>
  <c r="S16" i="45"/>
  <c r="AI16" i="45" s="1"/>
  <c r="R16" i="45"/>
  <c r="R15" i="45"/>
  <c r="R14" i="45"/>
  <c r="S13" i="45"/>
  <c r="AI13" i="45" s="1"/>
  <c r="R13" i="45"/>
  <c r="R12" i="45"/>
  <c r="R11" i="45"/>
  <c r="R10" i="45"/>
  <c r="S9" i="45"/>
  <c r="AL9" i="45" s="1"/>
  <c r="R9" i="45"/>
  <c r="S8" i="45"/>
  <c r="AI8" i="45" s="1"/>
  <c r="R8" i="45"/>
  <c r="R7" i="45"/>
  <c r="P7" i="45"/>
  <c r="S7" i="45" s="1"/>
  <c r="AI7" i="45" s="1"/>
  <c r="R6" i="45"/>
  <c r="P6" i="45"/>
  <c r="S6" i="45" s="1"/>
  <c r="AO6" i="45" s="1"/>
  <c r="R5" i="45"/>
  <c r="P5" i="45"/>
  <c r="S5" i="45" s="1"/>
  <c r="AI5" i="45" s="1"/>
  <c r="S4" i="45"/>
  <c r="AI4" i="45" s="1"/>
  <c r="R4" i="45"/>
  <c r="O4" i="45"/>
  <c r="O5" i="45" s="1"/>
  <c r="O44" i="45" s="1"/>
  <c r="S3" i="45"/>
  <c r="R3" i="45"/>
  <c r="S3" i="44"/>
  <c r="S96" i="44"/>
  <c r="P96" i="44"/>
  <c r="P95" i="44"/>
  <c r="S77" i="44"/>
  <c r="P77" i="44"/>
  <c r="P76" i="44"/>
  <c r="S59" i="44"/>
  <c r="P59" i="44"/>
  <c r="P58" i="44"/>
  <c r="R4" i="44"/>
  <c r="R5" i="44"/>
  <c r="R6" i="44"/>
  <c r="R7" i="44"/>
  <c r="R8" i="44"/>
  <c r="R9" i="44"/>
  <c r="R10" i="44"/>
  <c r="R11" i="44"/>
  <c r="R12" i="44"/>
  <c r="R13" i="44"/>
  <c r="R14" i="44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34" i="44"/>
  <c r="R35" i="44"/>
  <c r="R36" i="44"/>
  <c r="R37" i="44"/>
  <c r="R38" i="44"/>
  <c r="R39" i="44"/>
  <c r="R40" i="44"/>
  <c r="R41" i="44"/>
  <c r="R42" i="44"/>
  <c r="R43" i="44"/>
  <c r="R44" i="44"/>
  <c r="R45" i="44"/>
  <c r="R46" i="44"/>
  <c r="R47" i="44"/>
  <c r="R48" i="44"/>
  <c r="R49" i="44"/>
  <c r="R50" i="44"/>
  <c r="R51" i="44"/>
  <c r="R52" i="44"/>
  <c r="R53" i="44"/>
  <c r="R54" i="44"/>
  <c r="R55" i="44"/>
  <c r="R56" i="44"/>
  <c r="R57" i="44"/>
  <c r="R58" i="44"/>
  <c r="R59" i="44"/>
  <c r="R60" i="44"/>
  <c r="R61" i="44"/>
  <c r="R62" i="44"/>
  <c r="R63" i="44"/>
  <c r="R64" i="44"/>
  <c r="R65" i="44"/>
  <c r="R66" i="44"/>
  <c r="R67" i="44"/>
  <c r="R68" i="44"/>
  <c r="R69" i="44"/>
  <c r="R70" i="44"/>
  <c r="R71" i="44"/>
  <c r="R72" i="44"/>
  <c r="R73" i="44"/>
  <c r="R74" i="44"/>
  <c r="R75" i="44"/>
  <c r="R76" i="44"/>
  <c r="R77" i="44"/>
  <c r="R78" i="44"/>
  <c r="R79" i="44"/>
  <c r="R80" i="44"/>
  <c r="R81" i="44"/>
  <c r="R82" i="44"/>
  <c r="R83" i="44"/>
  <c r="R84" i="44"/>
  <c r="R85" i="44"/>
  <c r="R86" i="44"/>
  <c r="R87" i="44"/>
  <c r="R88" i="44"/>
  <c r="R89" i="44"/>
  <c r="R90" i="44"/>
  <c r="R91" i="44"/>
  <c r="R92" i="44"/>
  <c r="R93" i="44"/>
  <c r="R94" i="44"/>
  <c r="R95" i="44"/>
  <c r="R96" i="44"/>
  <c r="R97" i="44"/>
  <c r="R98" i="44"/>
  <c r="R99" i="44"/>
  <c r="R100" i="44"/>
  <c r="R101" i="44"/>
  <c r="R102" i="44"/>
  <c r="R103" i="44"/>
  <c r="R104" i="44"/>
  <c r="R105" i="44"/>
  <c r="R106" i="44"/>
  <c r="R107" i="44"/>
  <c r="R108" i="44"/>
  <c r="R109" i="44"/>
  <c r="R110" i="44"/>
  <c r="R111" i="44"/>
  <c r="R112" i="44"/>
  <c r="R113" i="44"/>
  <c r="R114" i="44"/>
  <c r="R115" i="44"/>
  <c r="R116" i="44"/>
  <c r="R117" i="44"/>
  <c r="R118" i="44"/>
  <c r="R119" i="44"/>
  <c r="R120" i="44"/>
  <c r="R121" i="44"/>
  <c r="R122" i="44"/>
  <c r="R123" i="44"/>
  <c r="R124" i="44"/>
  <c r="R125" i="44"/>
  <c r="R126" i="44"/>
  <c r="R127" i="44"/>
  <c r="R128" i="44"/>
  <c r="R129" i="44"/>
  <c r="R130" i="44"/>
  <c r="R131" i="44"/>
  <c r="R132" i="44"/>
  <c r="R133" i="44"/>
  <c r="R134" i="44"/>
  <c r="R135" i="44"/>
  <c r="R136" i="44"/>
  <c r="R137" i="44"/>
  <c r="R138" i="44"/>
  <c r="R139" i="44"/>
  <c r="R140" i="44"/>
  <c r="R141" i="44"/>
  <c r="R142" i="44"/>
  <c r="R143" i="44"/>
  <c r="R144" i="44"/>
  <c r="R145" i="44"/>
  <c r="R146" i="44"/>
  <c r="R147" i="44"/>
  <c r="R148" i="44"/>
  <c r="R149" i="44"/>
  <c r="R150" i="44"/>
  <c r="R151" i="44"/>
  <c r="R152" i="44"/>
  <c r="R153" i="44"/>
  <c r="R154" i="44"/>
  <c r="R155" i="44"/>
  <c r="R156" i="44"/>
  <c r="R157" i="44"/>
  <c r="R158" i="44"/>
  <c r="R159" i="44"/>
  <c r="R160" i="44"/>
  <c r="R161" i="44"/>
  <c r="R162" i="44"/>
  <c r="R163" i="44"/>
  <c r="R164" i="44"/>
  <c r="R165" i="44"/>
  <c r="R166" i="44"/>
  <c r="R167" i="44"/>
  <c r="R168" i="44"/>
  <c r="R169" i="44"/>
  <c r="R170" i="44"/>
  <c r="R171" i="44"/>
  <c r="R172" i="44"/>
  <c r="R173" i="44"/>
  <c r="R174" i="44"/>
  <c r="R175" i="44"/>
  <c r="R176" i="44"/>
  <c r="R177" i="44"/>
  <c r="R178" i="44"/>
  <c r="R179" i="44"/>
  <c r="R180" i="44"/>
  <c r="R181" i="44"/>
  <c r="R182" i="44"/>
  <c r="R183" i="44"/>
  <c r="R184" i="44"/>
  <c r="R185" i="44"/>
  <c r="R186" i="44"/>
  <c r="R187" i="44"/>
  <c r="R188" i="44"/>
  <c r="R189" i="44"/>
  <c r="R190" i="44"/>
  <c r="R191" i="44"/>
  <c r="R192" i="44"/>
  <c r="R193" i="44"/>
  <c r="R194" i="44"/>
  <c r="R195" i="44"/>
  <c r="R196" i="44"/>
  <c r="R197" i="44"/>
  <c r="R198" i="44"/>
  <c r="R199" i="44"/>
  <c r="R200" i="44"/>
  <c r="R201" i="44"/>
  <c r="R202" i="44"/>
  <c r="R203" i="44"/>
  <c r="R204" i="44"/>
  <c r="R205" i="44"/>
  <c r="R206" i="44"/>
  <c r="R207" i="44"/>
  <c r="R208" i="44"/>
  <c r="R209" i="44"/>
  <c r="R210" i="44"/>
  <c r="R211" i="44"/>
  <c r="R212" i="44"/>
  <c r="R213" i="44"/>
  <c r="R214" i="44"/>
  <c r="R215" i="44"/>
  <c r="R216" i="44"/>
  <c r="R217" i="44"/>
  <c r="R218" i="44"/>
  <c r="R219" i="44"/>
  <c r="R220" i="44"/>
  <c r="R221" i="44"/>
  <c r="R222" i="44"/>
  <c r="R223" i="44"/>
  <c r="R224" i="44"/>
  <c r="R225" i="44"/>
  <c r="R226" i="44"/>
  <c r="R227" i="44"/>
  <c r="R228" i="44"/>
  <c r="R229" i="44"/>
  <c r="R230" i="44"/>
  <c r="R231" i="44"/>
  <c r="R232" i="44"/>
  <c r="R233" i="44"/>
  <c r="R234" i="44"/>
  <c r="R235" i="44"/>
  <c r="R236" i="44"/>
  <c r="R237" i="44"/>
  <c r="R238" i="44"/>
  <c r="R239" i="44"/>
  <c r="R240" i="44"/>
  <c r="R241" i="44"/>
  <c r="R242" i="44"/>
  <c r="R243" i="44"/>
  <c r="R244" i="44"/>
  <c r="R245" i="44"/>
  <c r="R246" i="44"/>
  <c r="R247" i="44"/>
  <c r="R248" i="44"/>
  <c r="R249" i="44"/>
  <c r="R250" i="44"/>
  <c r="R251" i="44"/>
  <c r="R252" i="44"/>
  <c r="R253" i="44"/>
  <c r="R254" i="44"/>
  <c r="R255" i="44"/>
  <c r="R256" i="44"/>
  <c r="R257" i="44"/>
  <c r="R258" i="44"/>
  <c r="R259" i="44"/>
  <c r="R260" i="44"/>
  <c r="R261" i="44"/>
  <c r="R262" i="44"/>
  <c r="R263" i="44"/>
  <c r="R264" i="44"/>
  <c r="R265" i="44"/>
  <c r="R266" i="44"/>
  <c r="R267" i="44"/>
  <c r="R268" i="44"/>
  <c r="R269" i="44"/>
  <c r="R270" i="44"/>
  <c r="R271" i="44"/>
  <c r="R272" i="44"/>
  <c r="R273" i="44"/>
  <c r="R274" i="44"/>
  <c r="R275" i="44"/>
  <c r="R276" i="44"/>
  <c r="R277" i="44"/>
  <c r="R278" i="44"/>
  <c r="R279" i="44"/>
  <c r="R280" i="44"/>
  <c r="R281" i="44"/>
  <c r="R282" i="44"/>
  <c r="R283" i="44"/>
  <c r="R284" i="44"/>
  <c r="R285" i="44"/>
  <c r="R286" i="44"/>
  <c r="R287" i="44"/>
  <c r="R288" i="44"/>
  <c r="R289" i="44"/>
  <c r="R290" i="44"/>
  <c r="R291" i="44"/>
  <c r="R292" i="44"/>
  <c r="R293" i="44"/>
  <c r="R294" i="44"/>
  <c r="R295" i="44"/>
  <c r="R296" i="44"/>
  <c r="R297" i="44"/>
  <c r="R298" i="44"/>
  <c r="R299" i="44"/>
  <c r="R300" i="44"/>
  <c r="R301" i="44"/>
  <c r="R302" i="44"/>
  <c r="R303" i="44"/>
  <c r="R304" i="44"/>
  <c r="R305" i="44"/>
  <c r="R306" i="44"/>
  <c r="R307" i="44"/>
  <c r="R308" i="44"/>
  <c r="R309" i="44"/>
  <c r="R310" i="44"/>
  <c r="R311" i="44"/>
  <c r="R312" i="44"/>
  <c r="R313" i="44"/>
  <c r="R314" i="44"/>
  <c r="R315" i="44"/>
  <c r="R316" i="44"/>
  <c r="R317" i="44"/>
  <c r="R318" i="44"/>
  <c r="R319" i="44"/>
  <c r="R320" i="44"/>
  <c r="R321" i="44"/>
  <c r="R322" i="44"/>
  <c r="R323" i="44"/>
  <c r="R324" i="44"/>
  <c r="R325" i="44"/>
  <c r="R326" i="44"/>
  <c r="R327" i="44"/>
  <c r="R328" i="44"/>
  <c r="R329" i="44"/>
  <c r="R330" i="44"/>
  <c r="R331" i="44"/>
  <c r="R332" i="44"/>
  <c r="R333" i="44"/>
  <c r="R334" i="44"/>
  <c r="R335" i="44"/>
  <c r="R336" i="44"/>
  <c r="R337" i="44"/>
  <c r="R338" i="44"/>
  <c r="R339" i="44"/>
  <c r="R340" i="44"/>
  <c r="R341" i="44"/>
  <c r="R342" i="44"/>
  <c r="R343" i="44"/>
  <c r="R344" i="44"/>
  <c r="R345" i="44"/>
  <c r="R346" i="44"/>
  <c r="R347" i="44"/>
  <c r="R348" i="44"/>
  <c r="R349" i="44"/>
  <c r="R350" i="44"/>
  <c r="R351" i="44"/>
  <c r="R352" i="44"/>
  <c r="R353" i="44"/>
  <c r="R354" i="44"/>
  <c r="R355" i="44"/>
  <c r="R356" i="44"/>
  <c r="R357" i="44"/>
  <c r="R358" i="44"/>
  <c r="R359" i="44"/>
  <c r="R360" i="44"/>
  <c r="R361" i="44"/>
  <c r="R362" i="44"/>
  <c r="R363" i="44"/>
  <c r="R364" i="44"/>
  <c r="R365" i="44"/>
  <c r="R366" i="44"/>
  <c r="R367" i="44"/>
  <c r="R368" i="44"/>
  <c r="R369" i="44"/>
  <c r="R370" i="44"/>
  <c r="R371" i="44"/>
  <c r="R372" i="44"/>
  <c r="R373" i="44"/>
  <c r="R374" i="44"/>
  <c r="R375" i="44"/>
  <c r="R376" i="44"/>
  <c r="R377" i="44"/>
  <c r="R378" i="44"/>
  <c r="R379" i="44"/>
  <c r="R380" i="44"/>
  <c r="R381" i="44"/>
  <c r="R382" i="44"/>
  <c r="R383" i="44"/>
  <c r="R384" i="44"/>
  <c r="R385" i="44"/>
  <c r="R386" i="44"/>
  <c r="R387" i="44"/>
  <c r="R388" i="44"/>
  <c r="R389" i="44"/>
  <c r="R390" i="44"/>
  <c r="R391" i="44"/>
  <c r="R392" i="44"/>
  <c r="R393" i="44"/>
  <c r="R394" i="44"/>
  <c r="R395" i="44"/>
  <c r="R396" i="44"/>
  <c r="R397" i="44"/>
  <c r="R398" i="44"/>
  <c r="R399" i="44"/>
  <c r="R400" i="44"/>
  <c r="R401" i="44"/>
  <c r="R402" i="44"/>
  <c r="R403" i="44"/>
  <c r="R404" i="44"/>
  <c r="R405" i="44"/>
  <c r="R406" i="44"/>
  <c r="R407" i="44"/>
  <c r="R408" i="44"/>
  <c r="R409" i="44"/>
  <c r="R410" i="44"/>
  <c r="R411" i="44"/>
  <c r="R412" i="44"/>
  <c r="R413" i="44"/>
  <c r="R414" i="44"/>
  <c r="R415" i="44"/>
  <c r="R416" i="44"/>
  <c r="R417" i="44"/>
  <c r="R418" i="44"/>
  <c r="R419" i="44"/>
  <c r="R420" i="44"/>
  <c r="R421" i="44"/>
  <c r="R422" i="44"/>
  <c r="R423" i="44"/>
  <c r="R424" i="44"/>
  <c r="R425" i="44"/>
  <c r="R426" i="44"/>
  <c r="R427" i="44"/>
  <c r="R428" i="44"/>
  <c r="R429" i="44"/>
  <c r="R430" i="44"/>
  <c r="R431" i="44"/>
  <c r="R432" i="44"/>
  <c r="R433" i="44"/>
  <c r="R434" i="44"/>
  <c r="R435" i="44"/>
  <c r="R436" i="44"/>
  <c r="R437" i="44"/>
  <c r="R438" i="44"/>
  <c r="R439" i="44"/>
  <c r="R440" i="44"/>
  <c r="R441" i="44"/>
  <c r="R442" i="44"/>
  <c r="R443" i="44"/>
  <c r="R444" i="44"/>
  <c r="R445" i="44"/>
  <c r="R446" i="44"/>
  <c r="R447" i="44"/>
  <c r="R448" i="44"/>
  <c r="R449" i="44"/>
  <c r="R450" i="44"/>
  <c r="R451" i="44"/>
  <c r="R452" i="44"/>
  <c r="R453" i="44"/>
  <c r="R454" i="44"/>
  <c r="R455" i="44"/>
  <c r="R456" i="44"/>
  <c r="R457" i="44"/>
  <c r="R458" i="44"/>
  <c r="R459" i="44"/>
  <c r="R460" i="44"/>
  <c r="R461" i="44"/>
  <c r="R462" i="44"/>
  <c r="R463" i="44"/>
  <c r="R464" i="44"/>
  <c r="R465" i="44"/>
  <c r="R466" i="44"/>
  <c r="R467" i="44"/>
  <c r="R468" i="44"/>
  <c r="R469" i="44"/>
  <c r="R470" i="44"/>
  <c r="R471" i="44"/>
  <c r="R472" i="44"/>
  <c r="R473" i="44"/>
  <c r="R474" i="44"/>
  <c r="R475" i="44"/>
  <c r="R476" i="44"/>
  <c r="R477" i="44"/>
  <c r="R478" i="44"/>
  <c r="R479" i="44"/>
  <c r="R480" i="44"/>
  <c r="R481" i="44"/>
  <c r="R482" i="44"/>
  <c r="R483" i="44"/>
  <c r="R484" i="44"/>
  <c r="R485" i="44"/>
  <c r="R486" i="44"/>
  <c r="R487" i="44"/>
  <c r="R488" i="44"/>
  <c r="R489" i="44"/>
  <c r="R490" i="44"/>
  <c r="R491" i="44"/>
  <c r="R492" i="44"/>
  <c r="R493" i="44"/>
  <c r="R494" i="44"/>
  <c r="R495" i="44"/>
  <c r="R496" i="44"/>
  <c r="R497" i="44"/>
  <c r="R498" i="44"/>
  <c r="R499" i="44"/>
  <c r="R500" i="44"/>
  <c r="R501" i="44"/>
  <c r="R502" i="44"/>
  <c r="R503" i="44"/>
  <c r="R504" i="44"/>
  <c r="R505" i="44"/>
  <c r="R506" i="44"/>
  <c r="R507" i="44"/>
  <c r="R508" i="44"/>
  <c r="R509" i="44"/>
  <c r="R510" i="44"/>
  <c r="R511" i="44"/>
  <c r="R512" i="44"/>
  <c r="R513" i="44"/>
  <c r="R514" i="44"/>
  <c r="R515" i="44"/>
  <c r="R516" i="44"/>
  <c r="R517" i="44"/>
  <c r="R518" i="44"/>
  <c r="R519" i="44"/>
  <c r="R520" i="44"/>
  <c r="R521" i="44"/>
  <c r="R522" i="44"/>
  <c r="R523" i="44"/>
  <c r="R524" i="44"/>
  <c r="R525" i="44"/>
  <c r="R526" i="44"/>
  <c r="R527" i="44"/>
  <c r="R528" i="44"/>
  <c r="R529" i="44"/>
  <c r="R530" i="44"/>
  <c r="R531" i="44"/>
  <c r="R532" i="44"/>
  <c r="R533" i="44"/>
  <c r="R534" i="44"/>
  <c r="R535" i="44"/>
  <c r="R536" i="44"/>
  <c r="R537" i="44"/>
  <c r="R538" i="44"/>
  <c r="R539" i="44"/>
  <c r="R540" i="44"/>
  <c r="R541" i="44"/>
  <c r="R542" i="44"/>
  <c r="R543" i="44"/>
  <c r="R544" i="44"/>
  <c r="R545" i="44"/>
  <c r="R546" i="44"/>
  <c r="R547" i="44"/>
  <c r="R548" i="44"/>
  <c r="R549" i="44"/>
  <c r="R550" i="44"/>
  <c r="R551" i="44"/>
  <c r="R552" i="44"/>
  <c r="R553" i="44"/>
  <c r="R554" i="44"/>
  <c r="R555" i="44"/>
  <c r="R556" i="44"/>
  <c r="R557" i="44"/>
  <c r="R558" i="44"/>
  <c r="R559" i="44"/>
  <c r="R560" i="44"/>
  <c r="R561" i="44"/>
  <c r="R562" i="44"/>
  <c r="R563" i="44"/>
  <c r="R564" i="44"/>
  <c r="R565" i="44"/>
  <c r="R566" i="44"/>
  <c r="R567" i="44"/>
  <c r="R568" i="44"/>
  <c r="R569" i="44"/>
  <c r="R570" i="44"/>
  <c r="R571" i="44"/>
  <c r="R572" i="44"/>
  <c r="R573" i="44"/>
  <c r="R574" i="44"/>
  <c r="R575" i="44"/>
  <c r="R576" i="44"/>
  <c r="R577" i="44"/>
  <c r="R578" i="44"/>
  <c r="R579" i="44"/>
  <c r="R580" i="44"/>
  <c r="R581" i="44"/>
  <c r="R582" i="44"/>
  <c r="R583" i="44"/>
  <c r="R584" i="44"/>
  <c r="R585" i="44"/>
  <c r="R586" i="44"/>
  <c r="R587" i="44"/>
  <c r="R588" i="44"/>
  <c r="R589" i="44"/>
  <c r="R590" i="44"/>
  <c r="R591" i="44"/>
  <c r="R592" i="44"/>
  <c r="R593" i="44"/>
  <c r="R594" i="44"/>
  <c r="R595" i="44"/>
  <c r="R596" i="44"/>
  <c r="R597" i="44"/>
  <c r="R598" i="44"/>
  <c r="R599" i="44"/>
  <c r="R600" i="44"/>
  <c r="R601" i="44"/>
  <c r="R602" i="44"/>
  <c r="R603" i="44"/>
  <c r="R604" i="44"/>
  <c r="R605" i="44"/>
  <c r="R606" i="44"/>
  <c r="R607" i="44"/>
  <c r="R608" i="44"/>
  <c r="R609" i="44"/>
  <c r="R610" i="44"/>
  <c r="R611" i="44"/>
  <c r="R612" i="44"/>
  <c r="R613" i="44"/>
  <c r="R614" i="44"/>
  <c r="R615" i="44"/>
  <c r="R616" i="44"/>
  <c r="R617" i="44"/>
  <c r="R618" i="44"/>
  <c r="R619" i="44"/>
  <c r="R620" i="44"/>
  <c r="R621" i="44"/>
  <c r="R622" i="44"/>
  <c r="R623" i="44"/>
  <c r="R624" i="44"/>
  <c r="R625" i="44"/>
  <c r="R626" i="44"/>
  <c r="R627" i="44"/>
  <c r="R628" i="44"/>
  <c r="R629" i="44"/>
  <c r="R630" i="44"/>
  <c r="R631" i="44"/>
  <c r="R632" i="44"/>
  <c r="R633" i="44"/>
  <c r="R634" i="44"/>
  <c r="R635" i="44"/>
  <c r="R636" i="44"/>
  <c r="R637" i="44"/>
  <c r="R638" i="44"/>
  <c r="R639" i="44"/>
  <c r="R640" i="44"/>
  <c r="R641" i="44"/>
  <c r="R642" i="44"/>
  <c r="R643" i="44"/>
  <c r="R644" i="44"/>
  <c r="R645" i="44"/>
  <c r="R646" i="44"/>
  <c r="R647" i="44"/>
  <c r="R648" i="44"/>
  <c r="R649" i="44"/>
  <c r="R650" i="44"/>
  <c r="R651" i="44"/>
  <c r="R652" i="44"/>
  <c r="R653" i="44"/>
  <c r="R654" i="44"/>
  <c r="R655" i="44"/>
  <c r="R656" i="44"/>
  <c r="R657" i="44"/>
  <c r="R658" i="44"/>
  <c r="R659" i="44"/>
  <c r="R660" i="44"/>
  <c r="R661" i="44"/>
  <c r="R662" i="44"/>
  <c r="R663" i="44"/>
  <c r="R664" i="44"/>
  <c r="R665" i="44"/>
  <c r="R666" i="44"/>
  <c r="R667" i="44"/>
  <c r="R668" i="44"/>
  <c r="R669" i="44"/>
  <c r="R670" i="44"/>
  <c r="R671" i="44"/>
  <c r="R672" i="44"/>
  <c r="R673" i="44"/>
  <c r="R674" i="44"/>
  <c r="R675" i="44"/>
  <c r="R676" i="44"/>
  <c r="R677" i="44"/>
  <c r="R678" i="44"/>
  <c r="R679" i="44"/>
  <c r="R680" i="44"/>
  <c r="R681" i="44"/>
  <c r="R682" i="44"/>
  <c r="R683" i="44"/>
  <c r="R684" i="44"/>
  <c r="R685" i="44"/>
  <c r="R3" i="44"/>
  <c r="O16" i="47" l="1"/>
  <c r="O17" i="47" s="1"/>
  <c r="O13" i="47"/>
  <c r="O14" i="47" s="1"/>
  <c r="O15" i="47" s="1"/>
  <c r="O9" i="47"/>
  <c r="O10" i="47" s="1"/>
  <c r="O11" i="47" s="1"/>
  <c r="O26" i="52"/>
  <c r="O27" i="52" s="1"/>
  <c r="O28" i="52"/>
  <c r="O29" i="52" s="1"/>
  <c r="O23" i="52"/>
  <c r="O24" i="52" s="1"/>
  <c r="O21" i="52"/>
  <c r="O21" i="51"/>
  <c r="O23" i="51"/>
  <c r="O24" i="51" s="1"/>
  <c r="O28" i="51"/>
  <c r="O29" i="51" s="1"/>
  <c r="O26" i="51"/>
  <c r="O27" i="51" s="1"/>
  <c r="O89" i="48"/>
  <c r="O90" i="48" s="1"/>
  <c r="O91" i="48" s="1"/>
  <c r="AI41" i="47"/>
  <c r="O93" i="50"/>
  <c r="O89" i="50"/>
  <c r="O90" i="50" s="1"/>
  <c r="O91" i="50" s="1"/>
  <c r="O86" i="50"/>
  <c r="O87" i="50" s="1"/>
  <c r="O88" i="50" s="1"/>
  <c r="O7" i="50"/>
  <c r="O17" i="50"/>
  <c r="O15" i="50"/>
  <c r="O16" i="50" s="1"/>
  <c r="O12" i="50"/>
  <c r="O13" i="50" s="1"/>
  <c r="O14" i="50" s="1"/>
  <c r="O93" i="49"/>
  <c r="O89" i="49"/>
  <c r="O90" i="49" s="1"/>
  <c r="O91" i="49" s="1"/>
  <c r="O86" i="49"/>
  <c r="O87" i="49" s="1"/>
  <c r="O88" i="49" s="1"/>
  <c r="O17" i="49"/>
  <c r="O7" i="49"/>
  <c r="O15" i="49"/>
  <c r="O16" i="49" s="1"/>
  <c r="O12" i="49"/>
  <c r="O13" i="49" s="1"/>
  <c r="O14" i="49" s="1"/>
  <c r="O7" i="48"/>
  <c r="O12" i="48"/>
  <c r="O13" i="48" s="1"/>
  <c r="O14" i="48" s="1"/>
  <c r="O20" i="48"/>
  <c r="O36" i="48"/>
  <c r="O37" i="48" s="1"/>
  <c r="O38" i="48" s="1"/>
  <c r="O18" i="48"/>
  <c r="O19" i="48" s="1"/>
  <c r="O22" i="48" s="1"/>
  <c r="O34" i="48"/>
  <c r="O35" i="48" s="1"/>
  <c r="O32" i="48"/>
  <c r="O33" i="48" s="1"/>
  <c r="O30" i="48"/>
  <c r="O31" i="48" s="1"/>
  <c r="O25" i="48"/>
  <c r="O21" i="47"/>
  <c r="O22" i="47" s="1"/>
  <c r="O25" i="47" s="1"/>
  <c r="O33" i="47"/>
  <c r="O34" i="47" s="1"/>
  <c r="O23" i="47"/>
  <c r="O37" i="47"/>
  <c r="O38" i="47" s="1"/>
  <c r="O28" i="47"/>
  <c r="O35" i="47"/>
  <c r="O36" i="47" s="1"/>
  <c r="O39" i="47"/>
  <c r="O40" i="47" s="1"/>
  <c r="O42" i="47" s="1"/>
  <c r="O17" i="46"/>
  <c r="O15" i="46"/>
  <c r="O16" i="46" s="1"/>
  <c r="O7" i="46"/>
  <c r="O12" i="46"/>
  <c r="O13" i="46" s="1"/>
  <c r="O14" i="46" s="1"/>
  <c r="AO96" i="45"/>
  <c r="AO40" i="45"/>
  <c r="AL35" i="45"/>
  <c r="AO3" i="45"/>
  <c r="AI94" i="45"/>
  <c r="AL75" i="45"/>
  <c r="AL59" i="45"/>
  <c r="AL43" i="45"/>
  <c r="AO64" i="45"/>
  <c r="AO56" i="45"/>
  <c r="AL19" i="45"/>
  <c r="Y99" i="45"/>
  <c r="AL99" i="45"/>
  <c r="AO80" i="45"/>
  <c r="AO16" i="45"/>
  <c r="AI6" i="45"/>
  <c r="AL3" i="45"/>
  <c r="AO99" i="45"/>
  <c r="AL94" i="45"/>
  <c r="AO91" i="45"/>
  <c r="AO75" i="45"/>
  <c r="AI73" i="45"/>
  <c r="AL62" i="45"/>
  <c r="AO59" i="45"/>
  <c r="AI57" i="45"/>
  <c r="AL54" i="45"/>
  <c r="AO43" i="45"/>
  <c r="AO35" i="45"/>
  <c r="AI33" i="45"/>
  <c r="AO19" i="45"/>
  <c r="AI9" i="45"/>
  <c r="AL6" i="45"/>
  <c r="AL91" i="45"/>
  <c r="AI62" i="45"/>
  <c r="AI54" i="45"/>
  <c r="AO24" i="45"/>
  <c r="AO8" i="45"/>
  <c r="AO101" i="45"/>
  <c r="AL96" i="45"/>
  <c r="AO93" i="45"/>
  <c r="AL80" i="45"/>
  <c r="AO77" i="45"/>
  <c r="AL64" i="45"/>
  <c r="AO61" i="45"/>
  <c r="AL56" i="45"/>
  <c r="AL40" i="45"/>
  <c r="AO37" i="45"/>
  <c r="AO29" i="45"/>
  <c r="AL24" i="45"/>
  <c r="AO21" i="45"/>
  <c r="AL16" i="45"/>
  <c r="AO13" i="45"/>
  <c r="AL8" i="45"/>
  <c r="AO5" i="45"/>
  <c r="AL101" i="45"/>
  <c r="AO98" i="45"/>
  <c r="AL93" i="45"/>
  <c r="AO82" i="45"/>
  <c r="AL77" i="45"/>
  <c r="AO74" i="45"/>
  <c r="AL61" i="45"/>
  <c r="AO58" i="45"/>
  <c r="AL37" i="45"/>
  <c r="AL29" i="45"/>
  <c r="AO26" i="45"/>
  <c r="AL21" i="45"/>
  <c r="AO18" i="45"/>
  <c r="AL13" i="45"/>
  <c r="AL5" i="45"/>
  <c r="O82" i="45"/>
  <c r="AL98" i="45"/>
  <c r="AO95" i="45"/>
  <c r="AL82" i="45"/>
  <c r="AO79" i="45"/>
  <c r="AL74" i="45"/>
  <c r="AL58" i="45"/>
  <c r="AO55" i="45"/>
  <c r="AO39" i="45"/>
  <c r="AO31" i="45"/>
  <c r="AL26" i="45"/>
  <c r="AO23" i="45"/>
  <c r="AL18" i="45"/>
  <c r="AO7" i="45"/>
  <c r="AI98" i="45"/>
  <c r="AL95" i="45"/>
  <c r="AO92" i="45"/>
  <c r="AL79" i="45"/>
  <c r="AO76" i="45"/>
  <c r="AL55" i="45"/>
  <c r="AL39" i="45"/>
  <c r="AL31" i="45"/>
  <c r="AO28" i="45"/>
  <c r="AL23" i="45"/>
  <c r="AO20" i="45"/>
  <c r="AL7" i="45"/>
  <c r="AO4" i="45"/>
  <c r="O79" i="45"/>
  <c r="AL92" i="45"/>
  <c r="AL76" i="45"/>
  <c r="AO73" i="45"/>
  <c r="AO57" i="45"/>
  <c r="AO33" i="45"/>
  <c r="AL28" i="45"/>
  <c r="AL20" i="45"/>
  <c r="AO9" i="45"/>
  <c r="AL4" i="45"/>
  <c r="O65" i="45"/>
  <c r="O43" i="45"/>
  <c r="O6" i="45"/>
  <c r="O80" i="45"/>
  <c r="O83" i="45"/>
  <c r="O92" i="45"/>
  <c r="O75" i="45"/>
  <c r="O76" i="45" s="1"/>
  <c r="O78" i="45" s="1"/>
  <c r="O55" i="45"/>
  <c r="O57" i="45" s="1"/>
  <c r="O58" i="45" s="1"/>
  <c r="O60" i="45" s="1"/>
  <c r="O61" i="45"/>
  <c r="O62" i="45" s="1"/>
  <c r="O63" i="45" s="1"/>
  <c r="O84" i="38"/>
  <c r="O85" i="38"/>
  <c r="O86" i="38" s="1"/>
  <c r="O53" i="44"/>
  <c r="O72" i="44"/>
  <c r="O90" i="44"/>
  <c r="O109" i="44"/>
  <c r="O107" i="44"/>
  <c r="O88" i="44"/>
  <c r="O70" i="44"/>
  <c r="O51" i="44"/>
  <c r="O50" i="44"/>
  <c r="O69" i="44"/>
  <c r="O87" i="44"/>
  <c r="O106" i="44"/>
  <c r="O104" i="44"/>
  <c r="O85" i="44"/>
  <c r="O67" i="44"/>
  <c r="O169" i="44"/>
  <c r="N166" i="44"/>
  <c r="N165" i="44"/>
  <c r="N164" i="44"/>
  <c r="N163" i="44"/>
  <c r="N162" i="44"/>
  <c r="N161" i="44"/>
  <c r="N160" i="44"/>
  <c r="N159" i="44"/>
  <c r="N158" i="44"/>
  <c r="N157" i="44"/>
  <c r="N156" i="44"/>
  <c r="N155" i="44"/>
  <c r="N154" i="44"/>
  <c r="N153" i="44"/>
  <c r="N152" i="44"/>
  <c r="N151" i="44"/>
  <c r="N150" i="44"/>
  <c r="N149" i="44"/>
  <c r="N148" i="44"/>
  <c r="N147" i="44"/>
  <c r="N146" i="44"/>
  <c r="N144" i="44"/>
  <c r="N143" i="44"/>
  <c r="N142" i="44"/>
  <c r="N141" i="44"/>
  <c r="N140" i="44"/>
  <c r="N139" i="44"/>
  <c r="N134" i="44"/>
  <c r="N129" i="44"/>
  <c r="N128" i="44"/>
  <c r="N127" i="44"/>
  <c r="N126" i="44"/>
  <c r="N125" i="44"/>
  <c r="N124" i="44"/>
  <c r="N123" i="44"/>
  <c r="N122" i="44"/>
  <c r="N121" i="44"/>
  <c r="N120" i="44"/>
  <c r="N119" i="44"/>
  <c r="N118" i="44"/>
  <c r="N117" i="44"/>
  <c r="N116" i="44"/>
  <c r="N115" i="44"/>
  <c r="N114" i="44"/>
  <c r="N113" i="44"/>
  <c r="N112" i="44"/>
  <c r="N111" i="44"/>
  <c r="N110" i="44"/>
  <c r="S101" i="44"/>
  <c r="S99" i="44"/>
  <c r="S98" i="44"/>
  <c r="S95" i="44"/>
  <c r="S94" i="44"/>
  <c r="S93" i="44"/>
  <c r="S92" i="44"/>
  <c r="O92" i="44"/>
  <c r="O99" i="44" s="1"/>
  <c r="O98" i="44" s="1"/>
  <c r="O100" i="44" s="1"/>
  <c r="S91" i="44"/>
  <c r="O91" i="44"/>
  <c r="O101" i="44" s="1"/>
  <c r="S82" i="44"/>
  <c r="S80" i="44"/>
  <c r="S79" i="44"/>
  <c r="S76" i="44"/>
  <c r="S75" i="44"/>
  <c r="S74" i="44"/>
  <c r="S73" i="44"/>
  <c r="O73" i="44"/>
  <c r="O74" i="44" s="1"/>
  <c r="S64" i="44"/>
  <c r="S62" i="44"/>
  <c r="S61" i="44"/>
  <c r="O61" i="44"/>
  <c r="O62" i="44" s="1"/>
  <c r="O63" i="44" s="1"/>
  <c r="S58" i="44"/>
  <c r="S57" i="44"/>
  <c r="S56" i="44"/>
  <c r="S55" i="44"/>
  <c r="O55" i="44"/>
  <c r="O57" i="44" s="1"/>
  <c r="O58" i="44" s="1"/>
  <c r="O60" i="44" s="1"/>
  <c r="S54" i="44"/>
  <c r="O54" i="44"/>
  <c r="O65" i="44" s="1"/>
  <c r="S43" i="44"/>
  <c r="S40" i="44"/>
  <c r="S39" i="44"/>
  <c r="S37" i="44"/>
  <c r="S35" i="44"/>
  <c r="S33" i="44"/>
  <c r="S31" i="44"/>
  <c r="S29" i="44"/>
  <c r="S28" i="44"/>
  <c r="S26" i="44"/>
  <c r="S24" i="44"/>
  <c r="S23" i="44"/>
  <c r="S21" i="44"/>
  <c r="P20" i="44"/>
  <c r="S20" i="44" s="1"/>
  <c r="P19" i="44"/>
  <c r="S19" i="44" s="1"/>
  <c r="P18" i="44"/>
  <c r="S18" i="44" s="1"/>
  <c r="S16" i="44"/>
  <c r="S13" i="44"/>
  <c r="S9" i="44"/>
  <c r="S8" i="44"/>
  <c r="P7" i="44"/>
  <c r="S7" i="44" s="1"/>
  <c r="P6" i="44"/>
  <c r="S6" i="44" s="1"/>
  <c r="S5" i="44"/>
  <c r="P5" i="44"/>
  <c r="S4" i="44"/>
  <c r="O4" i="44"/>
  <c r="O5" i="44" s="1"/>
  <c r="O20" i="50" l="1"/>
  <c r="O36" i="50"/>
  <c r="O37" i="50" s="1"/>
  <c r="O38" i="50" s="1"/>
  <c r="O18" i="50"/>
  <c r="O19" i="50" s="1"/>
  <c r="O22" i="50" s="1"/>
  <c r="O34" i="50"/>
  <c r="O35" i="50" s="1"/>
  <c r="O32" i="50"/>
  <c r="O33" i="50" s="1"/>
  <c r="O25" i="50"/>
  <c r="O30" i="50"/>
  <c r="O31" i="50" s="1"/>
  <c r="O8" i="50"/>
  <c r="O9" i="50" s="1"/>
  <c r="O10" i="50" s="1"/>
  <c r="O11" i="50"/>
  <c r="O8" i="49"/>
  <c r="O9" i="49" s="1"/>
  <c r="O10" i="49" s="1"/>
  <c r="O11" i="49"/>
  <c r="O36" i="49"/>
  <c r="O37" i="49" s="1"/>
  <c r="O38" i="49" s="1"/>
  <c r="O18" i="49"/>
  <c r="O19" i="49" s="1"/>
  <c r="O22" i="49" s="1"/>
  <c r="O34" i="49"/>
  <c r="O35" i="49" s="1"/>
  <c r="O32" i="49"/>
  <c r="O33" i="49" s="1"/>
  <c r="O20" i="49"/>
  <c r="O30" i="49"/>
  <c r="O31" i="49" s="1"/>
  <c r="O25" i="49"/>
  <c r="O11" i="48"/>
  <c r="O8" i="48"/>
  <c r="O9" i="48" s="1"/>
  <c r="O10" i="48" s="1"/>
  <c r="O23" i="48"/>
  <c r="O24" i="48" s="1"/>
  <c r="O21" i="48"/>
  <c r="O28" i="48"/>
  <c r="O29" i="48" s="1"/>
  <c r="O26" i="48"/>
  <c r="O27" i="48" s="1"/>
  <c r="O31" i="47"/>
  <c r="O32" i="47" s="1"/>
  <c r="O29" i="47"/>
  <c r="O30" i="47" s="1"/>
  <c r="O26" i="47"/>
  <c r="O27" i="47" s="1"/>
  <c r="O24" i="47"/>
  <c r="O8" i="46"/>
  <c r="O9" i="46" s="1"/>
  <c r="O10" i="46" s="1"/>
  <c r="O11" i="46"/>
  <c r="O18" i="46"/>
  <c r="O19" i="46" s="1"/>
  <c r="O22" i="46" s="1"/>
  <c r="O34" i="46"/>
  <c r="O35" i="46" s="1"/>
  <c r="O32" i="46"/>
  <c r="O33" i="46" s="1"/>
  <c r="O20" i="46"/>
  <c r="O30" i="46"/>
  <c r="O31" i="46" s="1"/>
  <c r="O36" i="46"/>
  <c r="O37" i="46" s="1"/>
  <c r="O38" i="46" s="1"/>
  <c r="O25" i="46"/>
  <c r="O102" i="45"/>
  <c r="O99" i="45"/>
  <c r="O98" i="45" s="1"/>
  <c r="O100" i="45" s="1"/>
  <c r="O94" i="45"/>
  <c r="O95" i="45" s="1"/>
  <c r="O97" i="45" s="1"/>
  <c r="O18" i="45"/>
  <c r="O8" i="45"/>
  <c r="O13" i="45"/>
  <c r="O14" i="45" s="1"/>
  <c r="O15" i="45" s="1"/>
  <c r="O16" i="45"/>
  <c r="O17" i="45" s="1"/>
  <c r="O43" i="44"/>
  <c r="O44" i="44"/>
  <c r="O6" i="44"/>
  <c r="O82" i="44"/>
  <c r="O81" i="44"/>
  <c r="O75" i="44"/>
  <c r="O76" i="44" s="1"/>
  <c r="O78" i="44" s="1"/>
  <c r="O80" i="44"/>
  <c r="O79" i="44"/>
  <c r="O83" i="44"/>
  <c r="Y99" i="44"/>
  <c r="O64" i="44"/>
  <c r="Y98" i="44"/>
  <c r="O94" i="44"/>
  <c r="O95" i="44" s="1"/>
  <c r="O97" i="44" s="1"/>
  <c r="O102" i="44"/>
  <c r="O21" i="50" l="1"/>
  <c r="O23" i="50"/>
  <c r="O24" i="50" s="1"/>
  <c r="O26" i="50"/>
  <c r="O27" i="50" s="1"/>
  <c r="O28" i="50"/>
  <c r="O29" i="50" s="1"/>
  <c r="O21" i="49"/>
  <c r="O23" i="49"/>
  <c r="O24" i="49" s="1"/>
  <c r="O28" i="49"/>
  <c r="O29" i="49" s="1"/>
  <c r="O26" i="49"/>
  <c r="O27" i="49" s="1"/>
  <c r="O21" i="46"/>
  <c r="O23" i="46"/>
  <c r="O24" i="46" s="1"/>
  <c r="O28" i="46"/>
  <c r="O29" i="46" s="1"/>
  <c r="O26" i="46"/>
  <c r="O27" i="46" s="1"/>
  <c r="O9" i="45"/>
  <c r="O10" i="45" s="1"/>
  <c r="O11" i="45" s="1"/>
  <c r="O12" i="45"/>
  <c r="O35" i="45"/>
  <c r="O36" i="45" s="1"/>
  <c r="O39" i="45"/>
  <c r="O40" i="45" s="1"/>
  <c r="O42" i="45" s="1"/>
  <c r="O28" i="45"/>
  <c r="O37" i="45"/>
  <c r="O38" i="45" s="1"/>
  <c r="O21" i="45"/>
  <c r="O22" i="45" s="1"/>
  <c r="O25" i="45" s="1"/>
  <c r="O33" i="45"/>
  <c r="O34" i="45" s="1"/>
  <c r="O23" i="45"/>
  <c r="O8" i="44"/>
  <c r="O13" i="44"/>
  <c r="O14" i="44" s="1"/>
  <c r="O15" i="44" s="1"/>
  <c r="O18" i="44"/>
  <c r="O16" i="44"/>
  <c r="O17" i="44" s="1"/>
  <c r="R93" i="36"/>
  <c r="R56" i="36"/>
  <c r="P7" i="36"/>
  <c r="R7" i="36" s="1"/>
  <c r="P6" i="36"/>
  <c r="P19" i="36"/>
  <c r="R19" i="36" s="1"/>
  <c r="P18" i="36"/>
  <c r="P20" i="36"/>
  <c r="R20" i="36" s="1"/>
  <c r="O24" i="45" l="1"/>
  <c r="O26" i="45"/>
  <c r="O27" i="45" s="1"/>
  <c r="O31" i="45"/>
  <c r="O32" i="45" s="1"/>
  <c r="O29" i="45"/>
  <c r="O30" i="45" s="1"/>
  <c r="O39" i="44"/>
  <c r="O40" i="44" s="1"/>
  <c r="O42" i="44" s="1"/>
  <c r="O37" i="44"/>
  <c r="O38" i="44" s="1"/>
  <c r="O35" i="44"/>
  <c r="O36" i="44" s="1"/>
  <c r="O33" i="44"/>
  <c r="O34" i="44" s="1"/>
  <c r="O28" i="44"/>
  <c r="O23" i="44"/>
  <c r="O21" i="44"/>
  <c r="O22" i="44" s="1"/>
  <c r="O25" i="44" s="1"/>
  <c r="O9" i="44"/>
  <c r="O10" i="44" s="1"/>
  <c r="O11" i="44" s="1"/>
  <c r="O12" i="44"/>
  <c r="R99" i="36"/>
  <c r="R98" i="36"/>
  <c r="R18" i="43"/>
  <c r="AN18" i="43" s="1"/>
  <c r="R17" i="43"/>
  <c r="AM17" i="43" s="1"/>
  <c r="R16" i="43"/>
  <c r="AN16" i="43" s="1"/>
  <c r="O18" i="43"/>
  <c r="R15" i="43"/>
  <c r="AN15" i="43" s="1"/>
  <c r="R14" i="43"/>
  <c r="AN14" i="43" s="1"/>
  <c r="R13" i="43"/>
  <c r="AN13" i="43" s="1"/>
  <c r="R12" i="43"/>
  <c r="AN12" i="43" s="1"/>
  <c r="R11" i="43"/>
  <c r="AN11" i="43" s="1"/>
  <c r="R10" i="43"/>
  <c r="AN10" i="43" s="1"/>
  <c r="O12" i="43"/>
  <c r="R9" i="43"/>
  <c r="AN9" i="43" s="1"/>
  <c r="R8" i="43"/>
  <c r="AN8" i="43" s="1"/>
  <c r="R7" i="43"/>
  <c r="AN7" i="43" s="1"/>
  <c r="R6" i="43"/>
  <c r="AN6" i="43" s="1"/>
  <c r="R5" i="43"/>
  <c r="AE5" i="43" s="1"/>
  <c r="AN4" i="43"/>
  <c r="AK4" i="43"/>
  <c r="AH4" i="43"/>
  <c r="Y4" i="43"/>
  <c r="R4" i="43"/>
  <c r="AE4" i="43" s="1"/>
  <c r="AH3" i="43"/>
  <c r="Y3" i="43"/>
  <c r="R3" i="43"/>
  <c r="AE3" i="43" s="1"/>
  <c r="R45" i="42"/>
  <c r="AN45" i="42" s="1"/>
  <c r="R44" i="42"/>
  <c r="AM44" i="42" s="1"/>
  <c r="R43" i="42"/>
  <c r="AM43" i="42" s="1"/>
  <c r="R42" i="42"/>
  <c r="AN42" i="42" s="1"/>
  <c r="AB41" i="42"/>
  <c r="Y41" i="42"/>
  <c r="R41" i="42"/>
  <c r="AN41" i="42" s="1"/>
  <c r="AB40" i="42"/>
  <c r="Y40" i="42"/>
  <c r="R40" i="42"/>
  <c r="AN40" i="42" s="1"/>
  <c r="R39" i="42"/>
  <c r="AN39" i="42" s="1"/>
  <c r="O39" i="42"/>
  <c r="O40" i="42" s="1"/>
  <c r="R38" i="42"/>
  <c r="Y38" i="42" s="1"/>
  <c r="AE37" i="42"/>
  <c r="AB37" i="42"/>
  <c r="Y37" i="42"/>
  <c r="R37" i="42"/>
  <c r="AK37" i="42" s="1"/>
  <c r="R36" i="42"/>
  <c r="AK36" i="42" s="1"/>
  <c r="AK35" i="42"/>
  <c r="AH35" i="42"/>
  <c r="AE35" i="42"/>
  <c r="AB35" i="42"/>
  <c r="R35" i="42"/>
  <c r="Y35" i="42" s="1"/>
  <c r="AH34" i="42"/>
  <c r="AE34" i="42"/>
  <c r="AB34" i="42"/>
  <c r="R34" i="42"/>
  <c r="Y34" i="42" s="1"/>
  <c r="R33" i="42"/>
  <c r="Y33" i="42" s="1"/>
  <c r="AK32" i="42"/>
  <c r="R32" i="42"/>
  <c r="Y32" i="42" s="1"/>
  <c r="O32" i="42"/>
  <c r="O33" i="42" s="1"/>
  <c r="AK31" i="42"/>
  <c r="AH31" i="42"/>
  <c r="AE31" i="42"/>
  <c r="R31" i="42"/>
  <c r="AB31" i="42" s="1"/>
  <c r="R30" i="42"/>
  <c r="AE30" i="42" s="1"/>
  <c r="AN29" i="42"/>
  <c r="AH29" i="42"/>
  <c r="AB29" i="42"/>
  <c r="Y29" i="42"/>
  <c r="R29" i="42"/>
  <c r="AE29" i="42" s="1"/>
  <c r="R28" i="42"/>
  <c r="AN28" i="42" s="1"/>
  <c r="R27" i="42"/>
  <c r="AN27" i="42" s="1"/>
  <c r="R26" i="42"/>
  <c r="AN26" i="42" s="1"/>
  <c r="R25" i="42"/>
  <c r="AN25" i="42" s="1"/>
  <c r="O25" i="42"/>
  <c r="O26" i="42" s="1"/>
  <c r="O27" i="42" s="1"/>
  <c r="O28" i="42" s="1"/>
  <c r="R24" i="42"/>
  <c r="AN24" i="42" s="1"/>
  <c r="R23" i="42"/>
  <c r="AN23" i="42" s="1"/>
  <c r="AB22" i="42"/>
  <c r="Y22" i="42"/>
  <c r="R22" i="42"/>
  <c r="AN22" i="42" s="1"/>
  <c r="AE21" i="42"/>
  <c r="AB21" i="42"/>
  <c r="R21" i="42"/>
  <c r="Y21" i="42" s="1"/>
  <c r="AH20" i="42"/>
  <c r="AE20" i="42"/>
  <c r="AB20" i="42"/>
  <c r="R20" i="42"/>
  <c r="AK20" i="42" s="1"/>
  <c r="R19" i="42"/>
  <c r="Y19" i="42" s="1"/>
  <c r="AN18" i="42"/>
  <c r="AH18" i="42"/>
  <c r="AE18" i="42"/>
  <c r="R18" i="42"/>
  <c r="AB18" i="42" s="1"/>
  <c r="AK17" i="42"/>
  <c r="AH17" i="42"/>
  <c r="Y17" i="42"/>
  <c r="R17" i="42"/>
  <c r="AE17" i="42" s="1"/>
  <c r="R16" i="42"/>
  <c r="AE16" i="42" s="1"/>
  <c r="R15" i="42"/>
  <c r="AN15" i="42" s="1"/>
  <c r="R14" i="42"/>
  <c r="AN14" i="42" s="1"/>
  <c r="R13" i="42"/>
  <c r="AN13" i="42" s="1"/>
  <c r="AB12" i="42"/>
  <c r="Y12" i="42"/>
  <c r="R12" i="42"/>
  <c r="AN12" i="42" s="1"/>
  <c r="P11" i="42"/>
  <c r="R11" i="42" s="1"/>
  <c r="AH10" i="42"/>
  <c r="R10" i="42"/>
  <c r="AN10" i="42" s="1"/>
  <c r="AH9" i="42"/>
  <c r="AE9" i="42"/>
  <c r="R9" i="42"/>
  <c r="AB9" i="42" s="1"/>
  <c r="R8" i="42"/>
  <c r="AN8" i="42" s="1"/>
  <c r="R7" i="42"/>
  <c r="AN7" i="42" s="1"/>
  <c r="R6" i="42"/>
  <c r="AN6" i="42" s="1"/>
  <c r="P6" i="42"/>
  <c r="P5" i="42"/>
  <c r="R5" i="42" s="1"/>
  <c r="AE4" i="42"/>
  <c r="AB4" i="42"/>
  <c r="R4" i="42"/>
  <c r="Y4" i="42" s="1"/>
  <c r="O4" i="42"/>
  <c r="O5" i="42" s="1"/>
  <c r="AE3" i="42"/>
  <c r="AB3" i="42"/>
  <c r="R3" i="42"/>
  <c r="Y3" i="42" s="1"/>
  <c r="N156" i="41"/>
  <c r="N155" i="41"/>
  <c r="N152" i="41"/>
  <c r="N151" i="41"/>
  <c r="N150" i="41"/>
  <c r="N149" i="41"/>
  <c r="N148" i="41"/>
  <c r="N147" i="41"/>
  <c r="N146" i="41"/>
  <c r="N145" i="41"/>
  <c r="N144" i="41"/>
  <c r="N143" i="41"/>
  <c r="N142" i="41"/>
  <c r="N141" i="41"/>
  <c r="N140" i="41"/>
  <c r="N139" i="41"/>
  <c r="N138" i="41"/>
  <c r="N137" i="41"/>
  <c r="N136" i="41"/>
  <c r="N135" i="41"/>
  <c r="N134" i="41"/>
  <c r="N133" i="41"/>
  <c r="N132" i="41"/>
  <c r="N131" i="41"/>
  <c r="N130" i="41"/>
  <c r="N129" i="41"/>
  <c r="N128" i="41"/>
  <c r="N127" i="41"/>
  <c r="N126" i="41"/>
  <c r="N125" i="41"/>
  <c r="N120" i="41"/>
  <c r="N119" i="41"/>
  <c r="N118" i="41"/>
  <c r="N117" i="41"/>
  <c r="N116" i="41"/>
  <c r="N115" i="41"/>
  <c r="N114" i="41"/>
  <c r="N113" i="41"/>
  <c r="N112" i="41"/>
  <c r="N111" i="41"/>
  <c r="N110" i="41"/>
  <c r="N109" i="41"/>
  <c r="N108" i="41"/>
  <c r="N107" i="41"/>
  <c r="N106" i="41"/>
  <c r="N105" i="41"/>
  <c r="N104" i="41"/>
  <c r="N103" i="41"/>
  <c r="N102" i="41"/>
  <c r="N101" i="41"/>
  <c r="AN92" i="41"/>
  <c r="AK92" i="41"/>
  <c r="AH92" i="41"/>
  <c r="R92" i="41"/>
  <c r="Y92" i="41" s="1"/>
  <c r="AM90" i="41"/>
  <c r="AJ90" i="41"/>
  <c r="R90" i="41"/>
  <c r="AA90" i="41" s="1"/>
  <c r="AM89" i="41"/>
  <c r="AJ89" i="41"/>
  <c r="R89" i="41"/>
  <c r="AA89" i="41" s="1"/>
  <c r="R87" i="41"/>
  <c r="AE87" i="41" s="1"/>
  <c r="R86" i="41"/>
  <c r="AE86" i="41" s="1"/>
  <c r="R85" i="41"/>
  <c r="AE85" i="41" s="1"/>
  <c r="O85" i="41"/>
  <c r="O86" i="41" s="1"/>
  <c r="O87" i="41" s="1"/>
  <c r="O88" i="41" s="1"/>
  <c r="R84" i="41"/>
  <c r="O84" i="41"/>
  <c r="O92" i="41" s="1"/>
  <c r="R75" i="41"/>
  <c r="AH75" i="41" s="1"/>
  <c r="AB73" i="41"/>
  <c r="Y73" i="41"/>
  <c r="R73" i="41"/>
  <c r="AK73" i="41" s="1"/>
  <c r="AB72" i="41"/>
  <c r="Y72" i="41"/>
  <c r="R72" i="41"/>
  <c r="AK72" i="41" s="1"/>
  <c r="AK70" i="41"/>
  <c r="AH70" i="41"/>
  <c r="AE70" i="41"/>
  <c r="AB70" i="41"/>
  <c r="Y70" i="41"/>
  <c r="R70" i="41"/>
  <c r="AN70" i="41" s="1"/>
  <c r="AK69" i="41"/>
  <c r="AH69" i="41"/>
  <c r="AE69" i="41"/>
  <c r="AB69" i="41"/>
  <c r="Y69" i="41"/>
  <c r="R69" i="41"/>
  <c r="AN69" i="41" s="1"/>
  <c r="AK68" i="41"/>
  <c r="AH68" i="41"/>
  <c r="AE68" i="41"/>
  <c r="AB68" i="41"/>
  <c r="Y68" i="41"/>
  <c r="R68" i="41"/>
  <c r="AN68" i="41" s="1"/>
  <c r="R67" i="41"/>
  <c r="O67" i="41"/>
  <c r="O68" i="41" s="1"/>
  <c r="AN58" i="41"/>
  <c r="AK58" i="41"/>
  <c r="AH58" i="41"/>
  <c r="AE58" i="41"/>
  <c r="AB58" i="41"/>
  <c r="Y58" i="41"/>
  <c r="R58" i="41"/>
  <c r="AN56" i="41"/>
  <c r="AK56" i="41"/>
  <c r="AH56" i="41"/>
  <c r="AE56" i="41"/>
  <c r="AB56" i="41"/>
  <c r="R56" i="41"/>
  <c r="Y56" i="41" s="1"/>
  <c r="AN55" i="41"/>
  <c r="AK55" i="41"/>
  <c r="AH55" i="41"/>
  <c r="AE55" i="41"/>
  <c r="AB55" i="41"/>
  <c r="R55" i="41"/>
  <c r="Y55" i="41" s="1"/>
  <c r="AN53" i="41"/>
  <c r="AK53" i="41"/>
  <c r="AH53" i="41"/>
  <c r="R53" i="41"/>
  <c r="Y53" i="41" s="1"/>
  <c r="AN52" i="41"/>
  <c r="AK52" i="41"/>
  <c r="AH52" i="41"/>
  <c r="R52" i="41"/>
  <c r="Y52" i="41" s="1"/>
  <c r="AN51" i="41"/>
  <c r="AK51" i="41"/>
  <c r="AH51" i="41"/>
  <c r="R51" i="41"/>
  <c r="Y51" i="41" s="1"/>
  <c r="R50" i="41"/>
  <c r="O50" i="41"/>
  <c r="O59" i="41" s="1"/>
  <c r="AN39" i="41"/>
  <c r="AK39" i="41"/>
  <c r="R39" i="41"/>
  <c r="AB39" i="41" s="1"/>
  <c r="R37" i="41"/>
  <c r="AE37" i="41" s="1"/>
  <c r="R36" i="41"/>
  <c r="AE36" i="41" s="1"/>
  <c r="R34" i="41"/>
  <c r="AH34" i="41" s="1"/>
  <c r="AB32" i="41"/>
  <c r="Y32" i="41"/>
  <c r="R32" i="41"/>
  <c r="AK32" i="41" s="1"/>
  <c r="AK30" i="41"/>
  <c r="AH30" i="41"/>
  <c r="AE30" i="41"/>
  <c r="AB30" i="41"/>
  <c r="Y30" i="41"/>
  <c r="R30" i="41"/>
  <c r="AN30" i="41" s="1"/>
  <c r="AN28" i="41"/>
  <c r="AK28" i="41"/>
  <c r="AH28" i="41"/>
  <c r="AE28" i="41"/>
  <c r="AB28" i="41"/>
  <c r="Y28" i="41"/>
  <c r="R28" i="41"/>
  <c r="AN26" i="41"/>
  <c r="AK26" i="41"/>
  <c r="AH26" i="41"/>
  <c r="AE26" i="41"/>
  <c r="AB26" i="41"/>
  <c r="R26" i="41"/>
  <c r="Y26" i="41" s="1"/>
  <c r="AN25" i="41"/>
  <c r="AK25" i="41"/>
  <c r="AH25" i="41"/>
  <c r="AE25" i="41"/>
  <c r="AB25" i="41"/>
  <c r="R25" i="41"/>
  <c r="Y25" i="41" s="1"/>
  <c r="AN23" i="41"/>
  <c r="AK23" i="41"/>
  <c r="AH23" i="41"/>
  <c r="R23" i="41"/>
  <c r="Y23" i="41" s="1"/>
  <c r="AN21" i="41"/>
  <c r="AK21" i="41"/>
  <c r="R21" i="41"/>
  <c r="AB21" i="41" s="1"/>
  <c r="AN20" i="41"/>
  <c r="AK20" i="41"/>
  <c r="R20" i="41"/>
  <c r="AB20" i="41" s="1"/>
  <c r="R18" i="41"/>
  <c r="AE18" i="41" s="1"/>
  <c r="P17" i="41"/>
  <c r="R17" i="41" s="1"/>
  <c r="AB15" i="41"/>
  <c r="Y15" i="41"/>
  <c r="R15" i="41"/>
  <c r="AK15" i="41" s="1"/>
  <c r="AN12" i="41"/>
  <c r="AK12" i="41"/>
  <c r="AH12" i="41"/>
  <c r="AE12" i="41"/>
  <c r="AB12" i="41"/>
  <c r="Y12" i="41"/>
  <c r="R12" i="41"/>
  <c r="AN8" i="41"/>
  <c r="AK8" i="41"/>
  <c r="R8" i="41"/>
  <c r="AB8" i="41" s="1"/>
  <c r="AN7" i="41"/>
  <c r="AK7" i="41"/>
  <c r="R7" i="41"/>
  <c r="AB7" i="41" s="1"/>
  <c r="P6" i="41"/>
  <c r="R6" i="41" s="1"/>
  <c r="P5" i="41"/>
  <c r="R5" i="41" s="1"/>
  <c r="R4" i="41"/>
  <c r="O4" i="41"/>
  <c r="O5" i="41" s="1"/>
  <c r="R92" i="40"/>
  <c r="AN92" i="40" s="1"/>
  <c r="X90" i="40"/>
  <c r="R90" i="40"/>
  <c r="AM90" i="40" s="1"/>
  <c r="X89" i="40"/>
  <c r="R89" i="40"/>
  <c r="AM89" i="40" s="1"/>
  <c r="AB87" i="40"/>
  <c r="Y87" i="40"/>
  <c r="R87" i="40"/>
  <c r="AN87" i="40" s="1"/>
  <c r="AB86" i="40"/>
  <c r="Y86" i="40"/>
  <c r="R86" i="40"/>
  <c r="AN86" i="40" s="1"/>
  <c r="AB85" i="40"/>
  <c r="Y85" i="40"/>
  <c r="R85" i="40"/>
  <c r="AN85" i="40" s="1"/>
  <c r="R84" i="40"/>
  <c r="O84" i="40"/>
  <c r="O92" i="40" s="1"/>
  <c r="AE75" i="40"/>
  <c r="AB75" i="40"/>
  <c r="Y75" i="40"/>
  <c r="R75" i="40"/>
  <c r="AN75" i="40" s="1"/>
  <c r="AH73" i="40"/>
  <c r="AE73" i="40"/>
  <c r="AB73" i="40"/>
  <c r="R73" i="40"/>
  <c r="Y73" i="40" s="1"/>
  <c r="AH72" i="40"/>
  <c r="AE72" i="40"/>
  <c r="AB72" i="40"/>
  <c r="R72" i="40"/>
  <c r="Y72" i="40" s="1"/>
  <c r="AK70" i="40"/>
  <c r="AH70" i="40"/>
  <c r="AE70" i="40"/>
  <c r="Y70" i="40"/>
  <c r="R70" i="40"/>
  <c r="AB70" i="40" s="1"/>
  <c r="AK69" i="40"/>
  <c r="AH69" i="40"/>
  <c r="AE69" i="40"/>
  <c r="Y69" i="40"/>
  <c r="R69" i="40"/>
  <c r="AB69" i="40" s="1"/>
  <c r="AK68" i="40"/>
  <c r="AH68" i="40"/>
  <c r="AE68" i="40"/>
  <c r="Y68" i="40"/>
  <c r="R68" i="40"/>
  <c r="AB68" i="40" s="1"/>
  <c r="R67" i="40"/>
  <c r="O67" i="40"/>
  <c r="O68" i="40" s="1"/>
  <c r="AN58" i="40"/>
  <c r="AK58" i="40"/>
  <c r="AH58" i="40"/>
  <c r="AB58" i="40"/>
  <c r="R58" i="40"/>
  <c r="AE58" i="40" s="1"/>
  <c r="AN56" i="40"/>
  <c r="AK56" i="40"/>
  <c r="AE56" i="40"/>
  <c r="AB56" i="40"/>
  <c r="Y56" i="40"/>
  <c r="R56" i="40"/>
  <c r="AH56" i="40" s="1"/>
  <c r="AN55" i="40"/>
  <c r="AK55" i="40"/>
  <c r="AE55" i="40"/>
  <c r="AB55" i="40"/>
  <c r="Y55" i="40"/>
  <c r="R55" i="40"/>
  <c r="AH55" i="40" s="1"/>
  <c r="O55" i="40"/>
  <c r="O56" i="40" s="1"/>
  <c r="O57" i="40" s="1"/>
  <c r="R53" i="40"/>
  <c r="AN53" i="40" s="1"/>
  <c r="R52" i="40"/>
  <c r="AN52" i="40" s="1"/>
  <c r="R51" i="40"/>
  <c r="AN51" i="40" s="1"/>
  <c r="O50" i="40"/>
  <c r="O51" i="40" s="1"/>
  <c r="O52" i="40" s="1"/>
  <c r="O53" i="40" s="1"/>
  <c r="O54" i="40" s="1"/>
  <c r="Y39" i="40"/>
  <c r="R39" i="40"/>
  <c r="AN39" i="40" s="1"/>
  <c r="AB37" i="40"/>
  <c r="Y37" i="40"/>
  <c r="R37" i="40"/>
  <c r="AN37" i="40" s="1"/>
  <c r="AB36" i="40"/>
  <c r="Y36" i="40"/>
  <c r="R36" i="40"/>
  <c r="AN36" i="40" s="1"/>
  <c r="AE34" i="40"/>
  <c r="AB34" i="40"/>
  <c r="Y34" i="40"/>
  <c r="R34" i="40"/>
  <c r="AN34" i="40" s="1"/>
  <c r="AH32" i="40"/>
  <c r="AE32" i="40"/>
  <c r="AB32" i="40"/>
  <c r="R32" i="40"/>
  <c r="Y32" i="40" s="1"/>
  <c r="AK30" i="40"/>
  <c r="AH30" i="40"/>
  <c r="AE30" i="40"/>
  <c r="Y30" i="40"/>
  <c r="R30" i="40"/>
  <c r="AB30" i="40" s="1"/>
  <c r="AN28" i="40"/>
  <c r="AK28" i="40"/>
  <c r="AH28" i="40"/>
  <c r="AB28" i="40"/>
  <c r="Y28" i="40"/>
  <c r="R28" i="40"/>
  <c r="AE28" i="40" s="1"/>
  <c r="AN26" i="40"/>
  <c r="AK26" i="40"/>
  <c r="AE26" i="40"/>
  <c r="R26" i="40"/>
  <c r="AH26" i="40" s="1"/>
  <c r="AN25" i="40"/>
  <c r="AK25" i="40"/>
  <c r="AE25" i="40"/>
  <c r="R25" i="40"/>
  <c r="AH25" i="40" s="1"/>
  <c r="R23" i="40"/>
  <c r="AN23" i="40" s="1"/>
  <c r="Y21" i="40"/>
  <c r="R21" i="40"/>
  <c r="AN21" i="40" s="1"/>
  <c r="Y20" i="40"/>
  <c r="R20" i="40"/>
  <c r="AN20" i="40" s="1"/>
  <c r="AB18" i="40"/>
  <c r="Y18" i="40"/>
  <c r="R18" i="40"/>
  <c r="AN18" i="40" s="1"/>
  <c r="AB17" i="40"/>
  <c r="Y17" i="40"/>
  <c r="R17" i="40"/>
  <c r="AN17" i="40" s="1"/>
  <c r="P17" i="40"/>
  <c r="AH15" i="40"/>
  <c r="AE15" i="40"/>
  <c r="AB15" i="40"/>
  <c r="R15" i="40"/>
  <c r="Y15" i="40" s="1"/>
  <c r="AN12" i="40"/>
  <c r="AK12" i="40"/>
  <c r="AH12" i="40"/>
  <c r="AE12" i="40"/>
  <c r="AB12" i="40"/>
  <c r="Y12" i="40"/>
  <c r="R12" i="40"/>
  <c r="Y8" i="40"/>
  <c r="R8" i="40"/>
  <c r="AN8" i="40" s="1"/>
  <c r="Y7" i="40"/>
  <c r="R7" i="40"/>
  <c r="AN7" i="40" s="1"/>
  <c r="Y6" i="40"/>
  <c r="R6" i="40"/>
  <c r="AN6" i="40" s="1"/>
  <c r="P6" i="40"/>
  <c r="AB5" i="40"/>
  <c r="Y5" i="40"/>
  <c r="R5" i="40"/>
  <c r="AN5" i="40" s="1"/>
  <c r="P5" i="40"/>
  <c r="O4" i="40"/>
  <c r="O5" i="40" s="1"/>
  <c r="R39" i="39"/>
  <c r="AN39" i="39" s="1"/>
  <c r="Y37" i="39"/>
  <c r="R37" i="39"/>
  <c r="AN37" i="39" s="1"/>
  <c r="Y36" i="39"/>
  <c r="R36" i="39"/>
  <c r="AN36" i="39" s="1"/>
  <c r="AK34" i="39"/>
  <c r="AB34" i="39"/>
  <c r="Y34" i="39"/>
  <c r="R34" i="39"/>
  <c r="AN34" i="39" s="1"/>
  <c r="AN32" i="39"/>
  <c r="AK32" i="39"/>
  <c r="AE32" i="39"/>
  <c r="AB32" i="39"/>
  <c r="Y32" i="39"/>
  <c r="R32" i="39"/>
  <c r="AH32" i="39" s="1"/>
  <c r="AN30" i="39"/>
  <c r="AH30" i="39"/>
  <c r="AE30" i="39"/>
  <c r="AB30" i="39"/>
  <c r="R30" i="39"/>
  <c r="Y30" i="39" s="1"/>
  <c r="AK28" i="39"/>
  <c r="AH28" i="39"/>
  <c r="R28" i="39"/>
  <c r="AE28" i="39" s="1"/>
  <c r="AN26" i="39"/>
  <c r="AK26" i="39"/>
  <c r="Y26" i="39"/>
  <c r="R26" i="39"/>
  <c r="AH26" i="39" s="1"/>
  <c r="AN25" i="39"/>
  <c r="AK25" i="39"/>
  <c r="Y25" i="39"/>
  <c r="R25" i="39"/>
  <c r="AH25" i="39" s="1"/>
  <c r="AN23" i="39"/>
  <c r="AK23" i="39"/>
  <c r="AH23" i="39"/>
  <c r="AE23" i="39"/>
  <c r="AB23" i="39"/>
  <c r="Y23" i="39"/>
  <c r="R23" i="39"/>
  <c r="R21" i="39"/>
  <c r="AN21" i="39" s="1"/>
  <c r="R20" i="39"/>
  <c r="AN20" i="39" s="1"/>
  <c r="Y18" i="39"/>
  <c r="R18" i="39"/>
  <c r="AN18" i="39" s="1"/>
  <c r="Y17" i="39"/>
  <c r="R17" i="39"/>
  <c r="AN17" i="39" s="1"/>
  <c r="P17" i="39"/>
  <c r="AN15" i="39"/>
  <c r="AK15" i="39"/>
  <c r="AE15" i="39"/>
  <c r="AB15" i="39"/>
  <c r="Y15" i="39"/>
  <c r="R15" i="39"/>
  <c r="AH15" i="39" s="1"/>
  <c r="AK12" i="39"/>
  <c r="R12" i="39"/>
  <c r="AH12" i="39" s="1"/>
  <c r="R8" i="39"/>
  <c r="AN8" i="39" s="1"/>
  <c r="R7" i="39"/>
  <c r="AN7" i="39" s="1"/>
  <c r="R6" i="39"/>
  <c r="AN6" i="39" s="1"/>
  <c r="P6" i="39"/>
  <c r="N156" i="39"/>
  <c r="N155" i="39"/>
  <c r="N152" i="39"/>
  <c r="N151" i="39"/>
  <c r="N150" i="39"/>
  <c r="N149" i="39"/>
  <c r="N148" i="39"/>
  <c r="N147" i="39"/>
  <c r="N146" i="39"/>
  <c r="N145" i="39"/>
  <c r="N144" i="39"/>
  <c r="N143" i="39"/>
  <c r="N142" i="39"/>
  <c r="N141" i="39"/>
  <c r="N140" i="39"/>
  <c r="N139" i="39"/>
  <c r="N138" i="39"/>
  <c r="N137" i="39"/>
  <c r="N136" i="39"/>
  <c r="N135" i="39"/>
  <c r="N134" i="39"/>
  <c r="N133" i="39"/>
  <c r="N132" i="39"/>
  <c r="N131" i="39"/>
  <c r="N130" i="39"/>
  <c r="N129" i="39"/>
  <c r="N128" i="39"/>
  <c r="N127" i="39"/>
  <c r="N126" i="39"/>
  <c r="N125" i="39"/>
  <c r="N120" i="39"/>
  <c r="N119" i="39"/>
  <c r="N118" i="39"/>
  <c r="N117" i="39"/>
  <c r="N116" i="39"/>
  <c r="N115" i="39"/>
  <c r="N114" i="39"/>
  <c r="N113" i="39"/>
  <c r="N112" i="39"/>
  <c r="N111" i="39"/>
  <c r="N110" i="39"/>
  <c r="N109" i="39"/>
  <c r="N108" i="39"/>
  <c r="N107" i="39"/>
  <c r="N106" i="39"/>
  <c r="N105" i="39"/>
  <c r="N104" i="39"/>
  <c r="N103" i="39"/>
  <c r="N102" i="39"/>
  <c r="N101" i="39"/>
  <c r="R92" i="39"/>
  <c r="Y92" i="39" s="1"/>
  <c r="R90" i="39"/>
  <c r="AJ90" i="39" s="1"/>
  <c r="R89" i="39"/>
  <c r="AG89" i="39" s="1"/>
  <c r="AK87" i="39"/>
  <c r="R87" i="39"/>
  <c r="AE87" i="39" s="1"/>
  <c r="R86" i="39"/>
  <c r="AB86" i="39" s="1"/>
  <c r="AE85" i="39"/>
  <c r="R85" i="39"/>
  <c r="Y85" i="39" s="1"/>
  <c r="R84" i="39"/>
  <c r="AN84" i="39" s="1"/>
  <c r="O84" i="39"/>
  <c r="O85" i="39" s="1"/>
  <c r="R75" i="39"/>
  <c r="AH75" i="39" s="1"/>
  <c r="R73" i="39"/>
  <c r="AK73" i="39" s="1"/>
  <c r="R72" i="39"/>
  <c r="AK72" i="39" s="1"/>
  <c r="R70" i="39"/>
  <c r="AN70" i="39" s="1"/>
  <c r="R69" i="39"/>
  <c r="AN69" i="39" s="1"/>
  <c r="R68" i="39"/>
  <c r="AN68" i="39" s="1"/>
  <c r="R67" i="39"/>
  <c r="AN67" i="39" s="1"/>
  <c r="O67" i="39"/>
  <c r="O68" i="39" s="1"/>
  <c r="R58" i="39"/>
  <c r="AN58" i="39" s="1"/>
  <c r="R56" i="39"/>
  <c r="AN56" i="39" s="1"/>
  <c r="AH55" i="39"/>
  <c r="R55" i="39"/>
  <c r="AN55" i="39" s="1"/>
  <c r="AE53" i="39"/>
  <c r="R53" i="39"/>
  <c r="Y53" i="39" s="1"/>
  <c r="AH52" i="39"/>
  <c r="R52" i="39"/>
  <c r="Y52" i="39" s="1"/>
  <c r="R51" i="39"/>
  <c r="Y51" i="39" s="1"/>
  <c r="R50" i="39"/>
  <c r="Y50" i="39" s="1"/>
  <c r="O50" i="39"/>
  <c r="O51" i="39" s="1"/>
  <c r="O52" i="39" s="1"/>
  <c r="O53" i="39" s="1"/>
  <c r="O54" i="39" s="1"/>
  <c r="P5" i="39"/>
  <c r="R5" i="39" s="1"/>
  <c r="R4" i="39"/>
  <c r="AK4" i="39" s="1"/>
  <c r="O4" i="39"/>
  <c r="O5" i="39" s="1"/>
  <c r="O40" i="39" s="1"/>
  <c r="O40" i="38"/>
  <c r="AN39" i="38"/>
  <c r="Y39" i="38"/>
  <c r="R39" i="38"/>
  <c r="AK39" i="38" s="1"/>
  <c r="O39" i="38"/>
  <c r="R37" i="38"/>
  <c r="AN37" i="38" s="1"/>
  <c r="R36" i="38"/>
  <c r="AN36" i="38" s="1"/>
  <c r="R34" i="38"/>
  <c r="AN34" i="38" s="1"/>
  <c r="AH32" i="38"/>
  <c r="AE32" i="38"/>
  <c r="AB32" i="38"/>
  <c r="Y32" i="38"/>
  <c r="R32" i="38"/>
  <c r="AN32" i="38" s="1"/>
  <c r="AK30" i="38"/>
  <c r="AH30" i="38"/>
  <c r="AE30" i="38"/>
  <c r="AB30" i="38"/>
  <c r="Y30" i="38"/>
  <c r="R30" i="38"/>
  <c r="AN30" i="38" s="1"/>
  <c r="AN28" i="38"/>
  <c r="AK28" i="38"/>
  <c r="AH28" i="38"/>
  <c r="AE28" i="38"/>
  <c r="AB28" i="38"/>
  <c r="R28" i="38"/>
  <c r="Y28" i="38" s="1"/>
  <c r="AN26" i="38"/>
  <c r="AK26" i="38"/>
  <c r="AH26" i="38"/>
  <c r="AE26" i="38"/>
  <c r="AB26" i="38"/>
  <c r="Y26" i="38"/>
  <c r="R26" i="38"/>
  <c r="AN25" i="38"/>
  <c r="AK25" i="38"/>
  <c r="AH25" i="38"/>
  <c r="AE25" i="38"/>
  <c r="Y25" i="38"/>
  <c r="R25" i="38"/>
  <c r="AB25" i="38" s="1"/>
  <c r="AN23" i="38"/>
  <c r="AK23" i="38"/>
  <c r="R23" i="38"/>
  <c r="AH23" i="38" s="1"/>
  <c r="AN21" i="38"/>
  <c r="Y21" i="38"/>
  <c r="R21" i="38"/>
  <c r="AK21" i="38" s="1"/>
  <c r="AN20" i="38"/>
  <c r="Y20" i="38"/>
  <c r="R20" i="38"/>
  <c r="AK20" i="38" s="1"/>
  <c r="R18" i="38"/>
  <c r="AN18" i="38" s="1"/>
  <c r="P17" i="38"/>
  <c r="R17" i="38" s="1"/>
  <c r="AH15" i="38"/>
  <c r="AB15" i="38"/>
  <c r="Y15" i="38"/>
  <c r="R15" i="38"/>
  <c r="AN15" i="38" s="1"/>
  <c r="AN12" i="38"/>
  <c r="AH12" i="38"/>
  <c r="AE12" i="38"/>
  <c r="AB12" i="38"/>
  <c r="R12" i="38"/>
  <c r="Y12" i="38" s="1"/>
  <c r="AN8" i="38"/>
  <c r="AK8" i="38"/>
  <c r="Y8" i="38"/>
  <c r="R8" i="38"/>
  <c r="AH8" i="38" s="1"/>
  <c r="AN7" i="38"/>
  <c r="AK7" i="38"/>
  <c r="Y7" i="38"/>
  <c r="R7" i="38"/>
  <c r="AH7" i="38" s="1"/>
  <c r="P6" i="38"/>
  <c r="R6" i="38" s="1"/>
  <c r="O6" i="38"/>
  <c r="O17" i="38" s="1"/>
  <c r="R92" i="38"/>
  <c r="AN92" i="38" s="1"/>
  <c r="R90" i="38"/>
  <c r="AM90" i="38" s="1"/>
  <c r="R89" i="38"/>
  <c r="AM89" i="38" s="1"/>
  <c r="R87" i="38"/>
  <c r="AN87" i="38" s="1"/>
  <c r="R86" i="38"/>
  <c r="AN86" i="38" s="1"/>
  <c r="Y85" i="38"/>
  <c r="R85" i="38"/>
  <c r="AN85" i="38" s="1"/>
  <c r="R84" i="38"/>
  <c r="O92" i="38"/>
  <c r="AH75" i="38"/>
  <c r="Y75" i="38"/>
  <c r="R75" i="38"/>
  <c r="AK75" i="38" s="1"/>
  <c r="R73" i="38"/>
  <c r="AN73" i="38" s="1"/>
  <c r="R72" i="38"/>
  <c r="AN72" i="38" s="1"/>
  <c r="R70" i="38"/>
  <c r="AH70" i="38" s="1"/>
  <c r="R69" i="38"/>
  <c r="AH69" i="38" s="1"/>
  <c r="R68" i="38"/>
  <c r="AH68" i="38" s="1"/>
  <c r="R67" i="38"/>
  <c r="O67" i="38"/>
  <c r="O68" i="38" s="1"/>
  <c r="R58" i="38"/>
  <c r="AH58" i="38" s="1"/>
  <c r="R56" i="38"/>
  <c r="AN56" i="38" s="1"/>
  <c r="R55" i="38"/>
  <c r="AN55" i="38" s="1"/>
  <c r="R53" i="38"/>
  <c r="AN53" i="38" s="1"/>
  <c r="R52" i="38"/>
  <c r="AE52" i="38" s="1"/>
  <c r="R51" i="38"/>
  <c r="AN51" i="38" s="1"/>
  <c r="R50" i="38"/>
  <c r="O50" i="38"/>
  <c r="O51" i="38" s="1"/>
  <c r="O52" i="38" s="1"/>
  <c r="O53" i="38" s="1"/>
  <c r="O54" i="38" s="1"/>
  <c r="P5" i="38"/>
  <c r="R5" i="38" s="1"/>
  <c r="R4" i="38"/>
  <c r="O4" i="38"/>
  <c r="O5" i="38" s="1"/>
  <c r="R39" i="37"/>
  <c r="AN39" i="37" s="1"/>
  <c r="Y37" i="37"/>
  <c r="R37" i="37"/>
  <c r="AN37" i="37" s="1"/>
  <c r="Y36" i="37"/>
  <c r="R36" i="37"/>
  <c r="AN36" i="37" s="1"/>
  <c r="AK34" i="37"/>
  <c r="AB34" i="37"/>
  <c r="Y34" i="37"/>
  <c r="R34" i="37"/>
  <c r="AN34" i="37" s="1"/>
  <c r="AN32" i="37"/>
  <c r="AK32" i="37"/>
  <c r="AE32" i="37"/>
  <c r="AB32" i="37"/>
  <c r="Y32" i="37"/>
  <c r="R32" i="37"/>
  <c r="AH32" i="37" s="1"/>
  <c r="AN30" i="37"/>
  <c r="AH30" i="37"/>
  <c r="AE30" i="37"/>
  <c r="AB30" i="37"/>
  <c r="R30" i="37"/>
  <c r="Y30" i="37" s="1"/>
  <c r="AK28" i="37"/>
  <c r="AH28" i="37"/>
  <c r="R28" i="37"/>
  <c r="AE28" i="37" s="1"/>
  <c r="AN26" i="37"/>
  <c r="AK26" i="37"/>
  <c r="AH26" i="37"/>
  <c r="Y26" i="37"/>
  <c r="R26" i="37"/>
  <c r="AE26" i="37" s="1"/>
  <c r="AN25" i="37"/>
  <c r="AK25" i="37"/>
  <c r="AH25" i="37"/>
  <c r="Y25" i="37"/>
  <c r="R25" i="37"/>
  <c r="AE25" i="37" s="1"/>
  <c r="AN23" i="37"/>
  <c r="AK23" i="37"/>
  <c r="AH23" i="37"/>
  <c r="AE23" i="37"/>
  <c r="AB23" i="37"/>
  <c r="Y23" i="37"/>
  <c r="R23" i="37"/>
  <c r="R21" i="37"/>
  <c r="AN21" i="37" s="1"/>
  <c r="R20" i="37"/>
  <c r="AN20" i="37" s="1"/>
  <c r="Y18" i="37"/>
  <c r="R18" i="37"/>
  <c r="AN18" i="37" s="1"/>
  <c r="P17" i="37"/>
  <c r="R17" i="37" s="1"/>
  <c r="AN15" i="37"/>
  <c r="AK15" i="37"/>
  <c r="AE15" i="37"/>
  <c r="AB15" i="37"/>
  <c r="Y15" i="37"/>
  <c r="R15" i="37"/>
  <c r="AH15" i="37" s="1"/>
  <c r="AK12" i="37"/>
  <c r="AH12" i="37"/>
  <c r="AE12" i="37"/>
  <c r="R12" i="37"/>
  <c r="AB12" i="37" s="1"/>
  <c r="R8" i="37"/>
  <c r="AN8" i="37" s="1"/>
  <c r="R7" i="37"/>
  <c r="AN7" i="37" s="1"/>
  <c r="R6" i="37"/>
  <c r="AN6" i="37" s="1"/>
  <c r="P6" i="37"/>
  <c r="R92" i="37"/>
  <c r="AN92" i="37" s="1"/>
  <c r="R90" i="37"/>
  <c r="AM90" i="37" s="1"/>
  <c r="R89" i="37"/>
  <c r="AM89" i="37" s="1"/>
  <c r="R87" i="37"/>
  <c r="AN87" i="37" s="1"/>
  <c r="Y86" i="37"/>
  <c r="R86" i="37"/>
  <c r="AN86" i="37" s="1"/>
  <c r="R85" i="37"/>
  <c r="AN85" i="37" s="1"/>
  <c r="R84" i="37"/>
  <c r="AN84" i="37" s="1"/>
  <c r="O84" i="37"/>
  <c r="O92" i="37" s="1"/>
  <c r="R75" i="37"/>
  <c r="Y75" i="37" s="1"/>
  <c r="R73" i="37"/>
  <c r="AN73" i="37" s="1"/>
  <c r="AH72" i="37"/>
  <c r="Y72" i="37"/>
  <c r="R72" i="37"/>
  <c r="AN72" i="37" s="1"/>
  <c r="AK70" i="37"/>
  <c r="AE70" i="37"/>
  <c r="AB70" i="37"/>
  <c r="R70" i="37"/>
  <c r="AN70" i="37" s="1"/>
  <c r="AK69" i="37"/>
  <c r="AE69" i="37"/>
  <c r="Y69" i="37"/>
  <c r="R69" i="37"/>
  <c r="AN69" i="37" s="1"/>
  <c r="R68" i="37"/>
  <c r="AN68" i="37" s="1"/>
  <c r="Y67" i="37"/>
  <c r="R67" i="37"/>
  <c r="AN67" i="37" s="1"/>
  <c r="O67" i="37"/>
  <c r="O68" i="37" s="1"/>
  <c r="R58" i="37"/>
  <c r="AN58" i="37" s="1"/>
  <c r="R56" i="37"/>
  <c r="AK56" i="37" s="1"/>
  <c r="AK55" i="37"/>
  <c r="AE55" i="37"/>
  <c r="R55" i="37"/>
  <c r="AH55" i="37" s="1"/>
  <c r="R53" i="37"/>
  <c r="AN53" i="37" s="1"/>
  <c r="R52" i="37"/>
  <c r="AN52" i="37" s="1"/>
  <c r="R51" i="37"/>
  <c r="AN51" i="37" s="1"/>
  <c r="R50" i="37"/>
  <c r="AN50" i="37" s="1"/>
  <c r="O50" i="37"/>
  <c r="O51" i="37" s="1"/>
  <c r="O52" i="37" s="1"/>
  <c r="O53" i="37" s="1"/>
  <c r="O54" i="37" s="1"/>
  <c r="P5" i="37"/>
  <c r="R5" i="37" s="1"/>
  <c r="R4" i="37"/>
  <c r="AE4" i="37" s="1"/>
  <c r="O4" i="37"/>
  <c r="O5" i="37" s="1"/>
  <c r="O40" i="37" s="1"/>
  <c r="O169" i="36"/>
  <c r="N166" i="36"/>
  <c r="N165" i="36"/>
  <c r="N164" i="36"/>
  <c r="N163" i="36"/>
  <c r="N162" i="36"/>
  <c r="N161" i="36"/>
  <c r="N160" i="36"/>
  <c r="N159" i="36"/>
  <c r="N158" i="36"/>
  <c r="N157" i="36"/>
  <c r="N156" i="36"/>
  <c r="N155" i="36"/>
  <c r="N154" i="36"/>
  <c r="N153" i="36"/>
  <c r="N152" i="36"/>
  <c r="N151" i="36"/>
  <c r="N150" i="36"/>
  <c r="N149" i="36"/>
  <c r="N148" i="36"/>
  <c r="N147" i="36"/>
  <c r="N146" i="36"/>
  <c r="N144" i="36"/>
  <c r="N143" i="36"/>
  <c r="N142" i="36"/>
  <c r="N141" i="36"/>
  <c r="N140" i="36"/>
  <c r="N139" i="36"/>
  <c r="N134" i="36"/>
  <c r="N129" i="36"/>
  <c r="N128" i="36"/>
  <c r="N127" i="36"/>
  <c r="N126" i="36"/>
  <c r="N125" i="36"/>
  <c r="N124" i="36"/>
  <c r="N123" i="36"/>
  <c r="N122" i="36"/>
  <c r="N121" i="36"/>
  <c r="N120" i="36"/>
  <c r="N119" i="36"/>
  <c r="N118" i="36"/>
  <c r="N117" i="36"/>
  <c r="N116" i="36"/>
  <c r="N115" i="36"/>
  <c r="N114" i="36"/>
  <c r="N113" i="36"/>
  <c r="N112" i="36"/>
  <c r="N111" i="36"/>
  <c r="N110" i="36"/>
  <c r="R101" i="36"/>
  <c r="X98" i="36"/>
  <c r="X99" i="36"/>
  <c r="R95" i="36"/>
  <c r="R94" i="36"/>
  <c r="R92" i="36"/>
  <c r="R91" i="36"/>
  <c r="O91" i="36"/>
  <c r="O101" i="36" s="1"/>
  <c r="R82" i="36"/>
  <c r="R80" i="36"/>
  <c r="R79" i="36"/>
  <c r="R76" i="36"/>
  <c r="R75" i="36"/>
  <c r="R74" i="36"/>
  <c r="R73" i="36"/>
  <c r="O73" i="36"/>
  <c r="O74" i="36" s="1"/>
  <c r="R64" i="36"/>
  <c r="R62" i="36"/>
  <c r="R61" i="36"/>
  <c r="R58" i="36"/>
  <c r="R57" i="36"/>
  <c r="R55" i="36"/>
  <c r="R54" i="36"/>
  <c r="O54" i="36"/>
  <c r="O61" i="36" s="1"/>
  <c r="O62" i="36" s="1"/>
  <c r="O63" i="36" s="1"/>
  <c r="R43" i="36"/>
  <c r="R40" i="36"/>
  <c r="R39" i="36"/>
  <c r="R37" i="36"/>
  <c r="R35" i="36"/>
  <c r="R33" i="36"/>
  <c r="R31" i="36"/>
  <c r="R29" i="36"/>
  <c r="R28" i="36"/>
  <c r="R26" i="36"/>
  <c r="R24" i="36"/>
  <c r="R23" i="36"/>
  <c r="R21" i="36"/>
  <c r="R18" i="36"/>
  <c r="R16" i="36"/>
  <c r="R13" i="36"/>
  <c r="R9" i="36"/>
  <c r="R8" i="36"/>
  <c r="R6" i="36"/>
  <c r="P5" i="36"/>
  <c r="R5" i="36" s="1"/>
  <c r="R4" i="36"/>
  <c r="O4" i="36"/>
  <c r="O5" i="36" s="1"/>
  <c r="R3" i="36"/>
  <c r="O24" i="44" l="1"/>
  <c r="O26" i="44"/>
  <c r="O27" i="44" s="1"/>
  <c r="O29" i="44"/>
  <c r="O30" i="44" s="1"/>
  <c r="O31" i="44"/>
  <c r="O32" i="44" s="1"/>
  <c r="AN5" i="43"/>
  <c r="AK3" i="43"/>
  <c r="Y5" i="43"/>
  <c r="AN3" i="43"/>
  <c r="AH5" i="43"/>
  <c r="AK5" i="43"/>
  <c r="O15" i="43"/>
  <c r="O14" i="43"/>
  <c r="O13" i="43"/>
  <c r="O10" i="43"/>
  <c r="O11" i="43"/>
  <c r="AB3" i="43"/>
  <c r="AB4" i="43"/>
  <c r="AB5" i="43"/>
  <c r="Y6" i="43"/>
  <c r="Y7" i="43"/>
  <c r="Y8" i="43"/>
  <c r="Y9" i="43"/>
  <c r="Y10" i="43"/>
  <c r="Y11" i="43"/>
  <c r="Y12" i="43"/>
  <c r="Y13" i="43"/>
  <c r="Y14" i="43"/>
  <c r="Y15" i="43"/>
  <c r="Y16" i="43"/>
  <c r="X17" i="43"/>
  <c r="Y18" i="43"/>
  <c r="AB6" i="43"/>
  <c r="AB7" i="43"/>
  <c r="AB8" i="43"/>
  <c r="AB9" i="43"/>
  <c r="AB10" i="43"/>
  <c r="AB11" i="43"/>
  <c r="AB12" i="43"/>
  <c r="AB13" i="43"/>
  <c r="AB14" i="43"/>
  <c r="AB15" i="43"/>
  <c r="AB16" i="43"/>
  <c r="AA17" i="43"/>
  <c r="AB18" i="43"/>
  <c r="AE6" i="43"/>
  <c r="AE7" i="43"/>
  <c r="AE8" i="43"/>
  <c r="AE9" i="43"/>
  <c r="AE10" i="43"/>
  <c r="AE11" i="43"/>
  <c r="AE12" i="43"/>
  <c r="AE13" i="43"/>
  <c r="AE14" i="43"/>
  <c r="AE15" i="43"/>
  <c r="AE16" i="43"/>
  <c r="AD17" i="43"/>
  <c r="AE18" i="43"/>
  <c r="AH6" i="43"/>
  <c r="AH7" i="43"/>
  <c r="AH8" i="43"/>
  <c r="AH9" i="43"/>
  <c r="AH10" i="43"/>
  <c r="AH11" i="43"/>
  <c r="AH12" i="43"/>
  <c r="AH13" i="43"/>
  <c r="AH14" i="43"/>
  <c r="AH15" i="43"/>
  <c r="AH16" i="43"/>
  <c r="AG17" i="43"/>
  <c r="AH18" i="43"/>
  <c r="AK6" i="43"/>
  <c r="AK7" i="43"/>
  <c r="AK8" i="43"/>
  <c r="AK9" i="43"/>
  <c r="AK10" i="43"/>
  <c r="AK11" i="43"/>
  <c r="AK12" i="43"/>
  <c r="AK13" i="43"/>
  <c r="AK14" i="43"/>
  <c r="AK15" i="43"/>
  <c r="AK16" i="43"/>
  <c r="AJ17" i="43"/>
  <c r="AK18" i="43"/>
  <c r="Y30" i="42"/>
  <c r="Y36" i="42"/>
  <c r="AK9" i="42"/>
  <c r="AB16" i="42"/>
  <c r="AN17" i="42"/>
  <c r="AE19" i="42"/>
  <c r="AN20" i="42"/>
  <c r="Y23" i="42"/>
  <c r="AB30" i="42"/>
  <c r="AN31" i="42"/>
  <c r="AB33" i="42"/>
  <c r="AK34" i="42"/>
  <c r="AB36" i="42"/>
  <c r="AH37" i="42"/>
  <c r="AB39" i="42"/>
  <c r="Y42" i="42"/>
  <c r="Y16" i="42"/>
  <c r="AB19" i="42"/>
  <c r="Y39" i="42"/>
  <c r="AN9" i="42"/>
  <c r="AH16" i="42"/>
  <c r="AH19" i="42"/>
  <c r="AB23" i="42"/>
  <c r="AH30" i="42"/>
  <c r="AE33" i="42"/>
  <c r="AE36" i="42"/>
  <c r="AN37" i="42"/>
  <c r="AB42" i="42"/>
  <c r="AK16" i="42"/>
  <c r="AK19" i="42"/>
  <c r="AK30" i="42"/>
  <c r="AH33" i="42"/>
  <c r="AH36" i="42"/>
  <c r="Y10" i="42"/>
  <c r="AN16" i="42"/>
  <c r="AN30" i="42"/>
  <c r="AB32" i="42"/>
  <c r="AK33" i="42"/>
  <c r="AN36" i="42"/>
  <c r="AB38" i="42"/>
  <c r="AB10" i="42"/>
  <c r="AK18" i="42"/>
  <c r="Y20" i="42"/>
  <c r="AK29" i="42"/>
  <c r="AE32" i="42"/>
  <c r="AE38" i="42"/>
  <c r="O45" i="42"/>
  <c r="AE10" i="42"/>
  <c r="AH32" i="42"/>
  <c r="O44" i="42"/>
  <c r="O43" i="42" s="1"/>
  <c r="O41" i="42"/>
  <c r="O42" i="42" s="1"/>
  <c r="AN11" i="42"/>
  <c r="Y11" i="42"/>
  <c r="AK11" i="42"/>
  <c r="AH11" i="42"/>
  <c r="AB11" i="42"/>
  <c r="AE11" i="42"/>
  <c r="AN5" i="42"/>
  <c r="AB5" i="42"/>
  <c r="AK5" i="42"/>
  <c r="AH5" i="42"/>
  <c r="AE5" i="42"/>
  <c r="Y5" i="42"/>
  <c r="O38" i="42"/>
  <c r="O37" i="42"/>
  <c r="O36" i="42"/>
  <c r="O34" i="42"/>
  <c r="O35" i="42" s="1"/>
  <c r="O24" i="42"/>
  <c r="O6" i="42"/>
  <c r="Y7" i="42"/>
  <c r="Y14" i="42"/>
  <c r="AH3" i="42"/>
  <c r="AH4" i="42"/>
  <c r="AB6" i="42"/>
  <c r="AB7" i="42"/>
  <c r="AB8" i="42"/>
  <c r="AK10" i="42"/>
  <c r="AE12" i="42"/>
  <c r="AB13" i="42"/>
  <c r="AB14" i="42"/>
  <c r="Y15" i="42"/>
  <c r="AN19" i="42"/>
  <c r="AH21" i="42"/>
  <c r="AE22" i="42"/>
  <c r="AE23" i="42"/>
  <c r="AB24" i="42"/>
  <c r="Y25" i="42"/>
  <c r="Y26" i="42"/>
  <c r="Y27" i="42"/>
  <c r="Y28" i="42"/>
  <c r="O31" i="42"/>
  <c r="AN32" i="42"/>
  <c r="AN33" i="42"/>
  <c r="AN34" i="42"/>
  <c r="AN35" i="42"/>
  <c r="AH38" i="42"/>
  <c r="AE39" i="42"/>
  <c r="AE40" i="42"/>
  <c r="AE41" i="42"/>
  <c r="AE42" i="42"/>
  <c r="AA43" i="42"/>
  <c r="AA44" i="42"/>
  <c r="Y45" i="42"/>
  <c r="Y8" i="42"/>
  <c r="O29" i="42"/>
  <c r="O30" i="42" s="1"/>
  <c r="X44" i="42"/>
  <c r="AK3" i="42"/>
  <c r="AK4" i="42"/>
  <c r="AE6" i="42"/>
  <c r="AE7" i="42"/>
  <c r="AE8" i="42"/>
  <c r="AH12" i="42"/>
  <c r="AE13" i="42"/>
  <c r="AE14" i="42"/>
  <c r="AB15" i="42"/>
  <c r="AK21" i="42"/>
  <c r="AH22" i="42"/>
  <c r="AH23" i="42"/>
  <c r="AE24" i="42"/>
  <c r="AB25" i="42"/>
  <c r="AB26" i="42"/>
  <c r="AB27" i="42"/>
  <c r="AB28" i="42"/>
  <c r="AK38" i="42"/>
  <c r="AH39" i="42"/>
  <c r="AH40" i="42"/>
  <c r="AH41" i="42"/>
  <c r="AH42" i="42"/>
  <c r="AD43" i="42"/>
  <c r="AD44" i="42"/>
  <c r="AB45" i="42"/>
  <c r="Y6" i="42"/>
  <c r="Y13" i="42"/>
  <c r="AN3" i="42"/>
  <c r="AN4" i="42"/>
  <c r="AH6" i="42"/>
  <c r="AH7" i="42"/>
  <c r="AH8" i="42"/>
  <c r="Y9" i="42"/>
  <c r="AK12" i="42"/>
  <c r="AH13" i="42"/>
  <c r="AH14" i="42"/>
  <c r="AE15" i="42"/>
  <c r="AB17" i="42"/>
  <c r="Y18" i="42"/>
  <c r="AN21" i="42"/>
  <c r="AK22" i="42"/>
  <c r="AK23" i="42"/>
  <c r="AH24" i="42"/>
  <c r="AE25" i="42"/>
  <c r="AE26" i="42"/>
  <c r="AE27" i="42"/>
  <c r="AE28" i="42"/>
  <c r="Y31" i="42"/>
  <c r="AN38" i="42"/>
  <c r="AK39" i="42"/>
  <c r="AK40" i="42"/>
  <c r="AK41" i="42"/>
  <c r="AK42" i="42"/>
  <c r="AG43" i="42"/>
  <c r="AG44" i="42"/>
  <c r="AE45" i="42"/>
  <c r="Y24" i="42"/>
  <c r="X43" i="42"/>
  <c r="AK6" i="42"/>
  <c r="AK7" i="42"/>
  <c r="AK8" i="42"/>
  <c r="AK13" i="42"/>
  <c r="AK14" i="42"/>
  <c r="AH15" i="42"/>
  <c r="AK24" i="42"/>
  <c r="AH25" i="42"/>
  <c r="AH26" i="42"/>
  <c r="AH27" i="42"/>
  <c r="AH28" i="42"/>
  <c r="AJ43" i="42"/>
  <c r="AJ44" i="42"/>
  <c r="AH45" i="42"/>
  <c r="AK25" i="42"/>
  <c r="AK26" i="42"/>
  <c r="AK27" i="42"/>
  <c r="AK28" i="42"/>
  <c r="AK45" i="42"/>
  <c r="AK15" i="42"/>
  <c r="AE5" i="41"/>
  <c r="AN5" i="41"/>
  <c r="AK5" i="41"/>
  <c r="Y5" i="41"/>
  <c r="AH5" i="41"/>
  <c r="AB5" i="41"/>
  <c r="O6" i="41"/>
  <c r="O39" i="41"/>
  <c r="O40" i="41"/>
  <c r="AB6" i="41"/>
  <c r="Y6" i="41"/>
  <c r="AN6" i="41"/>
  <c r="AK6" i="41"/>
  <c r="AH6" i="41"/>
  <c r="AE6" i="41"/>
  <c r="AE17" i="41"/>
  <c r="AN17" i="41"/>
  <c r="AK17" i="41"/>
  <c r="AB17" i="41"/>
  <c r="Y17" i="41"/>
  <c r="AH17" i="41"/>
  <c r="O76" i="41"/>
  <c r="O75" i="41"/>
  <c r="O74" i="41"/>
  <c r="O73" i="41"/>
  <c r="O72" i="41"/>
  <c r="O69" i="41"/>
  <c r="O70" i="41" s="1"/>
  <c r="O71" i="41" s="1"/>
  <c r="Y75" i="41"/>
  <c r="Y18" i="41"/>
  <c r="AE32" i="41"/>
  <c r="AB18" i="41"/>
  <c r="AH32" i="41"/>
  <c r="Y39" i="41"/>
  <c r="AE75" i="41"/>
  <c r="AE7" i="41"/>
  <c r="AE8" i="41"/>
  <c r="AN15" i="41"/>
  <c r="AH18" i="41"/>
  <c r="AE20" i="41"/>
  <c r="AE21" i="41"/>
  <c r="AB23" i="41"/>
  <c r="AN32" i="41"/>
  <c r="AK34" i="41"/>
  <c r="AH36" i="41"/>
  <c r="AH37" i="41"/>
  <c r="AE39" i="41"/>
  <c r="AB51" i="41"/>
  <c r="AB52" i="41"/>
  <c r="AB53" i="41"/>
  <c r="AN72" i="41"/>
  <c r="AN73" i="41"/>
  <c r="AK75" i="41"/>
  <c r="AH85" i="41"/>
  <c r="AH86" i="41"/>
  <c r="AH87" i="41"/>
  <c r="AD89" i="41"/>
  <c r="AD90" i="41"/>
  <c r="AB92" i="41"/>
  <c r="Y34" i="41"/>
  <c r="O89" i="41"/>
  <c r="O90" i="41" s="1"/>
  <c r="O91" i="41" s="1"/>
  <c r="Y36" i="41"/>
  <c r="O51" i="41"/>
  <c r="O52" i="41" s="1"/>
  <c r="O53" i="41" s="1"/>
  <c r="O54" i="41" s="1"/>
  <c r="AE72" i="41"/>
  <c r="AB75" i="41"/>
  <c r="Y85" i="41"/>
  <c r="Y86" i="41"/>
  <c r="Y87" i="41"/>
  <c r="O93" i="41"/>
  <c r="Y7" i="41"/>
  <c r="Y21" i="41"/>
  <c r="AB36" i="41"/>
  <c r="O55" i="41"/>
  <c r="O56" i="41" s="1"/>
  <c r="O57" i="41" s="1"/>
  <c r="AH7" i="41"/>
  <c r="AH8" i="41"/>
  <c r="AK18" i="41"/>
  <c r="AH20" i="41"/>
  <c r="AH21" i="41"/>
  <c r="AE23" i="41"/>
  <c r="AN34" i="41"/>
  <c r="AK36" i="41"/>
  <c r="AK37" i="41"/>
  <c r="AH39" i="41"/>
  <c r="AE51" i="41"/>
  <c r="AE52" i="41"/>
  <c r="AE53" i="41"/>
  <c r="AN75" i="41"/>
  <c r="AK85" i="41"/>
  <c r="AK86" i="41"/>
  <c r="AK87" i="41"/>
  <c r="AG89" i="41"/>
  <c r="AG90" i="41"/>
  <c r="AE92" i="41"/>
  <c r="AN18" i="41"/>
  <c r="AN36" i="41"/>
  <c r="AN37" i="41"/>
  <c r="AN85" i="41"/>
  <c r="AN86" i="41"/>
  <c r="AN87" i="41"/>
  <c r="AE15" i="41"/>
  <c r="AB34" i="41"/>
  <c r="Y37" i="41"/>
  <c r="AE73" i="41"/>
  <c r="Y8" i="41"/>
  <c r="AH15" i="41"/>
  <c r="Y20" i="41"/>
  <c r="AE34" i="41"/>
  <c r="AB37" i="41"/>
  <c r="AH72" i="41"/>
  <c r="AH73" i="41"/>
  <c r="AB85" i="41"/>
  <c r="AB86" i="41"/>
  <c r="AB87" i="41"/>
  <c r="X89" i="41"/>
  <c r="X90" i="41"/>
  <c r="O58" i="41"/>
  <c r="O76" i="40"/>
  <c r="O75" i="40"/>
  <c r="O74" i="40"/>
  <c r="O73" i="40"/>
  <c r="O72" i="40"/>
  <c r="O69" i="40"/>
  <c r="O70" i="40" s="1"/>
  <c r="O71" i="40" s="1"/>
  <c r="O40" i="40"/>
  <c r="O39" i="40"/>
  <c r="O6" i="40"/>
  <c r="AE5" i="40"/>
  <c r="AB6" i="40"/>
  <c r="AB7" i="40"/>
  <c r="AB8" i="40"/>
  <c r="AK15" i="40"/>
  <c r="AE17" i="40"/>
  <c r="AE18" i="40"/>
  <c r="AB20" i="40"/>
  <c r="AB21" i="40"/>
  <c r="Y23" i="40"/>
  <c r="AN30" i="40"/>
  <c r="AK32" i="40"/>
  <c r="AH34" i="40"/>
  <c r="AE36" i="40"/>
  <c r="AE37" i="40"/>
  <c r="AB39" i="40"/>
  <c r="Y51" i="40"/>
  <c r="Y52" i="40"/>
  <c r="Y53" i="40"/>
  <c r="O58" i="40"/>
  <c r="O59" i="40"/>
  <c r="AN68" i="40"/>
  <c r="AN69" i="40"/>
  <c r="AN70" i="40"/>
  <c r="AK72" i="40"/>
  <c r="AK73" i="40"/>
  <c r="AH75" i="40"/>
  <c r="AE85" i="40"/>
  <c r="AE86" i="40"/>
  <c r="AE87" i="40"/>
  <c r="AA89" i="40"/>
  <c r="AA90" i="40"/>
  <c r="Y92" i="40"/>
  <c r="AH5" i="40"/>
  <c r="AE6" i="40"/>
  <c r="AE7" i="40"/>
  <c r="AE8" i="40"/>
  <c r="AN15" i="40"/>
  <c r="AH17" i="40"/>
  <c r="AH18" i="40"/>
  <c r="AE20" i="40"/>
  <c r="AE21" i="40"/>
  <c r="AB23" i="40"/>
  <c r="Y25" i="40"/>
  <c r="Y26" i="40"/>
  <c r="AN32" i="40"/>
  <c r="AK34" i="40"/>
  <c r="AH36" i="40"/>
  <c r="AH37" i="40"/>
  <c r="AE39" i="40"/>
  <c r="AB51" i="40"/>
  <c r="AB52" i="40"/>
  <c r="AB53" i="40"/>
  <c r="AN72" i="40"/>
  <c r="AN73" i="40"/>
  <c r="AK75" i="40"/>
  <c r="AH85" i="40"/>
  <c r="AH86" i="40"/>
  <c r="AH87" i="40"/>
  <c r="AD89" i="40"/>
  <c r="AD90" i="40"/>
  <c r="AB92" i="40"/>
  <c r="AK5" i="40"/>
  <c r="AH6" i="40"/>
  <c r="AH7" i="40"/>
  <c r="AH8" i="40"/>
  <c r="AK17" i="40"/>
  <c r="AK18" i="40"/>
  <c r="AH20" i="40"/>
  <c r="AH21" i="40"/>
  <c r="AE23" i="40"/>
  <c r="AB25" i="40"/>
  <c r="AB26" i="40"/>
  <c r="AK36" i="40"/>
  <c r="AK37" i="40"/>
  <c r="AH39" i="40"/>
  <c r="AE51" i="40"/>
  <c r="AE52" i="40"/>
  <c r="AE53" i="40"/>
  <c r="Y58" i="40"/>
  <c r="AK85" i="40"/>
  <c r="AK86" i="40"/>
  <c r="AK87" i="40"/>
  <c r="AG89" i="40"/>
  <c r="AG90" i="40"/>
  <c r="AE92" i="40"/>
  <c r="AK6" i="40"/>
  <c r="AK7" i="40"/>
  <c r="AK8" i="40"/>
  <c r="AK20" i="40"/>
  <c r="AK21" i="40"/>
  <c r="AH23" i="40"/>
  <c r="AK39" i="40"/>
  <c r="AH51" i="40"/>
  <c r="AH52" i="40"/>
  <c r="AH53" i="40"/>
  <c r="AJ89" i="40"/>
  <c r="AJ90" i="40"/>
  <c r="AH92" i="40"/>
  <c r="AK23" i="40"/>
  <c r="AK51" i="40"/>
  <c r="AK52" i="40"/>
  <c r="AK53" i="40"/>
  <c r="O85" i="40"/>
  <c r="AK92" i="40"/>
  <c r="AB50" i="39"/>
  <c r="AB84" i="39"/>
  <c r="AM89" i="39"/>
  <c r="Y6" i="39"/>
  <c r="Y7" i="39"/>
  <c r="Y8" i="39"/>
  <c r="AN12" i="39"/>
  <c r="AB17" i="39"/>
  <c r="AB18" i="39"/>
  <c r="Y20" i="39"/>
  <c r="Y21" i="39"/>
  <c r="AN28" i="39"/>
  <c r="AK30" i="39"/>
  <c r="AE34" i="39"/>
  <c r="AB36" i="39"/>
  <c r="AB37" i="39"/>
  <c r="Y39" i="39"/>
  <c r="AE50" i="39"/>
  <c r="AB6" i="39"/>
  <c r="AB7" i="39"/>
  <c r="AB8" i="39"/>
  <c r="AE17" i="39"/>
  <c r="AE18" i="39"/>
  <c r="AB20" i="39"/>
  <c r="AB21" i="39"/>
  <c r="AH34" i="39"/>
  <c r="AE36" i="39"/>
  <c r="AE37" i="39"/>
  <c r="AB39" i="39"/>
  <c r="AE6" i="39"/>
  <c r="AE7" i="39"/>
  <c r="AE8" i="39"/>
  <c r="AH17" i="39"/>
  <c r="AH18" i="39"/>
  <c r="AE20" i="39"/>
  <c r="AE21" i="39"/>
  <c r="AH36" i="39"/>
  <c r="AH37" i="39"/>
  <c r="AE39" i="39"/>
  <c r="AK51" i="39"/>
  <c r="AB56" i="39"/>
  <c r="AH6" i="39"/>
  <c r="AH7" i="39"/>
  <c r="AH8" i="39"/>
  <c r="Y12" i="39"/>
  <c r="AK17" i="39"/>
  <c r="AK18" i="39"/>
  <c r="AH20" i="39"/>
  <c r="AH21" i="39"/>
  <c r="AB25" i="39"/>
  <c r="AB26" i="39"/>
  <c r="Y28" i="39"/>
  <c r="AK36" i="39"/>
  <c r="AK37" i="39"/>
  <c r="AH39" i="39"/>
  <c r="AN4" i="39"/>
  <c r="AH86" i="39"/>
  <c r="AK6" i="39"/>
  <c r="AK7" i="39"/>
  <c r="AK8" i="39"/>
  <c r="AB12" i="39"/>
  <c r="AK20" i="39"/>
  <c r="AK21" i="39"/>
  <c r="AE25" i="39"/>
  <c r="AE26" i="39"/>
  <c r="AB28" i="39"/>
  <c r="AK39" i="39"/>
  <c r="Y58" i="39"/>
  <c r="O6" i="39"/>
  <c r="AE12" i="39"/>
  <c r="O39" i="39"/>
  <c r="AH51" i="39"/>
  <c r="AB53" i="39"/>
  <c r="AE55" i="39"/>
  <c r="Y84" i="39"/>
  <c r="AB85" i="39"/>
  <c r="AE86" i="39"/>
  <c r="AH87" i="39"/>
  <c r="AJ89" i="39"/>
  <c r="AM90" i="39"/>
  <c r="AH53" i="39"/>
  <c r="AB58" i="39"/>
  <c r="AE84" i="39"/>
  <c r="AH85" i="39"/>
  <c r="AK86" i="39"/>
  <c r="AN87" i="39"/>
  <c r="AB92" i="39"/>
  <c r="AH50" i="39"/>
  <c r="AB52" i="39"/>
  <c r="AK53" i="39"/>
  <c r="Y56" i="39"/>
  <c r="O59" i="39"/>
  <c r="AH84" i="39"/>
  <c r="AK85" i="39"/>
  <c r="AN86" i="39"/>
  <c r="X90" i="39"/>
  <c r="AE92" i="39"/>
  <c r="AK50" i="39"/>
  <c r="AE52" i="39"/>
  <c r="O55" i="39"/>
  <c r="O56" i="39" s="1"/>
  <c r="O57" i="39" s="1"/>
  <c r="AK75" i="39"/>
  <c r="AK84" i="39"/>
  <c r="AN85" i="39"/>
  <c r="X89" i="39"/>
  <c r="AA90" i="39"/>
  <c r="AH92" i="39"/>
  <c r="AE56" i="39"/>
  <c r="AN75" i="39"/>
  <c r="Y87" i="39"/>
  <c r="AA89" i="39"/>
  <c r="AD90" i="39"/>
  <c r="AK92" i="39"/>
  <c r="AB51" i="39"/>
  <c r="AK52" i="39"/>
  <c r="Y55" i="39"/>
  <c r="AH56" i="39"/>
  <c r="Y86" i="39"/>
  <c r="AB87" i="39"/>
  <c r="AD89" i="39"/>
  <c r="AG90" i="39"/>
  <c r="AE51" i="39"/>
  <c r="AB55" i="39"/>
  <c r="O58" i="39"/>
  <c r="O93" i="39"/>
  <c r="O86" i="39"/>
  <c r="O87" i="39" s="1"/>
  <c r="O88" i="39" s="1"/>
  <c r="O89" i="39"/>
  <c r="O90" i="39" s="1"/>
  <c r="O91" i="39" s="1"/>
  <c r="AH5" i="39"/>
  <c r="AE5" i="39"/>
  <c r="AN5" i="39"/>
  <c r="AB5" i="39"/>
  <c r="Y5" i="39"/>
  <c r="AK5" i="39"/>
  <c r="O75" i="39"/>
  <c r="O76" i="39"/>
  <c r="O74" i="39"/>
  <c r="O73" i="39"/>
  <c r="O72" i="39"/>
  <c r="O69" i="39"/>
  <c r="O70" i="39" s="1"/>
  <c r="O71" i="39" s="1"/>
  <c r="AN72" i="39"/>
  <c r="AN73" i="39"/>
  <c r="Y69" i="39"/>
  <c r="AB4" i="39"/>
  <c r="AN50" i="39"/>
  <c r="AN51" i="39"/>
  <c r="AN52" i="39"/>
  <c r="AN53" i="39"/>
  <c r="AK55" i="39"/>
  <c r="AK56" i="39"/>
  <c r="AH58" i="39"/>
  <c r="AE67" i="39"/>
  <c r="AE68" i="39"/>
  <c r="AE69" i="39"/>
  <c r="AE70" i="39"/>
  <c r="AB72" i="39"/>
  <c r="AB73" i="39"/>
  <c r="Y75" i="39"/>
  <c r="AN92" i="39"/>
  <c r="Y70" i="39"/>
  <c r="AB67" i="39"/>
  <c r="AB69" i="39"/>
  <c r="Y73" i="39"/>
  <c r="AE4" i="39"/>
  <c r="AK58" i="39"/>
  <c r="AH67" i="39"/>
  <c r="AH68" i="39"/>
  <c r="AH69" i="39"/>
  <c r="AH70" i="39"/>
  <c r="AE72" i="39"/>
  <c r="AE73" i="39"/>
  <c r="AB75" i="39"/>
  <c r="O92" i="39"/>
  <c r="Y67" i="39"/>
  <c r="Y4" i="39"/>
  <c r="AE58" i="39"/>
  <c r="AB68" i="39"/>
  <c r="AB70" i="39"/>
  <c r="AH4" i="39"/>
  <c r="AK67" i="39"/>
  <c r="AK68" i="39"/>
  <c r="AK69" i="39"/>
  <c r="AK70" i="39"/>
  <c r="AH72" i="39"/>
  <c r="AH73" i="39"/>
  <c r="AE75" i="39"/>
  <c r="Y68" i="39"/>
  <c r="Y72" i="39"/>
  <c r="O34" i="38"/>
  <c r="O35" i="38" s="1"/>
  <c r="O32" i="38"/>
  <c r="O33" i="38" s="1"/>
  <c r="O18" i="38"/>
  <c r="O19" i="38" s="1"/>
  <c r="O22" i="38" s="1"/>
  <c r="O30" i="38"/>
  <c r="O31" i="38" s="1"/>
  <c r="O25" i="38"/>
  <c r="O36" i="38"/>
  <c r="O37" i="38" s="1"/>
  <c r="O38" i="38" s="1"/>
  <c r="O20" i="38"/>
  <c r="AK6" i="38"/>
  <c r="AH6" i="38"/>
  <c r="Y6" i="38"/>
  <c r="AE6" i="38"/>
  <c r="AB6" i="38"/>
  <c r="AN6" i="38"/>
  <c r="AN17" i="38"/>
  <c r="AK17" i="38"/>
  <c r="AH17" i="38"/>
  <c r="AB17" i="38"/>
  <c r="AE17" i="38"/>
  <c r="Y17" i="38"/>
  <c r="O58" i="38"/>
  <c r="AK86" i="38"/>
  <c r="Y34" i="38"/>
  <c r="AB72" i="38"/>
  <c r="AN75" i="38"/>
  <c r="AK12" i="38"/>
  <c r="AE15" i="38"/>
  <c r="Y18" i="38"/>
  <c r="AB34" i="38"/>
  <c r="Y36" i="38"/>
  <c r="Y37" i="38"/>
  <c r="Y72" i="38"/>
  <c r="AB18" i="38"/>
  <c r="AA89" i="38"/>
  <c r="AB7" i="38"/>
  <c r="AB8" i="38"/>
  <c r="O12" i="38"/>
  <c r="O13" i="38" s="1"/>
  <c r="O14" i="38" s="1"/>
  <c r="AK15" i="38"/>
  <c r="AE18" i="38"/>
  <c r="AB20" i="38"/>
  <c r="AB21" i="38"/>
  <c r="Y23" i="38"/>
  <c r="AK32" i="38"/>
  <c r="AH34" i="38"/>
  <c r="AE36" i="38"/>
  <c r="AE37" i="38"/>
  <c r="AB39" i="38"/>
  <c r="AE34" i="38"/>
  <c r="AE73" i="38"/>
  <c r="AG89" i="38"/>
  <c r="AE7" i="38"/>
  <c r="AE8" i="38"/>
  <c r="AH18" i="38"/>
  <c r="AE20" i="38"/>
  <c r="AE21" i="38"/>
  <c r="AB23" i="38"/>
  <c r="AK34" i="38"/>
  <c r="AH36" i="38"/>
  <c r="AH37" i="38"/>
  <c r="AE39" i="38"/>
  <c r="O7" i="38"/>
  <c r="AE72" i="38"/>
  <c r="AB37" i="38"/>
  <c r="AB55" i="38"/>
  <c r="AH73" i="38"/>
  <c r="O15" i="38"/>
  <c r="O16" i="38" s="1"/>
  <c r="AK18" i="38"/>
  <c r="AH20" i="38"/>
  <c r="AH21" i="38"/>
  <c r="AE23" i="38"/>
  <c r="AK36" i="38"/>
  <c r="AK37" i="38"/>
  <c r="AH39" i="38"/>
  <c r="AB36" i="38"/>
  <c r="AB85" i="38"/>
  <c r="AB56" i="38"/>
  <c r="AB73" i="38"/>
  <c r="AE86" i="38"/>
  <c r="X89" i="38"/>
  <c r="Y58" i="38"/>
  <c r="AK68" i="38"/>
  <c r="AK73" i="38"/>
  <c r="AE85" i="38"/>
  <c r="Y87" i="38"/>
  <c r="O55" i="38"/>
  <c r="O56" i="38" s="1"/>
  <c r="O57" i="38" s="1"/>
  <c r="AK58" i="38"/>
  <c r="AH72" i="38"/>
  <c r="AK85" i="38"/>
  <c r="AB87" i="38"/>
  <c r="X90" i="38"/>
  <c r="AN58" i="38"/>
  <c r="AK69" i="38"/>
  <c r="AK72" i="38"/>
  <c r="AE87" i="38"/>
  <c r="AA90" i="38"/>
  <c r="O59" i="38"/>
  <c r="AB75" i="38"/>
  <c r="Y86" i="38"/>
  <c r="AK87" i="38"/>
  <c r="AG90" i="38"/>
  <c r="AK70" i="38"/>
  <c r="Y73" i="38"/>
  <c r="AE75" i="38"/>
  <c r="AB86" i="38"/>
  <c r="AB5" i="38"/>
  <c r="Y5" i="38"/>
  <c r="AN5" i="38"/>
  <c r="AK5" i="38"/>
  <c r="AE5" i="38"/>
  <c r="AH5" i="38"/>
  <c r="O73" i="38"/>
  <c r="O76" i="38"/>
  <c r="O75" i="38"/>
  <c r="O74" i="38"/>
  <c r="O72" i="38"/>
  <c r="O69" i="38"/>
  <c r="O70" i="38" s="1"/>
  <c r="O71" i="38" s="1"/>
  <c r="Y51" i="38"/>
  <c r="Y52" i="38"/>
  <c r="Y53" i="38"/>
  <c r="AN68" i="38"/>
  <c r="AN69" i="38"/>
  <c r="AN70" i="38"/>
  <c r="Y92" i="38"/>
  <c r="AB51" i="38"/>
  <c r="AB52" i="38"/>
  <c r="AB53" i="38"/>
  <c r="Y55" i="38"/>
  <c r="Y56" i="38"/>
  <c r="AH85" i="38"/>
  <c r="AH86" i="38"/>
  <c r="AH87" i="38"/>
  <c r="AD89" i="38"/>
  <c r="AD90" i="38"/>
  <c r="AB92" i="38"/>
  <c r="AE92" i="38"/>
  <c r="AH51" i="38"/>
  <c r="AH52" i="38"/>
  <c r="AH53" i="38"/>
  <c r="AE55" i="38"/>
  <c r="AE56" i="38"/>
  <c r="AB58" i="38"/>
  <c r="Y68" i="38"/>
  <c r="Y69" i="38"/>
  <c r="Y70" i="38"/>
  <c r="AJ89" i="38"/>
  <c r="AJ90" i="38"/>
  <c r="AH92" i="38"/>
  <c r="AE53" i="38"/>
  <c r="AK51" i="38"/>
  <c r="AK52" i="38"/>
  <c r="AK53" i="38"/>
  <c r="AH55" i="38"/>
  <c r="AH56" i="38"/>
  <c r="AE58" i="38"/>
  <c r="AB68" i="38"/>
  <c r="AB69" i="38"/>
  <c r="AB70" i="38"/>
  <c r="AK92" i="38"/>
  <c r="AE51" i="38"/>
  <c r="AN52" i="38"/>
  <c r="AK55" i="38"/>
  <c r="AK56" i="38"/>
  <c r="AE68" i="38"/>
  <c r="AE69" i="38"/>
  <c r="AE70" i="38"/>
  <c r="AN17" i="37"/>
  <c r="AH17" i="37"/>
  <c r="AK17" i="37"/>
  <c r="AE17" i="37"/>
  <c r="AB17" i="37"/>
  <c r="Y17" i="37"/>
  <c r="AH56" i="37"/>
  <c r="AK67" i="37"/>
  <c r="AB73" i="37"/>
  <c r="Y6" i="37"/>
  <c r="Y7" i="37"/>
  <c r="Y8" i="37"/>
  <c r="AN12" i="37"/>
  <c r="AB18" i="37"/>
  <c r="Y20" i="37"/>
  <c r="Y21" i="37"/>
  <c r="AN28" i="37"/>
  <c r="AK30" i="37"/>
  <c r="AE34" i="37"/>
  <c r="AB36" i="37"/>
  <c r="AB37" i="37"/>
  <c r="Y39" i="37"/>
  <c r="AN56" i="37"/>
  <c r="AB6" i="37"/>
  <c r="AB7" i="37"/>
  <c r="AB8" i="37"/>
  <c r="AE18" i="37"/>
  <c r="AB20" i="37"/>
  <c r="AB21" i="37"/>
  <c r="AH34" i="37"/>
  <c r="AE36" i="37"/>
  <c r="AE37" i="37"/>
  <c r="AB39" i="37"/>
  <c r="Y68" i="37"/>
  <c r="AE6" i="37"/>
  <c r="AE8" i="37"/>
  <c r="AH18" i="37"/>
  <c r="AE21" i="37"/>
  <c r="AH36" i="37"/>
  <c r="AH37" i="37"/>
  <c r="AE39" i="37"/>
  <c r="O55" i="37"/>
  <c r="O56" i="37" s="1"/>
  <c r="O57" i="37" s="1"/>
  <c r="Y58" i="37"/>
  <c r="AE68" i="37"/>
  <c r="X90" i="37"/>
  <c r="AH6" i="37"/>
  <c r="AH7" i="37"/>
  <c r="AH8" i="37"/>
  <c r="Y12" i="37"/>
  <c r="AK18" i="37"/>
  <c r="AH20" i="37"/>
  <c r="AH21" i="37"/>
  <c r="AB25" i="37"/>
  <c r="AB26" i="37"/>
  <c r="Y28" i="37"/>
  <c r="AK36" i="37"/>
  <c r="AK37" i="37"/>
  <c r="AH39" i="37"/>
  <c r="AE7" i="37"/>
  <c r="AE20" i="37"/>
  <c r="Y4" i="37"/>
  <c r="AK58" i="37"/>
  <c r="Y84" i="37"/>
  <c r="AK6" i="37"/>
  <c r="AK7" i="37"/>
  <c r="AK8" i="37"/>
  <c r="AK20" i="37"/>
  <c r="AK21" i="37"/>
  <c r="AB28" i="37"/>
  <c r="AK39" i="37"/>
  <c r="O6" i="37"/>
  <c r="O39" i="37"/>
  <c r="AB5" i="37"/>
  <c r="AE5" i="37"/>
  <c r="AH4" i="37"/>
  <c r="AN55" i="37"/>
  <c r="AB68" i="37"/>
  <c r="AH69" i="37"/>
  <c r="AE73" i="37"/>
  <c r="AB84" i="37"/>
  <c r="Y87" i="37"/>
  <c r="AB87" i="37"/>
  <c r="Y56" i="37"/>
  <c r="AB58" i="37"/>
  <c r="AB67" i="37"/>
  <c r="AH68" i="37"/>
  <c r="AB72" i="37"/>
  <c r="Y85" i="37"/>
  <c r="Y55" i="37"/>
  <c r="AB56" i="37"/>
  <c r="AE58" i="37"/>
  <c r="AE67" i="37"/>
  <c r="AK68" i="37"/>
  <c r="Y70" i="37"/>
  <c r="AE72" i="37"/>
  <c r="AB75" i="37"/>
  <c r="AB85" i="37"/>
  <c r="X89" i="37"/>
  <c r="AH73" i="37"/>
  <c r="AB55" i="37"/>
  <c r="AE56" i="37"/>
  <c r="AH58" i="37"/>
  <c r="AH67" i="37"/>
  <c r="AE75" i="37"/>
  <c r="AB69" i="37"/>
  <c r="AH70" i="37"/>
  <c r="Y73" i="37"/>
  <c r="AB86" i="37"/>
  <c r="O76" i="37"/>
  <c r="O75" i="37"/>
  <c r="O74" i="37"/>
  <c r="O73" i="37"/>
  <c r="O72" i="37"/>
  <c r="O69" i="37"/>
  <c r="O70" i="37" s="1"/>
  <c r="O71" i="37" s="1"/>
  <c r="AK4" i="37"/>
  <c r="AH5" i="37"/>
  <c r="Y50" i="37"/>
  <c r="Y51" i="37"/>
  <c r="Y52" i="37"/>
  <c r="Y53" i="37"/>
  <c r="O58" i="37"/>
  <c r="O59" i="37"/>
  <c r="AK72" i="37"/>
  <c r="AK73" i="37"/>
  <c r="AH75" i="37"/>
  <c r="AE84" i="37"/>
  <c r="AE85" i="37"/>
  <c r="AE86" i="37"/>
  <c r="AE87" i="37"/>
  <c r="AA89" i="37"/>
  <c r="AA90" i="37"/>
  <c r="Y92" i="37"/>
  <c r="AN4" i="37"/>
  <c r="AK5" i="37"/>
  <c r="AB50" i="37"/>
  <c r="AB51" i="37"/>
  <c r="AB52" i="37"/>
  <c r="AB53" i="37"/>
  <c r="AK75" i="37"/>
  <c r="AH84" i="37"/>
  <c r="AH85" i="37"/>
  <c r="AH86" i="37"/>
  <c r="AH87" i="37"/>
  <c r="AD89" i="37"/>
  <c r="AD90" i="37"/>
  <c r="AB92" i="37"/>
  <c r="AN5" i="37"/>
  <c r="AE50" i="37"/>
  <c r="AE51" i="37"/>
  <c r="AE52" i="37"/>
  <c r="AE53" i="37"/>
  <c r="AN75" i="37"/>
  <c r="AK84" i="37"/>
  <c r="AK85" i="37"/>
  <c r="AK86" i="37"/>
  <c r="AK87" i="37"/>
  <c r="AG89" i="37"/>
  <c r="AG90" i="37"/>
  <c r="AE92" i="37"/>
  <c r="AH50" i="37"/>
  <c r="AH51" i="37"/>
  <c r="AH52" i="37"/>
  <c r="AH53" i="37"/>
  <c r="AJ89" i="37"/>
  <c r="AJ90" i="37"/>
  <c r="AH92" i="37"/>
  <c r="AK50" i="37"/>
  <c r="AK51" i="37"/>
  <c r="AK52" i="37"/>
  <c r="AK53" i="37"/>
  <c r="O85" i="37"/>
  <c r="AK92" i="37"/>
  <c r="AB4" i="37"/>
  <c r="Y5" i="37"/>
  <c r="AM98" i="36"/>
  <c r="AM99" i="36"/>
  <c r="O83" i="36"/>
  <c r="O82" i="36"/>
  <c r="O75" i="36"/>
  <c r="O76" i="36" s="1"/>
  <c r="O78" i="36" s="1"/>
  <c r="O81" i="36"/>
  <c r="O80" i="36"/>
  <c r="O79" i="36"/>
  <c r="O44" i="36"/>
  <c r="O43" i="36"/>
  <c r="O6" i="36"/>
  <c r="O92" i="36"/>
  <c r="O64" i="36"/>
  <c r="O65" i="36"/>
  <c r="O55" i="36"/>
  <c r="O57" i="36" s="1"/>
  <c r="O58" i="36" s="1"/>
  <c r="O60" i="36" s="1"/>
  <c r="O5" i="43" l="1"/>
  <c r="O4" i="43"/>
  <c r="O3" i="43"/>
  <c r="O17" i="43"/>
  <c r="O16" i="43"/>
  <c r="O7" i="42"/>
  <c r="O11" i="42"/>
  <c r="O10" i="42"/>
  <c r="O9" i="42"/>
  <c r="O12" i="41"/>
  <c r="O13" i="41" s="1"/>
  <c r="O14" i="41" s="1"/>
  <c r="O17" i="41"/>
  <c r="O15" i="41"/>
  <c r="O16" i="41" s="1"/>
  <c r="O7" i="41"/>
  <c r="O7" i="40"/>
  <c r="O17" i="40"/>
  <c r="O15" i="40"/>
  <c r="O16" i="40" s="1"/>
  <c r="O12" i="40"/>
  <c r="O13" i="40" s="1"/>
  <c r="O14" i="40" s="1"/>
  <c r="O93" i="40"/>
  <c r="O89" i="40"/>
  <c r="O90" i="40" s="1"/>
  <c r="O91" i="40" s="1"/>
  <c r="O86" i="40"/>
  <c r="O87" i="40" s="1"/>
  <c r="O88" i="40" s="1"/>
  <c r="O7" i="39"/>
  <c r="O17" i="39"/>
  <c r="O15" i="39"/>
  <c r="O16" i="39" s="1"/>
  <c r="O12" i="39"/>
  <c r="O13" i="39" s="1"/>
  <c r="O14" i="39" s="1"/>
  <c r="O11" i="38"/>
  <c r="O8" i="38"/>
  <c r="O9" i="38" s="1"/>
  <c r="O10" i="38" s="1"/>
  <c r="O26" i="38"/>
  <c r="O27" i="38" s="1"/>
  <c r="O28" i="38"/>
  <c r="O29" i="38" s="1"/>
  <c r="O23" i="38"/>
  <c r="O24" i="38" s="1"/>
  <c r="O21" i="38"/>
  <c r="O93" i="38"/>
  <c r="O89" i="38"/>
  <c r="O90" i="38" s="1"/>
  <c r="O91" i="38" s="1"/>
  <c r="O87" i="38"/>
  <c r="O88" i="38" s="1"/>
  <c r="O7" i="37"/>
  <c r="O17" i="37"/>
  <c r="O15" i="37"/>
  <c r="O16" i="37" s="1"/>
  <c r="O12" i="37"/>
  <c r="O13" i="37" s="1"/>
  <c r="O14" i="37" s="1"/>
  <c r="O93" i="37"/>
  <c r="O89" i="37"/>
  <c r="O90" i="37" s="1"/>
  <c r="O91" i="37" s="1"/>
  <c r="O86" i="37"/>
  <c r="O87" i="37" s="1"/>
  <c r="O88" i="37" s="1"/>
  <c r="O102" i="36"/>
  <c r="O94" i="36"/>
  <c r="O95" i="36" s="1"/>
  <c r="O97" i="36" s="1"/>
  <c r="O99" i="36"/>
  <c r="O98" i="36" s="1"/>
  <c r="O100" i="36" s="1"/>
  <c r="O13" i="36"/>
  <c r="O14" i="36" s="1"/>
  <c r="O15" i="36" s="1"/>
  <c r="O16" i="36"/>
  <c r="O17" i="36" s="1"/>
  <c r="O18" i="36"/>
  <c r="O8" i="36"/>
  <c r="O35" i="36" l="1"/>
  <c r="O28" i="36"/>
  <c r="O9" i="43"/>
  <c r="O6" i="43"/>
  <c r="O13" i="42"/>
  <c r="O22" i="42"/>
  <c r="O23" i="42" s="1"/>
  <c r="O12" i="42"/>
  <c r="O21" i="42"/>
  <c r="O20" i="42"/>
  <c r="O19" i="42"/>
  <c r="O16" i="42"/>
  <c r="O8" i="42"/>
  <c r="O20" i="41"/>
  <c r="O18" i="41"/>
  <c r="O19" i="41" s="1"/>
  <c r="O22" i="41" s="1"/>
  <c r="O36" i="41"/>
  <c r="O37" i="41" s="1"/>
  <c r="O38" i="41" s="1"/>
  <c r="O34" i="41"/>
  <c r="O35" i="41" s="1"/>
  <c r="O32" i="41"/>
  <c r="O33" i="41" s="1"/>
  <c r="O30" i="41"/>
  <c r="O31" i="41" s="1"/>
  <c r="O25" i="41"/>
  <c r="O11" i="41"/>
  <c r="O8" i="41"/>
  <c r="O9" i="41" s="1"/>
  <c r="O10" i="41" s="1"/>
  <c r="O8" i="40"/>
  <c r="O9" i="40" s="1"/>
  <c r="O10" i="40" s="1"/>
  <c r="O11" i="40"/>
  <c r="O20" i="40"/>
  <c r="O25" i="40"/>
  <c r="O36" i="40"/>
  <c r="O37" i="40" s="1"/>
  <c r="O38" i="40" s="1"/>
  <c r="O18" i="40"/>
  <c r="O19" i="40" s="1"/>
  <c r="O22" i="40" s="1"/>
  <c r="O34" i="40"/>
  <c r="O35" i="40" s="1"/>
  <c r="O32" i="40"/>
  <c r="O33" i="40" s="1"/>
  <c r="O30" i="40"/>
  <c r="O31" i="40" s="1"/>
  <c r="O20" i="39"/>
  <c r="O36" i="39"/>
  <c r="O37" i="39" s="1"/>
  <c r="O38" i="39" s="1"/>
  <c r="O18" i="39"/>
  <c r="O19" i="39" s="1"/>
  <c r="O22" i="39" s="1"/>
  <c r="O34" i="39"/>
  <c r="O35" i="39" s="1"/>
  <c r="O32" i="39"/>
  <c r="O33" i="39" s="1"/>
  <c r="O30" i="39"/>
  <c r="O31" i="39" s="1"/>
  <c r="O25" i="39"/>
  <c r="O8" i="39"/>
  <c r="O9" i="39" s="1"/>
  <c r="O10" i="39" s="1"/>
  <c r="O11" i="39"/>
  <c r="O20" i="37"/>
  <c r="O36" i="37"/>
  <c r="O37" i="37" s="1"/>
  <c r="O38" i="37" s="1"/>
  <c r="O18" i="37"/>
  <c r="O19" i="37" s="1"/>
  <c r="O22" i="37" s="1"/>
  <c r="O34" i="37"/>
  <c r="O35" i="37" s="1"/>
  <c r="O32" i="37"/>
  <c r="O33" i="37" s="1"/>
  <c r="O30" i="37"/>
  <c r="O31" i="37" s="1"/>
  <c r="O25" i="37"/>
  <c r="O8" i="37"/>
  <c r="O9" i="37" s="1"/>
  <c r="O10" i="37" s="1"/>
  <c r="O11" i="37"/>
  <c r="O23" i="36"/>
  <c r="O21" i="36"/>
  <c r="O22" i="36" s="1"/>
  <c r="O37" i="36"/>
  <c r="O33" i="36"/>
  <c r="O34" i="36" s="1"/>
  <c r="O39" i="36"/>
  <c r="O12" i="36"/>
  <c r="O9" i="36"/>
  <c r="O10" i="36" s="1"/>
  <c r="O11" i="36" s="1"/>
  <c r="O26" i="36" l="1"/>
  <c r="O27" i="36" s="1"/>
  <c r="O24" i="36"/>
  <c r="O7" i="43"/>
  <c r="O8" i="43"/>
  <c r="O14" i="42"/>
  <c r="O15" i="42"/>
  <c r="O17" i="42"/>
  <c r="O18" i="42"/>
  <c r="O28" i="41"/>
  <c r="O29" i="41" s="1"/>
  <c r="O26" i="41"/>
  <c r="O27" i="41" s="1"/>
  <c r="O23" i="41"/>
  <c r="O24" i="41" s="1"/>
  <c r="O21" i="41"/>
  <c r="O23" i="40"/>
  <c r="O24" i="40" s="1"/>
  <c r="O21" i="40"/>
  <c r="O26" i="40"/>
  <c r="O27" i="40" s="1"/>
  <c r="O28" i="40"/>
  <c r="O29" i="40" s="1"/>
  <c r="O28" i="39"/>
  <c r="O29" i="39" s="1"/>
  <c r="O26" i="39"/>
  <c r="O27" i="39" s="1"/>
  <c r="O21" i="39"/>
  <c r="O23" i="39"/>
  <c r="O24" i="39" s="1"/>
  <c r="O28" i="37"/>
  <c r="O29" i="37" s="1"/>
  <c r="O26" i="37"/>
  <c r="O27" i="37" s="1"/>
  <c r="O21" i="37"/>
  <c r="O23" i="37"/>
  <c r="O24" i="37" s="1"/>
  <c r="O40" i="36"/>
  <c r="O42" i="36" s="1"/>
  <c r="O38" i="36"/>
  <c r="O25" i="36"/>
  <c r="O36" i="36"/>
  <c r="O31" i="36" l="1"/>
  <c r="O32" i="36" s="1"/>
  <c r="O29" i="36"/>
  <c r="O30" i="36" s="1"/>
  <c r="O165" i="35" l="1"/>
  <c r="N162" i="35"/>
  <c r="N161" i="35"/>
  <c r="N160" i="35"/>
  <c r="N159" i="35"/>
  <c r="N158" i="35"/>
  <c r="N157" i="35"/>
  <c r="N156" i="35"/>
  <c r="N155" i="35"/>
  <c r="N154" i="35"/>
  <c r="N153" i="35"/>
  <c r="N152" i="35"/>
  <c r="N151" i="35"/>
  <c r="N150" i="35"/>
  <c r="N149" i="35"/>
  <c r="N148" i="35"/>
  <c r="N147" i="35"/>
  <c r="N146" i="35"/>
  <c r="N145" i="35"/>
  <c r="N144" i="35"/>
  <c r="N143" i="35"/>
  <c r="N142" i="35"/>
  <c r="N140" i="35"/>
  <c r="N139" i="35"/>
  <c r="N138" i="35"/>
  <c r="N137" i="35"/>
  <c r="N136" i="35"/>
  <c r="N135" i="35"/>
  <c r="N130" i="35"/>
  <c r="N125" i="35"/>
  <c r="N124" i="35"/>
  <c r="N123" i="35"/>
  <c r="N122" i="35"/>
  <c r="N121" i="35"/>
  <c r="N120" i="35"/>
  <c r="N119" i="35"/>
  <c r="N118" i="35"/>
  <c r="N117" i="35"/>
  <c r="N116" i="35"/>
  <c r="N115" i="35"/>
  <c r="N114" i="35"/>
  <c r="N113" i="35"/>
  <c r="N112" i="35"/>
  <c r="N111" i="35"/>
  <c r="N110" i="35"/>
  <c r="N109" i="35"/>
  <c r="N108" i="35"/>
  <c r="N107" i="35"/>
  <c r="N106" i="35"/>
  <c r="AN97" i="35"/>
  <c r="AK97" i="35"/>
  <c r="AH97" i="35"/>
  <c r="AE97" i="35"/>
  <c r="AB97" i="35"/>
  <c r="R97" i="35"/>
  <c r="Y97" i="35" s="1"/>
  <c r="AM95" i="35"/>
  <c r="AG95" i="35"/>
  <c r="AD95" i="35"/>
  <c r="R95" i="35"/>
  <c r="X95" i="35" s="1"/>
  <c r="AM94" i="35"/>
  <c r="AG94" i="35"/>
  <c r="AD94" i="35"/>
  <c r="R94" i="35"/>
  <c r="X94" i="35" s="1"/>
  <c r="AH92" i="35"/>
  <c r="R92" i="35"/>
  <c r="AB92" i="35" s="1"/>
  <c r="AH91" i="35"/>
  <c r="R91" i="35"/>
  <c r="AB91" i="35" s="1"/>
  <c r="AH90" i="35"/>
  <c r="R90" i="35"/>
  <c r="AB90" i="35" s="1"/>
  <c r="AH89" i="35"/>
  <c r="R89" i="35"/>
  <c r="AB89" i="35" s="1"/>
  <c r="O89" i="35"/>
  <c r="O97" i="35" s="1"/>
  <c r="AN80" i="35"/>
  <c r="AK80" i="35"/>
  <c r="Y80" i="35"/>
  <c r="R80" i="35"/>
  <c r="AE80" i="35" s="1"/>
  <c r="AN78" i="35"/>
  <c r="AH78" i="35"/>
  <c r="AE78" i="35"/>
  <c r="AB78" i="35"/>
  <c r="Y78" i="35"/>
  <c r="R78" i="35"/>
  <c r="AK78" i="35" s="1"/>
  <c r="AN77" i="35"/>
  <c r="AH77" i="35"/>
  <c r="AE77" i="35"/>
  <c r="AB77" i="35"/>
  <c r="Y77" i="35"/>
  <c r="R77" i="35"/>
  <c r="AK77" i="35" s="1"/>
  <c r="AE75" i="35"/>
  <c r="R75" i="35"/>
  <c r="AK75" i="35" s="1"/>
  <c r="AE74" i="35"/>
  <c r="R74" i="35"/>
  <c r="AK74" i="35" s="1"/>
  <c r="AE73" i="35"/>
  <c r="R73" i="35"/>
  <c r="AK73" i="35" s="1"/>
  <c r="AE72" i="35"/>
  <c r="R72" i="35"/>
  <c r="AK72" i="35" s="1"/>
  <c r="O72" i="35"/>
  <c r="O73" i="35" s="1"/>
  <c r="R63" i="35"/>
  <c r="AN63" i="35" s="1"/>
  <c r="AN61" i="35"/>
  <c r="AK61" i="35"/>
  <c r="AH61" i="35"/>
  <c r="AE61" i="35"/>
  <c r="AB61" i="35"/>
  <c r="Y61" i="35"/>
  <c r="R61" i="35"/>
  <c r="AN60" i="35"/>
  <c r="AK60" i="35"/>
  <c r="AH60" i="35"/>
  <c r="AE60" i="35"/>
  <c r="AB60" i="35"/>
  <c r="Y60" i="35"/>
  <c r="R60" i="35"/>
  <c r="AN58" i="35"/>
  <c r="AK58" i="35"/>
  <c r="AE58" i="35"/>
  <c r="AB58" i="35"/>
  <c r="R58" i="35"/>
  <c r="AH58" i="35" s="1"/>
  <c r="AN57" i="35"/>
  <c r="AK57" i="35"/>
  <c r="AE57" i="35"/>
  <c r="AB57" i="35"/>
  <c r="R57" i="35"/>
  <c r="AH57" i="35" s="1"/>
  <c r="AN56" i="35"/>
  <c r="AK56" i="35"/>
  <c r="AE56" i="35"/>
  <c r="AB56" i="35"/>
  <c r="R56" i="35"/>
  <c r="AH56" i="35" s="1"/>
  <c r="AN55" i="35"/>
  <c r="AK55" i="35"/>
  <c r="AE55" i="35"/>
  <c r="AB55" i="35"/>
  <c r="R55" i="35"/>
  <c r="AH55" i="35" s="1"/>
  <c r="O55" i="35"/>
  <c r="O60" i="35" s="1"/>
  <c r="O61" i="35" s="1"/>
  <c r="O62" i="35" s="1"/>
  <c r="AN44" i="35"/>
  <c r="AH44" i="35"/>
  <c r="AE44" i="35"/>
  <c r="R44" i="35"/>
  <c r="Y44" i="35" s="1"/>
  <c r="AH42" i="35"/>
  <c r="R42" i="35"/>
  <c r="AB42" i="35" s="1"/>
  <c r="AH41" i="35"/>
  <c r="R41" i="35"/>
  <c r="AB41" i="35" s="1"/>
  <c r="AH40" i="35"/>
  <c r="R40" i="35"/>
  <c r="AB40" i="35" s="1"/>
  <c r="AN37" i="35"/>
  <c r="AH37" i="35"/>
  <c r="AE37" i="35"/>
  <c r="AB37" i="35"/>
  <c r="Y37" i="35"/>
  <c r="R37" i="35"/>
  <c r="AK37" i="35" s="1"/>
  <c r="AE35" i="35"/>
  <c r="R35" i="35"/>
  <c r="AK35" i="35" s="1"/>
  <c r="R33" i="35"/>
  <c r="AN33" i="35" s="1"/>
  <c r="AN31" i="35"/>
  <c r="AK31" i="35"/>
  <c r="AH31" i="35"/>
  <c r="AE31" i="35"/>
  <c r="AB31" i="35"/>
  <c r="Y31" i="35"/>
  <c r="R31" i="35"/>
  <c r="AN30" i="35"/>
  <c r="AK30" i="35"/>
  <c r="AH30" i="35"/>
  <c r="AE30" i="35"/>
  <c r="AB30" i="35"/>
  <c r="Y30" i="35"/>
  <c r="R30" i="35"/>
  <c r="AN28" i="35"/>
  <c r="AK28" i="35"/>
  <c r="AE28" i="35"/>
  <c r="AB28" i="35"/>
  <c r="R28" i="35"/>
  <c r="AH28" i="35" s="1"/>
  <c r="AN27" i="35"/>
  <c r="AK27" i="35"/>
  <c r="AE27" i="35"/>
  <c r="AB27" i="35"/>
  <c r="R27" i="35"/>
  <c r="AH27" i="35" s="1"/>
  <c r="AN25" i="35"/>
  <c r="AH25" i="35"/>
  <c r="AE25" i="35"/>
  <c r="R25" i="35"/>
  <c r="Y25" i="35" s="1"/>
  <c r="AN24" i="35"/>
  <c r="AH24" i="35"/>
  <c r="AE24" i="35"/>
  <c r="R24" i="35"/>
  <c r="Y24" i="35" s="1"/>
  <c r="AH22" i="35"/>
  <c r="R22" i="35"/>
  <c r="AB22" i="35" s="1"/>
  <c r="AH21" i="35"/>
  <c r="R21" i="35"/>
  <c r="AB21" i="35" s="1"/>
  <c r="AN19" i="35"/>
  <c r="AK19" i="35"/>
  <c r="Y19" i="35"/>
  <c r="R19" i="35"/>
  <c r="AE19" i="35" s="1"/>
  <c r="AN18" i="35"/>
  <c r="AK18" i="35"/>
  <c r="Y18" i="35"/>
  <c r="R18" i="35"/>
  <c r="AE18" i="35" s="1"/>
  <c r="AN17" i="35"/>
  <c r="AK17" i="35"/>
  <c r="Y17" i="35"/>
  <c r="R17" i="35"/>
  <c r="AE17" i="35" s="1"/>
  <c r="P17" i="35"/>
  <c r="AE15" i="35"/>
  <c r="R15" i="35"/>
  <c r="AK15" i="35" s="1"/>
  <c r="AN12" i="35"/>
  <c r="AK12" i="35"/>
  <c r="AH12" i="35"/>
  <c r="AB12" i="35"/>
  <c r="Y12" i="35"/>
  <c r="R12" i="35"/>
  <c r="AE12" i="35" s="1"/>
  <c r="AH8" i="35"/>
  <c r="R8" i="35"/>
  <c r="AB8" i="35" s="1"/>
  <c r="AH7" i="35"/>
  <c r="R7" i="35"/>
  <c r="AB7" i="35" s="1"/>
  <c r="AH6" i="35"/>
  <c r="R6" i="35"/>
  <c r="AB6" i="35" s="1"/>
  <c r="P6" i="35"/>
  <c r="AN5" i="35"/>
  <c r="AK5" i="35"/>
  <c r="Y5" i="35"/>
  <c r="R5" i="35"/>
  <c r="AE5" i="35" s="1"/>
  <c r="P5" i="35"/>
  <c r="AN4" i="35"/>
  <c r="AE4" i="35"/>
  <c r="AB4" i="35"/>
  <c r="Y4" i="35"/>
  <c r="R4" i="35"/>
  <c r="AH4" i="35" s="1"/>
  <c r="O4" i="35"/>
  <c r="O5" i="35" s="1"/>
  <c r="AN3" i="35"/>
  <c r="AE3" i="35"/>
  <c r="AB3" i="35"/>
  <c r="Y3" i="35"/>
  <c r="R3" i="35"/>
  <c r="AH3" i="35" s="1"/>
  <c r="N107" i="33"/>
  <c r="N108" i="33"/>
  <c r="N109" i="33"/>
  <c r="N110" i="33"/>
  <c r="N111" i="33"/>
  <c r="N112" i="33"/>
  <c r="N113" i="33"/>
  <c r="N114" i="33"/>
  <c r="N115" i="33"/>
  <c r="N116" i="33"/>
  <c r="N117" i="33"/>
  <c r="N118" i="33"/>
  <c r="N119" i="33"/>
  <c r="N120" i="33"/>
  <c r="N121" i="33"/>
  <c r="N122" i="33"/>
  <c r="N123" i="33"/>
  <c r="N124" i="33"/>
  <c r="N125" i="33"/>
  <c r="N130" i="33"/>
  <c r="N131" i="33"/>
  <c r="N132" i="33"/>
  <c r="N133" i="33"/>
  <c r="N134" i="33"/>
  <c r="N135" i="33"/>
  <c r="N136" i="33"/>
  <c r="N137" i="33"/>
  <c r="N138" i="33"/>
  <c r="N139" i="33"/>
  <c r="N140" i="33"/>
  <c r="N141" i="33"/>
  <c r="N142" i="33"/>
  <c r="N143" i="33"/>
  <c r="N144" i="33"/>
  <c r="N145" i="33"/>
  <c r="N146" i="33"/>
  <c r="N147" i="33"/>
  <c r="N148" i="33"/>
  <c r="N149" i="33"/>
  <c r="N150" i="33"/>
  <c r="N151" i="33"/>
  <c r="N152" i="33"/>
  <c r="N153" i="33"/>
  <c r="N154" i="33"/>
  <c r="N155" i="33"/>
  <c r="N156" i="33"/>
  <c r="N157" i="33"/>
  <c r="N160" i="33"/>
  <c r="N161" i="33"/>
  <c r="N106" i="33"/>
  <c r="N107" i="34"/>
  <c r="N108" i="34"/>
  <c r="N109" i="34"/>
  <c r="N110" i="34"/>
  <c r="N111" i="34"/>
  <c r="N112" i="34"/>
  <c r="N113" i="34"/>
  <c r="N114" i="34"/>
  <c r="N115" i="34"/>
  <c r="N116" i="34"/>
  <c r="N117" i="34"/>
  <c r="N118" i="34"/>
  <c r="N119" i="34"/>
  <c r="N120" i="34"/>
  <c r="N121" i="34"/>
  <c r="N122" i="34"/>
  <c r="N123" i="34"/>
  <c r="N124" i="34"/>
  <c r="N125" i="34"/>
  <c r="N130" i="34"/>
  <c r="N135" i="34"/>
  <c r="N136" i="34"/>
  <c r="N137" i="34"/>
  <c r="N138" i="34"/>
  <c r="N139" i="34"/>
  <c r="N140" i="34"/>
  <c r="N142" i="34"/>
  <c r="N143" i="34"/>
  <c r="N144" i="34"/>
  <c r="N145" i="34"/>
  <c r="N146" i="34"/>
  <c r="N147" i="34"/>
  <c r="N148" i="34"/>
  <c r="N149" i="34"/>
  <c r="N150" i="34"/>
  <c r="N151" i="34"/>
  <c r="N152" i="34"/>
  <c r="N153" i="34"/>
  <c r="N154" i="34"/>
  <c r="N155" i="34"/>
  <c r="N156" i="34"/>
  <c r="N157" i="34"/>
  <c r="N158" i="34"/>
  <c r="N159" i="34"/>
  <c r="N160" i="34"/>
  <c r="N161" i="34"/>
  <c r="N162" i="34"/>
  <c r="N106" i="34"/>
  <c r="O165" i="34"/>
  <c r="AE97" i="34"/>
  <c r="Y97" i="34"/>
  <c r="R97" i="34"/>
  <c r="AN97" i="34" s="1"/>
  <c r="R95" i="34"/>
  <c r="X95" i="34" s="1"/>
  <c r="AG94" i="34"/>
  <c r="AD94" i="34"/>
  <c r="AA94" i="34"/>
  <c r="R94" i="34"/>
  <c r="X94" i="34" s="1"/>
  <c r="AH92" i="34"/>
  <c r="AB92" i="34"/>
  <c r="R92" i="34"/>
  <c r="Y92" i="34" s="1"/>
  <c r="AE91" i="34"/>
  <c r="Y91" i="34"/>
  <c r="R91" i="34"/>
  <c r="AN91" i="34" s="1"/>
  <c r="R90" i="34"/>
  <c r="AN90" i="34" s="1"/>
  <c r="AN89" i="34"/>
  <c r="AK89" i="34"/>
  <c r="AH89" i="34"/>
  <c r="Y89" i="34"/>
  <c r="R89" i="34"/>
  <c r="AE89" i="34" s="1"/>
  <c r="O89" i="34"/>
  <c r="O97" i="34" s="1"/>
  <c r="R80" i="34"/>
  <c r="Y80" i="34" s="1"/>
  <c r="AK78" i="34"/>
  <c r="R78" i="34"/>
  <c r="AH78" i="34" s="1"/>
  <c r="AN77" i="34"/>
  <c r="AK77" i="34"/>
  <c r="R77" i="34"/>
  <c r="AH77" i="34" s="1"/>
  <c r="R75" i="34"/>
  <c r="AK75" i="34" s="1"/>
  <c r="R74" i="34"/>
  <c r="AK74" i="34" s="1"/>
  <c r="R73" i="34"/>
  <c r="AK73" i="34" s="1"/>
  <c r="AN72" i="34"/>
  <c r="R72" i="34"/>
  <c r="AK72" i="34" s="1"/>
  <c r="O72" i="34"/>
  <c r="O73" i="34" s="1"/>
  <c r="O64" i="34"/>
  <c r="R63" i="34"/>
  <c r="AN63" i="34" s="1"/>
  <c r="O63" i="34"/>
  <c r="R61" i="34"/>
  <c r="AN61" i="34" s="1"/>
  <c r="R60" i="34"/>
  <c r="AN60" i="34" s="1"/>
  <c r="AH58" i="34"/>
  <c r="AB58" i="34"/>
  <c r="Y58" i="34"/>
  <c r="R58" i="34"/>
  <c r="AN58" i="34" s="1"/>
  <c r="AH57" i="34"/>
  <c r="AE57" i="34"/>
  <c r="AB57" i="34"/>
  <c r="Y57" i="34"/>
  <c r="R57" i="34"/>
  <c r="AN57" i="34" s="1"/>
  <c r="AE56" i="34"/>
  <c r="Y56" i="34"/>
  <c r="R56" i="34"/>
  <c r="AN56" i="34" s="1"/>
  <c r="R55" i="34"/>
  <c r="AN55" i="34" s="1"/>
  <c r="O55" i="34"/>
  <c r="O60" i="34" s="1"/>
  <c r="O61" i="34" s="1"/>
  <c r="O62" i="34" s="1"/>
  <c r="AK44" i="34"/>
  <c r="AH44" i="34"/>
  <c r="AE44" i="34"/>
  <c r="AB44" i="34"/>
  <c r="R44" i="34"/>
  <c r="AN44" i="34" s="1"/>
  <c r="AN42" i="34"/>
  <c r="AK42" i="34"/>
  <c r="AH42" i="34"/>
  <c r="AE42" i="34"/>
  <c r="AB42" i="34"/>
  <c r="Y42" i="34"/>
  <c r="R42" i="34"/>
  <c r="AK41" i="34"/>
  <c r="AE41" i="34"/>
  <c r="AB41" i="34"/>
  <c r="Y41" i="34"/>
  <c r="R41" i="34"/>
  <c r="AN41" i="34" s="1"/>
  <c r="AH40" i="34"/>
  <c r="AB40" i="34"/>
  <c r="R40" i="34"/>
  <c r="Y40" i="34" s="1"/>
  <c r="AN37" i="34"/>
  <c r="R37" i="34"/>
  <c r="AH37" i="34" s="1"/>
  <c r="AN35" i="34"/>
  <c r="R35" i="34"/>
  <c r="AK35" i="34" s="1"/>
  <c r="R33" i="34"/>
  <c r="AN33" i="34" s="1"/>
  <c r="R31" i="34"/>
  <c r="AN31" i="34" s="1"/>
  <c r="R30" i="34"/>
  <c r="AN30" i="34" s="1"/>
  <c r="AH28" i="34"/>
  <c r="AB28" i="34"/>
  <c r="Y28" i="34"/>
  <c r="R28" i="34"/>
  <c r="AN28" i="34" s="1"/>
  <c r="AH27" i="34"/>
  <c r="AE27" i="34"/>
  <c r="AB27" i="34"/>
  <c r="Y27" i="34"/>
  <c r="R27" i="34"/>
  <c r="AN27" i="34" s="1"/>
  <c r="AH25" i="34"/>
  <c r="AB25" i="34"/>
  <c r="R25" i="34"/>
  <c r="Y25" i="34" s="1"/>
  <c r="R24" i="34"/>
  <c r="Y24" i="34" s="1"/>
  <c r="AK22" i="34"/>
  <c r="AH22" i="34"/>
  <c r="AE22" i="34"/>
  <c r="AB22" i="34"/>
  <c r="R22" i="34"/>
  <c r="Y22" i="34" s="1"/>
  <c r="AN21" i="34"/>
  <c r="AH21" i="34"/>
  <c r="AE21" i="34"/>
  <c r="AB21" i="34"/>
  <c r="Y21" i="34"/>
  <c r="R21" i="34"/>
  <c r="AK21" i="34" s="1"/>
  <c r="AK19" i="34"/>
  <c r="AE19" i="34"/>
  <c r="R19" i="34"/>
  <c r="Y19" i="34" s="1"/>
  <c r="R18" i="34"/>
  <c r="AE18" i="34" s="1"/>
  <c r="P17" i="34"/>
  <c r="R17" i="34" s="1"/>
  <c r="AN15" i="34"/>
  <c r="R15" i="34"/>
  <c r="AK15" i="34" s="1"/>
  <c r="R12" i="34"/>
  <c r="AN12" i="34" s="1"/>
  <c r="R8" i="34"/>
  <c r="AN8" i="34" s="1"/>
  <c r="AK7" i="34"/>
  <c r="AH7" i="34"/>
  <c r="R7" i="34"/>
  <c r="Y7" i="34" s="1"/>
  <c r="P6" i="34"/>
  <c r="R6" i="34" s="1"/>
  <c r="P5" i="34"/>
  <c r="R5" i="34" s="1"/>
  <c r="AN4" i="34"/>
  <c r="AK4" i="34"/>
  <c r="AH4" i="34"/>
  <c r="R4" i="34"/>
  <c r="AE4" i="34" s="1"/>
  <c r="O4" i="34"/>
  <c r="O5" i="34" s="1"/>
  <c r="R3" i="34"/>
  <c r="AE3" i="34" s="1"/>
  <c r="AH97" i="33"/>
  <c r="R97" i="33"/>
  <c r="AN97" i="33" s="1"/>
  <c r="AJ95" i="33"/>
  <c r="AA95" i="33"/>
  <c r="X95" i="33"/>
  <c r="R95" i="33"/>
  <c r="AM95" i="33" s="1"/>
  <c r="AJ94" i="33"/>
  <c r="X94" i="33"/>
  <c r="R94" i="33"/>
  <c r="AM94" i="33" s="1"/>
  <c r="R92" i="33"/>
  <c r="Y92" i="33" s="1"/>
  <c r="AB91" i="33"/>
  <c r="R91" i="33"/>
  <c r="Y91" i="33" s="1"/>
  <c r="R90" i="33"/>
  <c r="Y90" i="33" s="1"/>
  <c r="AB89" i="33"/>
  <c r="R89" i="33"/>
  <c r="Y89" i="33" s="1"/>
  <c r="O89" i="33"/>
  <c r="O97" i="33" s="1"/>
  <c r="AN80" i="33"/>
  <c r="AE80" i="33"/>
  <c r="R80" i="33"/>
  <c r="AB80" i="33" s="1"/>
  <c r="R78" i="33"/>
  <c r="AH78" i="33" s="1"/>
  <c r="R77" i="33"/>
  <c r="AH77" i="33" s="1"/>
  <c r="R75" i="33"/>
  <c r="AK75" i="33" s="1"/>
  <c r="R74" i="33"/>
  <c r="AK74" i="33" s="1"/>
  <c r="R73" i="33"/>
  <c r="AK73" i="33" s="1"/>
  <c r="R72" i="33"/>
  <c r="AK72" i="33" s="1"/>
  <c r="O72" i="33"/>
  <c r="O73" i="33" s="1"/>
  <c r="AH63" i="33"/>
  <c r="Y63" i="33"/>
  <c r="R63" i="33"/>
  <c r="AK63" i="33" s="1"/>
  <c r="AE61" i="33"/>
  <c r="AB61" i="33"/>
  <c r="R61" i="33"/>
  <c r="AN61" i="33" s="1"/>
  <c r="AK60" i="33"/>
  <c r="AB60" i="33"/>
  <c r="R60" i="33"/>
  <c r="AN60" i="33" s="1"/>
  <c r="AH58" i="33"/>
  <c r="R58" i="33"/>
  <c r="AN58" i="33" s="1"/>
  <c r="AH57" i="33"/>
  <c r="R57" i="33"/>
  <c r="AN57" i="33" s="1"/>
  <c r="R56" i="33"/>
  <c r="AN56" i="33" s="1"/>
  <c r="R55" i="33"/>
  <c r="AN55" i="33" s="1"/>
  <c r="O55" i="33"/>
  <c r="O56" i="33" s="1"/>
  <c r="O57" i="33" s="1"/>
  <c r="O58" i="33" s="1"/>
  <c r="O59" i="33" s="1"/>
  <c r="R44" i="33"/>
  <c r="AN44" i="33" s="1"/>
  <c r="AB42" i="33"/>
  <c r="R42" i="33"/>
  <c r="Y42" i="33" s="1"/>
  <c r="R41" i="33"/>
  <c r="Y41" i="33" s="1"/>
  <c r="AB40" i="33"/>
  <c r="R40" i="33"/>
  <c r="Y40" i="33" s="1"/>
  <c r="R37" i="33"/>
  <c r="AH37" i="33" s="1"/>
  <c r="R35" i="33"/>
  <c r="AK35" i="33" s="1"/>
  <c r="AK33" i="33"/>
  <c r="AB33" i="33"/>
  <c r="R33" i="33"/>
  <c r="AN33" i="33" s="1"/>
  <c r="R31" i="33"/>
  <c r="Y31" i="33" s="1"/>
  <c r="AK30" i="33"/>
  <c r="AH30" i="33"/>
  <c r="AB30" i="33"/>
  <c r="R30" i="33"/>
  <c r="Y30" i="33" s="1"/>
  <c r="AE28" i="33"/>
  <c r="R28" i="33"/>
  <c r="AN28" i="33" s="1"/>
  <c r="AH27" i="33"/>
  <c r="AE27" i="33"/>
  <c r="R27" i="33"/>
  <c r="AN27" i="33" s="1"/>
  <c r="R25" i="33"/>
  <c r="AN25" i="33" s="1"/>
  <c r="AH24" i="33"/>
  <c r="Y24" i="33"/>
  <c r="R24" i="33"/>
  <c r="AN24" i="33" s="1"/>
  <c r="R22" i="33"/>
  <c r="Y22" i="33" s="1"/>
  <c r="AK21" i="33"/>
  <c r="AB21" i="33"/>
  <c r="R21" i="33"/>
  <c r="Y21" i="33" s="1"/>
  <c r="AN19" i="33"/>
  <c r="Y19" i="33"/>
  <c r="R19" i="33"/>
  <c r="AK19" i="33" s="1"/>
  <c r="AN18" i="33"/>
  <c r="AE18" i="33"/>
  <c r="AB18" i="33"/>
  <c r="Y18" i="33"/>
  <c r="R18" i="33"/>
  <c r="AK18" i="33" s="1"/>
  <c r="P17" i="33"/>
  <c r="R17" i="33" s="1"/>
  <c r="R15" i="33"/>
  <c r="AK15" i="33" s="1"/>
  <c r="AK12" i="33"/>
  <c r="AH12" i="33"/>
  <c r="AE12" i="33"/>
  <c r="AB12" i="33"/>
  <c r="R12" i="33"/>
  <c r="Y12" i="33" s="1"/>
  <c r="AK8" i="33"/>
  <c r="R8" i="33"/>
  <c r="Y8" i="33" s="1"/>
  <c r="AN7" i="33"/>
  <c r="AK7" i="33"/>
  <c r="AB7" i="33"/>
  <c r="R7" i="33"/>
  <c r="Y7" i="33" s="1"/>
  <c r="P6" i="33"/>
  <c r="R6" i="33" s="1"/>
  <c r="P5" i="33"/>
  <c r="R5" i="33" s="1"/>
  <c r="R4" i="33"/>
  <c r="AE4" i="33" s="1"/>
  <c r="O4" i="33"/>
  <c r="O5" i="33" s="1"/>
  <c r="AN97" i="32"/>
  <c r="R97" i="32"/>
  <c r="AK97" i="32" s="1"/>
  <c r="AA95" i="32"/>
  <c r="R95" i="32"/>
  <c r="X95" i="32" s="1"/>
  <c r="AA94" i="32"/>
  <c r="R94" i="32"/>
  <c r="X94" i="32" s="1"/>
  <c r="R92" i="32"/>
  <c r="AB92" i="32" s="1"/>
  <c r="AE91" i="32"/>
  <c r="Y91" i="32"/>
  <c r="R91" i="32"/>
  <c r="AB91" i="32" s="1"/>
  <c r="R90" i="32"/>
  <c r="AB90" i="32" s="1"/>
  <c r="R89" i="32"/>
  <c r="AB89" i="32" s="1"/>
  <c r="O89" i="32"/>
  <c r="O97" i="32" s="1"/>
  <c r="AH80" i="32"/>
  <c r="Y80" i="32"/>
  <c r="R80" i="32"/>
  <c r="AE80" i="32" s="1"/>
  <c r="AK78" i="32"/>
  <c r="AE78" i="32"/>
  <c r="AB78" i="32"/>
  <c r="R78" i="32"/>
  <c r="AH78" i="32" s="1"/>
  <c r="AK77" i="32"/>
  <c r="AB77" i="32"/>
  <c r="R77" i="32"/>
  <c r="AH77" i="32" s="1"/>
  <c r="AN75" i="32"/>
  <c r="AK75" i="32"/>
  <c r="AH75" i="32"/>
  <c r="AE75" i="32"/>
  <c r="AB75" i="32"/>
  <c r="R75" i="32"/>
  <c r="Y75" i="32" s="1"/>
  <c r="AK74" i="32"/>
  <c r="AH74" i="32"/>
  <c r="AE74" i="32"/>
  <c r="AB74" i="32"/>
  <c r="Y74" i="32"/>
  <c r="R74" i="32"/>
  <c r="AN74" i="32" s="1"/>
  <c r="AH73" i="32"/>
  <c r="AE73" i="32"/>
  <c r="AB73" i="32"/>
  <c r="Y73" i="32"/>
  <c r="R73" i="32"/>
  <c r="AN73" i="32" s="1"/>
  <c r="AE72" i="32"/>
  <c r="AB72" i="32"/>
  <c r="Y72" i="32"/>
  <c r="R72" i="32"/>
  <c r="AN72" i="32" s="1"/>
  <c r="O72" i="32"/>
  <c r="O73" i="32" s="1"/>
  <c r="R63" i="32"/>
  <c r="AN63" i="32" s="1"/>
  <c r="O63" i="32"/>
  <c r="R61" i="32"/>
  <c r="AN61" i="32" s="1"/>
  <c r="R60" i="32"/>
  <c r="AN60" i="32" s="1"/>
  <c r="R58" i="32"/>
  <c r="AK58" i="32" s="1"/>
  <c r="R57" i="32"/>
  <c r="AK57" i="32" s="1"/>
  <c r="AN56" i="32"/>
  <c r="AH56" i="32"/>
  <c r="R56" i="32"/>
  <c r="AK56" i="32" s="1"/>
  <c r="R55" i="32"/>
  <c r="AK55" i="32" s="1"/>
  <c r="O55" i="32"/>
  <c r="O60" i="32" s="1"/>
  <c r="O61" i="32" s="1"/>
  <c r="O62" i="32" s="1"/>
  <c r="AB44" i="32"/>
  <c r="R44" i="32"/>
  <c r="Y44" i="32" s="1"/>
  <c r="R42" i="32"/>
  <c r="AB42" i="32" s="1"/>
  <c r="R41" i="32"/>
  <c r="AB41" i="32" s="1"/>
  <c r="AE40" i="32"/>
  <c r="R40" i="32"/>
  <c r="AB40" i="32" s="1"/>
  <c r="AK37" i="32"/>
  <c r="AE37" i="32"/>
  <c r="R37" i="32"/>
  <c r="AH37" i="32" s="1"/>
  <c r="AN35" i="32"/>
  <c r="AH35" i="32"/>
  <c r="AE35" i="32"/>
  <c r="Y35" i="32"/>
  <c r="R35" i="32"/>
  <c r="AK35" i="32" s="1"/>
  <c r="R33" i="32"/>
  <c r="AN33" i="32" s="1"/>
  <c r="R31" i="32"/>
  <c r="AN31" i="32" s="1"/>
  <c r="R30" i="32"/>
  <c r="AN30" i="32" s="1"/>
  <c r="AN28" i="32"/>
  <c r="AH28" i="32"/>
  <c r="R28" i="32"/>
  <c r="AK28" i="32" s="1"/>
  <c r="AN27" i="32"/>
  <c r="AH27" i="32"/>
  <c r="Y27" i="32"/>
  <c r="R27" i="32"/>
  <c r="AK27" i="32" s="1"/>
  <c r="R25" i="32"/>
  <c r="Y25" i="32" s="1"/>
  <c r="R24" i="32"/>
  <c r="Y24" i="32" s="1"/>
  <c r="R22" i="32"/>
  <c r="AB22" i="32" s="1"/>
  <c r="AE21" i="32"/>
  <c r="R21" i="32"/>
  <c r="AB21" i="32" s="1"/>
  <c r="R19" i="32"/>
  <c r="AN19" i="32" s="1"/>
  <c r="AH18" i="32"/>
  <c r="AE18" i="32"/>
  <c r="R18" i="32"/>
  <c r="AN18" i="32" s="1"/>
  <c r="P17" i="32"/>
  <c r="R17" i="32" s="1"/>
  <c r="AK15" i="32"/>
  <c r="AH15" i="32"/>
  <c r="AE15" i="32"/>
  <c r="Y15" i="32"/>
  <c r="R15" i="32"/>
  <c r="AB15" i="32" s="1"/>
  <c r="R12" i="32"/>
  <c r="AN12" i="32" s="1"/>
  <c r="R8" i="32"/>
  <c r="AB8" i="32" s="1"/>
  <c r="AN7" i="32"/>
  <c r="AE7" i="32"/>
  <c r="R7" i="32"/>
  <c r="AB7" i="32" s="1"/>
  <c r="P6" i="32"/>
  <c r="R6" i="32" s="1"/>
  <c r="P5" i="32"/>
  <c r="R5" i="32" s="1"/>
  <c r="R4" i="32"/>
  <c r="AH4" i="32" s="1"/>
  <c r="O4" i="32"/>
  <c r="O5" i="32" s="1"/>
  <c r="R97" i="31"/>
  <c r="AN97" i="31" s="1"/>
  <c r="R95" i="31"/>
  <c r="AM95" i="31" s="1"/>
  <c r="AG94" i="31"/>
  <c r="R94" i="31"/>
  <c r="AM94" i="31" s="1"/>
  <c r="AE92" i="31"/>
  <c r="Y92" i="31"/>
  <c r="R92" i="31"/>
  <c r="AH92" i="31" s="1"/>
  <c r="AK91" i="31"/>
  <c r="Y91" i="31"/>
  <c r="R91" i="31"/>
  <c r="AH91" i="31" s="1"/>
  <c r="AN90" i="31"/>
  <c r="AK90" i="31"/>
  <c r="AB90" i="31"/>
  <c r="R90" i="31"/>
  <c r="AH90" i="31" s="1"/>
  <c r="AN89" i="31"/>
  <c r="AE89" i="31"/>
  <c r="R89" i="31"/>
  <c r="AH89" i="31" s="1"/>
  <c r="O89" i="31"/>
  <c r="O97" i="31" s="1"/>
  <c r="AH80" i="31"/>
  <c r="AB80" i="31"/>
  <c r="Y80" i="31"/>
  <c r="R80" i="31"/>
  <c r="AK80" i="31" s="1"/>
  <c r="AK78" i="31"/>
  <c r="R78" i="31"/>
  <c r="AE78" i="31" s="1"/>
  <c r="R77" i="31"/>
  <c r="AE77" i="31" s="1"/>
  <c r="AK75" i="31"/>
  <c r="R75" i="31"/>
  <c r="AH75" i="31" s="1"/>
  <c r="AK74" i="31"/>
  <c r="R74" i="31"/>
  <c r="AH74" i="31" s="1"/>
  <c r="R73" i="31"/>
  <c r="AH73" i="31" s="1"/>
  <c r="R72" i="31"/>
  <c r="AH72" i="31" s="1"/>
  <c r="O72" i="31"/>
  <c r="O73" i="31" s="1"/>
  <c r="AE63" i="31"/>
  <c r="Y63" i="31"/>
  <c r="R63" i="31"/>
  <c r="AN63" i="31" s="1"/>
  <c r="AB61" i="31"/>
  <c r="R61" i="31"/>
  <c r="AN61" i="31" s="1"/>
  <c r="R60" i="31"/>
  <c r="AN60" i="31" s="1"/>
  <c r="R58" i="31"/>
  <c r="AN58" i="31" s="1"/>
  <c r="R57" i="31"/>
  <c r="AN57" i="31" s="1"/>
  <c r="R56" i="31"/>
  <c r="AN56" i="31" s="1"/>
  <c r="R55" i="31"/>
  <c r="AN55" i="31" s="1"/>
  <c r="O55" i="31"/>
  <c r="O56" i="31" s="1"/>
  <c r="O57" i="31" s="1"/>
  <c r="O58" i="31" s="1"/>
  <c r="O59" i="31" s="1"/>
  <c r="AH44" i="31"/>
  <c r="Y44" i="31"/>
  <c r="R44" i="31"/>
  <c r="AN44" i="31" s="1"/>
  <c r="R42" i="31"/>
  <c r="Y42" i="31" s="1"/>
  <c r="AK41" i="31"/>
  <c r="AE41" i="31"/>
  <c r="R41" i="31"/>
  <c r="Y41" i="31" s="1"/>
  <c r="R40" i="31"/>
  <c r="Y40" i="31" s="1"/>
  <c r="AK37" i="31"/>
  <c r="R37" i="31"/>
  <c r="AE37" i="31" s="1"/>
  <c r="R35" i="31"/>
  <c r="AH35" i="31" s="1"/>
  <c r="AK33" i="31"/>
  <c r="AH33" i="31"/>
  <c r="Y33" i="31"/>
  <c r="R33" i="31"/>
  <c r="AE33" i="31" s="1"/>
  <c r="R31" i="31"/>
  <c r="AN31" i="31" s="1"/>
  <c r="R30" i="31"/>
  <c r="AN30" i="31" s="1"/>
  <c r="R28" i="31"/>
  <c r="AH28" i="31" s="1"/>
  <c r="R27" i="31"/>
  <c r="AN27" i="31" s="1"/>
  <c r="AK25" i="31"/>
  <c r="AB25" i="31"/>
  <c r="R25" i="31"/>
  <c r="AN25" i="31" s="1"/>
  <c r="AK24" i="31"/>
  <c r="AB24" i="31"/>
  <c r="Y24" i="31"/>
  <c r="R24" i="31"/>
  <c r="AN24" i="31" s="1"/>
  <c r="AN22" i="31"/>
  <c r="AK22" i="31"/>
  <c r="AE22" i="31"/>
  <c r="AB22" i="31"/>
  <c r="R22" i="31"/>
  <c r="Y22" i="31" s="1"/>
  <c r="AN21" i="31"/>
  <c r="AK21" i="31"/>
  <c r="AB21" i="31"/>
  <c r="R21" i="31"/>
  <c r="Y21" i="31" s="1"/>
  <c r="AN19" i="31"/>
  <c r="AH19" i="31"/>
  <c r="AB19" i="31"/>
  <c r="Y19" i="31"/>
  <c r="R19" i="31"/>
  <c r="AK19" i="31" s="1"/>
  <c r="R18" i="31"/>
  <c r="AK18" i="31" s="1"/>
  <c r="P17" i="31"/>
  <c r="R17" i="31" s="1"/>
  <c r="AK15" i="31"/>
  <c r="R15" i="31"/>
  <c r="AH15" i="31" s="1"/>
  <c r="R12" i="31"/>
  <c r="AN12" i="31" s="1"/>
  <c r="AN8" i="31"/>
  <c r="AE8" i="31"/>
  <c r="AB8" i="31"/>
  <c r="R8" i="31"/>
  <c r="Y8" i="31" s="1"/>
  <c r="AN7" i="31"/>
  <c r="AK7" i="31"/>
  <c r="AE7" i="31"/>
  <c r="AB7" i="31"/>
  <c r="R7" i="31"/>
  <c r="Y7" i="31" s="1"/>
  <c r="P6" i="31"/>
  <c r="R6" i="31" s="1"/>
  <c r="P5" i="31"/>
  <c r="R5" i="31" s="1"/>
  <c r="AH4" i="31"/>
  <c r="R4" i="31"/>
  <c r="AE4" i="31" s="1"/>
  <c r="O4" i="31"/>
  <c r="O5" i="31" s="1"/>
  <c r="O162" i="30"/>
  <c r="Y97" i="30"/>
  <c r="R97" i="30"/>
  <c r="AN97" i="30" s="1"/>
  <c r="AA95" i="30"/>
  <c r="R95" i="30"/>
  <c r="X95" i="30" s="1"/>
  <c r="AA94" i="30"/>
  <c r="R94" i="30"/>
  <c r="X94" i="30" s="1"/>
  <c r="AE92" i="30"/>
  <c r="AB92" i="30"/>
  <c r="Y92" i="30"/>
  <c r="R92" i="30"/>
  <c r="AN92" i="30" s="1"/>
  <c r="AE91" i="30"/>
  <c r="AB91" i="30"/>
  <c r="Y91" i="30"/>
  <c r="R91" i="30"/>
  <c r="AN91" i="30" s="1"/>
  <c r="AE90" i="30"/>
  <c r="AB90" i="30"/>
  <c r="Y90" i="30"/>
  <c r="R90" i="30"/>
  <c r="AN90" i="30" s="1"/>
  <c r="AE89" i="30"/>
  <c r="AB89" i="30"/>
  <c r="Y89" i="30"/>
  <c r="R89" i="30"/>
  <c r="AN89" i="30" s="1"/>
  <c r="O89" i="30"/>
  <c r="O97" i="30" s="1"/>
  <c r="AH80" i="30"/>
  <c r="AE80" i="30"/>
  <c r="AB80" i="30"/>
  <c r="R80" i="30"/>
  <c r="Y80" i="30" s="1"/>
  <c r="AK78" i="30"/>
  <c r="AH78" i="30"/>
  <c r="AE78" i="30"/>
  <c r="R78" i="30"/>
  <c r="AB78" i="30" s="1"/>
  <c r="AK77" i="30"/>
  <c r="AH77" i="30"/>
  <c r="AE77" i="30"/>
  <c r="R77" i="30"/>
  <c r="AB77" i="30" s="1"/>
  <c r="AN75" i="30"/>
  <c r="AK75" i="30"/>
  <c r="AH75" i="30"/>
  <c r="AB75" i="30"/>
  <c r="Y75" i="30"/>
  <c r="R75" i="30"/>
  <c r="AE75" i="30" s="1"/>
  <c r="AN74" i="30"/>
  <c r="AK74" i="30"/>
  <c r="AH74" i="30"/>
  <c r="AB74" i="30"/>
  <c r="Y74" i="30"/>
  <c r="R74" i="30"/>
  <c r="AE74" i="30" s="1"/>
  <c r="AN73" i="30"/>
  <c r="AK73" i="30"/>
  <c r="AH73" i="30"/>
  <c r="AB73" i="30"/>
  <c r="Y73" i="30"/>
  <c r="R73" i="30"/>
  <c r="AE73" i="30" s="1"/>
  <c r="AN72" i="30"/>
  <c r="AK72" i="30"/>
  <c r="AH72" i="30"/>
  <c r="Y72" i="30"/>
  <c r="R72" i="30"/>
  <c r="AE72" i="30" s="1"/>
  <c r="O72" i="30"/>
  <c r="O73" i="30" s="1"/>
  <c r="O64" i="30"/>
  <c r="AN63" i="30"/>
  <c r="AK63" i="30"/>
  <c r="AB63" i="30"/>
  <c r="R63" i="30"/>
  <c r="AH63" i="30" s="1"/>
  <c r="O63" i="30"/>
  <c r="R61" i="30"/>
  <c r="AN61" i="30" s="1"/>
  <c r="R60" i="30"/>
  <c r="AN60" i="30" s="1"/>
  <c r="Y58" i="30"/>
  <c r="R58" i="30"/>
  <c r="AN58" i="30" s="1"/>
  <c r="Y57" i="30"/>
  <c r="R57" i="30"/>
  <c r="AN57" i="30" s="1"/>
  <c r="Y56" i="30"/>
  <c r="R56" i="30"/>
  <c r="AN56" i="30" s="1"/>
  <c r="Y55" i="30"/>
  <c r="R55" i="30"/>
  <c r="AN55" i="30" s="1"/>
  <c r="O55" i="30"/>
  <c r="O60" i="30" s="1"/>
  <c r="O61" i="30" s="1"/>
  <c r="O62" i="30" s="1"/>
  <c r="AB44" i="30"/>
  <c r="Y44" i="30"/>
  <c r="R44" i="30"/>
  <c r="AN44" i="30" s="1"/>
  <c r="AN42" i="30"/>
  <c r="AE42" i="30"/>
  <c r="AB42" i="30"/>
  <c r="Y42" i="30"/>
  <c r="R42" i="30"/>
  <c r="AK42" i="30" s="1"/>
  <c r="AN41" i="30"/>
  <c r="AE41" i="30"/>
  <c r="AB41" i="30"/>
  <c r="Y41" i="30"/>
  <c r="R41" i="30"/>
  <c r="AK41" i="30" s="1"/>
  <c r="AN40" i="30"/>
  <c r="AE40" i="30"/>
  <c r="AB40" i="30"/>
  <c r="Y40" i="30"/>
  <c r="R40" i="30"/>
  <c r="AK40" i="30" s="1"/>
  <c r="AK37" i="30"/>
  <c r="AH37" i="30"/>
  <c r="AE37" i="30"/>
  <c r="R37" i="30"/>
  <c r="AB37" i="30" s="1"/>
  <c r="AN35" i="30"/>
  <c r="AK35" i="30"/>
  <c r="AH35" i="30"/>
  <c r="Y35" i="30"/>
  <c r="R35" i="30"/>
  <c r="AE35" i="30" s="1"/>
  <c r="AN33" i="30"/>
  <c r="AK33" i="30"/>
  <c r="AH33" i="30"/>
  <c r="AB33" i="30"/>
  <c r="Y33" i="30"/>
  <c r="R33" i="30"/>
  <c r="AE33" i="30" s="1"/>
  <c r="R31" i="30"/>
  <c r="AN31" i="30" s="1"/>
  <c r="R30" i="30"/>
  <c r="AN30" i="30" s="1"/>
  <c r="Y28" i="30"/>
  <c r="R28" i="30"/>
  <c r="AN28" i="30" s="1"/>
  <c r="Y27" i="30"/>
  <c r="R27" i="30"/>
  <c r="AN27" i="30" s="1"/>
  <c r="AB25" i="30"/>
  <c r="Y25" i="30"/>
  <c r="R25" i="30"/>
  <c r="AN25" i="30" s="1"/>
  <c r="AB24" i="30"/>
  <c r="Y24" i="30"/>
  <c r="R24" i="30"/>
  <c r="AN24" i="30" s="1"/>
  <c r="AN22" i="30"/>
  <c r="AE22" i="30"/>
  <c r="AB22" i="30"/>
  <c r="Y22" i="30"/>
  <c r="R22" i="30"/>
  <c r="AK22" i="30" s="1"/>
  <c r="AN21" i="30"/>
  <c r="AE21" i="30"/>
  <c r="AB21" i="30"/>
  <c r="Y21" i="30"/>
  <c r="R21" i="30"/>
  <c r="AK21" i="30" s="1"/>
  <c r="AN19" i="30"/>
  <c r="AH19" i="30"/>
  <c r="AE19" i="30"/>
  <c r="AB19" i="30"/>
  <c r="Y19" i="30"/>
  <c r="R19" i="30"/>
  <c r="AK19" i="30" s="1"/>
  <c r="AN18" i="30"/>
  <c r="AH18" i="30"/>
  <c r="AE18" i="30"/>
  <c r="AB18" i="30"/>
  <c r="Y18" i="30"/>
  <c r="R18" i="30"/>
  <c r="AK18" i="30" s="1"/>
  <c r="P17" i="30"/>
  <c r="R17" i="30" s="1"/>
  <c r="AN15" i="30"/>
  <c r="AK15" i="30"/>
  <c r="AH15" i="30"/>
  <c r="AE15" i="30"/>
  <c r="Y15" i="30"/>
  <c r="R15" i="30"/>
  <c r="AB15" i="30" s="1"/>
  <c r="R12" i="30"/>
  <c r="AN12" i="30" s="1"/>
  <c r="AN8" i="30"/>
  <c r="AE8" i="30"/>
  <c r="AB8" i="30"/>
  <c r="Y8" i="30"/>
  <c r="R8" i="30"/>
  <c r="AK8" i="30" s="1"/>
  <c r="AN7" i="30"/>
  <c r="AE7" i="30"/>
  <c r="AB7" i="30"/>
  <c r="Y7" i="30"/>
  <c r="R7" i="30"/>
  <c r="AK7" i="30" s="1"/>
  <c r="AN6" i="30"/>
  <c r="AE6" i="30"/>
  <c r="AB6" i="30"/>
  <c r="Y6" i="30"/>
  <c r="R6" i="30"/>
  <c r="AK6" i="30" s="1"/>
  <c r="P6" i="30"/>
  <c r="P5" i="30"/>
  <c r="R5" i="30" s="1"/>
  <c r="AK4" i="30"/>
  <c r="AH4" i="30"/>
  <c r="R4" i="30"/>
  <c r="AE4" i="30" s="1"/>
  <c r="O4" i="30"/>
  <c r="O5" i="30" s="1"/>
  <c r="AK3" i="30"/>
  <c r="AH3" i="30"/>
  <c r="AE3" i="30"/>
  <c r="R3" i="30"/>
  <c r="AB3" i="30" s="1"/>
  <c r="O44" i="35" l="1"/>
  <c r="O45" i="35"/>
  <c r="O6" i="35"/>
  <c r="O79" i="35"/>
  <c r="O77" i="35"/>
  <c r="O81" i="35"/>
  <c r="O80" i="35"/>
  <c r="O78" i="35"/>
  <c r="O74" i="35"/>
  <c r="O75" i="35" s="1"/>
  <c r="O76" i="35" s="1"/>
  <c r="AK3" i="35"/>
  <c r="AK4" i="35"/>
  <c r="AH5" i="35"/>
  <c r="AE6" i="35"/>
  <c r="AE7" i="35"/>
  <c r="AE8" i="35"/>
  <c r="AN15" i="35"/>
  <c r="AH17" i="35"/>
  <c r="AH18" i="35"/>
  <c r="AH19" i="35"/>
  <c r="AE21" i="35"/>
  <c r="AE22" i="35"/>
  <c r="AB24" i="35"/>
  <c r="AB25" i="35"/>
  <c r="Y27" i="35"/>
  <c r="Y28" i="35"/>
  <c r="AN35" i="35"/>
  <c r="AE40" i="35"/>
  <c r="AE41" i="35"/>
  <c r="AE42" i="35"/>
  <c r="AB44" i="35"/>
  <c r="Y55" i="35"/>
  <c r="Y56" i="35"/>
  <c r="Y57" i="35"/>
  <c r="Y58" i="35"/>
  <c r="O63" i="35"/>
  <c r="O64" i="35"/>
  <c r="AN72" i="35"/>
  <c r="AN73" i="35"/>
  <c r="AN74" i="35"/>
  <c r="AN75" i="35"/>
  <c r="AH80" i="35"/>
  <c r="AE89" i="35"/>
  <c r="AE90" i="35"/>
  <c r="AE91" i="35"/>
  <c r="AE92" i="35"/>
  <c r="AA94" i="35"/>
  <c r="AA95" i="35"/>
  <c r="AK7" i="35"/>
  <c r="AK40" i="35"/>
  <c r="Y63" i="35"/>
  <c r="AK89" i="35"/>
  <c r="AK90" i="35"/>
  <c r="AK91" i="35"/>
  <c r="AK8" i="35"/>
  <c r="AK22" i="35"/>
  <c r="Y33" i="35"/>
  <c r="AK42" i="35"/>
  <c r="AN6" i="35"/>
  <c r="AN7" i="35"/>
  <c r="AN8" i="35"/>
  <c r="Y15" i="35"/>
  <c r="AN21" i="35"/>
  <c r="AN22" i="35"/>
  <c r="AK24" i="35"/>
  <c r="AK25" i="35"/>
  <c r="AB33" i="35"/>
  <c r="Y35" i="35"/>
  <c r="AN40" i="35"/>
  <c r="AN41" i="35"/>
  <c r="AN42" i="35"/>
  <c r="AK44" i="35"/>
  <c r="AB63" i="35"/>
  <c r="Y72" i="35"/>
  <c r="Y73" i="35"/>
  <c r="Y74" i="35"/>
  <c r="Y75" i="35"/>
  <c r="AN89" i="35"/>
  <c r="AN90" i="35"/>
  <c r="AN91" i="35"/>
  <c r="AN92" i="35"/>
  <c r="AJ94" i="35"/>
  <c r="AJ95" i="35"/>
  <c r="AK6" i="35"/>
  <c r="AK21" i="35"/>
  <c r="AK41" i="35"/>
  <c r="AK92" i="35"/>
  <c r="AB15" i="35"/>
  <c r="AE33" i="35"/>
  <c r="AB35" i="35"/>
  <c r="AE63" i="35"/>
  <c r="AB72" i="35"/>
  <c r="AB73" i="35"/>
  <c r="AB74" i="35"/>
  <c r="AB75" i="35"/>
  <c r="O90" i="35"/>
  <c r="AH63" i="35"/>
  <c r="AB5" i="35"/>
  <c r="Y6" i="35"/>
  <c r="Y7" i="35"/>
  <c r="Y8" i="35"/>
  <c r="AH15" i="35"/>
  <c r="AB17" i="35"/>
  <c r="AB18" i="35"/>
  <c r="AB19" i="35"/>
  <c r="Y21" i="35"/>
  <c r="Y22" i="35"/>
  <c r="AK33" i="35"/>
  <c r="AH35" i="35"/>
  <c r="Y40" i="35"/>
  <c r="Y41" i="35"/>
  <c r="Y42" i="35"/>
  <c r="O56" i="35"/>
  <c r="O57" i="35" s="1"/>
  <c r="O58" i="35" s="1"/>
  <c r="O59" i="35" s="1"/>
  <c r="AK63" i="35"/>
  <c r="AH72" i="35"/>
  <c r="AH73" i="35"/>
  <c r="AH74" i="35"/>
  <c r="AH75" i="35"/>
  <c r="AB80" i="35"/>
  <c r="Y89" i="35"/>
  <c r="Y90" i="35"/>
  <c r="Y91" i="35"/>
  <c r="Y92" i="35"/>
  <c r="AH33" i="35"/>
  <c r="AB6" i="33"/>
  <c r="AK6" i="33"/>
  <c r="AN6" i="33"/>
  <c r="AN41" i="33"/>
  <c r="AN92" i="33"/>
  <c r="AK44" i="33"/>
  <c r="AN90" i="33"/>
  <c r="AB8" i="33"/>
  <c r="AN12" i="33"/>
  <c r="AN21" i="33"/>
  <c r="AK24" i="33"/>
  <c r="AN30" i="33"/>
  <c r="Y33" i="33"/>
  <c r="AE57" i="33"/>
  <c r="AE60" i="33"/>
  <c r="AB63" i="33"/>
  <c r="AG95" i="33"/>
  <c r="AN8" i="33"/>
  <c r="AB19" i="33"/>
  <c r="AB22" i="33"/>
  <c r="Y25" i="33"/>
  <c r="AH28" i="33"/>
  <c r="AB31" i="33"/>
  <c r="AE33" i="33"/>
  <c r="AK40" i="33"/>
  <c r="AK42" i="33"/>
  <c r="AE55" i="33"/>
  <c r="AN63" i="33"/>
  <c r="AK89" i="33"/>
  <c r="AK91" i="33"/>
  <c r="AA94" i="33"/>
  <c r="AE19" i="33"/>
  <c r="AK22" i="33"/>
  <c r="AH25" i="33"/>
  <c r="AE31" i="33"/>
  <c r="AH33" i="33"/>
  <c r="AN40" i="33"/>
  <c r="AN42" i="33"/>
  <c r="AH55" i="33"/>
  <c r="AE58" i="33"/>
  <c r="Y80" i="33"/>
  <c r="AN89" i="33"/>
  <c r="AN91" i="33"/>
  <c r="AG94" i="33"/>
  <c r="AE97" i="33"/>
  <c r="AK25" i="33"/>
  <c r="AE30" i="33"/>
  <c r="AK31" i="33"/>
  <c r="AB41" i="33"/>
  <c r="Y44" i="33"/>
  <c r="AE56" i="33"/>
  <c r="O60" i="33"/>
  <c r="O61" i="33" s="1"/>
  <c r="O62" i="33" s="1"/>
  <c r="AK61" i="33"/>
  <c r="AH80" i="33"/>
  <c r="AB90" i="33"/>
  <c r="AB92" i="33"/>
  <c r="AN22" i="33"/>
  <c r="AH31" i="33"/>
  <c r="AN31" i="33"/>
  <c r="AK41" i="33"/>
  <c r="AH44" i="33"/>
  <c r="AH56" i="33"/>
  <c r="AK90" i="33"/>
  <c r="AK92" i="33"/>
  <c r="AB6" i="32"/>
  <c r="AE6" i="32"/>
  <c r="AN6" i="32"/>
  <c r="Y55" i="32"/>
  <c r="Y97" i="32"/>
  <c r="AH55" i="32"/>
  <c r="AB63" i="32"/>
  <c r="Y92" i="32"/>
  <c r="AE8" i="32"/>
  <c r="AN15" i="32"/>
  <c r="Y19" i="32"/>
  <c r="AB33" i="32"/>
  <c r="AN55" i="32"/>
  <c r="AH63" i="32"/>
  <c r="AH72" i="32"/>
  <c r="AK73" i="32"/>
  <c r="AE92" i="32"/>
  <c r="AE22" i="32"/>
  <c r="AE41" i="32"/>
  <c r="AN57" i="32"/>
  <c r="AE89" i="32"/>
  <c r="AN8" i="32"/>
  <c r="AB19" i="32"/>
  <c r="AB24" i="32"/>
  <c r="Y28" i="32"/>
  <c r="AH33" i="32"/>
  <c r="AB37" i="32"/>
  <c r="AE42" i="32"/>
  <c r="Y58" i="32"/>
  <c r="AK63" i="32"/>
  <c r="AK72" i="32"/>
  <c r="Y90" i="32"/>
  <c r="Y56" i="32"/>
  <c r="AN58" i="32"/>
  <c r="O64" i="32"/>
  <c r="AE77" i="32"/>
  <c r="AB80" i="32"/>
  <c r="AE90" i="32"/>
  <c r="Y89" i="32"/>
  <c r="Y33" i="32"/>
  <c r="AK33" i="32"/>
  <c r="Y18" i="32"/>
  <c r="AH19" i="32"/>
  <c r="AB25" i="32"/>
  <c r="AK4" i="32"/>
  <c r="Y57" i="32"/>
  <c r="AE19" i="32"/>
  <c r="AB18" i="32"/>
  <c r="Y6" i="31"/>
  <c r="AK6" i="31"/>
  <c r="AN6" i="31"/>
  <c r="AE6" i="31"/>
  <c r="AB6" i="31"/>
  <c r="AK4" i="31"/>
  <c r="AK8" i="31"/>
  <c r="Y18" i="31"/>
  <c r="AE19" i="31"/>
  <c r="AH24" i="31"/>
  <c r="AN33" i="31"/>
  <c r="AB40" i="31"/>
  <c r="AN41" i="31"/>
  <c r="AB44" i="31"/>
  <c r="O60" i="31"/>
  <c r="O61" i="31" s="1"/>
  <c r="O62" i="31" s="1"/>
  <c r="AB63" i="31"/>
  <c r="AK72" i="31"/>
  <c r="AH77" i="31"/>
  <c r="AE80" i="31"/>
  <c r="AK89" i="31"/>
  <c r="AB92" i="31"/>
  <c r="AJ94" i="31"/>
  <c r="AE40" i="31"/>
  <c r="AE18" i="31"/>
  <c r="AK35" i="31"/>
  <c r="AK40" i="31"/>
  <c r="AB42" i="31"/>
  <c r="AK44" i="31"/>
  <c r="AB60" i="31"/>
  <c r="AH63" i="31"/>
  <c r="AK73" i="31"/>
  <c r="AN80" i="31"/>
  <c r="AB91" i="31"/>
  <c r="AK92" i="31"/>
  <c r="X95" i="31"/>
  <c r="AB18" i="31"/>
  <c r="AH18" i="31"/>
  <c r="Y25" i="31"/>
  <c r="AN35" i="31"/>
  <c r="AN40" i="31"/>
  <c r="AE42" i="31"/>
  <c r="AK63" i="31"/>
  <c r="AH78" i="31"/>
  <c r="Y90" i="31"/>
  <c r="AE91" i="31"/>
  <c r="AN92" i="31"/>
  <c r="AA95" i="31"/>
  <c r="AK77" i="31"/>
  <c r="AN18" i="31"/>
  <c r="AG95" i="31"/>
  <c r="AK42" i="31"/>
  <c r="AN15" i="31"/>
  <c r="AE21" i="31"/>
  <c r="AH25" i="31"/>
  <c r="AB33" i="31"/>
  <c r="AH37" i="31"/>
  <c r="AB41" i="31"/>
  <c r="AN42" i="31"/>
  <c r="O63" i="31"/>
  <c r="O64" i="31"/>
  <c r="Y89" i="31"/>
  <c r="AE90" i="31"/>
  <c r="AN91" i="31"/>
  <c r="X94" i="31"/>
  <c r="AJ95" i="31"/>
  <c r="AB89" i="31"/>
  <c r="AA94" i="31"/>
  <c r="AH3" i="34"/>
  <c r="Y8" i="34"/>
  <c r="AH19" i="34"/>
  <c r="AN22" i="34"/>
  <c r="AE25" i="34"/>
  <c r="AE40" i="34"/>
  <c r="AH41" i="34"/>
  <c r="AB56" i="34"/>
  <c r="AN74" i="34"/>
  <c r="AN78" i="34"/>
  <c r="Y90" i="34"/>
  <c r="AB91" i="34"/>
  <c r="AE92" i="34"/>
  <c r="AJ94" i="34"/>
  <c r="AB97" i="34"/>
  <c r="AK3" i="34"/>
  <c r="AB90" i="34"/>
  <c r="AN3" i="34"/>
  <c r="AE8" i="34"/>
  <c r="AH18" i="34"/>
  <c r="AN19" i="34"/>
  <c r="AB24" i="34"/>
  <c r="AK25" i="34"/>
  <c r="AK40" i="34"/>
  <c r="Y55" i="34"/>
  <c r="AH56" i="34"/>
  <c r="AN75" i="34"/>
  <c r="AB80" i="34"/>
  <c r="AB89" i="34"/>
  <c r="AE90" i="34"/>
  <c r="AH91" i="34"/>
  <c r="AK92" i="34"/>
  <c r="AA95" i="34"/>
  <c r="AH97" i="34"/>
  <c r="AB8" i="34"/>
  <c r="AB7" i="34"/>
  <c r="AH8" i="34"/>
  <c r="AK18" i="34"/>
  <c r="AE24" i="34"/>
  <c r="AE28" i="34"/>
  <c r="AK37" i="34"/>
  <c r="AN40" i="34"/>
  <c r="Y44" i="34"/>
  <c r="AB55" i="34"/>
  <c r="AE58" i="34"/>
  <c r="AE80" i="34"/>
  <c r="AH90" i="34"/>
  <c r="AK91" i="34"/>
  <c r="AN92" i="34"/>
  <c r="AD95" i="34"/>
  <c r="AE7" i="34"/>
  <c r="AK8" i="34"/>
  <c r="AN18" i="34"/>
  <c r="AH24" i="34"/>
  <c r="AE55" i="34"/>
  <c r="AH80" i="34"/>
  <c r="AK90" i="34"/>
  <c r="AG95" i="34"/>
  <c r="AK24" i="34"/>
  <c r="AH55" i="34"/>
  <c r="AK80" i="34"/>
  <c r="AJ95" i="34"/>
  <c r="AB19" i="34"/>
  <c r="AN73" i="34"/>
  <c r="AN80" i="34"/>
  <c r="AE5" i="34"/>
  <c r="AB5" i="34"/>
  <c r="AH5" i="34"/>
  <c r="Y5" i="34"/>
  <c r="AK5" i="34"/>
  <c r="AN5" i="34"/>
  <c r="AE17" i="34"/>
  <c r="AB17" i="34"/>
  <c r="AN17" i="34"/>
  <c r="AK17" i="34"/>
  <c r="Y17" i="34"/>
  <c r="AH17" i="34"/>
  <c r="AB6" i="34"/>
  <c r="Y6" i="34"/>
  <c r="AH6" i="34"/>
  <c r="AK6" i="34"/>
  <c r="AE6" i="34"/>
  <c r="AN6" i="34"/>
  <c r="O78" i="34"/>
  <c r="O74" i="34"/>
  <c r="O75" i="34" s="1"/>
  <c r="O76" i="34" s="1"/>
  <c r="O81" i="34"/>
  <c r="O80" i="34"/>
  <c r="O79" i="34"/>
  <c r="O77" i="34"/>
  <c r="O45" i="34"/>
  <c r="O44" i="34"/>
  <c r="O6" i="34"/>
  <c r="Y31" i="34"/>
  <c r="Y61" i="34"/>
  <c r="AB12" i="34"/>
  <c r="Y63" i="34"/>
  <c r="AN7" i="34"/>
  <c r="AE12" i="34"/>
  <c r="Y15" i="34"/>
  <c r="AE30" i="34"/>
  <c r="AE31" i="34"/>
  <c r="AB33" i="34"/>
  <c r="Y35" i="34"/>
  <c r="AE60" i="34"/>
  <c r="AE61" i="34"/>
  <c r="AB63" i="34"/>
  <c r="Y72" i="34"/>
  <c r="Y73" i="34"/>
  <c r="Y74" i="34"/>
  <c r="Y75" i="34"/>
  <c r="Y60" i="34"/>
  <c r="AB30" i="34"/>
  <c r="Y3" i="34"/>
  <c r="Y4" i="34"/>
  <c r="AH12" i="34"/>
  <c r="AB15" i="34"/>
  <c r="AN24" i="34"/>
  <c r="AN25" i="34"/>
  <c r="AK27" i="34"/>
  <c r="AK28" i="34"/>
  <c r="AH30" i="34"/>
  <c r="AH31" i="34"/>
  <c r="AE33" i="34"/>
  <c r="AB35" i="34"/>
  <c r="Y37" i="34"/>
  <c r="AK55" i="34"/>
  <c r="AK56" i="34"/>
  <c r="AK57" i="34"/>
  <c r="AK58" i="34"/>
  <c r="AH60" i="34"/>
  <c r="AH61" i="34"/>
  <c r="AE63" i="34"/>
  <c r="AB72" i="34"/>
  <c r="AB73" i="34"/>
  <c r="AB74" i="34"/>
  <c r="AB75" i="34"/>
  <c r="Y77" i="34"/>
  <c r="Y78" i="34"/>
  <c r="O90" i="34"/>
  <c r="AM94" i="34"/>
  <c r="AM95" i="34"/>
  <c r="AK97" i="34"/>
  <c r="Y12" i="34"/>
  <c r="Y30" i="34"/>
  <c r="AB31" i="34"/>
  <c r="AB60" i="34"/>
  <c r="AB3" i="34"/>
  <c r="AB4" i="34"/>
  <c r="AK12" i="34"/>
  <c r="AE15" i="34"/>
  <c r="Y18" i="34"/>
  <c r="AK30" i="34"/>
  <c r="AK31" i="34"/>
  <c r="AH33" i="34"/>
  <c r="AE35" i="34"/>
  <c r="AB37" i="34"/>
  <c r="AK60" i="34"/>
  <c r="AK61" i="34"/>
  <c r="AH63" i="34"/>
  <c r="AE72" i="34"/>
  <c r="AE73" i="34"/>
  <c r="AE74" i="34"/>
  <c r="AE75" i="34"/>
  <c r="AB77" i="34"/>
  <c r="AB78" i="34"/>
  <c r="Y33" i="34"/>
  <c r="AB61" i="34"/>
  <c r="AH15" i="34"/>
  <c r="AB18" i="34"/>
  <c r="AK33" i="34"/>
  <c r="AH35" i="34"/>
  <c r="AE37" i="34"/>
  <c r="O56" i="34"/>
  <c r="O57" i="34" s="1"/>
  <c r="O58" i="34" s="1"/>
  <c r="O59" i="34" s="1"/>
  <c r="AK63" i="34"/>
  <c r="AH72" i="34"/>
  <c r="AH73" i="34"/>
  <c r="AH74" i="34"/>
  <c r="AH75" i="34"/>
  <c r="AE77" i="34"/>
  <c r="AE78" i="34"/>
  <c r="AE5" i="33"/>
  <c r="AB5" i="33"/>
  <c r="Y5" i="33"/>
  <c r="AK5" i="33"/>
  <c r="AN5" i="33"/>
  <c r="AH5" i="33"/>
  <c r="AE17" i="33"/>
  <c r="AB17" i="33"/>
  <c r="Y17" i="33"/>
  <c r="AN17" i="33"/>
  <c r="AK17" i="33"/>
  <c r="AH17" i="33"/>
  <c r="O77" i="33"/>
  <c r="O78" i="33"/>
  <c r="O81" i="33"/>
  <c r="O80" i="33"/>
  <c r="O79" i="33"/>
  <c r="O74" i="33"/>
  <c r="O75" i="33" s="1"/>
  <c r="O76" i="33" s="1"/>
  <c r="O45" i="33"/>
  <c r="O44" i="33"/>
  <c r="O6" i="33"/>
  <c r="AH4" i="33"/>
  <c r="AK4" i="33"/>
  <c r="AE6" i="33"/>
  <c r="AE7" i="33"/>
  <c r="AE8" i="33"/>
  <c r="AN15" i="33"/>
  <c r="AH18" i="33"/>
  <c r="AH19" i="33"/>
  <c r="AE21" i="33"/>
  <c r="AE22" i="33"/>
  <c r="AB24" i="33"/>
  <c r="AB25" i="33"/>
  <c r="Y27" i="33"/>
  <c r="Y28" i="33"/>
  <c r="AN35" i="33"/>
  <c r="AK37" i="33"/>
  <c r="AE40" i="33"/>
  <c r="AE41" i="33"/>
  <c r="AE42" i="33"/>
  <c r="AB44" i="33"/>
  <c r="Y55" i="33"/>
  <c r="Y56" i="33"/>
  <c r="Y57" i="33"/>
  <c r="Y58" i="33"/>
  <c r="O63" i="33"/>
  <c r="O64" i="33"/>
  <c r="AN72" i="33"/>
  <c r="AN73" i="33"/>
  <c r="AN74" i="33"/>
  <c r="AN75" i="33"/>
  <c r="AK77" i="33"/>
  <c r="AK78" i="33"/>
  <c r="AE89" i="33"/>
  <c r="AE90" i="33"/>
  <c r="AE91" i="33"/>
  <c r="AE92" i="33"/>
  <c r="Y97" i="33"/>
  <c r="AN4" i="33"/>
  <c r="AH6" i="33"/>
  <c r="AH7" i="33"/>
  <c r="AH8" i="33"/>
  <c r="AH21" i="33"/>
  <c r="AH22" i="33"/>
  <c r="AE24" i="33"/>
  <c r="AE25" i="33"/>
  <c r="AB27" i="33"/>
  <c r="AB28" i="33"/>
  <c r="AN37" i="33"/>
  <c r="AH40" i="33"/>
  <c r="AH41" i="33"/>
  <c r="AH42" i="33"/>
  <c r="AE44" i="33"/>
  <c r="AB55" i="33"/>
  <c r="AB56" i="33"/>
  <c r="AB57" i="33"/>
  <c r="AB58" i="33"/>
  <c r="Y60" i="33"/>
  <c r="Y61" i="33"/>
  <c r="AN77" i="33"/>
  <c r="AN78" i="33"/>
  <c r="AK80" i="33"/>
  <c r="AH89" i="33"/>
  <c r="AH90" i="33"/>
  <c r="AH91" i="33"/>
  <c r="AH92" i="33"/>
  <c r="AD94" i="33"/>
  <c r="AD95" i="33"/>
  <c r="AB97" i="33"/>
  <c r="Y15" i="33"/>
  <c r="Y73" i="33"/>
  <c r="Y4" i="33"/>
  <c r="AB15" i="33"/>
  <c r="AK27" i="33"/>
  <c r="AK28" i="33"/>
  <c r="AB35" i="33"/>
  <c r="Y37" i="33"/>
  <c r="AK55" i="33"/>
  <c r="AK56" i="33"/>
  <c r="AK57" i="33"/>
  <c r="AK58" i="33"/>
  <c r="AH60" i="33"/>
  <c r="AH61" i="33"/>
  <c r="AE63" i="33"/>
  <c r="AB72" i="33"/>
  <c r="AB73" i="33"/>
  <c r="AB74" i="33"/>
  <c r="AB75" i="33"/>
  <c r="Y77" i="33"/>
  <c r="Y78" i="33"/>
  <c r="O90" i="33"/>
  <c r="AK97" i="33"/>
  <c r="Y74" i="33"/>
  <c r="AB4" i="33"/>
  <c r="AE15" i="33"/>
  <c r="AE35" i="33"/>
  <c r="AB37" i="33"/>
  <c r="AE72" i="33"/>
  <c r="AE73" i="33"/>
  <c r="AE74" i="33"/>
  <c r="AE75" i="33"/>
  <c r="AB77" i="33"/>
  <c r="AB78" i="33"/>
  <c r="Y35" i="33"/>
  <c r="Y75" i="33"/>
  <c r="Y6" i="33"/>
  <c r="AH15" i="33"/>
  <c r="AH35" i="33"/>
  <c r="AE37" i="33"/>
  <c r="AH72" i="33"/>
  <c r="AH73" i="33"/>
  <c r="AH74" i="33"/>
  <c r="AH75" i="33"/>
  <c r="AE77" i="33"/>
  <c r="AE78" i="33"/>
  <c r="Y72" i="33"/>
  <c r="O81" i="32"/>
  <c r="O80" i="32"/>
  <c r="O79" i="32"/>
  <c r="O78" i="32"/>
  <c r="O77" i="32"/>
  <c r="O74" i="32"/>
  <c r="O75" i="32" s="1"/>
  <c r="O76" i="32" s="1"/>
  <c r="O45" i="32"/>
  <c r="O44" i="32"/>
  <c r="O6" i="32"/>
  <c r="AE17" i="32"/>
  <c r="AB17" i="32"/>
  <c r="Y17" i="32"/>
  <c r="AH17" i="32"/>
  <c r="AN17" i="32"/>
  <c r="AK17" i="32"/>
  <c r="AE5" i="32"/>
  <c r="AB5" i="32"/>
  <c r="AH5" i="32"/>
  <c r="Y5" i="32"/>
  <c r="AN5" i="32"/>
  <c r="AK5" i="32"/>
  <c r="AN4" i="32"/>
  <c r="AH6" i="32"/>
  <c r="AH7" i="32"/>
  <c r="AH8" i="32"/>
  <c r="Y12" i="32"/>
  <c r="AK18" i="32"/>
  <c r="AK19" i="32"/>
  <c r="AH21" i="32"/>
  <c r="AH22" i="32"/>
  <c r="AE24" i="32"/>
  <c r="AE25" i="32"/>
  <c r="AB27" i="32"/>
  <c r="AB28" i="32"/>
  <c r="Y30" i="32"/>
  <c r="Y31" i="32"/>
  <c r="AN37" i="32"/>
  <c r="AH40" i="32"/>
  <c r="AH41" i="32"/>
  <c r="AH42" i="32"/>
  <c r="AE44" i="32"/>
  <c r="AB55" i="32"/>
  <c r="AB56" i="32"/>
  <c r="AB57" i="32"/>
  <c r="AB58" i="32"/>
  <c r="Y60" i="32"/>
  <c r="Y61" i="32"/>
  <c r="AN77" i="32"/>
  <c r="AN78" i="32"/>
  <c r="AK80" i="32"/>
  <c r="AH89" i="32"/>
  <c r="AH90" i="32"/>
  <c r="AH91" i="32"/>
  <c r="AH92" i="32"/>
  <c r="AD94" i="32"/>
  <c r="AD95" i="32"/>
  <c r="AB97" i="32"/>
  <c r="AK6" i="32"/>
  <c r="AK7" i="32"/>
  <c r="AK8" i="32"/>
  <c r="AB12" i="32"/>
  <c r="AK21" i="32"/>
  <c r="AK22" i="32"/>
  <c r="AH24" i="32"/>
  <c r="AH25" i="32"/>
  <c r="AE27" i="32"/>
  <c r="AE28" i="32"/>
  <c r="AB30" i="32"/>
  <c r="AB31" i="32"/>
  <c r="AK40" i="32"/>
  <c r="AK41" i="32"/>
  <c r="AK42" i="32"/>
  <c r="AH44" i="32"/>
  <c r="AE55" i="32"/>
  <c r="AE56" i="32"/>
  <c r="AE57" i="32"/>
  <c r="AE58" i="32"/>
  <c r="AB60" i="32"/>
  <c r="AB61" i="32"/>
  <c r="Y63" i="32"/>
  <c r="AN80" i="32"/>
  <c r="AK89" i="32"/>
  <c r="AK90" i="32"/>
  <c r="AK91" i="32"/>
  <c r="AK92" i="32"/>
  <c r="AG94" i="32"/>
  <c r="AG95" i="32"/>
  <c r="AE97" i="32"/>
  <c r="AE12" i="32"/>
  <c r="AN21" i="32"/>
  <c r="AN22" i="32"/>
  <c r="AK24" i="32"/>
  <c r="AK25" i="32"/>
  <c r="AE30" i="32"/>
  <c r="AE31" i="32"/>
  <c r="AN40" i="32"/>
  <c r="AN41" i="32"/>
  <c r="AN42" i="32"/>
  <c r="AK44" i="32"/>
  <c r="AH57" i="32"/>
  <c r="AH58" i="32"/>
  <c r="AE60" i="32"/>
  <c r="AE61" i="32"/>
  <c r="AN89" i="32"/>
  <c r="AN90" i="32"/>
  <c r="AN91" i="32"/>
  <c r="AN92" i="32"/>
  <c r="AJ94" i="32"/>
  <c r="AJ95" i="32"/>
  <c r="AH97" i="32"/>
  <c r="Y4" i="32"/>
  <c r="AH12" i="32"/>
  <c r="AN24" i="32"/>
  <c r="AN25" i="32"/>
  <c r="AH30" i="32"/>
  <c r="AH31" i="32"/>
  <c r="AE33" i="32"/>
  <c r="AB35" i="32"/>
  <c r="Y37" i="32"/>
  <c r="AN44" i="32"/>
  <c r="AH60" i="32"/>
  <c r="AH61" i="32"/>
  <c r="AE63" i="32"/>
  <c r="Y77" i="32"/>
  <c r="Y78" i="32"/>
  <c r="O90" i="32"/>
  <c r="AM94" i="32"/>
  <c r="AM95" i="32"/>
  <c r="AB4" i="32"/>
  <c r="AK12" i="32"/>
  <c r="AK30" i="32"/>
  <c r="AK31" i="32"/>
  <c r="AK60" i="32"/>
  <c r="AK61" i="32"/>
  <c r="AE4" i="32"/>
  <c r="Y6" i="32"/>
  <c r="Y7" i="32"/>
  <c r="Y8" i="32"/>
  <c r="Y21" i="32"/>
  <c r="Y22" i="32"/>
  <c r="Y40" i="32"/>
  <c r="Y41" i="32"/>
  <c r="Y42" i="32"/>
  <c r="O56" i="32"/>
  <c r="O57" i="32" s="1"/>
  <c r="O58" i="32" s="1"/>
  <c r="O59" i="32" s="1"/>
  <c r="AB5" i="31"/>
  <c r="Y5" i="31"/>
  <c r="AE5" i="31"/>
  <c r="AN5" i="31"/>
  <c r="AK5" i="31"/>
  <c r="AH5" i="31"/>
  <c r="O6" i="31"/>
  <c r="O45" i="31"/>
  <c r="O44" i="31"/>
  <c r="AB17" i="31"/>
  <c r="Y17" i="31"/>
  <c r="AH17" i="31"/>
  <c r="AN17" i="31"/>
  <c r="AK17" i="31"/>
  <c r="AE17" i="31"/>
  <c r="O80" i="31"/>
  <c r="O81" i="31"/>
  <c r="O79" i="31"/>
  <c r="O78" i="31"/>
  <c r="O77" i="31"/>
  <c r="O74" i="31"/>
  <c r="O75" i="31" s="1"/>
  <c r="O76" i="31" s="1"/>
  <c r="Y27" i="31"/>
  <c r="Y28" i="31"/>
  <c r="Y55" i="31"/>
  <c r="Y56" i="31"/>
  <c r="Y57" i="31"/>
  <c r="Y58" i="31"/>
  <c r="AN72" i="31"/>
  <c r="AN73" i="31"/>
  <c r="AN74" i="31"/>
  <c r="AN75" i="31"/>
  <c r="Y97" i="31"/>
  <c r="AN4" i="31"/>
  <c r="AH6" i="31"/>
  <c r="AH7" i="31"/>
  <c r="AH8" i="31"/>
  <c r="Y12" i="31"/>
  <c r="AH21" i="31"/>
  <c r="AH22" i="31"/>
  <c r="AE24" i="31"/>
  <c r="AE25" i="31"/>
  <c r="AB27" i="31"/>
  <c r="AB28" i="31"/>
  <c r="Y30" i="31"/>
  <c r="Y31" i="31"/>
  <c r="AN37" i="31"/>
  <c r="AH40" i="31"/>
  <c r="AH41" i="31"/>
  <c r="AH42" i="31"/>
  <c r="AE44" i="31"/>
  <c r="AB55" i="31"/>
  <c r="AB56" i="31"/>
  <c r="AB57" i="31"/>
  <c r="AB58" i="31"/>
  <c r="Y60" i="31"/>
  <c r="Y61" i="31"/>
  <c r="AN77" i="31"/>
  <c r="AN78" i="31"/>
  <c r="AD94" i="31"/>
  <c r="AD95" i="31"/>
  <c r="AB97" i="31"/>
  <c r="AB12" i="31"/>
  <c r="AB30" i="31"/>
  <c r="AE55" i="31"/>
  <c r="AE56" i="31"/>
  <c r="AE57" i="31"/>
  <c r="AE58" i="31"/>
  <c r="AE97" i="31"/>
  <c r="AE30" i="31"/>
  <c r="AH56" i="31"/>
  <c r="AH58" i="31"/>
  <c r="Y72" i="31"/>
  <c r="Y74" i="31"/>
  <c r="AH97" i="31"/>
  <c r="AB31" i="31"/>
  <c r="Y15" i="31"/>
  <c r="AH27" i="31"/>
  <c r="AH57" i="31"/>
  <c r="Y73" i="31"/>
  <c r="Y75" i="31"/>
  <c r="Y4" i="31"/>
  <c r="AH12" i="31"/>
  <c r="AB15" i="31"/>
  <c r="AK27" i="31"/>
  <c r="AK28" i="31"/>
  <c r="AH30" i="31"/>
  <c r="AH31" i="31"/>
  <c r="AB35" i="31"/>
  <c r="Y37" i="31"/>
  <c r="AK55" i="31"/>
  <c r="AK56" i="31"/>
  <c r="AK57" i="31"/>
  <c r="AK58" i="31"/>
  <c r="AH60" i="31"/>
  <c r="AH61" i="31"/>
  <c r="AB72" i="31"/>
  <c r="AB73" i="31"/>
  <c r="AB74" i="31"/>
  <c r="AB75" i="31"/>
  <c r="Y77" i="31"/>
  <c r="Y78" i="31"/>
  <c r="O90" i="31"/>
  <c r="AK97" i="31"/>
  <c r="AE27" i="31"/>
  <c r="AE12" i="31"/>
  <c r="AE31" i="31"/>
  <c r="AH55" i="31"/>
  <c r="AE60" i="31"/>
  <c r="AB4" i="31"/>
  <c r="AK12" i="31"/>
  <c r="AE15" i="31"/>
  <c r="AN28" i="31"/>
  <c r="AK30" i="31"/>
  <c r="AK31" i="31"/>
  <c r="AE35" i="31"/>
  <c r="AB37" i="31"/>
  <c r="AK60" i="31"/>
  <c r="AK61" i="31"/>
  <c r="AE72" i="31"/>
  <c r="AE73" i="31"/>
  <c r="AE74" i="31"/>
  <c r="AE75" i="31"/>
  <c r="AB77" i="31"/>
  <c r="AB78" i="31"/>
  <c r="AE28" i="31"/>
  <c r="Y35" i="31"/>
  <c r="AE61" i="31"/>
  <c r="O45" i="30"/>
  <c r="O44" i="30"/>
  <c r="O6" i="30"/>
  <c r="O81" i="30"/>
  <c r="O80" i="30"/>
  <c r="O79" i="30"/>
  <c r="O78" i="30"/>
  <c r="O77" i="30"/>
  <c r="O74" i="30"/>
  <c r="O75" i="30" s="1"/>
  <c r="O76" i="30" s="1"/>
  <c r="AE5" i="30"/>
  <c r="AB5" i="30"/>
  <c r="AH5" i="30"/>
  <c r="Y5" i="30"/>
  <c r="AN5" i="30"/>
  <c r="AK5" i="30"/>
  <c r="AE17" i="30"/>
  <c r="AB17" i="30"/>
  <c r="Y17" i="30"/>
  <c r="AN17" i="30"/>
  <c r="AK17" i="30"/>
  <c r="AH17" i="30"/>
  <c r="AN3" i="30"/>
  <c r="AN4" i="30"/>
  <c r="AH6" i="30"/>
  <c r="AH7" i="30"/>
  <c r="AH8" i="30"/>
  <c r="Y12" i="30"/>
  <c r="AH21" i="30"/>
  <c r="AH22" i="30"/>
  <c r="AE24" i="30"/>
  <c r="AE25" i="30"/>
  <c r="AB27" i="30"/>
  <c r="AB28" i="30"/>
  <c r="Y30" i="30"/>
  <c r="Y31" i="30"/>
  <c r="AN37" i="30"/>
  <c r="AH40" i="30"/>
  <c r="AH41" i="30"/>
  <c r="AH42" i="30"/>
  <c r="AE44" i="30"/>
  <c r="AB55" i="30"/>
  <c r="AB56" i="30"/>
  <c r="AB57" i="30"/>
  <c r="AB58" i="30"/>
  <c r="Y60" i="30"/>
  <c r="Y61" i="30"/>
  <c r="AN77" i="30"/>
  <c r="AN78" i="30"/>
  <c r="AK80" i="30"/>
  <c r="AH89" i="30"/>
  <c r="AH90" i="30"/>
  <c r="AH91" i="30"/>
  <c r="AH92" i="30"/>
  <c r="AD94" i="30"/>
  <c r="AD95" i="30"/>
  <c r="AB97" i="30"/>
  <c r="AB12" i="30"/>
  <c r="AH24" i="30"/>
  <c r="AH25" i="30"/>
  <c r="AE27" i="30"/>
  <c r="AE28" i="30"/>
  <c r="AB30" i="30"/>
  <c r="AB31" i="30"/>
  <c r="AH44" i="30"/>
  <c r="AE55" i="30"/>
  <c r="AE56" i="30"/>
  <c r="AE57" i="30"/>
  <c r="AE58" i="30"/>
  <c r="AB60" i="30"/>
  <c r="AB61" i="30"/>
  <c r="Y63" i="30"/>
  <c r="AN80" i="30"/>
  <c r="AK89" i="30"/>
  <c r="AK90" i="30"/>
  <c r="AK91" i="30"/>
  <c r="AK92" i="30"/>
  <c r="AG94" i="30"/>
  <c r="AG95" i="30"/>
  <c r="AE97" i="30"/>
  <c r="AE12" i="30"/>
  <c r="AK24" i="30"/>
  <c r="AK25" i="30"/>
  <c r="AH27" i="30"/>
  <c r="AH28" i="30"/>
  <c r="AE30" i="30"/>
  <c r="AE31" i="30"/>
  <c r="AK44" i="30"/>
  <c r="AH55" i="30"/>
  <c r="AH56" i="30"/>
  <c r="AH57" i="30"/>
  <c r="AH58" i="30"/>
  <c r="AE60" i="30"/>
  <c r="AE61" i="30"/>
  <c r="AJ94" i="30"/>
  <c r="AJ95" i="30"/>
  <c r="AH97" i="30"/>
  <c r="Y3" i="30"/>
  <c r="Y4" i="30"/>
  <c r="AH12" i="30"/>
  <c r="AK27" i="30"/>
  <c r="AK28" i="30"/>
  <c r="AH30" i="30"/>
  <c r="AH31" i="30"/>
  <c r="AB35" i="30"/>
  <c r="Y37" i="30"/>
  <c r="AK55" i="30"/>
  <c r="AK56" i="30"/>
  <c r="AK57" i="30"/>
  <c r="AK58" i="30"/>
  <c r="AH60" i="30"/>
  <c r="AH61" i="30"/>
  <c r="AE63" i="30"/>
  <c r="AB72" i="30"/>
  <c r="Y77" i="30"/>
  <c r="Y78" i="30"/>
  <c r="O90" i="30"/>
  <c r="AM94" i="30"/>
  <c r="AM95" i="30"/>
  <c r="AK97" i="30"/>
  <c r="AB4" i="30"/>
  <c r="AK12" i="30"/>
  <c r="AK30" i="30"/>
  <c r="AK31" i="30"/>
  <c r="AK60" i="30"/>
  <c r="AK61" i="30"/>
  <c r="O56" i="30"/>
  <c r="O57" i="30" s="1"/>
  <c r="O58" i="30" s="1"/>
  <c r="O59" i="30" s="1"/>
  <c r="O98" i="35" l="1"/>
  <c r="O91" i="35"/>
  <c r="O92" i="35" s="1"/>
  <c r="O93" i="35" s="1"/>
  <c r="O94" i="35"/>
  <c r="O95" i="35" s="1"/>
  <c r="O96" i="35" s="1"/>
  <c r="O12" i="35"/>
  <c r="O13" i="35" s="1"/>
  <c r="O14" i="35" s="1"/>
  <c r="O7" i="35"/>
  <c r="O17" i="35"/>
  <c r="O15" i="35"/>
  <c r="O16" i="35" s="1"/>
  <c r="O12" i="34"/>
  <c r="O13" i="34" s="1"/>
  <c r="O14" i="34" s="1"/>
  <c r="O17" i="34"/>
  <c r="O7" i="34"/>
  <c r="O15" i="34"/>
  <c r="O16" i="34" s="1"/>
  <c r="O98" i="34"/>
  <c r="O94" i="34"/>
  <c r="O95" i="34" s="1"/>
  <c r="O96" i="34" s="1"/>
  <c r="O91" i="34"/>
  <c r="O92" i="34" s="1"/>
  <c r="O93" i="34" s="1"/>
  <c r="O98" i="33"/>
  <c r="O94" i="33"/>
  <c r="O95" i="33" s="1"/>
  <c r="O96" i="33" s="1"/>
  <c r="O91" i="33"/>
  <c r="O92" i="33" s="1"/>
  <c r="O93" i="33" s="1"/>
  <c r="O12" i="33"/>
  <c r="O13" i="33" s="1"/>
  <c r="O14" i="33" s="1"/>
  <c r="O17" i="33"/>
  <c r="O7" i="33"/>
  <c r="O15" i="33"/>
  <c r="O16" i="33" s="1"/>
  <c r="O98" i="32"/>
  <c r="O94" i="32"/>
  <c r="O95" i="32" s="1"/>
  <c r="O96" i="32" s="1"/>
  <c r="O91" i="32"/>
  <c r="O92" i="32" s="1"/>
  <c r="O93" i="32" s="1"/>
  <c r="O12" i="32"/>
  <c r="O13" i="32" s="1"/>
  <c r="O14" i="32" s="1"/>
  <c r="O7" i="32"/>
  <c r="O17" i="32"/>
  <c r="O15" i="32"/>
  <c r="O16" i="32" s="1"/>
  <c r="O98" i="31"/>
  <c r="O94" i="31"/>
  <c r="O95" i="31" s="1"/>
  <c r="O96" i="31" s="1"/>
  <c r="O91" i="31"/>
  <c r="O92" i="31" s="1"/>
  <c r="O93" i="31" s="1"/>
  <c r="O7" i="31"/>
  <c r="O17" i="31"/>
  <c r="O12" i="31"/>
  <c r="O13" i="31" s="1"/>
  <c r="O14" i="31" s="1"/>
  <c r="O15" i="31"/>
  <c r="O16" i="31" s="1"/>
  <c r="O12" i="30"/>
  <c r="O13" i="30" s="1"/>
  <c r="O14" i="30" s="1"/>
  <c r="O7" i="30"/>
  <c r="O17" i="30"/>
  <c r="O15" i="30"/>
  <c r="O16" i="30" s="1"/>
  <c r="O98" i="30"/>
  <c r="O94" i="30"/>
  <c r="O95" i="30" s="1"/>
  <c r="O96" i="30" s="1"/>
  <c r="O91" i="30"/>
  <c r="O92" i="30" s="1"/>
  <c r="O93" i="30" s="1"/>
  <c r="O40" i="35" l="1"/>
  <c r="O21" i="35"/>
  <c r="O24" i="35" s="1"/>
  <c r="O25" i="35" s="1"/>
  <c r="O26" i="35" s="1"/>
  <c r="O37" i="35"/>
  <c r="O19" i="35"/>
  <c r="O18" i="35"/>
  <c r="O33" i="35"/>
  <c r="O34" i="35" s="1"/>
  <c r="O11" i="35"/>
  <c r="O8" i="35"/>
  <c r="O9" i="35" s="1"/>
  <c r="O10" i="35" s="1"/>
  <c r="O37" i="34"/>
  <c r="O40" i="34"/>
  <c r="O21" i="34"/>
  <c r="O24" i="34" s="1"/>
  <c r="O25" i="34" s="1"/>
  <c r="O26" i="34" s="1"/>
  <c r="O33" i="34"/>
  <c r="O34" i="34" s="1"/>
  <c r="O19" i="34"/>
  <c r="O18" i="34"/>
  <c r="O11" i="34"/>
  <c r="O8" i="34"/>
  <c r="O9" i="34" s="1"/>
  <c r="O10" i="34" s="1"/>
  <c r="O11" i="33"/>
  <c r="O8" i="33"/>
  <c r="O9" i="33" s="1"/>
  <c r="O10" i="33" s="1"/>
  <c r="O19" i="33"/>
  <c r="O37" i="33"/>
  <c r="O40" i="33"/>
  <c r="O21" i="33"/>
  <c r="O24" i="33" s="1"/>
  <c r="O25" i="33" s="1"/>
  <c r="O26" i="33" s="1"/>
  <c r="O18" i="33"/>
  <c r="O33" i="33"/>
  <c r="O34" i="33" s="1"/>
  <c r="O33" i="32"/>
  <c r="O34" i="32" s="1"/>
  <c r="O40" i="32"/>
  <c r="O21" i="32"/>
  <c r="O24" i="32" s="1"/>
  <c r="O25" i="32" s="1"/>
  <c r="O26" i="32" s="1"/>
  <c r="O19" i="32"/>
  <c r="O18" i="32"/>
  <c r="O37" i="32"/>
  <c r="O11" i="32"/>
  <c r="O8" i="32"/>
  <c r="O9" i="32" s="1"/>
  <c r="O10" i="32" s="1"/>
  <c r="O18" i="31"/>
  <c r="O40" i="31"/>
  <c r="O21" i="31"/>
  <c r="O24" i="31" s="1"/>
  <c r="O25" i="31" s="1"/>
  <c r="O26" i="31" s="1"/>
  <c r="O19" i="31"/>
  <c r="O37" i="31"/>
  <c r="O33" i="31"/>
  <c r="O34" i="31" s="1"/>
  <c r="O11" i="31"/>
  <c r="O8" i="31"/>
  <c r="O9" i="31" s="1"/>
  <c r="O10" i="31" s="1"/>
  <c r="O11" i="30"/>
  <c r="O8" i="30"/>
  <c r="O9" i="30" s="1"/>
  <c r="O10" i="30" s="1"/>
  <c r="O33" i="30"/>
  <c r="O34" i="30" s="1"/>
  <c r="O40" i="30"/>
  <c r="O21" i="30"/>
  <c r="O24" i="30" s="1"/>
  <c r="O25" i="30" s="1"/>
  <c r="O26" i="30" s="1"/>
  <c r="O19" i="30"/>
  <c r="O18" i="30"/>
  <c r="O37" i="30"/>
  <c r="O27" i="35" l="1"/>
  <c r="O22" i="35"/>
  <c r="O20" i="35"/>
  <c r="O23" i="35" s="1"/>
  <c r="O35" i="35"/>
  <c r="O36" i="35" s="1"/>
  <c r="O42" i="35"/>
  <c r="O43" i="35" s="1"/>
  <c r="O41" i="35"/>
  <c r="O39" i="35"/>
  <c r="O38" i="35"/>
  <c r="O42" i="34"/>
  <c r="O43" i="34" s="1"/>
  <c r="O41" i="34"/>
  <c r="O38" i="34"/>
  <c r="O39" i="34"/>
  <c r="O35" i="34"/>
  <c r="O36" i="34" s="1"/>
  <c r="O27" i="34"/>
  <c r="O22" i="34"/>
  <c r="O20" i="34"/>
  <c r="O23" i="34" s="1"/>
  <c r="O42" i="33"/>
  <c r="O43" i="33" s="1"/>
  <c r="O41" i="33"/>
  <c r="O38" i="33"/>
  <c r="O39" i="33"/>
  <c r="O27" i="33"/>
  <c r="O22" i="33"/>
  <c r="O20" i="33"/>
  <c r="O23" i="33" s="1"/>
  <c r="O35" i="33"/>
  <c r="O36" i="33" s="1"/>
  <c r="O27" i="32"/>
  <c r="O22" i="32"/>
  <c r="O20" i="32"/>
  <c r="O23" i="32" s="1"/>
  <c r="O35" i="32"/>
  <c r="O36" i="32" s="1"/>
  <c r="O42" i="32"/>
  <c r="O43" i="32" s="1"/>
  <c r="O41" i="32"/>
  <c r="O39" i="32"/>
  <c r="O38" i="32"/>
  <c r="O39" i="31"/>
  <c r="O38" i="31"/>
  <c r="O27" i="31"/>
  <c r="O20" i="31"/>
  <c r="O23" i="31" s="1"/>
  <c r="O22" i="31"/>
  <c r="O35" i="31"/>
  <c r="O36" i="31" s="1"/>
  <c r="O42" i="31"/>
  <c r="O43" i="31" s="1"/>
  <c r="O41" i="31"/>
  <c r="O39" i="30"/>
  <c r="O38" i="30"/>
  <c r="O27" i="30"/>
  <c r="O22" i="30"/>
  <c r="O20" i="30"/>
  <c r="O23" i="30" s="1"/>
  <c r="O35" i="30"/>
  <c r="O36" i="30" s="1"/>
  <c r="O42" i="30"/>
  <c r="O43" i="30" s="1"/>
  <c r="O41" i="30"/>
  <c r="O30" i="35" l="1"/>
  <c r="O31" i="35" s="1"/>
  <c r="O32" i="35" s="1"/>
  <c r="O28" i="35"/>
  <c r="O29" i="35" s="1"/>
  <c r="O30" i="34"/>
  <c r="O31" i="34" s="1"/>
  <c r="O32" i="34" s="1"/>
  <c r="O28" i="34"/>
  <c r="O29" i="34" s="1"/>
  <c r="O30" i="33"/>
  <c r="O31" i="33" s="1"/>
  <c r="O32" i="33" s="1"/>
  <c r="O28" i="33"/>
  <c r="O29" i="33" s="1"/>
  <c r="O30" i="32"/>
  <c r="O31" i="32" s="1"/>
  <c r="O32" i="32" s="1"/>
  <c r="O28" i="32"/>
  <c r="O29" i="32" s="1"/>
  <c r="O28" i="31"/>
  <c r="O29" i="31" s="1"/>
  <c r="O30" i="31"/>
  <c r="O31" i="31" s="1"/>
  <c r="O32" i="31" s="1"/>
  <c r="O30" i="30"/>
  <c r="O31" i="30" s="1"/>
  <c r="O32" i="30" s="1"/>
  <c r="O28" i="30"/>
  <c r="O29" i="30" s="1"/>
  <c r="O162" i="29" l="1"/>
  <c r="R97" i="29"/>
  <c r="AN97" i="29" s="1"/>
  <c r="AG95" i="29"/>
  <c r="AD95" i="29"/>
  <c r="X95" i="29"/>
  <c r="R95" i="29"/>
  <c r="AM95" i="29" s="1"/>
  <c r="AG94" i="29"/>
  <c r="AD94" i="29"/>
  <c r="X94" i="29"/>
  <c r="R94" i="29"/>
  <c r="AM94" i="29" s="1"/>
  <c r="AK92" i="29"/>
  <c r="AH92" i="29"/>
  <c r="AB92" i="29"/>
  <c r="Y92" i="29"/>
  <c r="R92" i="29"/>
  <c r="AN92" i="29" s="1"/>
  <c r="AK91" i="29"/>
  <c r="AH91" i="29"/>
  <c r="AB91" i="29"/>
  <c r="Y91" i="29"/>
  <c r="R91" i="29"/>
  <c r="AN91" i="29" s="1"/>
  <c r="AK90" i="29"/>
  <c r="AH90" i="29"/>
  <c r="AB90" i="29"/>
  <c r="Y90" i="29"/>
  <c r="R90" i="29"/>
  <c r="AN90" i="29" s="1"/>
  <c r="AK89" i="29"/>
  <c r="AH89" i="29"/>
  <c r="AB89" i="29"/>
  <c r="Y89" i="29"/>
  <c r="R89" i="29"/>
  <c r="AN89" i="29" s="1"/>
  <c r="O89" i="29"/>
  <c r="O97" i="29" s="1"/>
  <c r="AN80" i="29"/>
  <c r="AK80" i="29"/>
  <c r="AE80" i="29"/>
  <c r="AB80" i="29"/>
  <c r="R80" i="29"/>
  <c r="Y80" i="29" s="1"/>
  <c r="AN78" i="29"/>
  <c r="AH78" i="29"/>
  <c r="AE78" i="29"/>
  <c r="R78" i="29"/>
  <c r="AB78" i="29" s="1"/>
  <c r="AN77" i="29"/>
  <c r="AH77" i="29"/>
  <c r="AE77" i="29"/>
  <c r="R77" i="29"/>
  <c r="AB77" i="29" s="1"/>
  <c r="AK75" i="29"/>
  <c r="R75" i="29"/>
  <c r="AH75" i="29" s="1"/>
  <c r="AK74" i="29"/>
  <c r="R74" i="29"/>
  <c r="AH74" i="29" s="1"/>
  <c r="AK73" i="29"/>
  <c r="R73" i="29"/>
  <c r="AH73" i="29" s="1"/>
  <c r="AK72" i="29"/>
  <c r="R72" i="29"/>
  <c r="AH72" i="29" s="1"/>
  <c r="O72" i="29"/>
  <c r="O73" i="29" s="1"/>
  <c r="AN63" i="29"/>
  <c r="R63" i="29"/>
  <c r="AK63" i="29" s="1"/>
  <c r="AN61" i="29"/>
  <c r="AB61" i="29"/>
  <c r="Y61" i="29"/>
  <c r="R61" i="29"/>
  <c r="AK61" i="29" s="1"/>
  <c r="AN60" i="29"/>
  <c r="AB60" i="29"/>
  <c r="Y60" i="29"/>
  <c r="R60" i="29"/>
  <c r="AK60" i="29" s="1"/>
  <c r="O60" i="29"/>
  <c r="O61" i="29" s="1"/>
  <c r="O62" i="29" s="1"/>
  <c r="R58" i="29"/>
  <c r="AN58" i="29" s="1"/>
  <c r="R57" i="29"/>
  <c r="AN57" i="29" s="1"/>
  <c r="R56" i="29"/>
  <c r="AB56" i="29" s="1"/>
  <c r="R55" i="29"/>
  <c r="AN55" i="29" s="1"/>
  <c r="O55" i="29"/>
  <c r="O56" i="29" s="1"/>
  <c r="O57" i="29" s="1"/>
  <c r="O58" i="29" s="1"/>
  <c r="O59" i="29" s="1"/>
  <c r="AE44" i="29"/>
  <c r="Y44" i="29"/>
  <c r="R44" i="29"/>
  <c r="AN44" i="29" s="1"/>
  <c r="AK42" i="29"/>
  <c r="AH42" i="29"/>
  <c r="AB42" i="29"/>
  <c r="Y42" i="29"/>
  <c r="R42" i="29"/>
  <c r="AN42" i="29" s="1"/>
  <c r="AK41" i="29"/>
  <c r="AH41" i="29"/>
  <c r="AB41" i="29"/>
  <c r="Y41" i="29"/>
  <c r="R41" i="29"/>
  <c r="AN41" i="29" s="1"/>
  <c r="AK40" i="29"/>
  <c r="AH40" i="29"/>
  <c r="AB40" i="29"/>
  <c r="Y40" i="29"/>
  <c r="R40" i="29"/>
  <c r="AN40" i="29" s="1"/>
  <c r="AN37" i="29"/>
  <c r="AH37" i="29"/>
  <c r="AE37" i="29"/>
  <c r="R37" i="29"/>
  <c r="AB37" i="29" s="1"/>
  <c r="AK35" i="29"/>
  <c r="AH35" i="29"/>
  <c r="R35" i="29"/>
  <c r="AE35" i="29" s="1"/>
  <c r="AN33" i="29"/>
  <c r="R33" i="29"/>
  <c r="AK33" i="29" s="1"/>
  <c r="AN31" i="29"/>
  <c r="AB31" i="29"/>
  <c r="Y31" i="29"/>
  <c r="R31" i="29"/>
  <c r="AK31" i="29" s="1"/>
  <c r="AN30" i="29"/>
  <c r="AB30" i="29"/>
  <c r="Y30" i="29"/>
  <c r="R30" i="29"/>
  <c r="AK30" i="29" s="1"/>
  <c r="R28" i="29"/>
  <c r="AN28" i="29" s="1"/>
  <c r="R27" i="29"/>
  <c r="AB27" i="29" s="1"/>
  <c r="AE25" i="29"/>
  <c r="Y25" i="29"/>
  <c r="R25" i="29"/>
  <c r="AN25" i="29" s="1"/>
  <c r="AE24" i="29"/>
  <c r="Y24" i="29"/>
  <c r="R24" i="29"/>
  <c r="AN24" i="29" s="1"/>
  <c r="AH22" i="29"/>
  <c r="AB22" i="29"/>
  <c r="Y22" i="29"/>
  <c r="R22" i="29"/>
  <c r="AN22" i="29" s="1"/>
  <c r="AH21" i="29"/>
  <c r="AB21" i="29"/>
  <c r="Y21" i="29"/>
  <c r="R21" i="29"/>
  <c r="AN21" i="29" s="1"/>
  <c r="AK19" i="29"/>
  <c r="AE19" i="29"/>
  <c r="AB19" i="29"/>
  <c r="R19" i="29"/>
  <c r="Y19" i="29" s="1"/>
  <c r="AK18" i="29"/>
  <c r="AE18" i="29"/>
  <c r="AB18" i="29"/>
  <c r="R18" i="29"/>
  <c r="Y18" i="29" s="1"/>
  <c r="P17" i="29"/>
  <c r="R17" i="29" s="1"/>
  <c r="AK15" i="29"/>
  <c r="AH15" i="29"/>
  <c r="Y15" i="29"/>
  <c r="R15" i="29"/>
  <c r="AE15" i="29" s="1"/>
  <c r="AE12" i="29"/>
  <c r="Y12" i="29"/>
  <c r="R12" i="29"/>
  <c r="AN12" i="29" s="1"/>
  <c r="AN8" i="29"/>
  <c r="AH8" i="29"/>
  <c r="AE8" i="29"/>
  <c r="AB8" i="29"/>
  <c r="Y8" i="29"/>
  <c r="R8" i="29"/>
  <c r="AK8" i="29" s="1"/>
  <c r="AN7" i="29"/>
  <c r="AH7" i="29"/>
  <c r="AE7" i="29"/>
  <c r="AB7" i="29"/>
  <c r="Y7" i="29"/>
  <c r="R7" i="29"/>
  <c r="AK7" i="29" s="1"/>
  <c r="P6" i="29"/>
  <c r="R6" i="29" s="1"/>
  <c r="P5" i="29"/>
  <c r="R5" i="29" s="1"/>
  <c r="AN4" i="29"/>
  <c r="AH4" i="29"/>
  <c r="R4" i="29"/>
  <c r="AE4" i="29" s="1"/>
  <c r="O4" i="29"/>
  <c r="O5" i="29" s="1"/>
  <c r="AN3" i="29"/>
  <c r="AH3" i="29"/>
  <c r="R3" i="29"/>
  <c r="AE3" i="29" s="1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2" i="28"/>
  <c r="R97" i="27"/>
  <c r="AN97" i="27" s="1"/>
  <c r="R95" i="27"/>
  <c r="AM95" i="27" s="1"/>
  <c r="R94" i="27"/>
  <c r="AM94" i="27" s="1"/>
  <c r="R92" i="27"/>
  <c r="AN92" i="27" s="1"/>
  <c r="R91" i="27"/>
  <c r="AN91" i="27" s="1"/>
  <c r="R90" i="27"/>
  <c r="AN90" i="27" s="1"/>
  <c r="R89" i="27"/>
  <c r="AN89" i="27" s="1"/>
  <c r="O89" i="27"/>
  <c r="O97" i="27" s="1"/>
  <c r="R80" i="27"/>
  <c r="Y80" i="27" s="1"/>
  <c r="AB78" i="27"/>
  <c r="R78" i="27"/>
  <c r="AN78" i="27" s="1"/>
  <c r="R77" i="27"/>
  <c r="AN77" i="27" s="1"/>
  <c r="R75" i="27"/>
  <c r="AN75" i="27" s="1"/>
  <c r="R74" i="27"/>
  <c r="AK74" i="27" s="1"/>
  <c r="R73" i="27"/>
  <c r="AH73" i="27" s="1"/>
  <c r="AK72" i="27"/>
  <c r="AB72" i="27"/>
  <c r="R72" i="27"/>
  <c r="AE72" i="27" s="1"/>
  <c r="O72" i="27"/>
  <c r="O73" i="27" s="1"/>
  <c r="R63" i="27"/>
  <c r="AK63" i="27" s="1"/>
  <c r="R61" i="27"/>
  <c r="AN61" i="27" s="1"/>
  <c r="R60" i="27"/>
  <c r="AN60" i="27" s="1"/>
  <c r="R58" i="27"/>
  <c r="Y58" i="27" s="1"/>
  <c r="R57" i="27"/>
  <c r="AN57" i="27" s="1"/>
  <c r="R56" i="27"/>
  <c r="AN56" i="27" s="1"/>
  <c r="R55" i="27"/>
  <c r="AN55" i="27" s="1"/>
  <c r="O55" i="27"/>
  <c r="O56" i="27" s="1"/>
  <c r="O57" i="27" s="1"/>
  <c r="O58" i="27" s="1"/>
  <c r="O59" i="27" s="1"/>
  <c r="R44" i="27"/>
  <c r="AN44" i="27" s="1"/>
  <c r="AB42" i="27"/>
  <c r="R42" i="27"/>
  <c r="AN42" i="27" s="1"/>
  <c r="R41" i="27"/>
  <c r="AN41" i="27" s="1"/>
  <c r="AH40" i="27"/>
  <c r="R40" i="27"/>
  <c r="AN40" i="27" s="1"/>
  <c r="R37" i="27"/>
  <c r="AK37" i="27" s="1"/>
  <c r="R35" i="27"/>
  <c r="Y35" i="27" s="1"/>
  <c r="R33" i="27"/>
  <c r="AK33" i="27" s="1"/>
  <c r="R31" i="27"/>
  <c r="AN31" i="27" s="1"/>
  <c r="R30" i="27"/>
  <c r="AN30" i="27" s="1"/>
  <c r="R28" i="27"/>
  <c r="AN28" i="27" s="1"/>
  <c r="R27" i="27"/>
  <c r="AN27" i="27" s="1"/>
  <c r="R25" i="27"/>
  <c r="AN25" i="27" s="1"/>
  <c r="R24" i="27"/>
  <c r="AN24" i="27" s="1"/>
  <c r="R22" i="27"/>
  <c r="AN22" i="27" s="1"/>
  <c r="R21" i="27"/>
  <c r="AN21" i="27" s="1"/>
  <c r="R19" i="27"/>
  <c r="Y19" i="27" s="1"/>
  <c r="R18" i="27"/>
  <c r="Y18" i="27" s="1"/>
  <c r="P17" i="27"/>
  <c r="R17" i="27" s="1"/>
  <c r="R15" i="27"/>
  <c r="AE15" i="27" s="1"/>
  <c r="R12" i="27"/>
  <c r="AN12" i="27" s="1"/>
  <c r="R8" i="27"/>
  <c r="AK8" i="27" s="1"/>
  <c r="R7" i="27"/>
  <c r="AK7" i="27" s="1"/>
  <c r="P6" i="27"/>
  <c r="R6" i="27" s="1"/>
  <c r="P5" i="27"/>
  <c r="R5" i="27" s="1"/>
  <c r="R4" i="27"/>
  <c r="AB4" i="27" s="1"/>
  <c r="O4" i="27"/>
  <c r="O5" i="27" s="1"/>
  <c r="R3" i="27"/>
  <c r="AB3" i="27" s="1"/>
  <c r="O94" i="26"/>
  <c r="R95" i="26"/>
  <c r="AM95" i="26" s="1"/>
  <c r="R94" i="26"/>
  <c r="AM94" i="26" s="1"/>
  <c r="R97" i="26"/>
  <c r="AN97" i="26" s="1"/>
  <c r="R92" i="26"/>
  <c r="AN92" i="26" s="1"/>
  <c r="R91" i="26"/>
  <c r="AN91" i="26" s="1"/>
  <c r="R90" i="26"/>
  <c r="AN90" i="26" s="1"/>
  <c r="R89" i="26"/>
  <c r="AN89" i="26" s="1"/>
  <c r="O89" i="26"/>
  <c r="R80" i="26"/>
  <c r="Y80" i="26" s="1"/>
  <c r="R78" i="26"/>
  <c r="AK78" i="26" s="1"/>
  <c r="R77" i="26"/>
  <c r="AK77" i="26" s="1"/>
  <c r="AK75" i="26"/>
  <c r="AE75" i="26"/>
  <c r="R75" i="26"/>
  <c r="AN75" i="26" s="1"/>
  <c r="AH74" i="26"/>
  <c r="R74" i="26"/>
  <c r="Y74" i="26" s="1"/>
  <c r="R73" i="26"/>
  <c r="Y73" i="26" s="1"/>
  <c r="AK72" i="26"/>
  <c r="R72" i="26"/>
  <c r="Y72" i="26" s="1"/>
  <c r="O72" i="26"/>
  <c r="O73" i="26" s="1"/>
  <c r="AK63" i="26"/>
  <c r="R63" i="26"/>
  <c r="AH63" i="26" s="1"/>
  <c r="R61" i="26"/>
  <c r="AN61" i="26" s="1"/>
  <c r="R60" i="26"/>
  <c r="AN60" i="26" s="1"/>
  <c r="R58" i="26"/>
  <c r="AN58" i="26" s="1"/>
  <c r="R57" i="26"/>
  <c r="AN57" i="26" s="1"/>
  <c r="R56" i="26"/>
  <c r="AN56" i="26" s="1"/>
  <c r="R55" i="26"/>
  <c r="AN55" i="26" s="1"/>
  <c r="O55" i="26"/>
  <c r="O56" i="26" s="1"/>
  <c r="O57" i="26" s="1"/>
  <c r="O58" i="26" s="1"/>
  <c r="O59" i="26" s="1"/>
  <c r="R44" i="26"/>
  <c r="AN44" i="26" s="1"/>
  <c r="R42" i="26"/>
  <c r="AN42" i="26" s="1"/>
  <c r="AB41" i="26"/>
  <c r="Y41" i="26"/>
  <c r="R41" i="26"/>
  <c r="AN41" i="26" s="1"/>
  <c r="AH40" i="26"/>
  <c r="R40" i="26"/>
  <c r="AN40" i="26" s="1"/>
  <c r="R37" i="26"/>
  <c r="AK37" i="26" s="1"/>
  <c r="R35" i="26"/>
  <c r="Y35" i="26" s="1"/>
  <c r="AN33" i="26"/>
  <c r="R33" i="26"/>
  <c r="AH33" i="26" s="1"/>
  <c r="R31" i="26"/>
  <c r="AE31" i="26" s="1"/>
  <c r="R30" i="26"/>
  <c r="AE30" i="26" s="1"/>
  <c r="R28" i="26"/>
  <c r="AN28" i="26" s="1"/>
  <c r="R27" i="26"/>
  <c r="AN27" i="26" s="1"/>
  <c r="R25" i="26"/>
  <c r="AN25" i="26" s="1"/>
  <c r="R24" i="26"/>
  <c r="AN24" i="26" s="1"/>
  <c r="R22" i="26"/>
  <c r="AN22" i="26" s="1"/>
  <c r="R21" i="26"/>
  <c r="AN21" i="26" s="1"/>
  <c r="R19" i="26"/>
  <c r="Y19" i="26" s="1"/>
  <c r="AB18" i="26"/>
  <c r="R18" i="26"/>
  <c r="Y18" i="26" s="1"/>
  <c r="P17" i="26"/>
  <c r="R17" i="26" s="1"/>
  <c r="AE15" i="26"/>
  <c r="AB15" i="26"/>
  <c r="R15" i="26"/>
  <c r="AN15" i="26" s="1"/>
  <c r="R12" i="26"/>
  <c r="AB12" i="26" s="1"/>
  <c r="R8" i="26"/>
  <c r="AN8" i="26" s="1"/>
  <c r="R7" i="26"/>
  <c r="AN7" i="26" s="1"/>
  <c r="P6" i="26"/>
  <c r="R6" i="26" s="1"/>
  <c r="P5" i="26"/>
  <c r="R5" i="26" s="1"/>
  <c r="R4" i="26"/>
  <c r="AK4" i="26" s="1"/>
  <c r="O4" i="26"/>
  <c r="O5" i="26" s="1"/>
  <c r="Y3" i="26"/>
  <c r="R3" i="26"/>
  <c r="AK3" i="26" s="1"/>
  <c r="O55" i="24"/>
  <c r="AB17" i="29" l="1"/>
  <c r="AK17" i="29"/>
  <c r="Y17" i="29"/>
  <c r="AN17" i="29"/>
  <c r="AE17" i="29"/>
  <c r="AH17" i="29"/>
  <c r="AB5" i="29"/>
  <c r="AE5" i="29"/>
  <c r="Y5" i="29"/>
  <c r="AK5" i="29"/>
  <c r="AN5" i="29"/>
  <c r="AH5" i="29"/>
  <c r="O45" i="29"/>
  <c r="O44" i="29"/>
  <c r="O6" i="29"/>
  <c r="Y6" i="29"/>
  <c r="AH6" i="29"/>
  <c r="AN6" i="29"/>
  <c r="AK6" i="29"/>
  <c r="AB6" i="29"/>
  <c r="AE6" i="29"/>
  <c r="O74" i="29"/>
  <c r="O75" i="29" s="1"/>
  <c r="O76" i="29" s="1"/>
  <c r="O81" i="29"/>
  <c r="O80" i="29"/>
  <c r="O79" i="29"/>
  <c r="O78" i="29"/>
  <c r="O77" i="29"/>
  <c r="AK3" i="29"/>
  <c r="AK4" i="29"/>
  <c r="AN15" i="29"/>
  <c r="AH18" i="29"/>
  <c r="AH19" i="29"/>
  <c r="AE21" i="29"/>
  <c r="AE22" i="29"/>
  <c r="AB24" i="29"/>
  <c r="AB25" i="29"/>
  <c r="Y27" i="29"/>
  <c r="Y28" i="29"/>
  <c r="AN35" i="29"/>
  <c r="AK37" i="29"/>
  <c r="AE40" i="29"/>
  <c r="AE41" i="29"/>
  <c r="AE42" i="29"/>
  <c r="AB44" i="29"/>
  <c r="Y55" i="29"/>
  <c r="Y56" i="29"/>
  <c r="Y57" i="29"/>
  <c r="Y58" i="29"/>
  <c r="O63" i="29"/>
  <c r="O64" i="29"/>
  <c r="AN72" i="29"/>
  <c r="AN73" i="29"/>
  <c r="AN74" i="29"/>
  <c r="AN75" i="29"/>
  <c r="AK77" i="29"/>
  <c r="AK78" i="29"/>
  <c r="AH80" i="29"/>
  <c r="AE89" i="29"/>
  <c r="AE90" i="29"/>
  <c r="AE91" i="29"/>
  <c r="AE92" i="29"/>
  <c r="AA94" i="29"/>
  <c r="AA95" i="29"/>
  <c r="Y97" i="29"/>
  <c r="AB55" i="29"/>
  <c r="AB97" i="29"/>
  <c r="AB12" i="29"/>
  <c r="AN18" i="29"/>
  <c r="AN19" i="29"/>
  <c r="AK21" i="29"/>
  <c r="AK22" i="29"/>
  <c r="AH24" i="29"/>
  <c r="AH25" i="29"/>
  <c r="AE27" i="29"/>
  <c r="AE28" i="29"/>
  <c r="Y33" i="29"/>
  <c r="AH44" i="29"/>
  <c r="AE55" i="29"/>
  <c r="AE56" i="29"/>
  <c r="AE57" i="29"/>
  <c r="AE58" i="29"/>
  <c r="Y63" i="29"/>
  <c r="AE97" i="29"/>
  <c r="AB58" i="29"/>
  <c r="AK24" i="29"/>
  <c r="AK25" i="29"/>
  <c r="AH27" i="29"/>
  <c r="AH28" i="29"/>
  <c r="AE30" i="29"/>
  <c r="AE31" i="29"/>
  <c r="AB33" i="29"/>
  <c r="Y35" i="29"/>
  <c r="AK44" i="29"/>
  <c r="AH55" i="29"/>
  <c r="AH56" i="29"/>
  <c r="AH57" i="29"/>
  <c r="AH58" i="29"/>
  <c r="AE60" i="29"/>
  <c r="AE61" i="29"/>
  <c r="AB63" i="29"/>
  <c r="Y72" i="29"/>
  <c r="Y73" i="29"/>
  <c r="Y74" i="29"/>
  <c r="Y75" i="29"/>
  <c r="AJ94" i="29"/>
  <c r="AJ95" i="29"/>
  <c r="AH97" i="29"/>
  <c r="AB28" i="29"/>
  <c r="AB57" i="29"/>
  <c r="Y3" i="29"/>
  <c r="Y4" i="29"/>
  <c r="AH12" i="29"/>
  <c r="AB15" i="29"/>
  <c r="AK27" i="29"/>
  <c r="AK28" i="29"/>
  <c r="AH30" i="29"/>
  <c r="AH31" i="29"/>
  <c r="AE33" i="29"/>
  <c r="AB35" i="29"/>
  <c r="Y37" i="29"/>
  <c r="AK55" i="29"/>
  <c r="AK56" i="29"/>
  <c r="AK57" i="29"/>
  <c r="AK58" i="29"/>
  <c r="AH60" i="29"/>
  <c r="AH61" i="29"/>
  <c r="AE63" i="29"/>
  <c r="AB72" i="29"/>
  <c r="AB73" i="29"/>
  <c r="AB74" i="29"/>
  <c r="AB75" i="29"/>
  <c r="Y77" i="29"/>
  <c r="Y78" i="29"/>
  <c r="O90" i="29"/>
  <c r="AK97" i="29"/>
  <c r="AB3" i="29"/>
  <c r="AB4" i="29"/>
  <c r="AK12" i="29"/>
  <c r="AN27" i="29"/>
  <c r="AH33" i="29"/>
  <c r="AN56" i="29"/>
  <c r="AH63" i="29"/>
  <c r="AE72" i="29"/>
  <c r="AE73" i="29"/>
  <c r="AE74" i="29"/>
  <c r="AE75" i="29"/>
  <c r="AH37" i="27"/>
  <c r="AE18" i="27"/>
  <c r="AN37" i="27"/>
  <c r="AB37" i="27"/>
  <c r="AK18" i="27"/>
  <c r="Y78" i="27"/>
  <c r="AK73" i="27"/>
  <c r="AB25" i="27"/>
  <c r="AB35" i="27"/>
  <c r="AB40" i="27"/>
  <c r="AB91" i="27"/>
  <c r="AE25" i="27"/>
  <c r="AE35" i="27"/>
  <c r="AN7" i="27"/>
  <c r="Y37" i="27"/>
  <c r="AE44" i="27"/>
  <c r="AE4" i="27"/>
  <c r="AB21" i="27"/>
  <c r="AE40" i="27"/>
  <c r="Y74" i="27"/>
  <c r="AH78" i="27"/>
  <c r="AH4" i="27"/>
  <c r="AH72" i="27"/>
  <c r="AN74" i="27"/>
  <c r="AE80" i="27"/>
  <c r="Y3" i="27"/>
  <c r="AE22" i="27"/>
  <c r="AE37" i="27"/>
  <c r="AH74" i="27"/>
  <c r="AE3" i="27"/>
  <c r="AE21" i="27"/>
  <c r="AK3" i="27"/>
  <c r="AE7" i="27"/>
  <c r="AE73" i="27"/>
  <c r="AB89" i="27"/>
  <c r="AA95" i="27"/>
  <c r="AH89" i="27"/>
  <c r="Y5" i="27"/>
  <c r="AE5" i="27"/>
  <c r="AB5" i="27"/>
  <c r="AK5" i="27"/>
  <c r="AH5" i="27"/>
  <c r="Y17" i="27"/>
  <c r="AB17" i="27"/>
  <c r="AK17" i="27"/>
  <c r="AH17" i="27"/>
  <c r="AE17" i="27"/>
  <c r="Y24" i="27"/>
  <c r="AE42" i="27"/>
  <c r="AN63" i="27"/>
  <c r="AN73" i="27"/>
  <c r="Y77" i="27"/>
  <c r="AH80" i="27"/>
  <c r="AE91" i="27"/>
  <c r="X94" i="27"/>
  <c r="AH3" i="27"/>
  <c r="AK4" i="27"/>
  <c r="Y8" i="27"/>
  <c r="AB15" i="27"/>
  <c r="AB19" i="27"/>
  <c r="AH21" i="27"/>
  <c r="AB24" i="27"/>
  <c r="AH35" i="27"/>
  <c r="Y41" i="27"/>
  <c r="AH42" i="27"/>
  <c r="O64" i="27"/>
  <c r="AN72" i="27"/>
  <c r="Y75" i="27"/>
  <c r="AB77" i="27"/>
  <c r="AE78" i="27"/>
  <c r="AK80" i="27"/>
  <c r="Y90" i="27"/>
  <c r="AH91" i="27"/>
  <c r="AA94" i="27"/>
  <c r="AB41" i="27"/>
  <c r="AE77" i="27"/>
  <c r="AN3" i="27"/>
  <c r="Y7" i="27"/>
  <c r="AE8" i="27"/>
  <c r="AK15" i="27"/>
  <c r="AH19" i="27"/>
  <c r="Y22" i="27"/>
  <c r="AN35" i="27"/>
  <c r="AE41" i="27"/>
  <c r="Y44" i="27"/>
  <c r="O60" i="27"/>
  <c r="O61" i="27" s="1"/>
  <c r="O62" i="27" s="1"/>
  <c r="Y73" i="27"/>
  <c r="AB74" i="27"/>
  <c r="AE75" i="27"/>
  <c r="AH77" i="27"/>
  <c r="AK78" i="27"/>
  <c r="AE90" i="27"/>
  <c r="Y92" i="27"/>
  <c r="Y15" i="27"/>
  <c r="AN4" i="27"/>
  <c r="AB8" i="27"/>
  <c r="AH15" i="27"/>
  <c r="AE19" i="27"/>
  <c r="AE24" i="27"/>
  <c r="AK35" i="27"/>
  <c r="AB75" i="27"/>
  <c r="AB90" i="27"/>
  <c r="AD94" i="27"/>
  <c r="AB7" i="27"/>
  <c r="AH8" i="27"/>
  <c r="AN15" i="27"/>
  <c r="AB18" i="27"/>
  <c r="AK19" i="27"/>
  <c r="AB22" i="27"/>
  <c r="Y25" i="27"/>
  <c r="AN33" i="27"/>
  <c r="Y40" i="27"/>
  <c r="AH41" i="27"/>
  <c r="AB44" i="27"/>
  <c r="Y72" i="27"/>
  <c r="AB73" i="27"/>
  <c r="AE74" i="27"/>
  <c r="AH75" i="27"/>
  <c r="AK77" i="27"/>
  <c r="Y89" i="27"/>
  <c r="AH90" i="27"/>
  <c r="AB92" i="27"/>
  <c r="X95" i="27"/>
  <c r="AN8" i="27"/>
  <c r="AK75" i="27"/>
  <c r="AE92" i="27"/>
  <c r="Y4" i="27"/>
  <c r="AH7" i="27"/>
  <c r="AH18" i="27"/>
  <c r="Y21" i="27"/>
  <c r="AH22" i="27"/>
  <c r="Y42" i="27"/>
  <c r="O63" i="27"/>
  <c r="AB80" i="27"/>
  <c r="AE89" i="27"/>
  <c r="Y91" i="27"/>
  <c r="AH92" i="27"/>
  <c r="AD95" i="27"/>
  <c r="Y6" i="27"/>
  <c r="AE6" i="27"/>
  <c r="AN6" i="27"/>
  <c r="AB6" i="27"/>
  <c r="AK6" i="27"/>
  <c r="AH6" i="27"/>
  <c r="O81" i="27"/>
  <c r="O80" i="27"/>
  <c r="O74" i="27"/>
  <c r="O75" i="27" s="1"/>
  <c r="O76" i="27" s="1"/>
  <c r="O79" i="27"/>
  <c r="O78" i="27"/>
  <c r="O77" i="27"/>
  <c r="O45" i="27"/>
  <c r="O44" i="27"/>
  <c r="O6" i="27"/>
  <c r="Y97" i="27"/>
  <c r="Y28" i="27"/>
  <c r="Y56" i="27"/>
  <c r="Y12" i="27"/>
  <c r="Y30" i="27"/>
  <c r="AB56" i="27"/>
  <c r="AB58" i="27"/>
  <c r="Y61" i="27"/>
  <c r="AN5" i="27"/>
  <c r="AB12" i="27"/>
  <c r="AN17" i="27"/>
  <c r="AN18" i="27"/>
  <c r="AN19" i="27"/>
  <c r="AK21" i="27"/>
  <c r="AK22" i="27"/>
  <c r="AH24" i="27"/>
  <c r="AH25" i="27"/>
  <c r="AE27" i="27"/>
  <c r="AE28" i="27"/>
  <c r="AB30" i="27"/>
  <c r="AB31" i="27"/>
  <c r="Y33" i="27"/>
  <c r="AK40" i="27"/>
  <c r="AK41" i="27"/>
  <c r="AK42" i="27"/>
  <c r="AH44" i="27"/>
  <c r="AE55" i="27"/>
  <c r="AE56" i="27"/>
  <c r="AE57" i="27"/>
  <c r="AE58" i="27"/>
  <c r="AB60" i="27"/>
  <c r="AB61" i="27"/>
  <c r="Y63" i="27"/>
  <c r="AN80" i="27"/>
  <c r="AK89" i="27"/>
  <c r="AK90" i="27"/>
  <c r="AK91" i="27"/>
  <c r="AK92" i="27"/>
  <c r="AG94" i="27"/>
  <c r="AG95" i="27"/>
  <c r="AE97" i="27"/>
  <c r="Y57" i="27"/>
  <c r="AB27" i="27"/>
  <c r="Y31" i="27"/>
  <c r="AB55" i="27"/>
  <c r="AB57" i="27"/>
  <c r="Y60" i="27"/>
  <c r="AB97" i="27"/>
  <c r="AE12" i="27"/>
  <c r="AK24" i="27"/>
  <c r="AK25" i="27"/>
  <c r="AH27" i="27"/>
  <c r="AH28" i="27"/>
  <c r="AE30" i="27"/>
  <c r="AE31" i="27"/>
  <c r="AB33" i="27"/>
  <c r="AK44" i="27"/>
  <c r="AH55" i="27"/>
  <c r="AH56" i="27"/>
  <c r="AH57" i="27"/>
  <c r="AH58" i="27"/>
  <c r="AE60" i="27"/>
  <c r="AE61" i="27"/>
  <c r="AB63" i="27"/>
  <c r="AJ94" i="27"/>
  <c r="AJ95" i="27"/>
  <c r="AH97" i="27"/>
  <c r="Y55" i="27"/>
  <c r="AK27" i="27"/>
  <c r="AH30" i="27"/>
  <c r="AE33" i="27"/>
  <c r="AK55" i="27"/>
  <c r="AK56" i="27"/>
  <c r="AK57" i="27"/>
  <c r="AK58" i="27"/>
  <c r="AH60" i="27"/>
  <c r="AH61" i="27"/>
  <c r="AE63" i="27"/>
  <c r="O90" i="27"/>
  <c r="AK97" i="27"/>
  <c r="Y27" i="27"/>
  <c r="AB28" i="27"/>
  <c r="AH12" i="27"/>
  <c r="AK28" i="27"/>
  <c r="AH31" i="27"/>
  <c r="AK12" i="27"/>
  <c r="AK30" i="27"/>
  <c r="AK31" i="27"/>
  <c r="AH33" i="27"/>
  <c r="AN58" i="27"/>
  <c r="AK60" i="27"/>
  <c r="AK61" i="27"/>
  <c r="AH63" i="27"/>
  <c r="O95" i="26"/>
  <c r="O96" i="26" s="1"/>
  <c r="AK56" i="26"/>
  <c r="AE63" i="26"/>
  <c r="AE74" i="26"/>
  <c r="AB3" i="26"/>
  <c r="AE37" i="26"/>
  <c r="AB42" i="26"/>
  <c r="AK57" i="26"/>
  <c r="Y78" i="26"/>
  <c r="AB31" i="26"/>
  <c r="AH37" i="26"/>
  <c r="AH42" i="26"/>
  <c r="Y75" i="26"/>
  <c r="AB78" i="26"/>
  <c r="AH31" i="26"/>
  <c r="AK58" i="26"/>
  <c r="AE72" i="26"/>
  <c r="AB75" i="26"/>
  <c r="AB4" i="26"/>
  <c r="AE4" i="26"/>
  <c r="AE33" i="26"/>
  <c r="AH75" i="26"/>
  <c r="Y17" i="26"/>
  <c r="AB17" i="26"/>
  <c r="Y5" i="26"/>
  <c r="AB5" i="26"/>
  <c r="Y12" i="26"/>
  <c r="AB35" i="26"/>
  <c r="X95" i="26"/>
  <c r="AE3" i="26"/>
  <c r="AH4" i="26"/>
  <c r="AB7" i="26"/>
  <c r="AE12" i="26"/>
  <c r="AH15" i="26"/>
  <c r="AB19" i="26"/>
  <c r="AB22" i="26"/>
  <c r="AB30" i="26"/>
  <c r="AK31" i="26"/>
  <c r="AE35" i="26"/>
  <c r="AN37" i="26"/>
  <c r="AH41" i="26"/>
  <c r="AK55" i="26"/>
  <c r="Y60" i="26"/>
  <c r="AB61" i="26"/>
  <c r="AN63" i="26"/>
  <c r="AB73" i="26"/>
  <c r="AK74" i="26"/>
  <c r="Y77" i="26"/>
  <c r="AE78" i="26"/>
  <c r="AB89" i="26"/>
  <c r="AB91" i="26"/>
  <c r="O97" i="26"/>
  <c r="AA94" i="26"/>
  <c r="AA95" i="26"/>
  <c r="Y7" i="26"/>
  <c r="Y22" i="26"/>
  <c r="X94" i="26"/>
  <c r="AH3" i="26"/>
  <c r="AN4" i="26"/>
  <c r="AH7" i="26"/>
  <c r="AH12" i="26"/>
  <c r="AK15" i="26"/>
  <c r="AE19" i="26"/>
  <c r="AH22" i="26"/>
  <c r="AH30" i="26"/>
  <c r="AN31" i="26"/>
  <c r="AH35" i="26"/>
  <c r="AB60" i="26"/>
  <c r="AE61" i="26"/>
  <c r="AE73" i="26"/>
  <c r="AB77" i="26"/>
  <c r="AH78" i="26"/>
  <c r="AH89" i="26"/>
  <c r="AH91" i="26"/>
  <c r="AD94" i="26"/>
  <c r="AD95" i="26"/>
  <c r="AN3" i="26"/>
  <c r="AK12" i="26"/>
  <c r="AK30" i="26"/>
  <c r="AK35" i="26"/>
  <c r="Y40" i="26"/>
  <c r="Y42" i="26"/>
  <c r="AE60" i="26"/>
  <c r="AH61" i="26"/>
  <c r="AH73" i="26"/>
  <c r="AE77" i="26"/>
  <c r="AN78" i="26"/>
  <c r="AK97" i="26"/>
  <c r="AG94" i="26"/>
  <c r="AG95" i="26"/>
  <c r="Y61" i="26"/>
  <c r="Y91" i="26"/>
  <c r="Y8" i="26"/>
  <c r="AN12" i="26"/>
  <c r="Y21" i="26"/>
  <c r="AN30" i="26"/>
  <c r="AB40" i="26"/>
  <c r="AH60" i="26"/>
  <c r="AK61" i="26"/>
  <c r="AB72" i="26"/>
  <c r="AK73" i="26"/>
  <c r="AH77" i="26"/>
  <c r="Y90" i="26"/>
  <c r="Y92" i="26"/>
  <c r="AJ94" i="26"/>
  <c r="AJ95" i="26"/>
  <c r="Y30" i="26"/>
  <c r="Y89" i="26"/>
  <c r="AB8" i="26"/>
  <c r="AB21" i="26"/>
  <c r="AK33" i="26"/>
  <c r="Y37" i="26"/>
  <c r="AK60" i="26"/>
  <c r="AN77" i="26"/>
  <c r="AB80" i="26"/>
  <c r="AB90" i="26"/>
  <c r="AB92" i="26"/>
  <c r="Y4" i="26"/>
  <c r="AH8" i="26"/>
  <c r="Y15" i="26"/>
  <c r="AH21" i="26"/>
  <c r="Y31" i="26"/>
  <c r="AB37" i="26"/>
  <c r="AH72" i="26"/>
  <c r="AB74" i="26"/>
  <c r="AH90" i="26"/>
  <c r="AH92" i="26"/>
  <c r="O45" i="26"/>
  <c r="O44" i="26"/>
  <c r="O6" i="26"/>
  <c r="Y6" i="26"/>
  <c r="AN6" i="26"/>
  <c r="AB6" i="26"/>
  <c r="AK6" i="26"/>
  <c r="AH6" i="26"/>
  <c r="AE6" i="26"/>
  <c r="O81" i="26"/>
  <c r="O80" i="26"/>
  <c r="O74" i="26"/>
  <c r="O75" i="26" s="1"/>
  <c r="O76" i="26" s="1"/>
  <c r="O79" i="26"/>
  <c r="O78" i="26"/>
  <c r="O77" i="26"/>
  <c r="AE5" i="26"/>
  <c r="AE18" i="26"/>
  <c r="Y24" i="26"/>
  <c r="Y44" i="26"/>
  <c r="O60" i="26"/>
  <c r="O61" i="26" s="1"/>
  <c r="O62" i="26" s="1"/>
  <c r="AE80" i="26"/>
  <c r="AH5" i="26"/>
  <c r="AE7" i="26"/>
  <c r="AE8" i="26"/>
  <c r="AH17" i="26"/>
  <c r="AH18" i="26"/>
  <c r="AH19" i="26"/>
  <c r="AE21" i="26"/>
  <c r="AE22" i="26"/>
  <c r="AB24" i="26"/>
  <c r="AB25" i="26"/>
  <c r="Y27" i="26"/>
  <c r="Y28" i="26"/>
  <c r="AN35" i="26"/>
  <c r="AE40" i="26"/>
  <c r="AE41" i="26"/>
  <c r="AE42" i="26"/>
  <c r="AB44" i="26"/>
  <c r="Y55" i="26"/>
  <c r="Y56" i="26"/>
  <c r="Y57" i="26"/>
  <c r="Y58" i="26"/>
  <c r="O63" i="26"/>
  <c r="O64" i="26"/>
  <c r="AN72" i="26"/>
  <c r="AN73" i="26"/>
  <c r="AN74" i="26"/>
  <c r="AH80" i="26"/>
  <c r="AE89" i="26"/>
  <c r="AE90" i="26"/>
  <c r="AE91" i="26"/>
  <c r="AE92" i="26"/>
  <c r="Y97" i="26"/>
  <c r="Y25" i="26"/>
  <c r="AK18" i="26"/>
  <c r="AE24" i="26"/>
  <c r="AB27" i="26"/>
  <c r="AB28" i="26"/>
  <c r="AB55" i="26"/>
  <c r="AB57" i="26"/>
  <c r="AK80" i="26"/>
  <c r="AB97" i="26"/>
  <c r="AN5" i="26"/>
  <c r="AK7" i="26"/>
  <c r="AK8" i="26"/>
  <c r="AN17" i="26"/>
  <c r="AN18" i="26"/>
  <c r="AN19" i="26"/>
  <c r="AK21" i="26"/>
  <c r="AK22" i="26"/>
  <c r="AH24" i="26"/>
  <c r="AH25" i="26"/>
  <c r="AE27" i="26"/>
  <c r="AE28" i="26"/>
  <c r="Y33" i="26"/>
  <c r="AK40" i="26"/>
  <c r="AK41" i="26"/>
  <c r="AK42" i="26"/>
  <c r="AH44" i="26"/>
  <c r="AE55" i="26"/>
  <c r="AE56" i="26"/>
  <c r="AE57" i="26"/>
  <c r="AE58" i="26"/>
  <c r="Y63" i="26"/>
  <c r="AN80" i="26"/>
  <c r="AK89" i="26"/>
  <c r="AK90" i="26"/>
  <c r="AK91" i="26"/>
  <c r="AK92" i="26"/>
  <c r="AE97" i="26"/>
  <c r="AE17" i="26"/>
  <c r="AK5" i="26"/>
  <c r="AK17" i="26"/>
  <c r="AK19" i="26"/>
  <c r="AE25" i="26"/>
  <c r="AE44" i="26"/>
  <c r="AB56" i="26"/>
  <c r="AB58" i="26"/>
  <c r="AK24" i="26"/>
  <c r="AK25" i="26"/>
  <c r="AH27" i="26"/>
  <c r="AH28" i="26"/>
  <c r="AB33" i="26"/>
  <c r="AK44" i="26"/>
  <c r="AH55" i="26"/>
  <c r="AH56" i="26"/>
  <c r="AH57" i="26"/>
  <c r="AH58" i="26"/>
  <c r="AB63" i="26"/>
  <c r="AH97" i="26"/>
  <c r="AK27" i="26"/>
  <c r="AK28" i="26"/>
  <c r="O90" i="26"/>
  <c r="R4" i="24"/>
  <c r="AE4" i="24" s="1"/>
  <c r="R7" i="24"/>
  <c r="AE7" i="24" s="1"/>
  <c r="R8" i="24"/>
  <c r="AH8" i="24" s="1"/>
  <c r="R12" i="24"/>
  <c r="AN12" i="24" s="1"/>
  <c r="Y12" i="24"/>
  <c r="AB12" i="24"/>
  <c r="R15" i="24"/>
  <c r="AE15" i="24" s="1"/>
  <c r="R18" i="24"/>
  <c r="AN18" i="24" s="1"/>
  <c r="R19" i="24"/>
  <c r="Y19" i="24" s="1"/>
  <c r="R21" i="24"/>
  <c r="Y21" i="24" s="1"/>
  <c r="R22" i="24"/>
  <c r="AB22" i="24" s="1"/>
  <c r="R24" i="24"/>
  <c r="AH24" i="24" s="1"/>
  <c r="R25" i="24"/>
  <c r="AK25" i="24" s="1"/>
  <c r="R27" i="24"/>
  <c r="Y27" i="24" s="1"/>
  <c r="R28" i="24"/>
  <c r="Y28" i="24" s="1"/>
  <c r="R30" i="24"/>
  <c r="AB30" i="24" s="1"/>
  <c r="R31" i="24"/>
  <c r="AE31" i="24" s="1"/>
  <c r="R33" i="24"/>
  <c r="AK33" i="24" s="1"/>
  <c r="R35" i="24"/>
  <c r="Y35" i="24" s="1"/>
  <c r="R37" i="24"/>
  <c r="Y37" i="24" s="1"/>
  <c r="R40" i="24"/>
  <c r="AE40" i="24" s="1"/>
  <c r="R41" i="24"/>
  <c r="AH41" i="24" s="1"/>
  <c r="AK41" i="24"/>
  <c r="R42" i="24"/>
  <c r="Y42" i="24" s="1"/>
  <c r="R44" i="24"/>
  <c r="Y44" i="24" s="1"/>
  <c r="R55" i="24"/>
  <c r="Y55" i="24" s="1"/>
  <c r="R56" i="24"/>
  <c r="AB56" i="24" s="1"/>
  <c r="R57" i="24"/>
  <c r="AE57" i="24" s="1"/>
  <c r="R58" i="24"/>
  <c r="AH58" i="24" s="1"/>
  <c r="R60" i="24"/>
  <c r="AN60" i="24" s="1"/>
  <c r="R61" i="24"/>
  <c r="Y61" i="24" s="1"/>
  <c r="R63" i="24"/>
  <c r="Y63" i="24" s="1"/>
  <c r="R72" i="24"/>
  <c r="AB72" i="24" s="1"/>
  <c r="R73" i="24"/>
  <c r="AE73" i="24" s="1"/>
  <c r="R74" i="24"/>
  <c r="AH74" i="24" s="1"/>
  <c r="AK74" i="24"/>
  <c r="R75" i="24"/>
  <c r="AE75" i="24" s="1"/>
  <c r="AH75" i="24"/>
  <c r="AN75" i="24"/>
  <c r="R77" i="24"/>
  <c r="Y77" i="24" s="1"/>
  <c r="R78" i="24"/>
  <c r="AE78" i="24" s="1"/>
  <c r="R80" i="24"/>
  <c r="AE80" i="24" s="1"/>
  <c r="R89" i="24"/>
  <c r="AE89" i="24" s="1"/>
  <c r="R90" i="24"/>
  <c r="AH90" i="24" s="1"/>
  <c r="R91" i="24"/>
  <c r="AK91" i="24" s="1"/>
  <c r="R92" i="24"/>
  <c r="AN92" i="24" s="1"/>
  <c r="AK92" i="24"/>
  <c r="R94" i="24"/>
  <c r="AN94" i="24" s="1"/>
  <c r="R95" i="24"/>
  <c r="Y95" i="24" s="1"/>
  <c r="R97" i="24"/>
  <c r="AE97" i="24" s="1"/>
  <c r="R3" i="24"/>
  <c r="AN3" i="24" s="1"/>
  <c r="O15" i="29" l="1"/>
  <c r="O16" i="29" s="1"/>
  <c r="O12" i="29"/>
  <c r="O13" i="29" s="1"/>
  <c r="O14" i="29" s="1"/>
  <c r="O7" i="29"/>
  <c r="O17" i="29"/>
  <c r="O98" i="29"/>
  <c r="O94" i="29"/>
  <c r="O95" i="29" s="1"/>
  <c r="O96" i="29" s="1"/>
  <c r="O91" i="29"/>
  <c r="O92" i="29" s="1"/>
  <c r="O93" i="29" s="1"/>
  <c r="O12" i="27"/>
  <c r="O13" i="27" s="1"/>
  <c r="O14" i="27" s="1"/>
  <c r="O7" i="27"/>
  <c r="O15" i="27"/>
  <c r="O16" i="27" s="1"/>
  <c r="O17" i="27"/>
  <c r="O98" i="27"/>
  <c r="O94" i="27"/>
  <c r="O95" i="27" s="1"/>
  <c r="O96" i="27" s="1"/>
  <c r="O91" i="27"/>
  <c r="O92" i="27" s="1"/>
  <c r="O93" i="27" s="1"/>
  <c r="O98" i="26"/>
  <c r="O91" i="26"/>
  <c r="O92" i="26" s="1"/>
  <c r="O93" i="26" s="1"/>
  <c r="O7" i="26"/>
  <c r="O15" i="26"/>
  <c r="O16" i="26" s="1"/>
  <c r="O12" i="26"/>
  <c r="O13" i="26" s="1"/>
  <c r="O14" i="26" s="1"/>
  <c r="O17" i="26"/>
  <c r="AH12" i="24"/>
  <c r="AE12" i="24"/>
  <c r="AB94" i="24"/>
  <c r="Y30" i="24"/>
  <c r="AH40" i="24"/>
  <c r="AH94" i="24"/>
  <c r="AE94" i="24"/>
  <c r="AB80" i="24"/>
  <c r="AB37" i="24"/>
  <c r="AK12" i="24"/>
  <c r="AB89" i="24"/>
  <c r="AB75" i="24"/>
  <c r="AN97" i="24"/>
  <c r="Y75" i="24"/>
  <c r="AH25" i="24"/>
  <c r="AK18" i="24"/>
  <c r="AK97" i="24"/>
  <c r="Y8" i="24"/>
  <c r="AK58" i="24"/>
  <c r="AH31" i="24"/>
  <c r="AK24" i="24"/>
  <c r="AB95" i="24"/>
  <c r="Y91" i="24"/>
  <c r="AK40" i="24"/>
  <c r="AK7" i="24"/>
  <c r="AN90" i="24"/>
  <c r="AE72" i="24"/>
  <c r="AB21" i="24"/>
  <c r="AE74" i="24"/>
  <c r="Y72" i="24"/>
  <c r="AE58" i="24"/>
  <c r="AN41" i="24"/>
  <c r="AB31" i="24"/>
  <c r="AB25" i="24"/>
  <c r="Y25" i="24"/>
  <c r="AH97" i="24"/>
  <c r="Y94" i="24"/>
  <c r="AK90" i="24"/>
  <c r="Y80" i="24"/>
  <c r="AK75" i="24"/>
  <c r="AK73" i="24"/>
  <c r="AB63" i="24"/>
  <c r="AN42" i="24"/>
  <c r="AE41" i="24"/>
  <c r="AN33" i="24"/>
  <c r="AH7" i="24"/>
  <c r="AB97" i="24"/>
  <c r="AE90" i="24"/>
  <c r="AH73" i="24"/>
  <c r="AN56" i="24"/>
  <c r="AK42" i="24"/>
  <c r="AH33" i="24"/>
  <c r="AB7" i="24"/>
  <c r="AK78" i="24"/>
  <c r="AB73" i="24"/>
  <c r="AH56" i="24"/>
  <c r="AH42" i="24"/>
  <c r="AB33" i="24"/>
  <c r="AE24" i="24"/>
  <c r="AK15" i="24"/>
  <c r="AK89" i="24"/>
  <c r="AH78" i="24"/>
  <c r="AE56" i="24"/>
  <c r="AE42" i="24"/>
  <c r="AH15" i="24"/>
  <c r="AH91" i="24"/>
  <c r="AH89" i="24"/>
  <c r="AB78" i="24"/>
  <c r="AH72" i="24"/>
  <c r="AN58" i="24"/>
  <c r="Y56" i="24"/>
  <c r="AB42" i="24"/>
  <c r="AK31" i="24"/>
  <c r="AN25" i="24"/>
  <c r="AB15" i="24"/>
  <c r="AE8" i="24"/>
  <c r="Y3" i="24"/>
  <c r="AB3" i="24"/>
  <c r="AK28" i="24"/>
  <c r="AE3" i="24"/>
  <c r="AN80" i="24"/>
  <c r="AH28" i="24"/>
  <c r="AK22" i="24"/>
  <c r="AK57" i="24"/>
  <c r="AK30" i="24"/>
  <c r="AH22" i="24"/>
  <c r="AK3" i="24"/>
  <c r="AH80" i="24"/>
  <c r="Y78" i="24"/>
  <c r="AH57" i="24"/>
  <c r="AB55" i="24"/>
  <c r="AB40" i="24"/>
  <c r="Y33" i="24"/>
  <c r="AH30" i="24"/>
  <c r="AB28" i="24"/>
  <c r="AE22" i="24"/>
  <c r="AN8" i="24"/>
  <c r="AB4" i="24"/>
  <c r="AN28" i="24"/>
  <c r="AN22" i="24"/>
  <c r="AN30" i="24"/>
  <c r="AH3" i="24"/>
  <c r="AK80" i="24"/>
  <c r="AE28" i="24"/>
  <c r="AK94" i="24"/>
  <c r="AN91" i="24"/>
  <c r="AN89" i="24"/>
  <c r="AN74" i="24"/>
  <c r="AN72" i="24"/>
  <c r="AK60" i="24"/>
  <c r="AB57" i="24"/>
  <c r="AE30" i="24"/>
  <c r="AN24" i="24"/>
  <c r="Y22" i="24"/>
  <c r="AK8" i="24"/>
  <c r="Y4" i="24"/>
  <c r="Y97" i="24"/>
  <c r="AH92" i="24"/>
  <c r="AE91" i="24"/>
  <c r="AB90" i="24"/>
  <c r="Y89" i="24"/>
  <c r="AN78" i="24"/>
  <c r="AK77" i="24"/>
  <c r="AB74" i="24"/>
  <c r="Y73" i="24"/>
  <c r="AK61" i="24"/>
  <c r="AH60" i="24"/>
  <c r="AB58" i="24"/>
  <c r="Y57" i="24"/>
  <c r="AK44" i="24"/>
  <c r="AB41" i="24"/>
  <c r="Y40" i="24"/>
  <c r="AK35" i="24"/>
  <c r="AE33" i="24"/>
  <c r="Y31" i="24"/>
  <c r="AK27" i="24"/>
  <c r="AE25" i="24"/>
  <c r="AB24" i="24"/>
  <c r="AK19" i="24"/>
  <c r="AH18" i="24"/>
  <c r="Y15" i="24"/>
  <c r="AB8" i="24"/>
  <c r="Y7" i="24"/>
  <c r="AN4" i="24"/>
  <c r="AN61" i="24"/>
  <c r="AN44" i="24"/>
  <c r="AN19" i="24"/>
  <c r="AN95" i="24"/>
  <c r="AE92" i="24"/>
  <c r="AB91" i="24"/>
  <c r="Y90" i="24"/>
  <c r="AH77" i="24"/>
  <c r="Y74" i="24"/>
  <c r="AN63" i="24"/>
  <c r="AH61" i="24"/>
  <c r="AE60" i="24"/>
  <c r="Y58" i="24"/>
  <c r="AN55" i="24"/>
  <c r="AH44" i="24"/>
  <c r="Y41" i="24"/>
  <c r="AN37" i="24"/>
  <c r="AH35" i="24"/>
  <c r="AH27" i="24"/>
  <c r="Y24" i="24"/>
  <c r="AN21" i="24"/>
  <c r="AH19" i="24"/>
  <c r="AE18" i="24"/>
  <c r="AK4" i="24"/>
  <c r="AN35" i="24"/>
  <c r="AN27" i="24"/>
  <c r="AK95" i="24"/>
  <c r="AB92" i="24"/>
  <c r="AE77" i="24"/>
  <c r="AK63" i="24"/>
  <c r="AE61" i="24"/>
  <c r="AB60" i="24"/>
  <c r="AK55" i="24"/>
  <c r="AE44" i="24"/>
  <c r="AK37" i="24"/>
  <c r="AE35" i="24"/>
  <c r="AE27" i="24"/>
  <c r="AK21" i="24"/>
  <c r="AE19" i="24"/>
  <c r="AB18" i="24"/>
  <c r="AH4" i="24"/>
  <c r="AN77" i="24"/>
  <c r="AH95" i="24"/>
  <c r="Y92" i="24"/>
  <c r="AB77" i="24"/>
  <c r="AN73" i="24"/>
  <c r="AK72" i="24"/>
  <c r="AH63" i="24"/>
  <c r="AB61" i="24"/>
  <c r="Y60" i="24"/>
  <c r="AN57" i="24"/>
  <c r="AK56" i="24"/>
  <c r="AH55" i="24"/>
  <c r="AB44" i="24"/>
  <c r="AN40" i="24"/>
  <c r="AH37" i="24"/>
  <c r="AB35" i="24"/>
  <c r="AN31" i="24"/>
  <c r="AB27" i="24"/>
  <c r="AH21" i="24"/>
  <c r="AB19" i="24"/>
  <c r="Y18" i="24"/>
  <c r="AN15" i="24"/>
  <c r="AN7" i="24"/>
  <c r="AE95" i="24"/>
  <c r="AE63" i="24"/>
  <c r="AE55" i="24"/>
  <c r="AE37" i="24"/>
  <c r="AE21" i="24"/>
  <c r="O40" i="29" l="1"/>
  <c r="O21" i="29"/>
  <c r="O24" i="29" s="1"/>
  <c r="O25" i="29" s="1"/>
  <c r="O26" i="29" s="1"/>
  <c r="O19" i="29"/>
  <c r="O18" i="29"/>
  <c r="O37" i="29"/>
  <c r="O33" i="29"/>
  <c r="O34" i="29" s="1"/>
  <c r="O11" i="29"/>
  <c r="O8" i="29"/>
  <c r="O9" i="29" s="1"/>
  <c r="O10" i="29" s="1"/>
  <c r="O21" i="27"/>
  <c r="O24" i="27" s="1"/>
  <c r="O25" i="27" s="1"/>
  <c r="O26" i="27" s="1"/>
  <c r="O33" i="27"/>
  <c r="O34" i="27" s="1"/>
  <c r="O40" i="27"/>
  <c r="O19" i="27"/>
  <c r="O18" i="27"/>
  <c r="O37" i="27"/>
  <c r="O11" i="27"/>
  <c r="O8" i="27"/>
  <c r="O9" i="27" s="1"/>
  <c r="O10" i="27" s="1"/>
  <c r="O40" i="26"/>
  <c r="O21" i="26"/>
  <c r="O24" i="26" s="1"/>
  <c r="O25" i="26" s="1"/>
  <c r="O26" i="26" s="1"/>
  <c r="O19" i="26"/>
  <c r="O18" i="26"/>
  <c r="O37" i="26"/>
  <c r="O33" i="26"/>
  <c r="O34" i="26" s="1"/>
  <c r="O11" i="26"/>
  <c r="O8" i="26"/>
  <c r="O9" i="26" s="1"/>
  <c r="O10" i="26" s="1"/>
  <c r="P5" i="24"/>
  <c r="R5" i="24" s="1"/>
  <c r="P6" i="24"/>
  <c r="R6" i="24" s="1"/>
  <c r="P17" i="24"/>
  <c r="R17" i="24" s="1"/>
  <c r="O42" i="29" l="1"/>
  <c r="O43" i="29" s="1"/>
  <c r="O41" i="29"/>
  <c r="O39" i="29"/>
  <c r="O38" i="29"/>
  <c r="O27" i="29"/>
  <c r="O35" i="29"/>
  <c r="O36" i="29" s="1"/>
  <c r="O22" i="29"/>
  <c r="O20" i="29"/>
  <c r="O23" i="29" s="1"/>
  <c r="O42" i="27"/>
  <c r="O43" i="27" s="1"/>
  <c r="O41" i="27"/>
  <c r="O39" i="27"/>
  <c r="O38" i="27"/>
  <c r="O27" i="27"/>
  <c r="O22" i="27"/>
  <c r="O20" i="27"/>
  <c r="O23" i="27" s="1"/>
  <c r="O35" i="27"/>
  <c r="O36" i="27" s="1"/>
  <c r="O39" i="26"/>
  <c r="O38" i="26"/>
  <c r="O22" i="26"/>
  <c r="O20" i="26"/>
  <c r="O23" i="26" s="1"/>
  <c r="O35" i="26"/>
  <c r="O36" i="26" s="1"/>
  <c r="O27" i="26"/>
  <c r="O42" i="26"/>
  <c r="O43" i="26" s="1"/>
  <c r="O41" i="26"/>
  <c r="Y5" i="24"/>
  <c r="AB5" i="24"/>
  <c r="AH5" i="24"/>
  <c r="AN5" i="24"/>
  <c r="AK5" i="24"/>
  <c r="AE5" i="24"/>
  <c r="AK17" i="24"/>
  <c r="AH17" i="24"/>
  <c r="AB17" i="24"/>
  <c r="AN17" i="24"/>
  <c r="Y17" i="24"/>
  <c r="AE17" i="24"/>
  <c r="AB6" i="24"/>
  <c r="AN6" i="24"/>
  <c r="Y6" i="24"/>
  <c r="AH6" i="24"/>
  <c r="AE6" i="24"/>
  <c r="AK6" i="24"/>
  <c r="O28" i="29" l="1"/>
  <c r="O29" i="29" s="1"/>
  <c r="O30" i="29"/>
  <c r="O31" i="29" s="1"/>
  <c r="O32" i="29" s="1"/>
  <c r="O28" i="27"/>
  <c r="O29" i="27" s="1"/>
  <c r="O30" i="27"/>
  <c r="O31" i="27" s="1"/>
  <c r="O32" i="27" s="1"/>
  <c r="O30" i="26"/>
  <c r="O31" i="26" s="1"/>
  <c r="O32" i="26" s="1"/>
  <c r="O28" i="26"/>
  <c r="O29" i="26" s="1"/>
  <c r="O4" i="24"/>
  <c r="O5" i="24" s="1"/>
  <c r="O72" i="24"/>
  <c r="O73" i="24" s="1"/>
  <c r="O56" i="24"/>
  <c r="O57" i="24" s="1"/>
  <c r="O58" i="24" s="1"/>
  <c r="O59" i="24" s="1"/>
  <c r="O45" i="24" l="1"/>
  <c r="O44" i="24"/>
  <c r="O63" i="24"/>
  <c r="O64" i="24"/>
  <c r="O81" i="24"/>
  <c r="O79" i="24"/>
  <c r="O78" i="24"/>
  <c r="O77" i="24"/>
  <c r="O74" i="24"/>
  <c r="O75" i="24" s="1"/>
  <c r="O76" i="24" s="1"/>
  <c r="O80" i="24"/>
  <c r="O6" i="24"/>
  <c r="O60" i="24"/>
  <c r="O61" i="24" s="1"/>
  <c r="O62" i="24" s="1"/>
  <c r="O89" i="24"/>
  <c r="O15" i="24" l="1"/>
  <c r="O12" i="24"/>
  <c r="O17" i="24"/>
  <c r="O18" i="24" s="1"/>
  <c r="O97" i="24"/>
  <c r="O90" i="24"/>
  <c r="O94" i="24"/>
  <c r="O95" i="24" s="1"/>
  <c r="O96" i="24" s="1"/>
  <c r="O7" i="24"/>
  <c r="O37" i="24" l="1"/>
  <c r="O33" i="24"/>
  <c r="O34" i="24" s="1"/>
  <c r="O40" i="24"/>
  <c r="O16" i="24"/>
  <c r="O13" i="24"/>
  <c r="O14" i="24" s="1"/>
  <c r="O21" i="24"/>
  <c r="O24" i="24" s="1"/>
  <c r="O25" i="24" s="1"/>
  <c r="O26" i="24" s="1"/>
  <c r="O19" i="24"/>
  <c r="O8" i="24"/>
  <c r="O9" i="24" s="1"/>
  <c r="O10" i="24" s="1"/>
  <c r="O11" i="24"/>
  <c r="O91" i="24"/>
  <c r="O92" i="24" s="1"/>
  <c r="O93" i="24" s="1"/>
  <c r="O98" i="24"/>
  <c r="O39" i="24" l="1"/>
  <c r="O38" i="24"/>
  <c r="O42" i="24"/>
  <c r="O43" i="24" s="1"/>
  <c r="O41" i="24"/>
  <c r="O35" i="24"/>
  <c r="O36" i="24" s="1"/>
  <c r="O27" i="24"/>
  <c r="O22" i="24"/>
  <c r="O20" i="24"/>
  <c r="O23" i="24" s="1"/>
  <c r="O28" i="24" l="1"/>
  <c r="O29" i="24" s="1"/>
  <c r="O30" i="24"/>
  <c r="O31" i="24" s="1"/>
  <c r="O32" i="24" s="1"/>
  <c r="E21" i="25"/>
  <c r="E20" i="25"/>
  <c r="E19" i="25"/>
  <c r="C2" i="25" l="1"/>
  <c r="C3" i="25"/>
  <c r="C4" i="25"/>
  <c r="C5" i="25"/>
  <c r="C6" i="25"/>
  <c r="C7" i="25"/>
  <c r="E7" i="25" s="1"/>
  <c r="C8" i="25"/>
  <c r="E8" i="25" s="1"/>
  <c r="C9" i="25"/>
  <c r="E9" i="25" s="1"/>
  <c r="C10" i="25"/>
  <c r="E10" i="25" s="1"/>
  <c r="C11" i="25"/>
  <c r="E11" i="25" s="1"/>
  <c r="C12" i="25"/>
  <c r="E12" i="25" s="1"/>
  <c r="C13" i="25"/>
  <c r="E13" i="25" s="1"/>
  <c r="C14" i="25"/>
  <c r="E14" i="25" s="1"/>
  <c r="C15" i="25"/>
  <c r="E15" i="25" s="1"/>
  <c r="C16" i="25"/>
  <c r="E16" i="25" s="1"/>
  <c r="C17" i="25"/>
  <c r="E17" i="25" s="1"/>
  <c r="C18" i="25"/>
  <c r="E18" i="25" s="1"/>
  <c r="C19" i="25"/>
  <c r="C20" i="25"/>
  <c r="C21" i="25"/>
  <c r="C22" i="25"/>
  <c r="E22" i="25" s="1"/>
  <c r="C1" i="25"/>
  <c r="D2" i="25" l="1"/>
  <c r="E2" i="25"/>
  <c r="D15" i="25"/>
  <c r="D7" i="25"/>
  <c r="D22" i="25"/>
  <c r="D14" i="25"/>
  <c r="D21" i="25"/>
  <c r="D13" i="25"/>
  <c r="D20" i="25"/>
  <c r="D12" i="25"/>
  <c r="E1" i="25"/>
  <c r="D1" i="25"/>
  <c r="D6" i="25"/>
  <c r="E6" i="25"/>
  <c r="D19" i="25"/>
  <c r="D11" i="25"/>
  <c r="E5" i="25"/>
  <c r="D5" i="25"/>
  <c r="D18" i="25"/>
  <c r="D10" i="25"/>
  <c r="D4" i="25"/>
  <c r="E4" i="25"/>
  <c r="D17" i="25"/>
  <c r="D9" i="25"/>
  <c r="D3" i="25"/>
  <c r="E3" i="25"/>
  <c r="D16" i="25"/>
  <c r="D8" i="25"/>
  <c r="AP21" i="15" l="1"/>
  <c r="AP18" i="15"/>
  <c r="AP15" i="15"/>
  <c r="AP12" i="15"/>
  <c r="AP9" i="15"/>
  <c r="AP6" i="15"/>
  <c r="AL21" i="15" l="1"/>
  <c r="AL18" i="15"/>
  <c r="AL9" i="15"/>
  <c r="AL15" i="15"/>
  <c r="AL12" i="15"/>
  <c r="AL6" i="15"/>
  <c r="AK2" i="15"/>
  <c r="AK15" i="15" s="1"/>
  <c r="U21" i="15"/>
  <c r="X21" i="15" s="1"/>
  <c r="AA21" i="15" s="1"/>
  <c r="AD21" i="15" s="1"/>
  <c r="AG21" i="15" s="1"/>
  <c r="AJ21" i="15" s="1"/>
  <c r="U18" i="15"/>
  <c r="X18" i="15" s="1"/>
  <c r="AA18" i="15" s="1"/>
  <c r="AD18" i="15" s="1"/>
  <c r="AG18" i="15" s="1"/>
  <c r="AJ18" i="15" s="1"/>
  <c r="U15" i="15"/>
  <c r="X15" i="15" s="1"/>
  <c r="AA15" i="15" s="1"/>
  <c r="AD15" i="15" s="1"/>
  <c r="AG15" i="15" s="1"/>
  <c r="AJ15" i="15" s="1"/>
  <c r="U12" i="15"/>
  <c r="X12" i="15" s="1"/>
  <c r="AA12" i="15" s="1"/>
  <c r="AD12" i="15" s="1"/>
  <c r="AG12" i="15" s="1"/>
  <c r="AJ12" i="15" s="1"/>
  <c r="U9" i="15"/>
  <c r="X9" i="15" s="1"/>
  <c r="AA9" i="15" s="1"/>
  <c r="AD9" i="15" s="1"/>
  <c r="AG9" i="15" s="1"/>
  <c r="AJ9" i="15" s="1"/>
  <c r="U6" i="15"/>
  <c r="X6" i="15" s="1"/>
  <c r="AA6" i="15" s="1"/>
  <c r="AD6" i="15" s="1"/>
  <c r="AG6" i="15" s="1"/>
  <c r="AJ6" i="15" s="1"/>
  <c r="AM15" i="15" l="1"/>
  <c r="AK9" i="15"/>
  <c r="AM9" i="15" s="1"/>
  <c r="AK12" i="15"/>
  <c r="AM12" i="15" s="1"/>
  <c r="AK6" i="15"/>
  <c r="AM6" i="15" s="1"/>
  <c r="AK18" i="15"/>
  <c r="AM18" i="15" s="1"/>
  <c r="AK21" i="15"/>
  <c r="AM2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tc={1A8B2530-16EC-4CE8-BD7D-9B508109500F}</author>
    <author>tc={FFB6F6C9-B9D3-4F79-853A-386A010D4099}</author>
    <author>tc={751D53E3-846D-4C51-B83C-3E154182A608}</author>
    <author>tc={7C586046-427A-4BC7-AAF0-0E911F9DCFD9}</author>
    <author>tc={60366FDD-8247-432B-8006-F38CB7647FD9}</author>
    <author>tc={226D4143-3B5F-4A82-BAE6-C88E9CF657CA}</author>
    <author>tc={A13AD673-2397-42DB-90EF-7B4AA0D808F5}</author>
    <author>tc={18D7087B-53E4-4DA2-87CB-B2F458B91EAB}</author>
    <author>tc={A8C9F014-3692-4618-9227-EF8E7689C13D}</author>
    <author>tc={947E8748-39EC-4228-8B22-CE45DA686E18}</author>
  </authors>
  <commentList>
    <comment ref="N784" authorId="0" shapeId="0" xr:uid="{608EE06E-A39B-48E6-998E-88A66C1970B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5" authorId="1" shapeId="0" xr:uid="{1A8B2530-16EC-4CE8-BD7D-9B508109500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8" authorId="0" shapeId="0" xr:uid="{20A3E4DF-09F6-4166-AF38-E2A187B1C94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9" authorId="2" shapeId="0" xr:uid="{FFB6F6C9-B9D3-4F79-853A-386A010D40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8" authorId="3" shapeId="0" xr:uid="{751D53E3-846D-4C51-B83C-3E154182A608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9" authorId="4" shapeId="0" xr:uid="{7C586046-427A-4BC7-AAF0-0E911F9DCFD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50" authorId="5" shapeId="0" xr:uid="{60366FDD-8247-432B-8006-F38CB7647FD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4" authorId="6" shapeId="0" xr:uid="{226D4143-3B5F-4A82-BAE6-C88E9CF65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6" authorId="7" shapeId="0" xr:uid="{A13AD673-2397-42DB-90EF-7B4AA0D808F5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2" authorId="8" shapeId="0" xr:uid="{18D7087B-53E4-4DA2-87CB-B2F458B91E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3" authorId="9" shapeId="0" xr:uid="{A8C9F014-3692-4618-9227-EF8E7689C13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4" authorId="10" shapeId="0" xr:uid="{947E8748-39EC-4228-8B22-CE45DA686E1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tc={8FA8A4E9-BB1E-4B42-B451-C914A53D5A51}</author>
    <author>tc={725E8273-5F5F-448F-88E7-0568DCA8B1D3}</author>
    <author>tc={461DED1C-CC26-4F01-A977-0EFEBA76EFE2}</author>
    <author>tc={37665CC5-F501-472A-8717-51726A05FBDF}</author>
    <author>tc={7A184793-0129-4747-A058-4BA56F840FDA}</author>
    <author>tc={1F77614F-1F3C-476C-A864-03B51766025E}</author>
    <author>tc={730FA9AC-336A-41C0-BE33-9B67D88C4F44}</author>
    <author>tc={BE1FF5C4-9636-4F6F-A644-482DB4C22ACC}</author>
    <author>tc={03E4814D-ABA0-47EA-A519-51342D6625B8}</author>
    <author>tc={AACD4983-1712-4A32-9253-25A242A738C9}</author>
  </authors>
  <commentList>
    <comment ref="N784" authorId="0" shapeId="0" xr:uid="{187F49C3-BBE6-4E2D-8032-5510B9DA640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5" authorId="1" shapeId="0" xr:uid="{8FA8A4E9-BB1E-4B42-B451-C914A53D5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8" authorId="0" shapeId="0" xr:uid="{21D79C91-A26F-4D36-B8D7-D3503318D0E4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9" authorId="2" shapeId="0" xr:uid="{725E8273-5F5F-448F-88E7-0568DCA8B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8" authorId="3" shapeId="0" xr:uid="{461DED1C-CC26-4F01-A977-0EFEBA76E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9" authorId="4" shapeId="0" xr:uid="{37665CC5-F501-472A-8717-51726A05FBDF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50" authorId="5" shapeId="0" xr:uid="{7A184793-0129-4747-A058-4BA56F840FD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4" authorId="6" shapeId="0" xr:uid="{1F77614F-1F3C-476C-A864-03B51766025E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6" authorId="7" shapeId="0" xr:uid="{730FA9AC-336A-41C0-BE33-9B67D88C4F44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2" authorId="8" shapeId="0" xr:uid="{BE1FF5C4-9636-4F6F-A644-482DB4C22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3" authorId="9" shapeId="0" xr:uid="{03E4814D-ABA0-47EA-A519-51342D6625B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4" authorId="10" shapeId="0" xr:uid="{AACD4983-1712-4A32-9253-25A242A738C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tc={58E3EEC0-A49B-4BF9-9E07-E1B0ED3E34E6}</author>
    <author>tc={143CF51F-18B3-4CC0-94B7-BF176015BFDF}</author>
    <author>tc={34514FA7-14FC-4F3E-899D-DEB7D482AD87}</author>
    <author>tc={FF533872-CF50-4636-9997-7E91DCB4C7FD}</author>
    <author>tc={3C2AED59-A11B-483E-88A0-EF1BCC151F96}</author>
    <author>tc={C2524F54-337A-438C-BE1F-EB0C2D512E98}</author>
    <author>tc={5FD0E95F-F59E-4E4B-8A9E-B86555323469}</author>
    <author>tc={8488B31A-0311-4D64-B2B8-F336194CD629}</author>
    <author>tc={53865912-F7DA-4274-9D02-AB8CFD589C37}</author>
    <author>tc={6A72FAC9-2432-4C6E-8C7D-F7E27DF0649A}</author>
  </authors>
  <commentList>
    <comment ref="N783" authorId="0" shapeId="0" xr:uid="{6DFD69BF-A042-471C-8751-AF6AB0033CB8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4" authorId="1" shapeId="0" xr:uid="{58E3EEC0-A49B-4BF9-9E07-E1B0ED3E34E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7" authorId="0" shapeId="0" xr:uid="{F9FA0C7E-05EC-4CC9-945A-13B04340358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8" authorId="2" shapeId="0" xr:uid="{143CF51F-18B3-4CC0-94B7-BF176015BFDF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7" authorId="3" shapeId="0" xr:uid="{34514FA7-14FC-4F3E-899D-DEB7D482AD87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8" authorId="4" shapeId="0" xr:uid="{FF533872-CF50-4636-9997-7E91DCB4C7F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9" authorId="5" shapeId="0" xr:uid="{3C2AED59-A11B-483E-88A0-EF1BCC151F9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3" authorId="6" shapeId="0" xr:uid="{C2524F54-337A-438C-BE1F-EB0C2D512E98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5" authorId="7" shapeId="0" xr:uid="{5FD0E95F-F59E-4E4B-8A9E-B86555323469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1" authorId="8" shapeId="0" xr:uid="{8488B31A-0311-4D64-B2B8-F336194CD62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2" authorId="9" shapeId="0" xr:uid="{53865912-F7DA-4274-9D02-AB8CFD589C3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3" authorId="10" shapeId="0" xr:uid="{6A72FAC9-2432-4C6E-8C7D-F7E27DF0649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tc={D85D68FA-C0E2-41B9-BD2E-40B9AB299FAD}</author>
    <author>tc={7DAD2F1D-BB54-4C8C-8CFF-1A559B46197C}</author>
    <author>tc={D4B539E7-6324-4EFE-BB4F-A1BCF38AF071}</author>
    <author>tc={A406A53A-178D-4022-B905-920ACD8EF54D}</author>
    <author>tc={D080C1A5-A4F5-4CCF-8F7C-B9D540234919}</author>
    <author>tc={EDFDE672-81B5-4FBB-8DCD-7FB3F5C2B8F8}</author>
    <author>tc={D709C109-B15F-45CF-86FA-6861E4EB8430}</author>
    <author>tc={C417D790-D7F3-4DC3-A3D0-C0E83F20D61A}</author>
    <author>tc={36467B1E-AB4A-4704-86BB-6D1CCC3E82AC}</author>
    <author>tc={D6778F18-D5B1-4312-A3B1-6E54A74BBBDA}</author>
  </authors>
  <commentList>
    <comment ref="N783" authorId="0" shapeId="0" xr:uid="{C5904B27-0B8E-4941-A642-B526A3D4E2B4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4" authorId="1" shapeId="0" xr:uid="{D85D68FA-C0E2-41B9-BD2E-40B9AB299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7" authorId="0" shapeId="0" xr:uid="{84D04A62-CBDC-42A7-B12D-D0C84EB185D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8" authorId="2" shapeId="0" xr:uid="{7DAD2F1D-BB54-4C8C-8CFF-1A559B46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7" authorId="3" shapeId="0" xr:uid="{D4B539E7-6324-4EFE-BB4F-A1BCF38AF071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8" authorId="4" shapeId="0" xr:uid="{A406A53A-178D-4022-B905-920ACD8EF54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9" authorId="5" shapeId="0" xr:uid="{D080C1A5-A4F5-4CCF-8F7C-B9D54023491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3" authorId="6" shapeId="0" xr:uid="{EDFDE672-81B5-4FBB-8DCD-7FB3F5C2B8F8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5" authorId="7" shapeId="0" xr:uid="{D709C109-B15F-45CF-86FA-6861E4EB8430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1" authorId="8" shapeId="0" xr:uid="{C417D790-D7F3-4DC3-A3D0-C0E83F20D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2" authorId="9" shapeId="0" xr:uid="{36467B1E-AB4A-4704-86BB-6D1CCC3E82AC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3" authorId="10" shapeId="0" xr:uid="{D6778F18-D5B1-4312-A3B1-6E54A74BBBD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tc={30315C0D-7D6C-4E6F-8FB5-836C7F8FA32C}</author>
    <author>tc={4634D09F-0E2B-47A2-9E56-E95AFC501622}</author>
    <author>tc={9AECFF2C-09DA-4BB1-8D49-82767ECF852F}</author>
    <author>tc={7F8845DA-D1E7-481C-A26F-28DB6CF526D2}</author>
    <author>tc={DF3B8174-4276-447A-8E8B-4F181F720E9D}</author>
    <author>tc={5087C1ED-F396-4503-B631-9827C79BD38D}</author>
    <author>tc={0E06F4B4-AAE0-4B80-A9A9-6516E7A315F8}</author>
    <author>tc={1EB8879C-8E74-42B0-AFA4-AA4EE63DE0F5}</author>
    <author>tc={00AAAD16-ED30-43BA-9774-AF65EAECDC7B}</author>
    <author>tc={3879D20E-A2C1-4759-8252-3928715C63AF}</author>
  </authors>
  <commentList>
    <comment ref="N783" authorId="0" shapeId="0" xr:uid="{AA8ABD1D-B3FF-4EF4-9F6B-CE895255071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4" authorId="1" shapeId="0" xr:uid="{30315C0D-7D6C-4E6F-8FB5-836C7F8FA32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7" authorId="0" shapeId="0" xr:uid="{70DEC58F-5369-4F54-B330-6672FF49C71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8" authorId="2" shapeId="0" xr:uid="{4634D09F-0E2B-47A2-9E56-E95AFC501622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7" authorId="3" shapeId="0" xr:uid="{9AECFF2C-09DA-4BB1-8D49-82767ECF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8" authorId="4" shapeId="0" xr:uid="{7F8845DA-D1E7-481C-A26F-28DB6CF526D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9" authorId="5" shapeId="0" xr:uid="{DF3B8174-4276-447A-8E8B-4F181F720E9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3" authorId="6" shapeId="0" xr:uid="{5087C1ED-F396-4503-B631-9827C79BD38D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5" authorId="7" shapeId="0" xr:uid="{0E06F4B4-AAE0-4B80-A9A9-6516E7A315F8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1" authorId="8" shapeId="0" xr:uid="{1EB8879C-8E74-42B0-AFA4-AA4EE63DE0F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2" authorId="9" shapeId="0" xr:uid="{00AAAD16-ED30-43BA-9774-AF65EAECDC7B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3" authorId="10" shapeId="0" xr:uid="{3879D20E-A2C1-4759-8252-3928715C63A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tc={ED367EB8-034C-4080-810B-149A4CB41CAD}</author>
    <author>tc={8789727C-409E-4DA9-A706-D1FC30F0A85C}</author>
    <author>tc={412084FA-EAC8-4F85-96FB-18571306BEE4}</author>
    <author>tc={2C482618-401C-422A-AE74-CFE8A9928CC8}</author>
    <author>tc={60634DB0-FE4C-42DB-8DBA-A2F254D4AA95}</author>
    <author>tc={85429707-A58D-4EFA-9C2C-881C6F8182A4}</author>
    <author>tc={038232A3-B3C7-4CD2-858E-D4CE2FEB96BB}</author>
    <author>tc={BA5449CD-311E-43DA-AC4D-D3B12C394BA9}</author>
    <author>tc={3123038D-47CE-4260-810C-539EBB067D7C}</author>
    <author>tc={0DE0EC7E-C41E-4CFF-951B-A0BC1DD632E6}</author>
  </authors>
  <commentList>
    <comment ref="N782" authorId="0" shapeId="0" xr:uid="{211C9153-2BFC-4468-84A5-F52179D86AF4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3" authorId="1" shapeId="0" xr:uid="{ED367EB8-034C-4080-810B-149A4CB41CA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6" authorId="0" shapeId="0" xr:uid="{9B6A22B3-5852-4079-8E7E-35DF15182B8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7" authorId="2" shapeId="0" xr:uid="{8789727C-409E-4DA9-A706-D1FC30F0A8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6" authorId="3" shapeId="0" xr:uid="{412084FA-EAC8-4F85-96FB-18571306BEE4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7" authorId="4" shapeId="0" xr:uid="{2C482618-401C-422A-AE74-CFE8A9928CC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8" authorId="5" shapeId="0" xr:uid="{60634DB0-FE4C-42DB-8DBA-A2F254D4AA9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2" authorId="6" shapeId="0" xr:uid="{85429707-A58D-4EFA-9C2C-881C6F8182A4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4" authorId="7" shapeId="0" xr:uid="{038232A3-B3C7-4CD2-858E-D4CE2FEB96B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0" authorId="8" shapeId="0" xr:uid="{BA5449CD-311E-43DA-AC4D-D3B12C39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1" authorId="9" shapeId="0" xr:uid="{3123038D-47CE-4260-810C-539EBB067D7C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2" authorId="10" shapeId="0" xr:uid="{0DE0EC7E-C41E-4CFF-951B-A0BC1DD632E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tc={288A673E-794B-44B0-B438-06883795C885}</author>
    <author>tc={64D2D740-E33C-4295-BB0A-044F6828C142}</author>
    <author>tc={23CB5567-EC74-4563-8AEF-AFCB88852B19}</author>
    <author>tc={71CCB7AF-B35F-4B4F-8134-F3DF0DAE099E}</author>
    <author>tc={B30425E9-348A-4F87-A52F-1118859505EC}</author>
    <author>tc={1E7B5B92-17FD-4A03-A0DB-806D832DA11F}</author>
    <author>tc={4EF456C1-B7EA-4CC1-9927-EA3172B2E7A5}</author>
    <author>tc={52ACB655-17F9-4E44-9CB9-C62D9C03A606}</author>
    <author>tc={CFBA5D94-144E-44D4-8752-F54FB97CE736}</author>
    <author>tc={3803DA14-6D34-41AC-9220-B637A45A24C0}</author>
  </authors>
  <commentList>
    <comment ref="N782" authorId="0" shapeId="0" xr:uid="{F0E970DA-2259-4A38-BD65-624A614B5ED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3" authorId="1" shapeId="0" xr:uid="{288A673E-794B-44B0-B438-06883795C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6" authorId="0" shapeId="0" xr:uid="{A4494D81-5760-4C12-9934-25BA37F07F4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7" authorId="2" shapeId="0" xr:uid="{64D2D740-E33C-4295-BB0A-044F6828C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6" authorId="3" shapeId="0" xr:uid="{23CB5567-EC74-4563-8AEF-AFCB88852B19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7" authorId="4" shapeId="0" xr:uid="{71CCB7AF-B35F-4B4F-8134-F3DF0DAE099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8" authorId="5" shapeId="0" xr:uid="{B30425E9-348A-4F87-A52F-1118859505EC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2" authorId="6" shapeId="0" xr:uid="{1E7B5B92-17FD-4A03-A0DB-806D832DA11F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4" authorId="7" shapeId="0" xr:uid="{4EF456C1-B7EA-4CC1-9927-EA3172B2E7A5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0" authorId="8" shapeId="0" xr:uid="{52ACB655-17F9-4E44-9CB9-C62D9C03A60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1" authorId="9" shapeId="0" xr:uid="{CFBA5D94-144E-44D4-8752-F54FB97CE73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2" authorId="10" shapeId="0" xr:uid="{3803DA14-6D34-41AC-9220-B637A45A24C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tc={D2EFA067-712D-49EF-9A02-AB8BBFD63EA5}</author>
    <author>tc={B4DD25FE-73E2-489D-8AEA-AA58D610677A}</author>
    <author>tc={B5484ED9-92F8-4927-BCAE-04F21AEFC89C}</author>
    <author>tc={719779FE-4123-4BBF-9966-D62E02E0F7DE}</author>
    <author>tc={1C3D6170-EAE7-4794-B514-B44797D0BA8D}</author>
    <author>tc={D77EDA3D-9181-40A1-9746-0DCB2F649F09}</author>
    <author>tc={47C77191-9280-4217-A688-243575E78596}</author>
    <author>tc={8B0B3DAC-8B98-4A78-8DE8-F6A24D9E94BB}</author>
    <author>tc={0E529877-B207-455C-B4E1-37F4478080E9}</author>
    <author>tc={A97044E2-49A0-43C8-A79A-2325B941EB83}</author>
  </authors>
  <commentList>
    <comment ref="N786" authorId="0" shapeId="0" xr:uid="{73B88902-DA07-47E5-A3D6-502D767F07B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7" authorId="1" shapeId="0" xr:uid="{D2EFA067-712D-49EF-9A02-AB8BBFD63EA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90" authorId="0" shapeId="0" xr:uid="{7C0F1246-05D2-47C1-BA45-C23DF6C0209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91" authorId="2" shapeId="0" xr:uid="{B4DD25FE-73E2-489D-8AEA-AA58D610677A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50" authorId="3" shapeId="0" xr:uid="{B5484ED9-92F8-4927-BCAE-04F21AEFC89C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51" authorId="4" shapeId="0" xr:uid="{719779FE-4123-4BBF-9966-D62E02E0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52" authorId="5" shapeId="0" xr:uid="{1C3D6170-EAE7-4794-B514-B44797D0BA8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6" authorId="6" shapeId="0" xr:uid="{D77EDA3D-9181-40A1-9746-0DCB2F649F09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8" authorId="7" shapeId="0" xr:uid="{47C77191-9280-4217-A688-243575E78596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4" authorId="8" shapeId="0" xr:uid="{8B0B3DAC-8B98-4A78-8DE8-F6A24D9E9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5" authorId="9" shapeId="0" xr:uid="{0E529877-B207-455C-B4E1-37F4478080E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6" authorId="10" shapeId="0" xr:uid="{A97044E2-49A0-43C8-A79A-2325B941EB83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tc={5673BE02-7BE9-4411-96F6-8EED007020EB}</author>
    <author>tc={053349A2-41AF-48A2-9224-8B50E57E8356}</author>
    <author>tc={0910F0C5-25A9-4FEE-A2DD-D685CD3F771D}</author>
    <author>tc={AB02B089-2BCE-44E0-97EE-B2A530C5C214}</author>
    <author>tc={E9714A9B-9D5F-4603-B15D-3A00F5E2B01D}</author>
    <author>tc={741668F8-C2F6-456F-9195-C7220B51024D}</author>
    <author>tc={C788ABBF-7B9C-4E33-8E16-83D870AD450F}</author>
    <author>tc={5DE3C0AA-5B8C-44BD-96E2-E06BEFBAAA28}</author>
    <author>tc={011265CE-FE66-46DC-8C12-0B4600339BD2}</author>
    <author>tc={05C86FE6-D53D-4BE3-9CAF-0EA9BB963D0F}</author>
  </authors>
  <commentList>
    <comment ref="N782" authorId="0" shapeId="0" xr:uid="{A4E7527A-ED42-4805-A286-3AED32A04EC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3" authorId="1" shapeId="0" xr:uid="{5673BE02-7BE9-4411-96F6-8EED007020EB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6" authorId="0" shapeId="0" xr:uid="{B0861FEC-38BE-498B-9EED-5EB3EF84ADA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7" authorId="2" shapeId="0" xr:uid="{053349A2-41AF-48A2-9224-8B50E57E8356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6" authorId="3" shapeId="0" xr:uid="{0910F0C5-25A9-4FEE-A2DD-D685CD3F771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7" authorId="4" shapeId="0" xr:uid="{AB02B089-2BCE-44E0-97EE-B2A530C5C21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8" authorId="5" shapeId="0" xr:uid="{E9714A9B-9D5F-4603-B15D-3A00F5E2B01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2" authorId="6" shapeId="0" xr:uid="{741668F8-C2F6-456F-9195-C7220B51024D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4" authorId="7" shapeId="0" xr:uid="{C788ABBF-7B9C-4E33-8E16-83D870AD450F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0" authorId="8" shapeId="0" xr:uid="{5DE3C0AA-5B8C-44BD-96E2-E06BEFBAAA2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1" authorId="9" shapeId="0" xr:uid="{011265CE-FE66-46DC-8C12-0B4600339BD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2" authorId="10" shapeId="0" xr:uid="{05C86FE6-D53D-4BE3-9CAF-0EA9BB963D0F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tc={820339C2-E003-4881-AC74-07D110637B24}</author>
    <author>tc={2F648CF5-DDBB-4E7B-8B1D-5008BD248B8F}</author>
    <author>tc={C4E6FCB7-8ACB-48B8-93C5-520A5751BFE1}</author>
    <author>tc={07E49C94-0FB9-49D4-89EB-06E5C43570D4}</author>
    <author>tc={23342C9A-72F8-4843-9DFD-F2323EC8625B}</author>
    <author>tc={DBB5000D-5E3D-49F0-A621-AF43753217C8}</author>
    <author>tc={7B061855-84A9-473D-BAF4-BD3D8F3DD90E}</author>
    <author>tc={BE3625F6-ACA4-4ABE-A736-AEF566C37643}</author>
    <author>tc={19926F8C-39CD-46B1-A4BC-2C24E3461A18}</author>
    <author>tc={F6280886-12A5-4153-AE72-BD2102C17DF4}</author>
  </authors>
  <commentList>
    <comment ref="N777" authorId="0" shapeId="0" xr:uid="{7ED2054F-F4A7-4FEF-8EB7-C131FE5E75E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820339C2-E003-4881-AC74-07D110637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0721DB9C-050E-42F3-AFD4-4C1AF10D9864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2F648CF5-DDBB-4E7B-8B1D-5008BD248B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C4E6FCB7-8ACB-48B8-93C5-520A5751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07E49C94-0FB9-49D4-89EB-06E5C43570D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23342C9A-72F8-4843-9DFD-F2323EC8625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DBB5000D-5E3D-49F0-A621-AF43753217C8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7B061855-84A9-473D-BAF4-BD3D8F3DD90E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BE3625F6-ACA4-4ABE-A736-AEF566C3764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19926F8C-39CD-46B1-A4BC-2C24E3461A1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F6280886-12A5-4153-AE72-BD2102C17DF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tc={A5BD1954-C742-4121-839A-79303C321105}</author>
    <author>tc={06DC011A-49D4-4ED8-B5A4-188DAB3E0435}</author>
    <author>tc={DFE28160-FB50-471A-A6CC-E45F1F489C3E}</author>
    <author>tc={1779BD3A-8D14-4D32-BB3A-BB2F8725C071}</author>
    <author>tc={0E9D0687-66AC-40CB-9CAE-CE3ABF1084E5}</author>
    <author>tc={49EE73F3-114A-417B-9460-C04C577F87F9}</author>
    <author>tc={D378C647-4501-4296-A16F-E6E2F834FD82}</author>
    <author>tc={029E46ED-C282-447B-BBB6-AF4AAC20492F}</author>
    <author>tc={E65BF274-F51A-4A4A-B2E6-87ED17AAC22D}</author>
    <author>tc={840AF9CF-D14F-46CD-A049-1ED080C4D725}</author>
  </authors>
  <commentList>
    <comment ref="N782" authorId="0" shapeId="0" xr:uid="{93BD3EA2-5B15-4B01-A195-9083E238C64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3" authorId="1" shapeId="0" xr:uid="{A5BD1954-C742-4121-839A-79303C32110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6" authorId="0" shapeId="0" xr:uid="{924BDCFE-9816-4C8E-B8F8-97BBB39F00A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7" authorId="2" shapeId="0" xr:uid="{06DC011A-49D4-4ED8-B5A4-188DAB3E0435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6" authorId="3" shapeId="0" xr:uid="{DFE28160-FB50-471A-A6CC-E45F1F489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7" authorId="4" shapeId="0" xr:uid="{1779BD3A-8D14-4D32-BB3A-BB2F8725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8" authorId="5" shapeId="0" xr:uid="{0E9D0687-66AC-40CB-9CAE-CE3ABF1084E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2" authorId="6" shapeId="0" xr:uid="{49EE73F3-114A-417B-9460-C04C577F87F9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4" authorId="7" shapeId="0" xr:uid="{D378C647-4501-4296-A16F-E6E2F834FD82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0" authorId="8" shapeId="0" xr:uid="{029E46ED-C282-447B-BBB6-AF4AAC204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1" authorId="9" shapeId="0" xr:uid="{E65BF274-F51A-4A4A-B2E6-87ED17AAC22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2" authorId="10" shapeId="0" xr:uid="{840AF9CF-D14F-46CD-A049-1ED080C4D725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tc={D840FA59-D433-40CB-A77B-42D59082A8BB}</author>
    <author>tc={D71D7A6B-968A-412E-B7D1-C37100D06D65}</author>
    <author>tc={EF684E68-1912-4552-B1F8-F2480CE9399D}</author>
    <author>tc={ABDBA906-AE26-4C9C-9D0F-9473CC23AA30}</author>
    <author>tc={A1C4C6BD-1C35-433D-9A00-8891F48B0895}</author>
    <author>tc={98B9A386-F1C7-4167-8419-C2FEC9D7434D}</author>
    <author>tc={0FF809E8-D091-4EA6-80B4-81C4B418338B}</author>
    <author>tc={1860D9F8-A9C4-46AB-BF1B-D2826EE31C2B}</author>
    <author>tc={F617897F-06FB-4FC5-A78D-E758888528FD}</author>
    <author>tc={A25ED321-EFB3-4A42-BE06-24ED1B32C9A8}</author>
  </authors>
  <commentList>
    <comment ref="N786" authorId="0" shapeId="0" xr:uid="{F87FB001-3DBB-4B76-8513-BC2E71868FC9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7" authorId="1" shapeId="0" xr:uid="{D840FA59-D433-40CB-A77B-42D59082A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90" authorId="0" shapeId="0" xr:uid="{D988FBC9-4F01-4081-838E-1FE5A17EDE1C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91" authorId="2" shapeId="0" xr:uid="{D71D7A6B-968A-412E-B7D1-C37100D06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50" authorId="3" shapeId="0" xr:uid="{EF684E68-1912-4552-B1F8-F2480CE9399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51" authorId="4" shapeId="0" xr:uid="{ABDBA906-AE26-4C9C-9D0F-9473CC23AA30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52" authorId="5" shapeId="0" xr:uid="{A1C4C6BD-1C35-433D-9A00-8891F48B089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6" authorId="6" shapeId="0" xr:uid="{98B9A386-F1C7-4167-8419-C2FEC9D7434D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8" authorId="7" shapeId="0" xr:uid="{0FF809E8-D091-4EA6-80B4-81C4B418338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4" authorId="8" shapeId="0" xr:uid="{1860D9F8-A9C4-46AB-BF1B-D2826EE31C2B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5" authorId="9" shapeId="0" xr:uid="{F617897F-06FB-4FC5-A78D-E758888528F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6" authorId="10" shapeId="0" xr:uid="{A25ED321-EFB3-4A42-BE06-24ED1B32C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tc={1F82E44A-3829-4441-8698-E95558E16112}</author>
    <author>tc={88CE3E63-AFEF-478C-9328-2D12DD7734CB}</author>
    <author>tc={5AF73BFE-75C2-49DA-BC83-47332BF5A264}</author>
    <author>tc={0FD41987-5D14-4AFF-B04D-2983E90C8502}</author>
    <author>tc={9FF73FB3-1B01-4CC6-8379-A5CD14739189}</author>
    <author>tc={1B2F2A9B-4CF0-4A61-91D8-160C32F7E131}</author>
    <author>tc={7F61DA6C-06B2-40E7-A259-41F7B805A4BD}</author>
    <author>tc={395A2D85-28D2-444C-B613-B08A8FEAF790}</author>
    <author>tc={A74299D3-6A62-4A18-9E31-D8916F80CC7C}</author>
    <author>tc={06514764-58B5-4094-82DF-AC04F22A6025}</author>
  </authors>
  <commentList>
    <comment ref="N786" authorId="0" shapeId="0" xr:uid="{0429663C-8EEC-43B8-86CF-48F7419923B1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7" authorId="1" shapeId="0" xr:uid="{1F82E44A-3829-4441-8698-E95558E16112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90" authorId="0" shapeId="0" xr:uid="{48493452-03B2-4FA9-BFC0-AEC2150B851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91" authorId="2" shapeId="0" xr:uid="{88CE3E63-AFEF-478C-9328-2D12DD7734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50" authorId="3" shapeId="0" xr:uid="{5AF73BFE-75C2-49DA-BC83-47332BF5A264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51" authorId="4" shapeId="0" xr:uid="{0FD41987-5D14-4AFF-B04D-2983E90C850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52" authorId="5" shapeId="0" xr:uid="{9FF73FB3-1B01-4CC6-8379-A5CD1473918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6" authorId="6" shapeId="0" xr:uid="{1B2F2A9B-4CF0-4A61-91D8-160C32F7E131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8" authorId="7" shapeId="0" xr:uid="{7F61DA6C-06B2-40E7-A259-41F7B805A4BD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4" authorId="8" shapeId="0" xr:uid="{395A2D85-28D2-444C-B613-B08A8FEAF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5" authorId="9" shapeId="0" xr:uid="{A74299D3-6A62-4A18-9E31-D8916F80CC7C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6" authorId="10" shapeId="0" xr:uid="{06514764-58B5-4094-82DF-AC04F22A6025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tc={A6E0AFC4-3D0D-42A4-B314-07AF15B20103}</author>
    <author>tc={BADB8C2E-45CB-4579-AFA9-C5E31AF508C9}</author>
    <author>tc={245BE996-5EF8-4812-BD9A-B38D3D3A2E40}</author>
    <author>tc={89C126DA-48AC-4353-BA93-D1FCCFDC480B}</author>
    <author>tc={86E44A48-E39A-49EA-B5BD-963DA997BAE9}</author>
    <author>tc={0D631A93-7D71-40E3-ACB2-DEE04050C1F3}</author>
    <author>tc={0AFEC436-C84F-403B-A595-E4376D25C049}</author>
    <author>tc={32FC0FF2-E217-472B-B50C-AF2A03732BA8}</author>
    <author>tc={F3A2E5C5-2B03-4D72-87EF-99E9263B3E29}</author>
    <author>tc={3D638C31-A0AB-40A8-BACF-8F1F8CE256A2}</author>
  </authors>
  <commentList>
    <comment ref="N787" authorId="0" shapeId="0" xr:uid="{080CE88B-1606-44D7-8421-33F0D36D849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8" authorId="1" shapeId="0" xr:uid="{A6E0AFC4-3D0D-42A4-B314-07AF15B2010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91" authorId="0" shapeId="0" xr:uid="{E77D9F94-C169-46C4-8133-C55D3366D65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92" authorId="2" shapeId="0" xr:uid="{BADB8C2E-45CB-4579-AFA9-C5E31AF508C9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51" authorId="3" shapeId="0" xr:uid="{245BE996-5EF8-4812-BD9A-B38D3D3A2E40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52" authorId="4" shapeId="0" xr:uid="{89C126DA-48AC-4353-BA93-D1FCCFDC480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53" authorId="5" shapeId="0" xr:uid="{86E44A48-E39A-49EA-B5BD-963DA997BAE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7" authorId="6" shapeId="0" xr:uid="{0D631A93-7D71-40E3-ACB2-DEE04050C1F3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9" authorId="7" shapeId="0" xr:uid="{0AFEC436-C84F-403B-A595-E4376D25C049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5" authorId="8" shapeId="0" xr:uid="{32FC0FF2-E217-472B-B50C-AF2A03732BA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6" authorId="9" shapeId="0" xr:uid="{F3A2E5C5-2B03-4D72-87EF-99E9263B3E2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7" authorId="10" shapeId="0" xr:uid="{3D638C31-A0AB-40A8-BACF-8F1F8CE256A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tc={E89079F1-617B-418B-8135-AA3E41251D75}</author>
    <author>tc={7A768538-CC78-4379-A46C-849D165E16D3}</author>
    <author>tc={564C3790-EE23-47EC-9153-0995D621E997}</author>
    <author>tc={E6F2D2E3-8337-4B9B-9830-AD0199C3E1B8}</author>
    <author>tc={30E974C5-046F-4220-A01D-C57F03E2CF76}</author>
    <author>tc={098E819D-BFE0-4D54-9797-DC6030481F68}</author>
    <author>tc={FA2E8175-4973-4FBA-A9B1-B8C26C63A967}</author>
    <author>tc={8E308E66-DC35-4392-89B7-9EA79660DA99}</author>
    <author>tc={E9451EAC-8DEE-455B-9FFF-960D0CF94696}</author>
    <author>tc={EE619714-6DE8-44EA-9B77-74CF6277ACD0}</author>
  </authors>
  <commentList>
    <comment ref="N777" authorId="0" shapeId="0" xr:uid="{BCADE997-2DEA-4F3A-9C34-69A7E6B4D77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E89079F1-617B-418B-8135-AA3E41251D75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B7D5DAD8-BFDD-470E-A243-566E53912DD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7A768538-CC78-4379-A46C-849D165E16D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564C3790-EE23-47EC-9153-0995D621E997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E6F2D2E3-8337-4B9B-9830-AD0199C3E1B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30E974C5-046F-4220-A01D-C57F03E2CF7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098E819D-BFE0-4D54-9797-DC6030481F68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FA2E8175-4973-4FBA-A9B1-B8C26C63A967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8E308E66-DC35-4392-89B7-9EA79660D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E9451EAC-8DEE-455B-9FFF-960D0CF9469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EE619714-6DE8-44EA-9B77-74CF6277ACD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tc={62F8506C-5B99-42AE-AA1D-A2B1C934D901}</author>
    <author>tc={4EF324CA-195F-4EFC-A734-43D43EB0BDB8}</author>
    <author>tc={08EF6CEC-1988-4E66-BB10-5FED59C2B02E}</author>
    <author>tc={89C40C7E-C5AC-440D-90FD-A28267F2FE64}</author>
    <author>tc={59C70718-CF00-4A22-9B40-EAA6A8B48A5B}</author>
    <author>tc={D31E6409-F592-42D7-AFEC-97CC4EFD6BF7}</author>
    <author>tc={8A2C9F78-8FEF-4532-B101-0507E318A563}</author>
    <author>tc={EFB7F671-F7D3-4D37-8FF4-CBE97C58AF63}</author>
    <author>tc={58455508-D911-43CF-9307-538D334D9994}</author>
    <author>tc={605A4FAB-7B6D-45FB-9BEB-96C7D7A8073A}</author>
  </authors>
  <commentList>
    <comment ref="N777" authorId="0" shapeId="0" xr:uid="{B0F6E1D6-F9A0-4C19-BB44-83012C35629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62F8506C-5B99-42AE-AA1D-A2B1C934D90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2BAA1E93-7384-4426-BE95-285FD41D950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4EF324CA-195F-4EFC-A734-43D43EB0B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08EF6CEC-1988-4E66-BB10-5FED59C2B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89C40C7E-C5AC-440D-90FD-A28267F2FE64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59C70718-CF00-4A22-9B40-EAA6A8B48A5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D31E6409-F592-42D7-AFEC-97CC4EFD6BF7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8A2C9F78-8FEF-4532-B101-0507E318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EFB7F671-F7D3-4D37-8FF4-CBE97C58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58455508-D911-43CF-9307-538D334D999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605A4FAB-7B6D-45FB-9BEB-96C7D7A8073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tc={D61C6F0E-4366-477C-90C0-98BE29E29BB2}</author>
    <author>tc={5674B13F-5894-4649-B6F5-2BAC0C64ABB7}</author>
    <author>tc={11A04C44-7301-4E6F-88C7-9EC58102A97C}</author>
    <author>tc={FDFFEFF1-C21E-48F9-B19C-C8C32C4C0182}</author>
    <author>tc={61D85178-D6E9-4751-9674-5A662E9F0AC9}</author>
    <author>tc={763B46E0-D133-453B-A5A2-96B571F38E80}</author>
    <author>tc={5FDD93B6-7A72-464A-B12A-2E19DBBC6762}</author>
    <author>tc={4C8956BE-8843-4B68-A247-1A9CFDE2D707}</author>
    <author>tc={48F2DD5C-D19D-492D-9C62-0A5F7C7D1AC0}</author>
    <author>tc={293EA21A-A2BD-4CF0-9311-33C470E63785}</author>
  </authors>
  <commentList>
    <comment ref="N777" authorId="0" shapeId="0" xr:uid="{5BAFD20B-77CB-4DDD-9502-7017457E0EA8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D61C6F0E-4366-477C-90C0-98BE29E29BB2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69582287-CDE4-4347-95CE-F7BFA5E3D97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5674B13F-5894-4649-B6F5-2BAC0C64ABB7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11A04C44-7301-4E6F-88C7-9EC58102A97C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FDFFEFF1-C21E-48F9-B19C-C8C32C4C018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61D85178-D6E9-4751-9674-5A662E9F0AC9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763B46E0-D133-453B-A5A2-96B571F38E80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5FDD93B6-7A72-464A-B12A-2E19DBBC6762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4C8956BE-8843-4B68-A247-1A9CFDE2D70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48F2DD5C-D19D-492D-9C62-0A5F7C7D1AC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293EA21A-A2BD-4CF0-9311-33C470E63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tc={88F1D745-FE18-4077-9CF3-AE28E391CA9E}</author>
    <author>tc={6180EC96-DB28-44EE-B426-FEAA3E27BB54}</author>
    <author>tc={466DC8BF-3FEF-4BA5-ACB0-F5B22DEE1C27}</author>
    <author>tc={49CD0311-823C-47B6-B79E-6E6544851702}</author>
    <author>tc={3AF095E7-4334-4890-9271-64E8B3EF1D9C}</author>
    <author>tc={36EF818B-347D-4E67-BA84-DD374B345ADA}</author>
    <author>tc={4A68A5AA-B18D-4713-9A5C-096B593A57FF}</author>
    <author>tc={492B360B-517C-4570-B919-C9E9E0A330DC}</author>
    <author>tc={F17F31DF-8004-48A8-A37B-37DAF2895270}</author>
    <author>tc={2452BCCC-24E4-445C-80B7-B2D5B9B1DDAC}</author>
  </authors>
  <commentList>
    <comment ref="N782" authorId="0" shapeId="0" xr:uid="{0C68E7EE-CB0E-4A3F-8559-617F1C54330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83" authorId="1" shapeId="0" xr:uid="{88F1D745-FE18-4077-9CF3-AE28E391CA9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6" authorId="0" shapeId="0" xr:uid="{955EDABC-2AC2-40F2-9D8A-BF2C3996CD07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7" authorId="2" shapeId="0" xr:uid="{6180EC96-DB28-44EE-B426-FEAA3E27B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6" authorId="3" shapeId="0" xr:uid="{466DC8BF-3FEF-4BA5-ACB0-F5B22DEE1C27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7" authorId="4" shapeId="0" xr:uid="{49CD0311-823C-47B6-B79E-6E654485170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8" authorId="5" shapeId="0" xr:uid="{3AF095E7-4334-4890-9271-64E8B3EF1D9C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52" authorId="6" shapeId="0" xr:uid="{36EF818B-347D-4E67-BA84-DD374B345ADA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4" authorId="7" shapeId="0" xr:uid="{4A68A5AA-B18D-4713-9A5C-096B593A57FF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60" authorId="8" shapeId="0" xr:uid="{492B360B-517C-4570-B919-C9E9E0A330D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61" authorId="9" shapeId="0" xr:uid="{F17F31DF-8004-48A8-A37B-37DAF2895270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62" authorId="10" shapeId="0" xr:uid="{2452BCCC-24E4-445C-80B7-B2D5B9B1DDAC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tc={0E2D07EF-2756-4D35-823D-46450FE52EAF}</author>
    <author>tc={10576704-D844-4340-9A73-4695823CBE10}</author>
    <author>tc={A68013BF-981E-4916-B9D9-D42FF3400790}</author>
    <author>tc={A872E5EE-62FB-49BF-A973-162B5DDF9F42}</author>
    <author>tc={E7D5B672-F5A7-4143-8BED-C2D8F807BBC6}</author>
    <author>tc={F0AF5574-BD08-4B2F-8896-169DB1A35350}</author>
    <author>tc={76CBF176-3EE8-4343-8205-E6D34851198B}</author>
    <author>tc={453795AD-5543-43F7-8FAA-6AF80C311D20}</author>
    <author>tc={29D1F5E8-D001-4180-B71F-8E852992E599}</author>
    <author>tc={85AC6C58-5CFC-4195-814F-3821FF93818C}</author>
  </authors>
  <commentList>
    <comment ref="N777" authorId="0" shapeId="0" xr:uid="{15F5C83C-03CB-425C-BE2E-4A1C8FF4F8A2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0E2D07EF-2756-4D35-823D-46450FE52EAF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3FA2F38D-6085-48ED-A477-91D11560B4C3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10576704-D844-4340-9A73-4695823CBE10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A68013BF-981E-4916-B9D9-D42FF3400790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A872E5EE-62FB-49BF-A973-162B5DDF9F4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E7D5B672-F5A7-4143-8BED-C2D8F807BBC6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F0AF5574-BD08-4B2F-8896-169DB1A35350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76CBF176-3EE8-4343-8205-E6D34851198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453795AD-5543-43F7-8FAA-6AF80C311D20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29D1F5E8-D001-4180-B71F-8E85299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85AC6C58-5CFC-4195-814F-3821FF93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tc={EE2151CF-3835-41F9-A456-8367F9AC8206}</author>
    <author>tc={F182F150-035F-41FE-9AB0-80D4A3457989}</author>
    <author>tc={D4C87DBB-5A5A-4750-A52A-50FB583E3543}</author>
    <author>tc={2F96EC4A-DB57-4AEA-875D-775738C45D0A}</author>
    <author>tc={D7FF43DE-55AD-40CF-8E7F-DDA2EFA7A17C}</author>
    <author>tc={D577A414-0A3A-4C64-B257-07001F01DA5D}</author>
    <author>tc={14630447-B9C6-4356-91A4-6CC2B2DA17E0}</author>
    <author>tc={7DBBD174-7C54-4967-888C-A6B1735A959D}</author>
    <author>tc={3BDD6405-60E2-460F-9CBB-6D4093251C8A}</author>
    <author>tc={0BA507DE-EF1B-410B-9F40-6731B8067FD2}</author>
  </authors>
  <commentList>
    <comment ref="N777" authorId="0" shapeId="0" xr:uid="{0FBDB653-4E45-4F0F-8033-B0068949BAE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EE2151CF-3835-41F9-A456-8367F9AC820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847C39C0-8283-4BC9-92FC-13C45CDB6DA5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F182F150-035F-41FE-9AB0-80D4A345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D4C87DBB-5A5A-4750-A52A-50FB583E3543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2F96EC4A-DB57-4AEA-875D-775738C45D0A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D7FF43DE-55AD-40CF-8E7F-DDA2EFA7A17C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D577A414-0A3A-4C64-B257-07001F01DA5D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14630447-B9C6-4356-91A4-6CC2B2DA17E0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7DBBD174-7C54-4967-888C-A6B1735A959D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3BDD6405-60E2-460F-9CBB-6D4093251C8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0BA507DE-EF1B-410B-9F40-6731B8067FD2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tc={535362EC-0E63-46C1-BCAD-457B17A3EAA2}</author>
    <author>tc={B9CBA502-3BDC-4D9E-A200-82A553B77363}</author>
    <author>tc={44A9689E-34D3-4BFE-9F7E-D8D809BCFFDD}</author>
    <author>tc={91F85B77-71DF-494C-B3A7-ABDCAE9F2DB5}</author>
    <author>tc={3A66380E-7F2F-442E-9C8C-0CF30A748171}</author>
    <author>tc={EF69679F-BCAE-4C67-ABE3-F6921697856F}</author>
    <author>tc={5BD6204D-E6E9-4C03-BCEC-39670FA6102F}</author>
    <author>tc={B64F3B3C-0393-45E4-8A3E-56988B59E1E8}</author>
    <author>tc={CAF604F8-738F-41E3-9B47-55FE202734C8}</author>
    <author>tc={D7A7BD34-BBCD-4481-B22F-16F1AC58596A}</author>
  </authors>
  <commentList>
    <comment ref="N777" authorId="0" shapeId="0" xr:uid="{ABF390EE-B5D3-45FF-9147-5E864DAA600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535362EC-0E63-46C1-BCAD-457B17A3E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556A2DD6-C665-4B88-9BC1-8C7B986253E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B9CBA502-3BDC-4D9E-A200-82A553B7736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44A9689E-34D3-4BFE-9F7E-D8D809BCF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91F85B77-71DF-494C-B3A7-ABDCAE9F2DB5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3A66380E-7F2F-442E-9C8C-0CF30A74817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EF69679F-BCAE-4C67-ABE3-F6921697856F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5BD6204D-E6E9-4C03-BCEC-39670FA6102F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B64F3B3C-0393-45E4-8A3E-56988B59E1E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CAF604F8-738F-41E3-9B47-55FE202734C8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D7A7BD34-BBCD-4481-B22F-16F1AC58596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tc={D509F4EE-6202-4A42-B558-765BF0A3B751}</author>
    <author>tc={E9AC5A37-D4C8-4A61-B621-4D60DEE97C04}</author>
    <author>tc={337FD0C5-326D-42CC-BD56-D59FEE29F7DB}</author>
    <author>tc={C218634C-3F01-4761-89FE-8F3D2A2724A1}</author>
    <author>tc={135129B7-7EE1-446A-849E-926652ADFA02}</author>
    <author>tc={B8193302-F763-4FF2-9401-68365B03636E}</author>
    <author>tc={55008994-BB22-4924-AAB2-F6982B1E9C39}</author>
    <author>tc={4656857F-A212-4020-92DA-6732404DCB50}</author>
    <author>tc={CB05C2BA-CED2-4E5E-B050-6DFC7B4769B4}</author>
    <author>tc={6D3082D3-E649-426F-8F91-620C346AE98C}</author>
  </authors>
  <commentList>
    <comment ref="N777" authorId="0" shapeId="0" xr:uid="{40BA572D-473D-4651-9BA3-578A41BA4B26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D509F4EE-6202-4A42-B558-765BF0A3B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38F93631-28C3-4A1B-A387-4CFB6AD5B9F7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E9AC5A37-D4C8-4A61-B621-4D60DEE97C04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337FD0C5-326D-42CC-BD56-D59FEE29F7DB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C218634C-3F01-4761-89FE-8F3D2A2724A1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135129B7-7EE1-446A-849E-926652ADFA0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B8193302-F763-4FF2-9401-68365B03636E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55008994-BB22-4924-AAB2-F6982B1E9C39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4656857F-A212-4020-92DA-6732404DC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CB05C2BA-CED2-4E5E-B050-6DFC7B4769B4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6D3082D3-E649-426F-8F91-620C346AE98C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tc={50C8D012-8D66-46D1-976D-C7E427379943}</author>
    <author>tc={30D1C1BF-1D9B-4524-8825-F64466612420}</author>
    <author>tc={F821ED02-A399-4E08-B68A-C994C3BD7633}</author>
    <author>tc={9F237FD4-AE08-499E-A653-76DD6B5E1D17}</author>
    <author>tc={9E0E389E-6A07-4E77-BFE2-59902F093D1D}</author>
    <author>tc={4B7FC4A2-540A-4ECB-92B9-C03B16F313C5}</author>
    <author>tc={ED840536-D8CA-4774-8BEC-7F623D6E1BB7}</author>
    <author>tc={529AA084-1EDA-4111-AC3C-E6489902E661}</author>
    <author>tc={EB581F36-47DD-4C47-9BBF-E0B9A217AA19}</author>
    <author>tc={D899791D-1010-4CE3-8E6D-716502A504EC}</author>
  </authors>
  <commentList>
    <comment ref="N777" authorId="0" shapeId="0" xr:uid="{D0E6A593-212F-4229-BFDC-B2A3CEA4244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8" authorId="1" shapeId="0" xr:uid="{50C8D012-8D66-46D1-976D-C7E42737994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1" authorId="0" shapeId="0" xr:uid="{4D1BE914-DEA4-4CB7-96FA-41BD92E798CF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2" authorId="2" shapeId="0" xr:uid="{30D1C1BF-1D9B-4524-8825-F64466612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1" authorId="3" shapeId="0" xr:uid="{F821ED02-A399-4E08-B68A-C994C3BD7633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2" authorId="4" shapeId="0" xr:uid="{9F237FD4-AE08-499E-A653-76DD6B5E1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3" authorId="5" shapeId="0" xr:uid="{9E0E389E-6A07-4E77-BFE2-59902F093D1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7" authorId="6" shapeId="0" xr:uid="{4B7FC4A2-540A-4ECB-92B9-C03B16F313C5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49" authorId="7" shapeId="0" xr:uid="{ED840536-D8CA-4774-8BEC-7F623D6E1BB7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5" authorId="8" shapeId="0" xr:uid="{529AA084-1EDA-4111-AC3C-E6489902E66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6" authorId="9" shapeId="0" xr:uid="{EB581F36-47DD-4C47-9BBF-E0B9A217A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7" authorId="10" shapeId="0" xr:uid="{D899791D-1010-4CE3-8E6D-716502A504EC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tc={5AF052B1-45C1-4EFD-B1FB-2A2B4A05AEB6}</author>
    <author>tc={1AF422F7-2EC9-48B9-A636-DD37CB867595}</author>
    <author>tc={7B37E86E-652A-4E8D-A450-704CD88006DD}</author>
    <author>tc={77A86E69-A782-4BAB-89A4-0269D1C66AAE}</author>
    <author>tc={B5F3293B-774A-4468-A8D0-D405FD44CF7B}</author>
    <author>tc={FC1C4D7F-662B-4E5F-BED3-003E8910335E}</author>
    <author>tc={BE7C2BAA-0542-479D-B275-ED86C68C07C2}</author>
    <author>tc={E7522296-CA0B-4F9E-AC05-63044C86CD58}</author>
    <author>tc={6BA5429A-0E77-4383-B005-416A860D431D}</author>
    <author>tc={1A3E19FD-F5C4-4555-9964-4C8C58AEE17A}</author>
  </authors>
  <commentList>
    <comment ref="N778" authorId="0" shapeId="0" xr:uid="{B77EFE60-6BC5-4280-863D-A169A23DA95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9" authorId="1" shapeId="0" xr:uid="{5AF052B1-45C1-4EFD-B1FB-2A2B4A05AEB6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2" authorId="0" shapeId="0" xr:uid="{76D3658A-07F3-43B4-814F-87E2B8D11A44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3" authorId="2" shapeId="0" xr:uid="{1AF422F7-2EC9-48B9-A636-DD37CB867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2" authorId="3" shapeId="0" xr:uid="{7B37E86E-652A-4E8D-A450-704CD88006DD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3" authorId="4" shapeId="0" xr:uid="{77A86E69-A782-4BAB-89A4-0269D1C66AAE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4" authorId="5" shapeId="0" xr:uid="{B5F3293B-774A-4468-A8D0-D405FD44CF7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8" authorId="6" shapeId="0" xr:uid="{FC1C4D7F-662B-4E5F-BED3-003E8910335E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0" authorId="7" shapeId="0" xr:uid="{BE7C2BAA-0542-479D-B275-ED86C68C07C2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6" authorId="8" shapeId="0" xr:uid="{E7522296-CA0B-4F9E-AC05-63044C86CD5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7" authorId="9" shapeId="0" xr:uid="{6BA5429A-0E77-4383-B005-416A860D431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8" authorId="10" shapeId="0" xr:uid="{1A3E19FD-F5C4-4555-9964-4C8C58AEE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tc={8F4BA493-E609-4C1F-BE60-4E0A3B7440C8}</author>
    <author>tc={AAF978B9-E168-4535-97FC-BB3380BC4BC1}</author>
    <author>tc={8A89044D-AC5F-41C6-9E7F-295150005CF3}</author>
    <author>tc={AB5AD862-8E10-43A3-B8FB-75C8EBF5D638}</author>
    <author>tc={0DE9BE33-BACA-4843-90C7-0B1114A3696F}</author>
    <author>tc={C77BB679-A54B-439D-8A7F-E017761780F0}</author>
    <author>tc={16BF35D7-AB38-411C-BFCA-AC5EBEBA979F}</author>
    <author>tc={AD7074EE-54CB-44D5-B64E-7AB98F8BDF07}</author>
    <author>tc={D5FEC4AE-CD69-4008-BC4F-41D6477A5DBD}</author>
    <author>tc={BC26F11B-99E8-4270-B821-8437F2F91ED1}</author>
  </authors>
  <commentList>
    <comment ref="N778" authorId="0" shapeId="0" xr:uid="{C406DE50-AED0-4F2E-94E4-27C020E93A1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779" authorId="1" shapeId="0" xr:uid="{8F4BA493-E609-4C1F-BE60-4E0A3B7440C8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782" authorId="0" shapeId="0" xr:uid="{A83EA4E3-8B15-4025-AB12-A4F817676AA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783" authorId="2" shapeId="0" xr:uid="{AAF978B9-E168-4535-97FC-BB3380BC4BC1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842" authorId="3" shapeId="0" xr:uid="{8A89044D-AC5F-41C6-9E7F-295150005CF3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843" authorId="4" shapeId="0" xr:uid="{AB5AD862-8E10-43A3-B8FB-75C8EBF5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844" authorId="5" shapeId="0" xr:uid="{0DE9BE33-BACA-4843-90C7-0B1114A3696F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848" authorId="6" shapeId="0" xr:uid="{C77BB679-A54B-439D-8A7F-E017761780F0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850" authorId="7" shapeId="0" xr:uid="{16BF35D7-AB38-411C-BFCA-AC5EBEBA979F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856" authorId="8" shapeId="0" xr:uid="{AD7074EE-54CB-44D5-B64E-7AB98F8BD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857" authorId="9" shapeId="0" xr:uid="{D5FEC4AE-CD69-4008-BC4F-41D6477A5DB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858" authorId="10" shapeId="0" xr:uid="{BC26F11B-99E8-4270-B821-8437F2F91ED1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tc={88826D26-FCB3-4B14-B1CA-D8706D524872}</author>
    <author>tc={DED22759-892F-4AD5-B33E-FF3FEA395FAE}</author>
    <author>tc={F47A5599-D9BB-42F5-95F7-A702C8DB1669}</author>
    <author>tc={472F7721-749A-4DB3-B64E-18872862ECD8}</author>
    <author>tc={119F9F77-E57B-4938-AF11-4A78A1D955A2}</author>
    <author>tc={210220D7-C143-42B7-B1A6-1910ED6A3010}</author>
    <author>tc={EE329024-1350-4487-B2B8-AAAF6D1D0B7C}</author>
    <author>tc={E0D48E9C-3A13-47B8-BFA1-44AB0B5E8BB1}</author>
    <author>tc={A99788F0-45D4-4104-B042-6E8D24C42D7A}</author>
    <author>tc={9BC98591-8A6C-44EA-B8E3-635C243E021E}</author>
  </authors>
  <commentList>
    <comment ref="N647" authorId="0" shapeId="0" xr:uid="{BFB163D6-AAF3-4485-B792-A2F6AC86F91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648" authorId="1" shapeId="0" xr:uid="{88826D26-FCB3-4B14-B1CA-D8706D524872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651" authorId="0" shapeId="0" xr:uid="{E32A201C-F84D-4D46-8262-F70E9B27804D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652" authorId="2" shapeId="0" xr:uid="{DED22759-892F-4AD5-B33E-FF3FEA395FAE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711" authorId="3" shapeId="0" xr:uid="{F47A5599-D9BB-42F5-95F7-A702C8DB1669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712" authorId="4" shapeId="0" xr:uid="{472F7721-749A-4DB3-B64E-18872862ECD8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713" authorId="5" shapeId="0" xr:uid="{119F9F77-E57B-4938-AF11-4A78A1D955A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717" authorId="6" shapeId="0" xr:uid="{210220D7-C143-42B7-B1A6-1910ED6A3010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719" authorId="7" shapeId="0" xr:uid="{EE329024-1350-4487-B2B8-AAAF6D1D0B7C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725" authorId="8" shapeId="0" xr:uid="{E0D48E9C-3A13-47B8-BFA1-44AB0B5E8BB1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726" authorId="9" shapeId="0" xr:uid="{A99788F0-45D4-4104-B042-6E8D24C42D7A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727" authorId="10" shapeId="0" xr:uid="{9BC98591-8A6C-44EA-B8E3-635C243E021E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tc={7C167860-7481-4479-8CD8-86261AB37BF2}</author>
    <author>tc={95E6FDB9-FA83-49CC-97D4-FB48C4F7E020}</author>
    <author>tc={D8AA0105-7CB5-47DD-8955-A319DE33DB3C}</author>
    <author>tc={9029DD32-C8ED-437E-8E1A-5C8A3206FBFC}</author>
    <author>tc={CB5B401E-8295-4CD9-9FB6-3C8530333DCB}</author>
    <author>tc={4ACFC6A7-7F14-4E8F-8CEC-01753661AD08}</author>
    <author>tc={107A9206-C314-4B31-A935-E8BC054F4409}</author>
    <author>tc={DCD371E1-9F05-4299-9C78-6596138B280C}</author>
    <author>tc={3BE67098-897E-4C9A-BA49-34A1B12B79D7}</author>
    <author>tc={66D7F9DA-DF2E-44B0-992A-317D31D84F16}</author>
  </authors>
  <commentList>
    <comment ref="N620" authorId="0" shapeId="0" xr:uid="{4E663824-D0D2-48CB-93F0-E8C7B5111ADB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N621" authorId="1" shapeId="0" xr:uid="{7C167860-7481-4479-8CD8-86261AB3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N624" authorId="0" shapeId="0" xr:uid="{B4B90DB4-6829-43AB-9EBB-C90348ADBE4A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N625" authorId="2" shapeId="0" xr:uid="{95E6FDB9-FA83-49CC-97D4-FB48C4F7E020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N684" authorId="3" shapeId="0" xr:uid="{D8AA0105-7CB5-47DD-8955-A319DE33DB3C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N685" authorId="4" shapeId="0" xr:uid="{9029DD32-C8ED-437E-8E1A-5C8A3206FBFC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N686" authorId="5" shapeId="0" xr:uid="{CB5B401E-8295-4CD9-9FB6-3C8530333DCB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N690" authorId="6" shapeId="0" xr:uid="{4ACFC6A7-7F14-4E8F-8CEC-01753661AD08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N692" authorId="7" shapeId="0" xr:uid="{107A9206-C314-4B31-A935-E8BC054F4409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N698" authorId="8" shapeId="0" xr:uid="{DCD371E1-9F05-4299-9C78-6596138B280C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N699" authorId="9" shapeId="0" xr:uid="{3BE67098-897E-4C9A-BA49-34A1B12B79D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N700" authorId="10" shapeId="0" xr:uid="{66D7F9DA-DF2E-44B0-992A-317D31D84F16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Pongkun Wareekul</author>
    <author>tc={33DFF121-1F5B-4F9E-8003-9E9423FCA21E}</author>
    <author>tc={A3EEA247-4E8C-4447-939F-DBD4ADADB6F3}</author>
    <author>tc={308969B6-01F5-4FD8-967B-9EA364C2A51A}</author>
    <author>tc={66A9FA4E-CB43-4618-AA32-088715489EB2}</author>
    <author>tc={4F3936DB-D98F-43B7-BE40-63B02155B2ED}</author>
    <author>tc={7079C88D-37D5-4187-8BF1-BC0CBC87B300}</author>
    <author>tc={E7C51001-773D-41E4-A534-A207F976D91B}</author>
    <author>tc={461DE6BF-4517-46F4-8900-AAAAC52A64E3}</author>
    <author>tc={59215432-8D75-4541-98D3-43DA55904C7D}</author>
    <author>tc={A34FB64E-B1D1-4CA6-9D0A-DA39262BE1D7}</author>
  </authors>
  <commentList>
    <comment ref="L285" authorId="0" shapeId="0" xr:uid="{0AC19C5F-4775-44E2-812F-1970B018149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</t>
        </r>
      </text>
    </comment>
    <comment ref="L286" authorId="1" shapeId="0" xr:uid="{33DFF121-1F5B-4F9E-8003-9E9423FCA21E}">
      <text>
        <t>[Threaded comment]
Your version of Excel allows you to read this threaded comment; however, any edits to it will get removed if the file is opened in a newer version of Excel. Learn more: https://go.microsoft.com/fwlink/?linkid=870924
Comment:
    PA16176400</t>
      </text>
    </comment>
    <comment ref="L289" authorId="0" shapeId="0" xr:uid="{97828275-8DC5-4FF5-A910-E457355C3C40}">
      <text>
        <r>
          <rPr>
            <b/>
            <sz val="9"/>
            <color indexed="81"/>
            <rFont val="Tahoma"/>
            <family val="2"/>
          </rPr>
          <t>Pongkun Wareekul:</t>
        </r>
        <r>
          <rPr>
            <sz val="9"/>
            <color indexed="81"/>
            <rFont val="Tahoma"/>
            <family val="2"/>
          </rPr>
          <t xml:space="preserve">
40PCS/hr
</t>
        </r>
      </text>
    </comment>
    <comment ref="L290" authorId="2" shapeId="0" xr:uid="{A3EEA247-4E8C-4447-939F-DBD4ADADB6F3}">
      <text>
        <t>[Threaded comment]
Your version of Excel allows you to read this threaded comment; however, any edits to it will get removed if the file is opened in a newer version of Excel. Learn more: https://go.microsoft.com/fwlink/?linkid=870924
Comment:
    PA03373500</t>
      </text>
    </comment>
    <comment ref="L349" authorId="3" shapeId="0" xr:uid="{308969B6-01F5-4FD8-967B-9EA364C2A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MA01001800</t>
      </text>
    </comment>
    <comment ref="L350" authorId="4" shapeId="0" xr:uid="{66A9FA4E-CB43-4618-AA32-088715489EB2}">
      <text>
        <t>[Threaded comment]
Your version of Excel allows you to read this threaded comment; however, any edits to it will get removed if the file is opened in a newer version of Excel. Learn more: https://go.microsoft.com/fwlink/?linkid=870924
Comment:
    MB03000500</t>
      </text>
    </comment>
    <comment ref="L351" authorId="5" shapeId="0" xr:uid="{4F3936DB-D98F-43B7-BE40-63B02155B2ED}">
      <text>
        <t>[Threaded comment]
Your version of Excel allows you to read this threaded comment; however, any edits to it will get removed if the file is opened in a newer version of Excel. Learn more: https://go.microsoft.com/fwlink/?linkid=870924
Comment:
    MB05001800</t>
      </text>
    </comment>
    <comment ref="L355" authorId="6" shapeId="0" xr:uid="{7079C88D-37D5-4187-8BF1-BC0CBC87B300}">
      <text>
        <t>[Threaded comment]
Your version of Excel allows you to read this threaded comment; however, any edits to it will get removed if the file is opened in a newer version of Excel. Learn more: https://go.microsoft.com/fwlink/?linkid=870924
Comment:
    MD05006000 round head bolt</t>
      </text>
    </comment>
    <comment ref="L357" authorId="7" shapeId="0" xr:uid="{E7C51001-773D-41E4-A534-A207F976D91B}">
      <text>
        <t>[Threaded comment]
Your version of Excel allows you to read this threaded comment; however, any edits to it will get removed if the file is opened in a newer version of Excel. Learn more: https://go.microsoft.com/fwlink/?linkid=870924
Comment:
    MJ21002100</t>
      </text>
    </comment>
    <comment ref="L363" authorId="8" shapeId="0" xr:uid="{461DE6BF-4517-46F4-8900-AAAAC52A64E3}">
      <text>
        <t>[Threaded comment]
Your version of Excel allows you to read this threaded comment; however, any edits to it will get removed if the file is opened in a newer version of Excel. Learn more: https://go.microsoft.com/fwlink/?linkid=870924
Comment:
    PA18012500</t>
      </text>
    </comment>
    <comment ref="L364" authorId="9" shapeId="0" xr:uid="{59215432-8D75-4541-98D3-43DA55904C7D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RA05006000</t>
      </text>
    </comment>
    <comment ref="L365" authorId="10" shapeId="0" xr:uid="{A34FB64E-B1D1-4CA6-9D0A-DA39262BE1D7}">
      <text>
        <t>[Threaded comment]
Your version of Excel allows you to read this threaded comment; however, any edits to it will get removed if the file is opened in a newer version of Excel. Learn more: https://go.microsoft.com/fwlink/?linkid=870924
Comment:
    RA05006100</t>
      </text>
    </comment>
  </commentList>
</comments>
</file>

<file path=xl/sharedStrings.xml><?xml version="1.0" encoding="utf-8"?>
<sst xmlns="http://schemas.openxmlformats.org/spreadsheetml/2006/main" count="23513" uniqueCount="566">
  <si>
    <t>P001168 Rear cover</t>
  </si>
  <si>
    <t>P001169 Rear locking seats</t>
  </si>
  <si>
    <t>P001170 Rear lock slider seat</t>
  </si>
  <si>
    <t>P000159 Equalizer bar hooks</t>
  </si>
  <si>
    <t>P001171 Left side panel</t>
  </si>
  <si>
    <t>P001172 Right side plate</t>
  </si>
  <si>
    <t>P001196 The front corner of the left plate is strengthened</t>
  </si>
  <si>
    <t>P001287 The front corner of the right plate is strengthened</t>
  </si>
  <si>
    <t>P001288 Hand handle strengthened</t>
  </si>
  <si>
    <t>P001173 Mid-mounted disk</t>
  </si>
  <si>
    <t>P001174 Left cover</t>
  </si>
  <si>
    <t>P001175 Right cover</t>
  </si>
  <si>
    <t>P001203 Mid-disc pneumatic bracket seat</t>
  </si>
  <si>
    <t>P001176 Left inner pad plate</t>
  </si>
  <si>
    <t>P001177 Right inner pad plate</t>
  </si>
  <si>
    <t>P001178 Vertical grooves</t>
  </si>
  <si>
    <t>P001179 Inner septum pads</t>
  </si>
  <si>
    <t>P001184 Posterior septal inner pad plate</t>
  </si>
  <si>
    <t>P001180 Partition plates</t>
  </si>
  <si>
    <t>P001195 Partition stops</t>
  </si>
  <si>
    <t>P001181 Top cover</t>
  </si>
  <si>
    <t>P001182 The top cover is reinforced</t>
  </si>
  <si>
    <t>P001183 The front corners of the top cover are strengthened</t>
  </si>
  <si>
    <t>P000154 Top cover lock hook</t>
  </si>
  <si>
    <t>P001157 Balance bar</t>
  </si>
  <si>
    <t>P001151 Top cover pneumatic bracket base</t>
  </si>
  <si>
    <t>P000414 Side pull handle bottom plate</t>
  </si>
  <si>
    <t>P000132 Socket cover</t>
  </si>
  <si>
    <t>P000131 Socket box</t>
  </si>
  <si>
    <t>P001188 Three-tooth rear lock</t>
  </si>
  <si>
    <t>P001185 drawer</t>
  </si>
  <si>
    <t>P001186 Handle</t>
  </si>
  <si>
    <t>P001187 Drawer back cover</t>
  </si>
  <si>
    <t>P001145 Top cover</t>
  </si>
  <si>
    <t>P001146 Top cover reinforcing plate</t>
  </si>
  <si>
    <t>P001147 Bottom back</t>
  </si>
  <si>
    <t>P001148 Large reinforcing plate for the bottom cover</t>
  </si>
  <si>
    <t>P001167 Small reinforcing plate on the bottom cover</t>
  </si>
  <si>
    <t>P001149 Box</t>
  </si>
  <si>
    <t>P001152 Inner backing plate back slot</t>
  </si>
  <si>
    <t>P001153 Left inner gasket plate front slot</t>
  </si>
  <si>
    <t>P001154 Right inner pad plate front groove</t>
  </si>
  <si>
    <t>P001155 Rear locking seats</t>
  </si>
  <si>
    <t>P001156 Rear lock slider seat</t>
  </si>
  <si>
    <t>P001150 Five-tooth rear lock</t>
  </si>
  <si>
    <t>P001158 drawer</t>
  </si>
  <si>
    <t>P001159 Handle</t>
  </si>
  <si>
    <t>P001160 Drawer back cover</t>
  </si>
  <si>
    <t>P001161 drawer</t>
  </si>
  <si>
    <t>P001162 Handle</t>
  </si>
  <si>
    <t>P001163 Drawer back cover</t>
  </si>
  <si>
    <t>P001164 drawer</t>
  </si>
  <si>
    <t>P001165 Handle</t>
  </si>
  <si>
    <t>P001166 Drawer back cover</t>
  </si>
  <si>
    <t>NO</t>
  </si>
  <si>
    <t>Status</t>
  </si>
  <si>
    <t>Remark</t>
  </si>
  <si>
    <t>PART NAME (Geelong )</t>
  </si>
  <si>
    <t>Q'TY</t>
  </si>
  <si>
    <t>Work Center</t>
  </si>
  <si>
    <t>CT</t>
  </si>
  <si>
    <t>Alt. BOM</t>
  </si>
  <si>
    <t>Group Center</t>
  </si>
  <si>
    <t>Seq.</t>
  </si>
  <si>
    <t>Operation</t>
  </si>
  <si>
    <t>Group</t>
  </si>
  <si>
    <t>L</t>
  </si>
  <si>
    <t>SPCC 0.7x1219x2438 mm.</t>
  </si>
  <si>
    <t>SPCC 0.8x1219x2438 mm.</t>
  </si>
  <si>
    <t>P001147 Bottom back Laser</t>
  </si>
  <si>
    <t>P001145 Top cover Laser</t>
  </si>
  <si>
    <t>SCECUA04</t>
  </si>
  <si>
    <t>SCEBEA02</t>
  </si>
  <si>
    <t>SCESGA01</t>
  </si>
  <si>
    <t>SCEGWA01</t>
  </si>
  <si>
    <t>SCECOA01</t>
  </si>
  <si>
    <t>SCEASA01</t>
  </si>
  <si>
    <t>MA99002500 welding thread CO2 0.8(15kg)</t>
  </si>
  <si>
    <t>แก๊ส Co2</t>
  </si>
  <si>
    <t>P001186 Handle Press</t>
  </si>
  <si>
    <t>P001159 Small Handle Press</t>
  </si>
  <si>
    <t>P001162 Middle Handle Press</t>
  </si>
  <si>
    <t>P001165 Large Handle Press</t>
  </si>
  <si>
    <t>P001145 Top cover Press</t>
  </si>
  <si>
    <t>P001147 Bottom back Press</t>
  </si>
  <si>
    <t>SCESBA01</t>
  </si>
  <si>
    <t>P001162 Middle Handle Laser</t>
  </si>
  <si>
    <t>P001159 Small Handle Laser</t>
  </si>
  <si>
    <t>P001186 Handle Laser</t>
  </si>
  <si>
    <t xml:space="preserve">P001165 Large Handle Laser </t>
  </si>
  <si>
    <t>SOM Price</t>
  </si>
  <si>
    <t>IPC Price</t>
  </si>
  <si>
    <t>L+B249:B299</t>
  </si>
  <si>
    <t>FINE CLEANER T5008</t>
  </si>
  <si>
    <t>PREPALENE XG</t>
  </si>
  <si>
    <t>ADDITIVE 4977B</t>
  </si>
  <si>
    <t>PALBOND LT5103RF-1</t>
  </si>
  <si>
    <t>NEUTRALIZER 4055</t>
  </si>
  <si>
    <t>ACCELERATOR 131</t>
  </si>
  <si>
    <t>M00012 Tape OPP 45Y (สีใส)</t>
  </si>
  <si>
    <t>Top Cover</t>
  </si>
  <si>
    <t>BBS Holder Front Left</t>
  </si>
  <si>
    <t>BBS Holder Front Right</t>
  </si>
  <si>
    <t>BBS Holder Front Reinf</t>
  </si>
  <si>
    <t>BBS Holder Rear Left</t>
  </si>
  <si>
    <t>BBS Holder Rear Right</t>
  </si>
  <si>
    <t>Drawer Handle Big(Left)</t>
  </si>
  <si>
    <t>Drawer Body Big(Left)</t>
  </si>
  <si>
    <t>P002745</t>
  </si>
  <si>
    <t>P002744</t>
  </si>
  <si>
    <t>P002745 Drawer Handle Big(Left)</t>
  </si>
  <si>
    <t>P002744 Drawer Body Big(Left)</t>
  </si>
  <si>
    <t>P002745 Drawer Handle Big(Left) GP</t>
  </si>
  <si>
    <t>P002745 Drawer Handle Big(Left) Press</t>
  </si>
  <si>
    <t>P002745 Drawer Handle Big(Left) Bend</t>
  </si>
  <si>
    <t>P002744 Drawer Body Big(Left) GP</t>
  </si>
  <si>
    <t>P002744 Drawer Body Big(Left) Press</t>
  </si>
  <si>
    <t>P002744 Drawer Body Big(Left) Bend</t>
  </si>
  <si>
    <t>P002732</t>
  </si>
  <si>
    <t>P002733</t>
  </si>
  <si>
    <t>P002734</t>
  </si>
  <si>
    <t>P002951</t>
  </si>
  <si>
    <t>P002952</t>
  </si>
  <si>
    <t>P002953</t>
  </si>
  <si>
    <t>P002954</t>
  </si>
  <si>
    <t>P002955</t>
  </si>
  <si>
    <t>P002801</t>
  </si>
  <si>
    <t>P002626</t>
  </si>
  <si>
    <t>P002622</t>
  </si>
  <si>
    <t>P002742</t>
  </si>
  <si>
    <t>P002746</t>
  </si>
  <si>
    <t>P002747</t>
  </si>
  <si>
    <t>P002748</t>
  </si>
  <si>
    <t>P002749</t>
  </si>
  <si>
    <t>P002750</t>
  </si>
  <si>
    <t>P002751</t>
  </si>
  <si>
    <t>P002752</t>
  </si>
  <si>
    <t>P002571</t>
  </si>
  <si>
    <t>Bottom Back</t>
  </si>
  <si>
    <t>Bottom Cover Reinf</t>
  </si>
  <si>
    <t>Box</t>
  </si>
  <si>
    <t>Cover Support</t>
  </si>
  <si>
    <t>Locking Slide</t>
  </si>
  <si>
    <t>Rear Lock Row</t>
  </si>
  <si>
    <t>Drawer Back Big(Left)</t>
  </si>
  <si>
    <t>Drawer Body Middle</t>
  </si>
  <si>
    <t>Drawer Handle Middle</t>
  </si>
  <si>
    <t>Drawer Back Middle</t>
  </si>
  <si>
    <t>Drawer Body Extra Big(Left)</t>
  </si>
  <si>
    <t>Drawer Handle Extra Big(Left)</t>
  </si>
  <si>
    <t>Drawer Back Extra Big(Left)</t>
  </si>
  <si>
    <t>hook Holder</t>
  </si>
  <si>
    <t>P002732 Top Cover</t>
  </si>
  <si>
    <t>P002733 Bottom Back</t>
  </si>
  <si>
    <t>P002734 Bottom Cover Reinf</t>
  </si>
  <si>
    <t>P002951 Box</t>
  </si>
  <si>
    <t>P002952 BBS Holder Front Left</t>
  </si>
  <si>
    <t>P002953 BBS Holder Front Right</t>
  </si>
  <si>
    <t>P002954 BBS Holder Rear Left</t>
  </si>
  <si>
    <t>P002955 BBS Holder Rear Right</t>
  </si>
  <si>
    <t>P002801 BBS Holder Front Reinf</t>
  </si>
  <si>
    <t>P002626 Cover Support</t>
  </si>
  <si>
    <t>P002622 Locking Slide</t>
  </si>
  <si>
    <t>P002742 Rear Lock Row</t>
  </si>
  <si>
    <t>P002746 Drawer Back Big(Left)</t>
  </si>
  <si>
    <t>P002747 Drawer Body Middle</t>
  </si>
  <si>
    <t>P002748 Drawer Handle Middle</t>
  </si>
  <si>
    <t>P002749 Drawer Back Middle</t>
  </si>
  <si>
    <t>P002750 Drawer Body Extra Big(Left)</t>
  </si>
  <si>
    <t>P002751 Drawer Handle Extra Big(Left)</t>
  </si>
  <si>
    <t>P002752 Drawer Back Extra Big(Left)</t>
  </si>
  <si>
    <t>P002571 Hook Holder</t>
  </si>
  <si>
    <t>U000433 Box Spot</t>
  </si>
  <si>
    <t>P002732 Top Cover GP</t>
  </si>
  <si>
    <t>P002732 Top Cover Bend</t>
  </si>
  <si>
    <t>P002732 Top Cover IPC</t>
  </si>
  <si>
    <t>P002732 Top Cover Spot</t>
  </si>
  <si>
    <t>P002733 Bottom Back Bend</t>
  </si>
  <si>
    <t>P002733 Bottom Back IPC</t>
  </si>
  <si>
    <t>P002733 Bottom Back GP</t>
  </si>
  <si>
    <t>P002734 Bottom Cover Reinf GP</t>
  </si>
  <si>
    <t>P002734 Bottom Cover Reinf Bend</t>
  </si>
  <si>
    <t>P002951 Box Spot</t>
  </si>
  <si>
    <t xml:space="preserve">P002951 Box Bend </t>
  </si>
  <si>
    <t>P002951 Box GP</t>
  </si>
  <si>
    <t>P002801 BBS Holder Front Reinf GP</t>
  </si>
  <si>
    <t>P002801 BBS Holder Front Reinf Laser</t>
  </si>
  <si>
    <t>P002801 BBS Holder Front Reinf Bend</t>
  </si>
  <si>
    <t>P002952 BBS Holder Front Left GP</t>
  </si>
  <si>
    <t>P002952 BBS Holder Front Left Press</t>
  </si>
  <si>
    <t>P002952 BBS Holder Front Left Spot</t>
  </si>
  <si>
    <t>P002953 BBS Holder Front Right GP</t>
  </si>
  <si>
    <t>P002953 BBS Holder Front Right Press</t>
  </si>
  <si>
    <t>P002953 BBS Holder Front Right Spot</t>
  </si>
  <si>
    <t>P002955 BBS Holder Rear Right GP</t>
  </si>
  <si>
    <t>P002954 BBS Holder Rear Left GP</t>
  </si>
  <si>
    <t>P002954 BBS Holder Rear Left Press</t>
  </si>
  <si>
    <t>P002955 BBS Holder Rear Right Press</t>
  </si>
  <si>
    <t>P002622 Locking Slide GP</t>
  </si>
  <si>
    <t>P002622 Locking Slide Bend</t>
  </si>
  <si>
    <t>P002626 Cover Support GP</t>
  </si>
  <si>
    <t>P002626 Cover Support Bend</t>
  </si>
  <si>
    <t>P002626 Cover Support Spot</t>
  </si>
  <si>
    <t>U000434 Drawer Big(Left) Paint</t>
  </si>
  <si>
    <t>U000434 Drawer Big(Left) Spot</t>
  </si>
  <si>
    <t>U000433 Box Paint</t>
  </si>
  <si>
    <t>P002746 Drawer Back Big(Left) GP</t>
  </si>
  <si>
    <t>P002746 Drawer Back Big(Left) Bend</t>
  </si>
  <si>
    <t>U000435 Drawer Middle Paint</t>
  </si>
  <si>
    <t>U000435 Drawer Middle Spot</t>
  </si>
  <si>
    <t>P002747 Drawer Body Middle GP</t>
  </si>
  <si>
    <t>P002747 Drawer Body Middle Press</t>
  </si>
  <si>
    <t>P002747 Drawer Body Middle Bend</t>
  </si>
  <si>
    <t>P002748 Drawer Handle Middle Bend</t>
  </si>
  <si>
    <t>P002748 Drawer Handle Middle Press</t>
  </si>
  <si>
    <t>P002748 Drawer Handle Middle GP</t>
  </si>
  <si>
    <t>P002749 Drawer Back Middle GP</t>
  </si>
  <si>
    <t>P002749 Drawer Back Middle Bend</t>
  </si>
  <si>
    <t>U000436 Drawer Extra Big(Left) Paint</t>
  </si>
  <si>
    <t>U000436 Drawer Extra Big(Left) Spot</t>
  </si>
  <si>
    <t>P002750 Drawer Body Extra Big(Left) GP</t>
  </si>
  <si>
    <t>P002750 Drawer Body Extra Big(Left) Press</t>
  </si>
  <si>
    <t>P002750 Drawer Body Extra Big(Left) Bend</t>
  </si>
  <si>
    <t>P002751 Drawer Handle Extra Big(Left) GP</t>
  </si>
  <si>
    <t>P002751 Drawer Handle Extra Big(Left) Bend</t>
  </si>
  <si>
    <t>P002751 Drawer Handle Extra Big(Left) Press</t>
  </si>
  <si>
    <t>P002752 Drawer Back Extra Big(Left) GP</t>
  </si>
  <si>
    <t>P002752 Drawer Back Extra Big(Left) Bend</t>
  </si>
  <si>
    <t>U000433 Box  Weld</t>
  </si>
  <si>
    <t>TC-2707TSR</t>
  </si>
  <si>
    <t>P002571 Hook Holder GP</t>
  </si>
  <si>
    <t>CM01000007 High gloss red powder</t>
  </si>
  <si>
    <t>P002951 Box Press</t>
  </si>
  <si>
    <t>P002626 Cover Support Press</t>
  </si>
  <si>
    <t>P002742 Rear Lock Row Press</t>
  </si>
  <si>
    <t>P002726 Aluminum handle 593mm</t>
  </si>
  <si>
    <t xml:space="preserve">P002520 Cross round self-tapping screw F </t>
  </si>
  <si>
    <t>P002727 Plastic slide lock L=581.6mm</t>
  </si>
  <si>
    <t>P002803 ball slide rail core (left)</t>
  </si>
  <si>
    <t>P002804 ball slide rail shell (left)</t>
  </si>
  <si>
    <t>P002805 ball slide rail core (right)</t>
  </si>
  <si>
    <t>P002806 ball slide rail shell (right)</t>
  </si>
  <si>
    <t>P000457 Open aluminum rivet 4x6</t>
  </si>
  <si>
    <t>P003227 Hexagonal flat head rivet nut M8</t>
  </si>
  <si>
    <t>P001106 Rubber trademark U.S.GENERAL</t>
  </si>
  <si>
    <t>P003300 Rubber trademark SERIES3</t>
  </si>
  <si>
    <t>PM060101 PVC pad 566x494x2</t>
  </si>
  <si>
    <t>PM990003 Tape</t>
  </si>
  <si>
    <t>PM990004 Black nylon rope</t>
  </si>
  <si>
    <t>PM040095 Sealed bag 70x80</t>
  </si>
  <si>
    <t>PM080101 Warning label</t>
  </si>
  <si>
    <t>PM080420 Carton tracking code label</t>
  </si>
  <si>
    <t>PM990002 White packaging tape</t>
  </si>
  <si>
    <t>PM990001 Sealing glue</t>
  </si>
  <si>
    <t>U000409 Round lock head assembly</t>
  </si>
  <si>
    <t>P000492 Round lock head joint</t>
  </si>
  <si>
    <t>P000538 Hexagon socket flat end set screw M4x5</t>
  </si>
  <si>
    <t>P002761 Drawer lock housing</t>
  </si>
  <si>
    <t>P002762 Drawer lock tongue</t>
  </si>
  <si>
    <t>P002763 Drawer lock spring</t>
  </si>
  <si>
    <t>P002729 ball slide rail core (left)</t>
  </si>
  <si>
    <t>P003213 ball slide rail core (right)</t>
  </si>
  <si>
    <t>P002662 Transmission shaft Φ6*526</t>
  </si>
  <si>
    <t>P002956 5″×2″ fixed caster</t>
  </si>
  <si>
    <t>P002957  5″×2″ brake caster</t>
  </si>
  <si>
    <t>P002668 Hexagonal flange bolt M8x20</t>
  </si>
  <si>
    <t>P002829 Hexagon socket wrench 5mm</t>
  </si>
  <si>
    <t>P002938 Hexagonal flange bolt M8x35</t>
  </si>
  <si>
    <t>P003225 Hexagonal flange bolt M6x25</t>
  </si>
  <si>
    <t>P000952 Flange nut M6</t>
  </si>
  <si>
    <t>P000645 Flange nut M8</t>
  </si>
  <si>
    <t>P002661 Hexagonal flat head rivet nut M6</t>
  </si>
  <si>
    <t>P002669 Handle ear</t>
  </si>
  <si>
    <t>P002670 Handle tube φ32×400</t>
  </si>
  <si>
    <t>P002671 hexagonal half-thread bolt M6×50</t>
  </si>
  <si>
    <t>PM040097 Red sealed bag 80x130</t>
  </si>
  <si>
    <t>PM040011 Plastic bag 200x600</t>
  </si>
  <si>
    <t>P002694 Rubber mat 675x551x2</t>
  </si>
  <si>
    <t>PM030252 TC-2707TSR five-sided carton</t>
  </si>
  <si>
    <t>PM036063 Floor cover carton</t>
  </si>
  <si>
    <t>P002758 Foam edge guard 912x50x50</t>
  </si>
  <si>
    <t>PM050293 Foam board 615x912x20</t>
  </si>
  <si>
    <t>PM050294 Foam board 492x912x20</t>
  </si>
  <si>
    <t>PM050295 Foam board 670x535x20</t>
  </si>
  <si>
    <t>PM040150 Plastic bag 1500x1700</t>
  </si>
  <si>
    <t>PM030253 Carton with casters</t>
  </si>
  <si>
    <t>P002759  Carton with casters</t>
  </si>
  <si>
    <t>PM050227 EPE foam 600x500x1</t>
  </si>
  <si>
    <t>PM090140 TC-2707TSR English manual</t>
  </si>
  <si>
    <t>PM080428 TC-2707TSR large warning label</t>
  </si>
  <si>
    <t>PM080429 TC-2707TSR color sticker</t>
  </si>
  <si>
    <t>PM080430 Carton mark</t>
  </si>
  <si>
    <t>P002622 Locking Slide Laser</t>
  </si>
  <si>
    <t>เปลี่ยนเป็น P003455</t>
  </si>
  <si>
    <t>แก้เดือน 5</t>
  </si>
  <si>
    <t>U000409</t>
  </si>
  <si>
    <t>P000492</t>
  </si>
  <si>
    <t>P000538</t>
  </si>
  <si>
    <t>P002726</t>
  </si>
  <si>
    <t>P002520</t>
  </si>
  <si>
    <t>P002727</t>
  </si>
  <si>
    <t>P002761</t>
  </si>
  <si>
    <t>P002762</t>
  </si>
  <si>
    <t>P002763</t>
  </si>
  <si>
    <t>P002803</t>
  </si>
  <si>
    <t>P002804</t>
  </si>
  <si>
    <t>P002805</t>
  </si>
  <si>
    <t>P002806</t>
  </si>
  <si>
    <t>P002729</t>
  </si>
  <si>
    <t>P003213</t>
  </si>
  <si>
    <t>P000457</t>
  </si>
  <si>
    <t>P002662</t>
  </si>
  <si>
    <t>P002956</t>
  </si>
  <si>
    <t>P002957</t>
  </si>
  <si>
    <t>P003227</t>
  </si>
  <si>
    <t>P002668</t>
  </si>
  <si>
    <t>P002829</t>
  </si>
  <si>
    <t>P002938</t>
  </si>
  <si>
    <t>P003225</t>
  </si>
  <si>
    <t>P000952</t>
  </si>
  <si>
    <t>P000645</t>
  </si>
  <si>
    <t>P002661</t>
  </si>
  <si>
    <t>P002669</t>
  </si>
  <si>
    <t>P002670</t>
  </si>
  <si>
    <t>P002671</t>
  </si>
  <si>
    <t>PM040097</t>
  </si>
  <si>
    <t>PM040011</t>
  </si>
  <si>
    <t>PM990003</t>
  </si>
  <si>
    <t>PM990004</t>
  </si>
  <si>
    <t>PM040095</t>
  </si>
  <si>
    <t>PM060101</t>
  </si>
  <si>
    <t>P002694</t>
  </si>
  <si>
    <t>P001106</t>
  </si>
  <si>
    <t>P003300</t>
  </si>
  <si>
    <t>PM030252</t>
  </si>
  <si>
    <t>PM036063</t>
  </si>
  <si>
    <t>P002758</t>
  </si>
  <si>
    <t>PM050293</t>
  </si>
  <si>
    <t>PM050294</t>
  </si>
  <si>
    <t>PM050295</t>
  </si>
  <si>
    <t>PM040150</t>
  </si>
  <si>
    <t>P002759</t>
  </si>
  <si>
    <t>PM050227</t>
  </si>
  <si>
    <t>PM090140</t>
  </si>
  <si>
    <t>PM080428</t>
  </si>
  <si>
    <t>PM080429</t>
  </si>
  <si>
    <t>PM080101</t>
  </si>
  <si>
    <t>PM080420</t>
  </si>
  <si>
    <t>PM080430</t>
  </si>
  <si>
    <t>PM990002</t>
  </si>
  <si>
    <t>PM990001</t>
  </si>
  <si>
    <t>SNC-P002571</t>
  </si>
  <si>
    <t xml:space="preserve">SNC-U000409 </t>
  </si>
  <si>
    <t>SNC-P000492</t>
  </si>
  <si>
    <t>SNC-P000538</t>
  </si>
  <si>
    <t>SNC-P002726</t>
  </si>
  <si>
    <t>SNC-P002520</t>
  </si>
  <si>
    <t>SNC-P002727</t>
  </si>
  <si>
    <t>SNC-P002761</t>
  </si>
  <si>
    <t>SNC-P002762</t>
  </si>
  <si>
    <t>SNC-P002763</t>
  </si>
  <si>
    <t>SNC-P002803</t>
  </si>
  <si>
    <t>SNC-P002804</t>
  </si>
  <si>
    <t>SNC-P002805</t>
  </si>
  <si>
    <t>SNC-P002806</t>
  </si>
  <si>
    <t>SNC-P002729</t>
  </si>
  <si>
    <t>SNC-P003213</t>
  </si>
  <si>
    <t>SNC-P000457</t>
  </si>
  <si>
    <t>SNC-P002662</t>
  </si>
  <si>
    <t>SNC-P002956</t>
  </si>
  <si>
    <t>SNC-P002957</t>
  </si>
  <si>
    <t>SNC-P003455</t>
  </si>
  <si>
    <t>SNC-P002668</t>
  </si>
  <si>
    <t>SNC-P002829</t>
  </si>
  <si>
    <t>SNC-P002938</t>
  </si>
  <si>
    <t>SNC-P003225</t>
  </si>
  <si>
    <t>SNC-P000952</t>
  </si>
  <si>
    <t xml:space="preserve"> SNC-P000645</t>
  </si>
  <si>
    <t>SNC-P002661</t>
  </si>
  <si>
    <t>SNC-P002669</t>
  </si>
  <si>
    <t>SNC-P002670</t>
  </si>
  <si>
    <t>SNC-P002671</t>
  </si>
  <si>
    <t>SNC-PM04009700</t>
  </si>
  <si>
    <t>SNC-PM04001100</t>
  </si>
  <si>
    <t>SNC-PM99000300</t>
  </si>
  <si>
    <t>SNC-PM99000400</t>
  </si>
  <si>
    <t>SNC-PM04009500</t>
  </si>
  <si>
    <t>SNC-PM06010100</t>
  </si>
  <si>
    <t>SNC-P002694</t>
  </si>
  <si>
    <t>SNC-P001106</t>
  </si>
  <si>
    <t>SNC-P003300</t>
  </si>
  <si>
    <t>SNC-CM01000007</t>
  </si>
  <si>
    <t>SNC-PM03025200</t>
  </si>
  <si>
    <t>SNC-PM03606300</t>
  </si>
  <si>
    <t>SNC-P002758</t>
  </si>
  <si>
    <t>SNC-PM05029300</t>
  </si>
  <si>
    <t>SNC-PM05029400</t>
  </si>
  <si>
    <t>SNC-PM05029500</t>
  </si>
  <si>
    <t>SNC-PM04015000</t>
  </si>
  <si>
    <t>SNC-PM03025300</t>
  </si>
  <si>
    <t xml:space="preserve">SNC-P002759 </t>
  </si>
  <si>
    <t>SNC-PM05022700</t>
  </si>
  <si>
    <t>SNC-PM09014000</t>
  </si>
  <si>
    <t>SNC-PM08042800</t>
  </si>
  <si>
    <t>SNC-PM08042900</t>
  </si>
  <si>
    <t>SNC-PM08010100</t>
  </si>
  <si>
    <t>SNC-PM08042000</t>
  </si>
  <si>
    <t>SNC-PM08043000</t>
  </si>
  <si>
    <t>SNC-PM99000200</t>
  </si>
  <si>
    <t>SNC-PM99000100</t>
  </si>
  <si>
    <t>P003455</t>
  </si>
  <si>
    <t>CM01000007</t>
  </si>
  <si>
    <t>PM030253</t>
  </si>
  <si>
    <t>P003455 Flat head half hexagon rivet nut</t>
  </si>
  <si>
    <t>AIR DRYING CPI RED(TOUCH UP)</t>
  </si>
  <si>
    <t>TC-2707TSBLK</t>
  </si>
  <si>
    <t>U000433BLK Box Paint</t>
  </si>
  <si>
    <t>U000434BLK Drawer Big(Left) Paint</t>
  </si>
  <si>
    <t>U000435BLK Drawer Middle Paint</t>
  </si>
  <si>
    <t>U000436BLK Drawer Extra Big(Left) Paint</t>
  </si>
  <si>
    <t>TC-2707TSBLU</t>
  </si>
  <si>
    <t>U000433BLU Box Paint</t>
  </si>
  <si>
    <t>U000434BLU Drawer Big(Left) Paint</t>
  </si>
  <si>
    <t>U000435BLU Drawer Middle Paint</t>
  </si>
  <si>
    <t>U000436BLU Drawer Extra Big(Left) Paint</t>
  </si>
  <si>
    <t>TC-2707TSGRY</t>
  </si>
  <si>
    <t>U000433GRY Box Paint</t>
  </si>
  <si>
    <t>U000434GRY Drawer Big(Left) Paint</t>
  </si>
  <si>
    <t>U000435GRY Drawer Middle Paint</t>
  </si>
  <si>
    <t>U000436GRY Drawer Extra Big(Left) Paint</t>
  </si>
  <si>
    <t>P002958 Hexagon flange bolt M8×35</t>
  </si>
  <si>
    <t>P003490 Hexagon flange bolt M6×35</t>
  </si>
  <si>
    <t>P002960 Hexagon flange nut M6</t>
  </si>
  <si>
    <t>P000936 Hexagon flange nut M8</t>
  </si>
  <si>
    <t>PM080497 TC-2707TSR large warning label</t>
  </si>
  <si>
    <t>PM080498 TC-2707TSR color sticker</t>
  </si>
  <si>
    <t>PM080499 Box label</t>
  </si>
  <si>
    <t>PM080503 TC-2707TSR large warning label</t>
  </si>
  <si>
    <t>PM080504 TC-2707TSR color sticker</t>
  </si>
  <si>
    <t>PM080505 Box label</t>
  </si>
  <si>
    <t>CM01000007 High gloss black powder</t>
  </si>
  <si>
    <t>AIR DRYING CPI BLACK(TOUCH UP)</t>
  </si>
  <si>
    <t>CM01000004 High gloss blue powder</t>
  </si>
  <si>
    <t>AIR DRYING CPI BLUE(TOUCH UP)</t>
  </si>
  <si>
    <t>AIR DRYING CPI GRAY(TOUCH UP)</t>
  </si>
  <si>
    <t>CM01000021 High gloss gray powder</t>
  </si>
  <si>
    <t>P003601 Flat head hexagonal rivet nut M10, L=20, colored zinc</t>
  </si>
  <si>
    <t>P003602 Flat washer 20×10.5×2mm, black zinc</t>
  </si>
  <si>
    <t>P003603 Spring washerΦ10.5, thickness 3, black zinc</t>
  </si>
  <si>
    <t>P003604 Hexagonal head bolt M10×30mm, grade 8.8, black zinc</t>
  </si>
  <si>
    <t>M00024 เทปกระดาษกาวย่น Nuvo(LG) 20Y</t>
  </si>
  <si>
    <t>PM990002 White packaging HV12-18W</t>
  </si>
  <si>
    <t>PM080502 Box label</t>
  </si>
  <si>
    <t>PM080501 TC-2707TSBLU color sticker</t>
  </si>
  <si>
    <t>PM080500 TC-2707TSBLU large warning label</t>
  </si>
  <si>
    <t>Delete</t>
  </si>
  <si>
    <t>Switch process  to Press &gt;&gt; Bend</t>
  </si>
  <si>
    <t>สีสเปรย์ 002 TOA สีดำ</t>
  </si>
  <si>
    <t>สีสเปรย์ 024 TOA DARK GREY</t>
  </si>
  <si>
    <t>110TON-Press 2</t>
  </si>
  <si>
    <t>110TON-Press 1</t>
  </si>
  <si>
    <t>110TON-Press 3</t>
  </si>
  <si>
    <t>110TON-Press 9</t>
  </si>
  <si>
    <t>110TON-Press 10</t>
  </si>
  <si>
    <t>110TON-Press 11</t>
  </si>
  <si>
    <t>110TON-Press 4</t>
  </si>
  <si>
    <t>110TON-Press 5</t>
  </si>
  <si>
    <t>AMADA-HM1003 10</t>
  </si>
  <si>
    <t>AMADA-HM1003 9</t>
  </si>
  <si>
    <t>AMADA-HM1003 4</t>
  </si>
  <si>
    <t>TRUMPF-TruBend5130</t>
  </si>
  <si>
    <t>AMADA-HM1003 7</t>
  </si>
  <si>
    <t>AMADA-HM1003 1</t>
  </si>
  <si>
    <t>TRUMPF-TruBend1100</t>
  </si>
  <si>
    <t>TRUMPF-TruBend1100 2</t>
  </si>
  <si>
    <t>OTI-Panel Bend</t>
  </si>
  <si>
    <t>Spot 50KVA 4</t>
  </si>
  <si>
    <t>Spot 50KVA 2</t>
  </si>
  <si>
    <t>Spot 50KVA 3</t>
  </si>
  <si>
    <t>Spot 50KVA 5</t>
  </si>
  <si>
    <t>Spot 35KVA 1</t>
  </si>
  <si>
    <t>Spot 35KVA 2</t>
  </si>
  <si>
    <t>Spot 35KVA 5</t>
  </si>
  <si>
    <t>Spot 35KVA 6</t>
  </si>
  <si>
    <t>SCEHGA01</t>
  </si>
  <si>
    <t>SCEHGA02</t>
  </si>
  <si>
    <t>SCESGA07</t>
  </si>
  <si>
    <t>SCEBEA12</t>
  </si>
  <si>
    <t>SCEBEA11</t>
  </si>
  <si>
    <t>SCEBEA06</t>
  </si>
  <si>
    <t>SCESGA03</t>
  </si>
  <si>
    <t>SCESGA04</t>
  </si>
  <si>
    <t>SCESGA06</t>
  </si>
  <si>
    <t>SCEBEA20</t>
  </si>
  <si>
    <t>SCESGA05</t>
  </si>
  <si>
    <t>SCESBA02</t>
  </si>
  <si>
    <t>SCEBEA09</t>
  </si>
  <si>
    <t>SCESBA04</t>
  </si>
  <si>
    <t>SCESBA05</t>
  </si>
  <si>
    <t>SCESBA03</t>
  </si>
  <si>
    <t>SCESPA01</t>
  </si>
  <si>
    <t>SCESPA02</t>
  </si>
  <si>
    <t>SCESBA08</t>
  </si>
  <si>
    <t>SCESBA09</t>
  </si>
  <si>
    <t>ต้องแก้ไขเป็น 10</t>
  </si>
  <si>
    <t>ต้องแก้ไขเป็น 11</t>
  </si>
  <si>
    <t>SCEBEA18</t>
  </si>
  <si>
    <t>SCESBA07</t>
  </si>
  <si>
    <t>SCEBEA19</t>
  </si>
  <si>
    <t>SCEPBA01</t>
  </si>
  <si>
    <t>SCEBEA03</t>
  </si>
  <si>
    <t>DL</t>
  </si>
  <si>
    <t>MC</t>
  </si>
  <si>
    <t>Activity</t>
  </si>
  <si>
    <t>Other</t>
  </si>
  <si>
    <t>Staff</t>
  </si>
  <si>
    <t>SCESBA10</t>
  </si>
  <si>
    <t>SCESBA11</t>
  </si>
  <si>
    <t>กระดาษทรายกลมหลังกาว 5" No.80 A275 Alu.</t>
  </si>
  <si>
    <t>ใบปัดกระดาษทรายซ้อน 4" #80/SUMO</t>
  </si>
  <si>
    <t>น้ำมันกอฮอล์ EAGLE อย่างดี เกรดสูง(9กก.)</t>
  </si>
  <si>
    <t>PM040102 Red sealed bag 100x150</t>
  </si>
  <si>
    <t>PM070284 cardboard 95x95</t>
  </si>
  <si>
    <t>PM080541 PO Box Mark</t>
  </si>
  <si>
    <t>PM080545 Production date sticker</t>
  </si>
  <si>
    <t>M00012 Tape OPP 100Y (สีใส)</t>
  </si>
  <si>
    <t>PM080692 TC-2707TSGRE large warning label</t>
  </si>
  <si>
    <t>PM080691 TC-2707TSGRE color sticker</t>
  </si>
  <si>
    <t>TC-2707TSGRE</t>
  </si>
  <si>
    <t>U000433GRE Box Paint</t>
  </si>
  <si>
    <t>U000434GRE Drawer Big(Left) Paint</t>
  </si>
  <si>
    <t>U000435GRE Drawer Middle Paint</t>
  </si>
  <si>
    <t>U000436GRE Drawer Extra Big(Left) Paint</t>
  </si>
  <si>
    <t>CM01000020 High gloss green powder</t>
  </si>
  <si>
    <t>PM080694 TC-2707TSGRE large warning label</t>
  </si>
  <si>
    <t>PM080693 TC-2707TSGRE color sticker</t>
  </si>
  <si>
    <t>CM01000031 High gloss purple powder</t>
  </si>
  <si>
    <t>TC-2707TSPR</t>
  </si>
  <si>
    <t>U000433PR Box Paint</t>
  </si>
  <si>
    <t>U000434PR Drawer Big(Left) Paint</t>
  </si>
  <si>
    <t>U000435PR Drawer Middle Paint</t>
  </si>
  <si>
    <t>U000436PR Drawer Extra Big(Left) Paint</t>
  </si>
  <si>
    <t>AIR DRYING CPI GREEN(TOUCH UP)</t>
  </si>
  <si>
    <t>เทปกาว2หน้า 24mmx20Y Phoenix</t>
  </si>
  <si>
    <t>สีสเปรย์ #9(242) RIVER BLUE REDFOX</t>
  </si>
  <si>
    <t>AIR DRYING CPI PURPLE(TOUCH UP)</t>
  </si>
  <si>
    <t>PM090181 TC-2707TSPR English manual</t>
  </si>
  <si>
    <t>P003601</t>
  </si>
  <si>
    <t>P003602</t>
  </si>
  <si>
    <t>P003603</t>
  </si>
  <si>
    <t>P003604</t>
  </si>
  <si>
    <t>P002958</t>
  </si>
  <si>
    <t>P003490</t>
  </si>
  <si>
    <t>P002960</t>
  </si>
  <si>
    <t>P000936</t>
  </si>
  <si>
    <t>M00024</t>
  </si>
  <si>
    <t>PM080541</t>
  </si>
  <si>
    <t>PM080545</t>
  </si>
  <si>
    <t>M00012</t>
  </si>
  <si>
    <t>AIR</t>
  </si>
  <si>
    <t>กระดาษทรายกลมหลังกาว</t>
  </si>
  <si>
    <t>ใบปัดกระดาษทรายซ้อน</t>
  </si>
  <si>
    <t>น้ำมันกอฮอล์ EAGLE</t>
  </si>
  <si>
    <t>PM040102</t>
  </si>
  <si>
    <t>PM070284</t>
  </si>
  <si>
    <t>เทปกาว2หน้า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</si>
</sst>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0_-;\-* #,##0.000_-;_-* &quot;-&quot;??_-;_-@_-"/>
    <numFmt numFmtId="165" formatCode="0.000"/>
    <numFmt numFmtId="166" formatCode="_(* #,##0.00_);_(* \(#,##0.00\);_(* &quot;-&quot;???_);_(@_)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Cordia New"/>
      <family val="2"/>
    </font>
    <font>
      <sz val="14"/>
      <name val="AngsanaUPC"/>
      <family val="1"/>
    </font>
    <font>
      <sz val="16"/>
      <name val="Cordia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6"/>
      <color rgb="FFFF0000"/>
      <name val="Cordia New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0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1" fontId="2" fillId="0" borderId="18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left" vertical="center"/>
    </xf>
    <xf numFmtId="164" fontId="2" fillId="0" borderId="1" xfId="1" quotePrefix="1" applyNumberFormat="1" applyFont="1" applyFill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" fontId="2" fillId="0" borderId="23" xfId="2" applyNumberFormat="1" applyFont="1" applyBorder="1" applyAlignment="1">
      <alignment horizontal="left" vertical="center" wrapText="1"/>
    </xf>
    <xf numFmtId="1" fontId="2" fillId="0" borderId="23" xfId="0" applyNumberFormat="1" applyFont="1" applyBorder="1" applyAlignment="1">
      <alignment horizontal="left" vertical="center"/>
    </xf>
    <xf numFmtId="0" fontId="2" fillId="0" borderId="23" xfId="2" applyFont="1" applyBorder="1" applyAlignment="1">
      <alignment horizontal="left" vertical="center" wrapText="1"/>
    </xf>
    <xf numFmtId="0" fontId="2" fillId="0" borderId="21" xfId="2" applyFont="1" applyBorder="1" applyAlignment="1">
      <alignment horizontal="left" vertical="center"/>
    </xf>
    <xf numFmtId="0" fontId="2" fillId="0" borderId="22" xfId="2" applyFont="1" applyBorder="1" applyAlignment="1">
      <alignment horizontal="left" vertical="center" wrapText="1"/>
    </xf>
    <xf numFmtId="2" fontId="2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27" xfId="2" applyNumberFormat="1" applyFont="1" applyBorder="1" applyAlignment="1">
      <alignment horizontal="left" vertical="center" wrapText="1"/>
    </xf>
    <xf numFmtId="1" fontId="2" fillId="0" borderId="27" xfId="0" applyNumberFormat="1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1" fontId="2" fillId="0" borderId="28" xfId="2" applyNumberFormat="1" applyFont="1" applyBorder="1" applyAlignment="1">
      <alignment horizontal="left" vertical="center" wrapText="1"/>
    </xf>
    <xf numFmtId="1" fontId="2" fillId="0" borderId="29" xfId="0" applyNumberFormat="1" applyFont="1" applyBorder="1" applyAlignment="1">
      <alignment horizontal="center"/>
    </xf>
    <xf numFmtId="0" fontId="4" fillId="0" borderId="26" xfId="2" applyFont="1" applyBorder="1" applyAlignment="1">
      <alignment horizontal="left" vertical="center"/>
    </xf>
    <xf numFmtId="1" fontId="2" fillId="0" borderId="29" xfId="2" applyNumberFormat="1" applyFont="1" applyBorder="1" applyAlignment="1">
      <alignment horizontal="left" vertical="center" wrapText="1"/>
    </xf>
    <xf numFmtId="43" fontId="0" fillId="0" borderId="1" xfId="1" applyFont="1" applyFill="1" applyBorder="1" applyAlignment="1"/>
    <xf numFmtId="43" fontId="2" fillId="0" borderId="20" xfId="2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left" vertical="center"/>
    </xf>
    <xf numFmtId="1" fontId="2" fillId="0" borderId="18" xfId="0" applyNumberFormat="1" applyFont="1" applyBorder="1" applyAlignment="1">
      <alignment horizontal="left" vertical="center"/>
    </xf>
    <xf numFmtId="0" fontId="2" fillId="0" borderId="24" xfId="2" applyFont="1" applyBorder="1" applyAlignment="1">
      <alignment horizontal="left" vertical="center"/>
    </xf>
    <xf numFmtId="0" fontId="2" fillId="0" borderId="10" xfId="2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/>
    </xf>
    <xf numFmtId="1" fontId="2" fillId="0" borderId="31" xfId="0" applyNumberFormat="1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0" fontId="2" fillId="0" borderId="33" xfId="2" applyFont="1" applyBorder="1" applyAlignment="1">
      <alignment horizontal="center" vertical="center" wrapText="1"/>
    </xf>
    <xf numFmtId="0" fontId="2" fillId="0" borderId="34" xfId="2" applyFont="1" applyBorder="1" applyAlignment="1">
      <alignment horizontal="left" vertical="center"/>
    </xf>
    <xf numFmtId="164" fontId="2" fillId="0" borderId="35" xfId="1" quotePrefix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/>
    <xf numFmtId="1" fontId="2" fillId="0" borderId="36" xfId="0" applyNumberFormat="1" applyFont="1" applyBorder="1" applyAlignment="1">
      <alignment horizontal="left"/>
    </xf>
    <xf numFmtId="1" fontId="2" fillId="0" borderId="21" xfId="2" applyNumberFormat="1" applyFont="1" applyBorder="1" applyAlignment="1">
      <alignment horizontal="left" vertical="center" wrapText="1"/>
    </xf>
    <xf numFmtId="1" fontId="2" fillId="0" borderId="21" xfId="0" applyNumberFormat="1" applyFont="1" applyBorder="1" applyAlignment="1">
      <alignment horizontal="center" vertical="center"/>
    </xf>
    <xf numFmtId="1" fontId="2" fillId="0" borderId="0" xfId="2" applyNumberFormat="1" applyFont="1" applyAlignment="1">
      <alignment horizontal="left" vertical="center" wrapText="1"/>
    </xf>
    <xf numFmtId="1" fontId="2" fillId="0" borderId="37" xfId="0" applyNumberFormat="1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5" xfId="0" applyFont="1" applyBorder="1"/>
    <xf numFmtId="0" fontId="2" fillId="0" borderId="29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1" fontId="2" fillId="0" borderId="40" xfId="2" applyNumberFormat="1" applyFont="1" applyBorder="1" applyAlignment="1">
      <alignment horizontal="left" vertical="center" wrapText="1"/>
    </xf>
    <xf numFmtId="1" fontId="2" fillId="0" borderId="40" xfId="0" applyNumberFormat="1" applyFont="1" applyBorder="1" applyAlignment="1">
      <alignment horizontal="center" vertical="center"/>
    </xf>
    <xf numFmtId="1" fontId="2" fillId="0" borderId="40" xfId="0" applyNumberFormat="1" applyFont="1" applyBorder="1" applyAlignment="1">
      <alignment horizontal="left"/>
    </xf>
    <xf numFmtId="1" fontId="2" fillId="0" borderId="40" xfId="0" applyNumberFormat="1" applyFont="1" applyBorder="1" applyAlignment="1">
      <alignment horizontal="center"/>
    </xf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 applyAlignment="1">
      <alignment horizontal="center"/>
    </xf>
    <xf numFmtId="1" fontId="2" fillId="0" borderId="41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" fontId="2" fillId="0" borderId="43" xfId="2" applyNumberFormat="1" applyFont="1" applyBorder="1" applyAlignment="1">
      <alignment horizontal="left" vertical="center" wrapText="1"/>
    </xf>
    <xf numFmtId="1" fontId="2" fillId="0" borderId="43" xfId="0" applyNumberFormat="1" applyFont="1" applyBorder="1" applyAlignment="1">
      <alignment horizontal="center"/>
    </xf>
    <xf numFmtId="0" fontId="4" fillId="0" borderId="21" xfId="2" applyFont="1" applyBorder="1" applyAlignment="1">
      <alignment horizontal="left" vertical="center"/>
    </xf>
    <xf numFmtId="2" fontId="2" fillId="0" borderId="23" xfId="0" applyNumberFormat="1" applyFont="1" applyBorder="1" applyAlignment="1">
      <alignment horizontal="left" vertical="center"/>
    </xf>
    <xf numFmtId="0" fontId="2" fillId="0" borderId="46" xfId="2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2" fillId="0" borderId="23" xfId="0" applyFont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1" fontId="8" fillId="0" borderId="21" xfId="0" applyNumberFormat="1" applyFont="1" applyBorder="1" applyAlignment="1">
      <alignment horizontal="left" vertical="center"/>
    </xf>
    <xf numFmtId="1" fontId="4" fillId="0" borderId="21" xfId="0" applyNumberFormat="1" applyFont="1" applyBorder="1" applyAlignment="1">
      <alignment horizontal="left" vertical="center"/>
    </xf>
    <xf numFmtId="0" fontId="2" fillId="0" borderId="24" xfId="0" applyFont="1" applyBorder="1" applyAlignment="1">
      <alignment horizont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left"/>
    </xf>
    <xf numFmtId="165" fontId="2" fillId="0" borderId="1" xfId="0" applyNumberFormat="1" applyFont="1" applyBorder="1"/>
    <xf numFmtId="165" fontId="2" fillId="0" borderId="0" xfId="0" applyNumberFormat="1" applyFont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5" fontId="2" fillId="0" borderId="0" xfId="0" applyNumberFormat="1" applyFont="1"/>
    <xf numFmtId="0" fontId="2" fillId="0" borderId="20" xfId="0" applyFont="1" applyBorder="1" applyAlignment="1">
      <alignment horizontal="left"/>
    </xf>
    <xf numFmtId="2" fontId="2" fillId="0" borderId="0" xfId="0" applyNumberFormat="1" applyFont="1"/>
    <xf numFmtId="43" fontId="2" fillId="0" borderId="0" xfId="0" applyNumberFormat="1" applyFont="1"/>
    <xf numFmtId="166" fontId="2" fillId="0" borderId="0" xfId="0" applyNumberFormat="1" applyFont="1"/>
    <xf numFmtId="0" fontId="2" fillId="0" borderId="50" xfId="0" applyFont="1" applyBorder="1" applyAlignment="1">
      <alignment horizontal="center"/>
    </xf>
    <xf numFmtId="1" fontId="2" fillId="0" borderId="51" xfId="0" applyNumberFormat="1" applyFont="1" applyBorder="1" applyAlignment="1">
      <alignment horizontal="left" vertical="center"/>
    </xf>
    <xf numFmtId="1" fontId="2" fillId="0" borderId="54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/>
    </xf>
    <xf numFmtId="1" fontId="2" fillId="0" borderId="56" xfId="0" applyNumberFormat="1" applyFont="1" applyBorder="1" applyAlignment="1">
      <alignment horizontal="center" vertical="center"/>
    </xf>
    <xf numFmtId="0" fontId="2" fillId="0" borderId="56" xfId="0" applyFont="1" applyBorder="1"/>
    <xf numFmtId="1" fontId="2" fillId="0" borderId="57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/>
    </xf>
    <xf numFmtId="1" fontId="2" fillId="0" borderId="38" xfId="2" applyNumberFormat="1" applyFont="1" applyBorder="1" applyAlignment="1">
      <alignment horizontal="left" vertical="center" wrapText="1"/>
    </xf>
    <xf numFmtId="1" fontId="2" fillId="0" borderId="38" xfId="0" applyNumberFormat="1" applyFont="1" applyBorder="1" applyAlignment="1">
      <alignment horizontal="center" vertical="center"/>
    </xf>
    <xf numFmtId="1" fontId="2" fillId="0" borderId="53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/>
    </xf>
    <xf numFmtId="1" fontId="2" fillId="0" borderId="41" xfId="2" applyNumberFormat="1" applyFont="1" applyBorder="1" applyAlignment="1">
      <alignment horizontal="left" vertical="center" wrapText="1"/>
    </xf>
    <xf numFmtId="1" fontId="2" fillId="0" borderId="60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40" xfId="0" applyFont="1" applyBorder="1" applyAlignment="1">
      <alignment horizontal="left"/>
    </xf>
    <xf numFmtId="0" fontId="2" fillId="6" borderId="10" xfId="0" applyFont="1" applyFill="1" applyBorder="1" applyAlignment="1">
      <alignment horizontal="left"/>
    </xf>
    <xf numFmtId="0" fontId="2" fillId="6" borderId="0" xfId="0" applyFont="1" applyFill="1"/>
    <xf numFmtId="1" fontId="2" fillId="0" borderId="0" xfId="0" quotePrefix="1" applyNumberFormat="1" applyFont="1" applyAlignment="1">
      <alignment horizontal="center"/>
    </xf>
    <xf numFmtId="1" fontId="2" fillId="0" borderId="0" xfId="0" applyNumberFormat="1" applyFont="1"/>
    <xf numFmtId="0" fontId="2" fillId="7" borderId="41" xfId="0" applyFont="1" applyFill="1" applyBorder="1" applyAlignment="1">
      <alignment horizontal="center"/>
    </xf>
    <xf numFmtId="1" fontId="4" fillId="2" borderId="21" xfId="0" applyNumberFormat="1" applyFont="1" applyFill="1" applyBorder="1" applyAlignment="1">
      <alignment horizontal="left" vertical="center"/>
    </xf>
    <xf numFmtId="0" fontId="2" fillId="0" borderId="52" xfId="0" applyFont="1" applyBorder="1" applyAlignment="1">
      <alignment horizontal="center"/>
    </xf>
    <xf numFmtId="1" fontId="4" fillId="0" borderId="23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1" quotePrefix="1" applyNumberFormat="1" applyFont="1" applyFill="1" applyBorder="1" applyAlignment="1">
      <alignment horizontal="center" vertical="center"/>
    </xf>
    <xf numFmtId="43" fontId="0" fillId="0" borderId="0" xfId="1" applyFont="1" applyFill="1" applyBorder="1" applyAlignment="1"/>
    <xf numFmtId="0" fontId="2" fillId="5" borderId="52" xfId="0" applyFont="1" applyFill="1" applyBorder="1" applyAlignment="1">
      <alignment horizontal="center"/>
    </xf>
    <xf numFmtId="0" fontId="2" fillId="5" borderId="41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2" fillId="0" borderId="41" xfId="0" applyFont="1" applyBorder="1" applyAlignment="1">
      <alignment horizontal="left"/>
    </xf>
    <xf numFmtId="0" fontId="2" fillId="2" borderId="41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1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1" fontId="2" fillId="8" borderId="1" xfId="0" applyNumberFormat="1" applyFont="1" applyFill="1" applyBorder="1" applyAlignment="1">
      <alignment horizontal="center" vertical="center"/>
    </xf>
    <xf numFmtId="1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2" fillId="2" borderId="1" xfId="0" applyFont="1" applyFill="1" applyBorder="1"/>
    <xf numFmtId="1" fontId="2" fillId="2" borderId="0" xfId="0" applyNumberFormat="1" applyFont="1" applyFill="1" applyAlignment="1">
      <alignment horizontal="center"/>
    </xf>
    <xf numFmtId="0" fontId="2" fillId="0" borderId="62" xfId="0" applyFont="1" applyBorder="1" applyAlignment="1">
      <alignment horizontal="center" wrapText="1"/>
    </xf>
    <xf numFmtId="0" fontId="2" fillId="0" borderId="63" xfId="0" applyFont="1" applyBorder="1" applyAlignment="1">
      <alignment horizontal="center" wrapText="1"/>
    </xf>
    <xf numFmtId="0" fontId="2" fillId="2" borderId="52" xfId="0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8" borderId="58" xfId="0" applyFont="1" applyFill="1" applyBorder="1" applyAlignment="1">
      <alignment horizontal="center"/>
    </xf>
    <xf numFmtId="0" fontId="2" fillId="0" borderId="58" xfId="0" applyFont="1" applyBorder="1" applyAlignment="1">
      <alignment horizontal="left"/>
    </xf>
    <xf numFmtId="0" fontId="2" fillId="8" borderId="58" xfId="0" applyFont="1" applyFill="1" applyBorder="1" applyAlignment="1">
      <alignment horizontal="left"/>
    </xf>
    <xf numFmtId="164" fontId="2" fillId="2" borderId="1" xfId="1" quotePrefix="1" applyNumberFormat="1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2" fontId="2" fillId="0" borderId="47" xfId="0" applyNumberFormat="1" applyFont="1" applyBorder="1" applyAlignment="1">
      <alignment horizontal="center" vertical="center" wrapText="1"/>
    </xf>
    <xf numFmtId="2" fontId="2" fillId="0" borderId="38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2" fillId="0" borderId="42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 2" xfId="2" xr:uid="{4D1E9ABB-EB16-4BB4-9B5D-C3D1BB7EA0EC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ngkun\Desktop\Geelong%20SNC%20Fac9\Form\Template%20Work%20Center%202025-08-28%20IT.xlsx" TargetMode="External"/><Relationship Id="rId1" Type="http://schemas.openxmlformats.org/officeDocument/2006/relationships/externalLinkPath" Target="file:///C:\Users\pongkun\Desktop\Geelong%20SNC%20Fac9\Form\Template%20Work%20Center%202025-08-28%20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tandard value key"/>
      <sheetName val="Capacity Planner"/>
      <sheetName val="Sheet2"/>
    </sheetNames>
    <sheetDataSet>
      <sheetData sheetId="0">
        <row r="3">
          <cell r="C3" t="str">
            <v>SCECUA02</v>
          </cell>
          <cell r="D3" t="str">
            <v>B3-Grinding-other</v>
          </cell>
        </row>
        <row r="4">
          <cell r="C4" t="str">
            <v>SCEAMA01</v>
          </cell>
          <cell r="D4" t="str">
            <v xml:space="preserve">AMADA-Acies </v>
          </cell>
        </row>
        <row r="5">
          <cell r="C5" t="str">
            <v>SCECUA04</v>
          </cell>
          <cell r="D5" t="str">
            <v xml:space="preserve">AMADA-LCG Auto </v>
          </cell>
        </row>
        <row r="6">
          <cell r="C6" t="str">
            <v>SCECUA03</v>
          </cell>
          <cell r="D6" t="str">
            <v>AMADA-Punch-AE</v>
          </cell>
        </row>
        <row r="7">
          <cell r="C7" t="str">
            <v>SCECUA05</v>
          </cell>
          <cell r="D7" t="str">
            <v>AMADA-LCG No.1</v>
          </cell>
        </row>
        <row r="8">
          <cell r="C8" t="str">
            <v>SCECUA06</v>
          </cell>
          <cell r="D8" t="str">
            <v>AMADA-LCG No.2</v>
          </cell>
        </row>
        <row r="9">
          <cell r="C9" t="str">
            <v>SCECUA07</v>
          </cell>
          <cell r="D9" t="str">
            <v>AMADA-LCG No.3</v>
          </cell>
        </row>
        <row r="10">
          <cell r="C10" t="str">
            <v>SCECUA08</v>
          </cell>
          <cell r="D10" t="str">
            <v>AMADA-LCG No.4</v>
          </cell>
        </row>
        <row r="11">
          <cell r="C11" t="str">
            <v>SCECUA09</v>
          </cell>
          <cell r="D11" t="str">
            <v>AMADA-LCG No.5</v>
          </cell>
        </row>
        <row r="12">
          <cell r="C12" t="str">
            <v>SCECUA10</v>
          </cell>
          <cell r="D12" t="str">
            <v>AMADA-LCG No.6</v>
          </cell>
        </row>
        <row r="13">
          <cell r="C13" t="str">
            <v>SCEBEA03</v>
          </cell>
          <cell r="D13" t="str">
            <v>AMADA-HM1003 1</v>
          </cell>
        </row>
        <row r="14">
          <cell r="C14" t="str">
            <v>SCEBEA04</v>
          </cell>
          <cell r="D14" t="str">
            <v>AMADA-HM1003 2</v>
          </cell>
        </row>
        <row r="15">
          <cell r="C15" t="str">
            <v>SCEBEA05</v>
          </cell>
          <cell r="D15" t="str">
            <v>AMADA-HM1003 3</v>
          </cell>
        </row>
        <row r="16">
          <cell r="C16" t="str">
            <v>SCEBEA06</v>
          </cell>
          <cell r="D16" t="str">
            <v>AMADA-HM1003 4</v>
          </cell>
        </row>
        <row r="17">
          <cell r="C17" t="str">
            <v>SCEBEA07</v>
          </cell>
          <cell r="D17" t="str">
            <v>AMADA-HM1003 5</v>
          </cell>
        </row>
        <row r="18">
          <cell r="C18" t="str">
            <v>SCEBEA08</v>
          </cell>
          <cell r="D18" t="str">
            <v>AMADA-HM1003 6</v>
          </cell>
        </row>
        <row r="19">
          <cell r="C19" t="str">
            <v>SCEBEA09</v>
          </cell>
          <cell r="D19" t="str">
            <v>AMADA-HM1003 7</v>
          </cell>
        </row>
        <row r="20">
          <cell r="C20" t="str">
            <v>SCEBEA10</v>
          </cell>
          <cell r="D20" t="str">
            <v>AMADA-HM1003 8</v>
          </cell>
        </row>
        <row r="21">
          <cell r="C21" t="str">
            <v>SCEBEA11</v>
          </cell>
          <cell r="D21" t="str">
            <v>AMADA-HM1003 9</v>
          </cell>
        </row>
        <row r="22">
          <cell r="C22" t="str">
            <v>SCEBEA12</v>
          </cell>
          <cell r="D22" t="str">
            <v>AMADA-HM1003 10</v>
          </cell>
        </row>
        <row r="23">
          <cell r="C23" t="str">
            <v>SCEPBA01</v>
          </cell>
          <cell r="D23" t="str">
            <v>OTI-Panel Bend</v>
          </cell>
        </row>
        <row r="24">
          <cell r="C24" t="str">
            <v>SCEBEA21</v>
          </cell>
          <cell r="D24" t="str">
            <v>TRUMPF-TruBend7036</v>
          </cell>
        </row>
        <row r="25">
          <cell r="C25" t="str">
            <v>SCEBEA18</v>
          </cell>
          <cell r="D25" t="str">
            <v>TRUMPF-TruBend1100 No.1</v>
          </cell>
        </row>
        <row r="26">
          <cell r="C26" t="str">
            <v>SCEBEA19</v>
          </cell>
          <cell r="D26" t="str">
            <v>TRUMPF-TruBend1100 No.2</v>
          </cell>
        </row>
        <row r="27">
          <cell r="C27" t="str">
            <v>SCEBEA20</v>
          </cell>
          <cell r="D27" t="str">
            <v>TRUMPF-TruBend5130</v>
          </cell>
        </row>
        <row r="28">
          <cell r="C28" t="str">
            <v>SCEBEA22</v>
          </cell>
          <cell r="D28" t="str">
            <v>Deratech 1</v>
          </cell>
        </row>
        <row r="29">
          <cell r="C29" t="str">
            <v>SCEBEA23</v>
          </cell>
          <cell r="D29" t="str">
            <v>Deratech 2</v>
          </cell>
        </row>
        <row r="30">
          <cell r="C30" t="str">
            <v>SCESBA01</v>
          </cell>
          <cell r="D30" t="str">
            <v>110TON-Press 1</v>
          </cell>
        </row>
        <row r="31">
          <cell r="C31" t="str">
            <v>SCESBA02</v>
          </cell>
          <cell r="D31" t="str">
            <v>110TON-Press 2</v>
          </cell>
        </row>
        <row r="32">
          <cell r="C32" t="str">
            <v>SCESBA03</v>
          </cell>
          <cell r="D32" t="str">
            <v>110TON-Press 3</v>
          </cell>
        </row>
        <row r="33">
          <cell r="C33" t="str">
            <v>SCESBA04</v>
          </cell>
          <cell r="D33" t="str">
            <v>110TON-Press 6</v>
          </cell>
        </row>
        <row r="34">
          <cell r="C34" t="str">
            <v>SCESBA05</v>
          </cell>
          <cell r="D34" t="str">
            <v>110TON-Press 7</v>
          </cell>
        </row>
        <row r="35">
          <cell r="C35" t="str">
            <v>SCESBA06</v>
          </cell>
          <cell r="D35" t="str">
            <v>110TON-Press 8</v>
          </cell>
        </row>
        <row r="36">
          <cell r="C36" t="str">
            <v>SCESBA07</v>
          </cell>
          <cell r="D36" t="str">
            <v>110TON-Press 9</v>
          </cell>
        </row>
        <row r="37">
          <cell r="C37" t="str">
            <v>SCESBA08</v>
          </cell>
          <cell r="D37" t="str">
            <v>110TON-Press 10</v>
          </cell>
        </row>
        <row r="38">
          <cell r="C38" t="str">
            <v>SCESBA09</v>
          </cell>
          <cell r="D38" t="str">
            <v>110TON-Press 11</v>
          </cell>
        </row>
        <row r="39">
          <cell r="C39" t="str">
            <v>SCEROA10</v>
          </cell>
          <cell r="D39" t="str">
            <v>OTI-RollFormer slide seat</v>
          </cell>
        </row>
        <row r="40">
          <cell r="C40" t="str">
            <v>SCESGA01</v>
          </cell>
          <cell r="D40" t="str">
            <v>Spot 50KVA 1</v>
          </cell>
        </row>
        <row r="41">
          <cell r="C41" t="str">
            <v>SCESGA03</v>
          </cell>
          <cell r="D41" t="str">
            <v>Spot 50KVA 2</v>
          </cell>
        </row>
        <row r="42">
          <cell r="C42" t="str">
            <v>SCESGA04</v>
          </cell>
          <cell r="D42" t="str">
            <v>Spot 50KVA 3</v>
          </cell>
        </row>
        <row r="43">
          <cell r="C43" t="str">
            <v>SCESGA05</v>
          </cell>
          <cell r="D43" t="str">
            <v>Spot 50KVA 4</v>
          </cell>
        </row>
        <row r="44">
          <cell r="C44" t="str">
            <v>SCESGA06</v>
          </cell>
          <cell r="D44" t="str">
            <v>Spot 50KVA 5</v>
          </cell>
        </row>
        <row r="45">
          <cell r="C45" t="str">
            <v>SCESGA07</v>
          </cell>
          <cell r="D45" t="str">
            <v>Spot 50KVA 6</v>
          </cell>
        </row>
        <row r="46">
          <cell r="C46" t="str">
            <v>SCESGA08</v>
          </cell>
          <cell r="D46" t="str">
            <v>Spot 50KVA 7</v>
          </cell>
        </row>
        <row r="47">
          <cell r="C47" t="str">
            <v>SCESGA09</v>
          </cell>
          <cell r="D47" t="str">
            <v>Spot 50KVA 8</v>
          </cell>
        </row>
        <row r="48">
          <cell r="C48" t="str">
            <v>SCESGA10</v>
          </cell>
          <cell r="D48" t="str">
            <v>Spot 50KVA 9</v>
          </cell>
        </row>
        <row r="49">
          <cell r="C49" t="str">
            <v>SCESGA11</v>
          </cell>
          <cell r="D49" t="str">
            <v>Spot 50KVA 10</v>
          </cell>
        </row>
        <row r="50">
          <cell r="C50" t="str">
            <v>SCESGA12</v>
          </cell>
          <cell r="D50" t="str">
            <v>Spot 50KVA 11</v>
          </cell>
        </row>
        <row r="51">
          <cell r="C51" t="str">
            <v>SCESGA13</v>
          </cell>
          <cell r="D51" t="str">
            <v>Spot 50KVA 12</v>
          </cell>
        </row>
        <row r="52">
          <cell r="C52" t="str">
            <v>SCESGA14</v>
          </cell>
          <cell r="D52" t="str">
            <v>Spot 50KVA 13</v>
          </cell>
        </row>
        <row r="53">
          <cell r="C53" t="str">
            <v>SCESGA15</v>
          </cell>
          <cell r="D53" t="str">
            <v>Spot 50KVA 14</v>
          </cell>
        </row>
        <row r="54">
          <cell r="C54" t="str">
            <v>SCESGA16</v>
          </cell>
          <cell r="D54" t="str">
            <v>Spot 50KVA 15</v>
          </cell>
        </row>
        <row r="55">
          <cell r="C55" t="str">
            <v>SCESGA17</v>
          </cell>
          <cell r="D55" t="str">
            <v>Spot 50KVA 16</v>
          </cell>
        </row>
        <row r="56">
          <cell r="C56" t="str">
            <v>SCESGA18</v>
          </cell>
          <cell r="D56" t="str">
            <v>Spot 50KVA 17</v>
          </cell>
        </row>
        <row r="57">
          <cell r="C57" t="str">
            <v>SCESPA00</v>
          </cell>
          <cell r="D57" t="str">
            <v>Spot SNC</v>
          </cell>
        </row>
        <row r="58">
          <cell r="C58" t="str">
            <v>SCESPA01</v>
          </cell>
          <cell r="D58" t="str">
            <v>Spot 35KVA 1</v>
          </cell>
        </row>
        <row r="59">
          <cell r="C59" t="str">
            <v>SCESPA02</v>
          </cell>
          <cell r="D59" t="str">
            <v>Spot 35KVA 2</v>
          </cell>
        </row>
        <row r="60">
          <cell r="C60" t="str">
            <v>SCESPA03</v>
          </cell>
          <cell r="D60" t="str">
            <v>Spot 35KVA 3</v>
          </cell>
        </row>
        <row r="61">
          <cell r="C61" t="str">
            <v>SCESPA04</v>
          </cell>
          <cell r="D61" t="str">
            <v>Spot 35KVA 4</v>
          </cell>
        </row>
        <row r="62">
          <cell r="C62" t="str">
            <v>SCESPA05</v>
          </cell>
          <cell r="D62" t="str">
            <v>Spot 35KVA 5</v>
          </cell>
        </row>
        <row r="63">
          <cell r="C63" t="str">
            <v>SCESPA06</v>
          </cell>
          <cell r="D63" t="str">
            <v>Spot 35KVA 6</v>
          </cell>
        </row>
        <row r="64">
          <cell r="C64" t="str">
            <v>SCEHGA01</v>
          </cell>
          <cell r="D64" t="str">
            <v>Hanging 1</v>
          </cell>
        </row>
        <row r="65">
          <cell r="C65" t="str">
            <v>SCEHGA02</v>
          </cell>
          <cell r="D65" t="str">
            <v>Hanging 2</v>
          </cell>
        </row>
        <row r="66">
          <cell r="C66" t="str">
            <v>SCEHGA03</v>
          </cell>
          <cell r="D66" t="str">
            <v>Hanging 3</v>
          </cell>
        </row>
        <row r="67">
          <cell r="C67" t="str">
            <v>SCEHGA04</v>
          </cell>
          <cell r="D67" t="str">
            <v>Hanging 4</v>
          </cell>
        </row>
        <row r="68">
          <cell r="C68" t="str">
            <v>SCEOSA01</v>
          </cell>
          <cell r="D68" t="str">
            <v>OTI-Spot Drawer 1</v>
          </cell>
        </row>
        <row r="69">
          <cell r="C69" t="str">
            <v>SCEOSA02</v>
          </cell>
          <cell r="D69" t="str">
            <v>OTI-Spot Drawer 2</v>
          </cell>
        </row>
        <row r="70">
          <cell r="C70" t="str">
            <v>SCEOSA03</v>
          </cell>
          <cell r="D70" t="str">
            <v>OTI-Spot Drawer 3</v>
          </cell>
        </row>
        <row r="71">
          <cell r="C71" t="str">
            <v>SCEMBA01</v>
          </cell>
          <cell r="D71" t="str">
            <v>Mini-Box - Spot 8KVA 1</v>
          </cell>
        </row>
        <row r="72">
          <cell r="C72" t="str">
            <v>SCEMBA02</v>
          </cell>
          <cell r="D72" t="str">
            <v>Mini-Box - Spot 8KVA 2</v>
          </cell>
        </row>
        <row r="73">
          <cell r="C73" t="str">
            <v>SCEMBA03</v>
          </cell>
          <cell r="D73" t="str">
            <v>Mini-Box - Spot 8KVA 3</v>
          </cell>
        </row>
        <row r="74">
          <cell r="C74" t="str">
            <v>SCEMBA04</v>
          </cell>
          <cell r="D74" t="str">
            <v>Mini-Box - Spot 8KVA 4</v>
          </cell>
        </row>
        <row r="75">
          <cell r="C75" t="str">
            <v>SCEMBA05</v>
          </cell>
          <cell r="D75" t="str">
            <v>Mini-Box - Spot 8KVA 5</v>
          </cell>
        </row>
        <row r="76">
          <cell r="C76" t="str">
            <v>SCEMBA06</v>
          </cell>
          <cell r="D76" t="str">
            <v>Mini-Box - Spot 8KVA 6</v>
          </cell>
        </row>
        <row r="77">
          <cell r="C77" t="str">
            <v>SCEMBA07</v>
          </cell>
          <cell r="D77" t="str">
            <v>Mini-Box - Spot 8KVA 7</v>
          </cell>
        </row>
        <row r="78">
          <cell r="C78" t="str">
            <v>SCEOAS01</v>
          </cell>
          <cell r="D78" t="str">
            <v>Accessories spot 2 op</v>
          </cell>
        </row>
        <row r="79">
          <cell r="C79" t="str">
            <v>SCEGWA01</v>
          </cell>
          <cell r="D79" t="str">
            <v>Weld Umini No.1</v>
          </cell>
        </row>
        <row r="80">
          <cell r="C80" t="str">
            <v>SCEGWA02</v>
          </cell>
          <cell r="D80" t="str">
            <v>Weld Umini No.2</v>
          </cell>
        </row>
        <row r="81">
          <cell r="C81" t="str">
            <v>SCEGWA03</v>
          </cell>
          <cell r="D81" t="str">
            <v>Weld Umini No.3</v>
          </cell>
        </row>
        <row r="82">
          <cell r="C82" t="str">
            <v>SCEGWA04</v>
          </cell>
          <cell r="D82" t="str">
            <v>Weld Umini No.4</v>
          </cell>
        </row>
        <row r="83">
          <cell r="C83" t="str">
            <v>SCEWWA05</v>
          </cell>
          <cell r="D83" t="str">
            <v>Weld Weldex</v>
          </cell>
        </row>
        <row r="84">
          <cell r="C84" t="str">
            <v>SCECOA01</v>
          </cell>
          <cell r="D84" t="str">
            <v>Paint B9</v>
          </cell>
        </row>
        <row r="85">
          <cell r="C85" t="str">
            <v>SCECOA02</v>
          </cell>
          <cell r="D85" t="str">
            <v>Paint B11</v>
          </cell>
        </row>
        <row r="86">
          <cell r="C86" t="str">
            <v>SCEASA01</v>
          </cell>
          <cell r="D86" t="str">
            <v>Assembly B9</v>
          </cell>
        </row>
        <row r="87">
          <cell r="C87" t="str">
            <v>SCEASA02</v>
          </cell>
          <cell r="D87" t="str">
            <v>Assembly B11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ongkun Geelong SCAN" id="{C3C2D80F-330C-4637-9198-A21A6C53533D}" userId="S::pongkun@MS365sncformer.onmicrosoft.com::d4f15fd3-2b92-4b18-88c9-517839da26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85" dT="2019-10-25T11:27:23.48" personId="{C3C2D80F-330C-4637-9198-A21A6C53533D}" id="{1A8B2530-16EC-4CE8-BD7D-9B508109500F}">
    <text>PA16176400</text>
  </threadedComment>
  <threadedComment ref="N789" dT="2019-10-25T11:20:23.64" personId="{C3C2D80F-330C-4637-9198-A21A6C53533D}" id="{FFB6F6C9-B9D3-4F79-853A-386A010D4099}">
    <text>PA03373500</text>
  </threadedComment>
  <threadedComment ref="N848" dT="2019-10-25T10:58:53.38" personId="{C3C2D80F-330C-4637-9198-A21A6C53533D}" id="{751D53E3-846D-4C51-B83C-3E154182A608}">
    <text>MA01001800</text>
  </threadedComment>
  <threadedComment ref="N849" dT="2019-10-25T10:59:10.30" personId="{C3C2D80F-330C-4637-9198-A21A6C53533D}" id="{7C586046-427A-4BC7-AAF0-0E911F9DCFD9}">
    <text>MB03000500</text>
  </threadedComment>
  <threadedComment ref="N850" dT="2019-10-25T11:07:49.13" personId="{C3C2D80F-330C-4637-9198-A21A6C53533D}" id="{60366FDD-8247-432B-8006-F38CB7647FD9}">
    <text>MB05001800</text>
  </threadedComment>
  <threadedComment ref="N854" dT="2019-10-25T11:12:34.80" personId="{C3C2D80F-330C-4637-9198-A21A6C53533D}" id="{226D4143-3B5F-4A82-BAE6-C88E9CF657CA}">
    <text>MD05006000 round head bolt</text>
  </threadedComment>
  <threadedComment ref="N856" dT="2019-10-25T11:08:21.89" personId="{C3C2D80F-330C-4637-9198-A21A6C53533D}" id="{A13AD673-2397-42DB-90EF-7B4AA0D808F5}">
    <text>MJ21002100</text>
  </threadedComment>
  <threadedComment ref="N862" dT="2019-10-25T11:26:06.24" personId="{C3C2D80F-330C-4637-9198-A21A6C53533D}" id="{18D7087B-53E4-4DA2-87CB-B2F458B91EAB}">
    <text>PA18012500</text>
  </threadedComment>
  <threadedComment ref="N863" dT="2019-10-25T11:14:28.16" personId="{C3C2D80F-330C-4637-9198-A21A6C53533D}" id="{A8C9F014-3692-4618-9227-EF8E7689C13D}">
    <text>RA05006000</text>
  </threadedComment>
  <threadedComment ref="N864" dT="2019-10-25T11:14:43.86" personId="{C3C2D80F-330C-4637-9198-A21A6C53533D}" id="{947E8748-39EC-4228-8B22-CE45DA686E18}">
    <text>RA05006100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785" dT="2019-10-25T11:27:23.48" personId="{C3C2D80F-330C-4637-9198-A21A6C53533D}" id="{8FA8A4E9-BB1E-4B42-B451-C914A53D5A51}">
    <text>PA16176400</text>
  </threadedComment>
  <threadedComment ref="N789" dT="2019-10-25T11:20:23.64" personId="{C3C2D80F-330C-4637-9198-A21A6C53533D}" id="{725E8273-5F5F-448F-88E7-0568DCA8B1D3}">
    <text>PA03373500</text>
  </threadedComment>
  <threadedComment ref="N848" dT="2019-10-25T10:58:53.38" personId="{C3C2D80F-330C-4637-9198-A21A6C53533D}" id="{461DED1C-CC26-4F01-A977-0EFEBA76EFE2}">
    <text>MA01001800</text>
  </threadedComment>
  <threadedComment ref="N849" dT="2019-10-25T10:59:10.30" personId="{C3C2D80F-330C-4637-9198-A21A6C53533D}" id="{37665CC5-F501-472A-8717-51726A05FBDF}">
    <text>MB03000500</text>
  </threadedComment>
  <threadedComment ref="N850" dT="2019-10-25T11:07:49.13" personId="{C3C2D80F-330C-4637-9198-A21A6C53533D}" id="{7A184793-0129-4747-A058-4BA56F840FDA}">
    <text>MB05001800</text>
  </threadedComment>
  <threadedComment ref="N854" dT="2019-10-25T11:12:34.80" personId="{C3C2D80F-330C-4637-9198-A21A6C53533D}" id="{1F77614F-1F3C-476C-A864-03B51766025E}">
    <text>MD05006000 round head bolt</text>
  </threadedComment>
  <threadedComment ref="N856" dT="2019-10-25T11:08:21.89" personId="{C3C2D80F-330C-4637-9198-A21A6C53533D}" id="{730FA9AC-336A-41C0-BE33-9B67D88C4F44}">
    <text>MJ21002100</text>
  </threadedComment>
  <threadedComment ref="N862" dT="2019-10-25T11:26:06.24" personId="{C3C2D80F-330C-4637-9198-A21A6C53533D}" id="{BE1FF5C4-9636-4F6F-A644-482DB4C22ACC}">
    <text>PA18012500</text>
  </threadedComment>
  <threadedComment ref="N863" dT="2019-10-25T11:14:28.16" personId="{C3C2D80F-330C-4637-9198-A21A6C53533D}" id="{03E4814D-ABA0-47EA-A519-51342D6625B8}">
    <text>RA05006000</text>
  </threadedComment>
  <threadedComment ref="N864" dT="2019-10-25T11:14:43.86" personId="{C3C2D80F-330C-4637-9198-A21A6C53533D}" id="{AACD4983-1712-4A32-9253-25A242A738C9}">
    <text>RA05006100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784" dT="2019-10-25T11:27:23.48" personId="{C3C2D80F-330C-4637-9198-A21A6C53533D}" id="{58E3EEC0-A49B-4BF9-9E07-E1B0ED3E34E6}">
    <text>PA16176400</text>
  </threadedComment>
  <threadedComment ref="N788" dT="2019-10-25T11:20:23.64" personId="{C3C2D80F-330C-4637-9198-A21A6C53533D}" id="{143CF51F-18B3-4CC0-94B7-BF176015BFDF}">
    <text>PA03373500</text>
  </threadedComment>
  <threadedComment ref="N847" dT="2019-10-25T10:58:53.38" personId="{C3C2D80F-330C-4637-9198-A21A6C53533D}" id="{34514FA7-14FC-4F3E-899D-DEB7D482AD87}">
    <text>MA01001800</text>
  </threadedComment>
  <threadedComment ref="N848" dT="2019-10-25T10:59:10.30" personId="{C3C2D80F-330C-4637-9198-A21A6C53533D}" id="{FF533872-CF50-4636-9997-7E91DCB4C7FD}">
    <text>MB03000500</text>
  </threadedComment>
  <threadedComment ref="N849" dT="2019-10-25T11:07:49.13" personId="{C3C2D80F-330C-4637-9198-A21A6C53533D}" id="{3C2AED59-A11B-483E-88A0-EF1BCC151F96}">
    <text>MB05001800</text>
  </threadedComment>
  <threadedComment ref="N853" dT="2019-10-25T11:12:34.80" personId="{C3C2D80F-330C-4637-9198-A21A6C53533D}" id="{C2524F54-337A-438C-BE1F-EB0C2D512E98}">
    <text>MD05006000 round head bolt</text>
  </threadedComment>
  <threadedComment ref="N855" dT="2019-10-25T11:08:21.89" personId="{C3C2D80F-330C-4637-9198-A21A6C53533D}" id="{5FD0E95F-F59E-4E4B-8A9E-B86555323469}">
    <text>MJ21002100</text>
  </threadedComment>
  <threadedComment ref="N861" dT="2019-10-25T11:26:06.24" personId="{C3C2D80F-330C-4637-9198-A21A6C53533D}" id="{8488B31A-0311-4D64-B2B8-F336194CD629}">
    <text>PA18012500</text>
  </threadedComment>
  <threadedComment ref="N862" dT="2019-10-25T11:14:28.16" personId="{C3C2D80F-330C-4637-9198-A21A6C53533D}" id="{53865912-F7DA-4274-9D02-AB8CFD589C37}">
    <text>RA05006000</text>
  </threadedComment>
  <threadedComment ref="N863" dT="2019-10-25T11:14:43.86" personId="{C3C2D80F-330C-4637-9198-A21A6C53533D}" id="{6A72FAC9-2432-4C6E-8C7D-F7E27DF0649A}">
    <text>RA05006100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784" dT="2019-10-25T11:27:23.48" personId="{C3C2D80F-330C-4637-9198-A21A6C53533D}" id="{D85D68FA-C0E2-41B9-BD2E-40B9AB299FAD}">
    <text>PA16176400</text>
  </threadedComment>
  <threadedComment ref="N788" dT="2019-10-25T11:20:23.64" personId="{C3C2D80F-330C-4637-9198-A21A6C53533D}" id="{7DAD2F1D-BB54-4C8C-8CFF-1A559B46197C}">
    <text>PA03373500</text>
  </threadedComment>
  <threadedComment ref="N847" dT="2019-10-25T10:58:53.38" personId="{C3C2D80F-330C-4637-9198-A21A6C53533D}" id="{D4B539E7-6324-4EFE-BB4F-A1BCF38AF071}">
    <text>MA01001800</text>
  </threadedComment>
  <threadedComment ref="N848" dT="2019-10-25T10:59:10.30" personId="{C3C2D80F-330C-4637-9198-A21A6C53533D}" id="{A406A53A-178D-4022-B905-920ACD8EF54D}">
    <text>MB03000500</text>
  </threadedComment>
  <threadedComment ref="N849" dT="2019-10-25T11:07:49.13" personId="{C3C2D80F-330C-4637-9198-A21A6C53533D}" id="{D080C1A5-A4F5-4CCF-8F7C-B9D540234919}">
    <text>MB05001800</text>
  </threadedComment>
  <threadedComment ref="N853" dT="2019-10-25T11:12:34.80" personId="{C3C2D80F-330C-4637-9198-A21A6C53533D}" id="{EDFDE672-81B5-4FBB-8DCD-7FB3F5C2B8F8}">
    <text>MD05006000 round head bolt</text>
  </threadedComment>
  <threadedComment ref="N855" dT="2019-10-25T11:08:21.89" personId="{C3C2D80F-330C-4637-9198-A21A6C53533D}" id="{D709C109-B15F-45CF-86FA-6861E4EB8430}">
    <text>MJ21002100</text>
  </threadedComment>
  <threadedComment ref="N861" dT="2019-10-25T11:26:06.24" personId="{C3C2D80F-330C-4637-9198-A21A6C53533D}" id="{C417D790-D7F3-4DC3-A3D0-C0E83F20D61A}">
    <text>PA18012500</text>
  </threadedComment>
  <threadedComment ref="N862" dT="2019-10-25T11:14:28.16" personId="{C3C2D80F-330C-4637-9198-A21A6C53533D}" id="{36467B1E-AB4A-4704-86BB-6D1CCC3E82AC}">
    <text>RA05006000</text>
  </threadedComment>
  <threadedComment ref="N863" dT="2019-10-25T11:14:43.86" personId="{C3C2D80F-330C-4637-9198-A21A6C53533D}" id="{D6778F18-D5B1-4312-A3B1-6E54A74BBBDA}">
    <text>RA05006100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N784" dT="2019-10-25T11:27:23.48" personId="{C3C2D80F-330C-4637-9198-A21A6C53533D}" id="{30315C0D-7D6C-4E6F-8FB5-836C7F8FA32C}">
    <text>PA16176400</text>
  </threadedComment>
  <threadedComment ref="N788" dT="2019-10-25T11:20:23.64" personId="{C3C2D80F-330C-4637-9198-A21A6C53533D}" id="{4634D09F-0E2B-47A2-9E56-E95AFC501622}">
    <text>PA03373500</text>
  </threadedComment>
  <threadedComment ref="N847" dT="2019-10-25T10:58:53.38" personId="{C3C2D80F-330C-4637-9198-A21A6C53533D}" id="{9AECFF2C-09DA-4BB1-8D49-82767ECF852F}">
    <text>MA01001800</text>
  </threadedComment>
  <threadedComment ref="N848" dT="2019-10-25T10:59:10.30" personId="{C3C2D80F-330C-4637-9198-A21A6C53533D}" id="{7F8845DA-D1E7-481C-A26F-28DB6CF526D2}">
    <text>MB03000500</text>
  </threadedComment>
  <threadedComment ref="N849" dT="2019-10-25T11:07:49.13" personId="{C3C2D80F-330C-4637-9198-A21A6C53533D}" id="{DF3B8174-4276-447A-8E8B-4F181F720E9D}">
    <text>MB05001800</text>
  </threadedComment>
  <threadedComment ref="N853" dT="2019-10-25T11:12:34.80" personId="{C3C2D80F-330C-4637-9198-A21A6C53533D}" id="{5087C1ED-F396-4503-B631-9827C79BD38D}">
    <text>MD05006000 round head bolt</text>
  </threadedComment>
  <threadedComment ref="N855" dT="2019-10-25T11:08:21.89" personId="{C3C2D80F-330C-4637-9198-A21A6C53533D}" id="{0E06F4B4-AAE0-4B80-A9A9-6516E7A315F8}">
    <text>MJ21002100</text>
  </threadedComment>
  <threadedComment ref="N861" dT="2019-10-25T11:26:06.24" personId="{C3C2D80F-330C-4637-9198-A21A6C53533D}" id="{1EB8879C-8E74-42B0-AFA4-AA4EE63DE0F5}">
    <text>PA18012500</text>
  </threadedComment>
  <threadedComment ref="N862" dT="2019-10-25T11:14:28.16" personId="{C3C2D80F-330C-4637-9198-A21A6C53533D}" id="{00AAAD16-ED30-43BA-9774-AF65EAECDC7B}">
    <text>RA05006000</text>
  </threadedComment>
  <threadedComment ref="N863" dT="2019-10-25T11:14:43.86" personId="{C3C2D80F-330C-4637-9198-A21A6C53533D}" id="{3879D20E-A2C1-4759-8252-3928715C63AF}">
    <text>RA05006100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N783" dT="2019-10-25T11:27:23.48" personId="{C3C2D80F-330C-4637-9198-A21A6C53533D}" id="{ED367EB8-034C-4080-810B-149A4CB41CAD}">
    <text>PA16176400</text>
  </threadedComment>
  <threadedComment ref="N787" dT="2019-10-25T11:20:23.64" personId="{C3C2D80F-330C-4637-9198-A21A6C53533D}" id="{8789727C-409E-4DA9-A706-D1FC30F0A85C}">
    <text>PA03373500</text>
  </threadedComment>
  <threadedComment ref="N846" dT="2019-10-25T10:58:53.38" personId="{C3C2D80F-330C-4637-9198-A21A6C53533D}" id="{412084FA-EAC8-4F85-96FB-18571306BEE4}">
    <text>MA01001800</text>
  </threadedComment>
  <threadedComment ref="N847" dT="2019-10-25T10:59:10.30" personId="{C3C2D80F-330C-4637-9198-A21A6C53533D}" id="{2C482618-401C-422A-AE74-CFE8A9928CC8}">
    <text>MB03000500</text>
  </threadedComment>
  <threadedComment ref="N848" dT="2019-10-25T11:07:49.13" personId="{C3C2D80F-330C-4637-9198-A21A6C53533D}" id="{60634DB0-FE4C-42DB-8DBA-A2F254D4AA95}">
    <text>MB05001800</text>
  </threadedComment>
  <threadedComment ref="N852" dT="2019-10-25T11:12:34.80" personId="{C3C2D80F-330C-4637-9198-A21A6C53533D}" id="{85429707-A58D-4EFA-9C2C-881C6F8182A4}">
    <text>MD05006000 round head bolt</text>
  </threadedComment>
  <threadedComment ref="N854" dT="2019-10-25T11:08:21.89" personId="{C3C2D80F-330C-4637-9198-A21A6C53533D}" id="{038232A3-B3C7-4CD2-858E-D4CE2FEB96BB}">
    <text>MJ21002100</text>
  </threadedComment>
  <threadedComment ref="N860" dT="2019-10-25T11:26:06.24" personId="{C3C2D80F-330C-4637-9198-A21A6C53533D}" id="{BA5449CD-311E-43DA-AC4D-D3B12C394BA9}">
    <text>PA18012500</text>
  </threadedComment>
  <threadedComment ref="N861" dT="2019-10-25T11:14:28.16" personId="{C3C2D80F-330C-4637-9198-A21A6C53533D}" id="{3123038D-47CE-4260-810C-539EBB067D7C}">
    <text>RA05006000</text>
  </threadedComment>
  <threadedComment ref="N862" dT="2019-10-25T11:14:43.86" personId="{C3C2D80F-330C-4637-9198-A21A6C53533D}" id="{0DE0EC7E-C41E-4CFF-951B-A0BC1DD632E6}">
    <text>RA05006100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N783" dT="2019-10-25T11:27:23.48" personId="{C3C2D80F-330C-4637-9198-A21A6C53533D}" id="{288A673E-794B-44B0-B438-06883795C885}">
    <text>PA16176400</text>
  </threadedComment>
  <threadedComment ref="N787" dT="2019-10-25T11:20:23.64" personId="{C3C2D80F-330C-4637-9198-A21A6C53533D}" id="{64D2D740-E33C-4295-BB0A-044F6828C142}">
    <text>PA03373500</text>
  </threadedComment>
  <threadedComment ref="N846" dT="2019-10-25T10:58:53.38" personId="{C3C2D80F-330C-4637-9198-A21A6C53533D}" id="{23CB5567-EC74-4563-8AEF-AFCB88852B19}">
    <text>MA01001800</text>
  </threadedComment>
  <threadedComment ref="N847" dT="2019-10-25T10:59:10.30" personId="{C3C2D80F-330C-4637-9198-A21A6C53533D}" id="{71CCB7AF-B35F-4B4F-8134-F3DF0DAE099E}">
    <text>MB03000500</text>
  </threadedComment>
  <threadedComment ref="N848" dT="2019-10-25T11:07:49.13" personId="{C3C2D80F-330C-4637-9198-A21A6C53533D}" id="{B30425E9-348A-4F87-A52F-1118859505EC}">
    <text>MB05001800</text>
  </threadedComment>
  <threadedComment ref="N852" dT="2019-10-25T11:12:34.80" personId="{C3C2D80F-330C-4637-9198-A21A6C53533D}" id="{1E7B5B92-17FD-4A03-A0DB-806D832DA11F}">
    <text>MD05006000 round head bolt</text>
  </threadedComment>
  <threadedComment ref="N854" dT="2019-10-25T11:08:21.89" personId="{C3C2D80F-330C-4637-9198-A21A6C53533D}" id="{4EF456C1-B7EA-4CC1-9927-EA3172B2E7A5}">
    <text>MJ21002100</text>
  </threadedComment>
  <threadedComment ref="N860" dT="2019-10-25T11:26:06.24" personId="{C3C2D80F-330C-4637-9198-A21A6C53533D}" id="{52ACB655-17F9-4E44-9CB9-C62D9C03A606}">
    <text>PA18012500</text>
  </threadedComment>
  <threadedComment ref="N861" dT="2019-10-25T11:14:28.16" personId="{C3C2D80F-330C-4637-9198-A21A6C53533D}" id="{CFBA5D94-144E-44D4-8752-F54FB97CE736}">
    <text>RA05006000</text>
  </threadedComment>
  <threadedComment ref="N862" dT="2019-10-25T11:14:43.86" personId="{C3C2D80F-330C-4637-9198-A21A6C53533D}" id="{3803DA14-6D34-41AC-9220-B637A45A24C0}">
    <text>RA05006100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N787" dT="2019-10-25T11:27:23.48" personId="{C3C2D80F-330C-4637-9198-A21A6C53533D}" id="{D2EFA067-712D-49EF-9A02-AB8BBFD63EA5}">
    <text>PA16176400</text>
  </threadedComment>
  <threadedComment ref="N791" dT="2019-10-25T11:20:23.64" personId="{C3C2D80F-330C-4637-9198-A21A6C53533D}" id="{B4DD25FE-73E2-489D-8AEA-AA58D610677A}">
    <text>PA03373500</text>
  </threadedComment>
  <threadedComment ref="N850" dT="2019-10-25T10:58:53.38" personId="{C3C2D80F-330C-4637-9198-A21A6C53533D}" id="{B5484ED9-92F8-4927-BCAE-04F21AEFC89C}">
    <text>MA01001800</text>
  </threadedComment>
  <threadedComment ref="N851" dT="2019-10-25T10:59:10.30" personId="{C3C2D80F-330C-4637-9198-A21A6C53533D}" id="{719779FE-4123-4BBF-9966-D62E02E0F7DE}">
    <text>MB03000500</text>
  </threadedComment>
  <threadedComment ref="N852" dT="2019-10-25T11:07:49.13" personId="{C3C2D80F-330C-4637-9198-A21A6C53533D}" id="{1C3D6170-EAE7-4794-B514-B44797D0BA8D}">
    <text>MB05001800</text>
  </threadedComment>
  <threadedComment ref="N856" dT="2019-10-25T11:12:34.80" personId="{C3C2D80F-330C-4637-9198-A21A6C53533D}" id="{D77EDA3D-9181-40A1-9746-0DCB2F649F09}">
    <text>MD05006000 round head bolt</text>
  </threadedComment>
  <threadedComment ref="N858" dT="2019-10-25T11:08:21.89" personId="{C3C2D80F-330C-4637-9198-A21A6C53533D}" id="{47C77191-9280-4217-A688-243575E78596}">
    <text>MJ21002100</text>
  </threadedComment>
  <threadedComment ref="N864" dT="2019-10-25T11:26:06.24" personId="{C3C2D80F-330C-4637-9198-A21A6C53533D}" id="{8B0B3DAC-8B98-4A78-8DE8-F6A24D9E94BB}">
    <text>PA18012500</text>
  </threadedComment>
  <threadedComment ref="N865" dT="2019-10-25T11:14:28.16" personId="{C3C2D80F-330C-4637-9198-A21A6C53533D}" id="{0E529877-B207-455C-B4E1-37F4478080E9}">
    <text>RA05006000</text>
  </threadedComment>
  <threadedComment ref="N866" dT="2019-10-25T11:14:43.86" personId="{C3C2D80F-330C-4637-9198-A21A6C53533D}" id="{A97044E2-49A0-43C8-A79A-2325B941EB83}">
    <text>RA05006100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N783" dT="2019-10-25T11:27:23.48" personId="{C3C2D80F-330C-4637-9198-A21A6C53533D}" id="{5673BE02-7BE9-4411-96F6-8EED007020EB}">
    <text>PA16176400</text>
  </threadedComment>
  <threadedComment ref="N787" dT="2019-10-25T11:20:23.64" personId="{C3C2D80F-330C-4637-9198-A21A6C53533D}" id="{053349A2-41AF-48A2-9224-8B50E57E8356}">
    <text>PA03373500</text>
  </threadedComment>
  <threadedComment ref="N846" dT="2019-10-25T10:58:53.38" personId="{C3C2D80F-330C-4637-9198-A21A6C53533D}" id="{0910F0C5-25A9-4FEE-A2DD-D685CD3F771D}">
    <text>MA01001800</text>
  </threadedComment>
  <threadedComment ref="N847" dT="2019-10-25T10:59:10.30" personId="{C3C2D80F-330C-4637-9198-A21A6C53533D}" id="{AB02B089-2BCE-44E0-97EE-B2A530C5C214}">
    <text>MB03000500</text>
  </threadedComment>
  <threadedComment ref="N848" dT="2019-10-25T11:07:49.13" personId="{C3C2D80F-330C-4637-9198-A21A6C53533D}" id="{E9714A9B-9D5F-4603-B15D-3A00F5E2B01D}">
    <text>MB05001800</text>
  </threadedComment>
  <threadedComment ref="N852" dT="2019-10-25T11:12:34.80" personId="{C3C2D80F-330C-4637-9198-A21A6C53533D}" id="{741668F8-C2F6-456F-9195-C7220B51024D}">
    <text>MD05006000 round head bolt</text>
  </threadedComment>
  <threadedComment ref="N854" dT="2019-10-25T11:08:21.89" personId="{C3C2D80F-330C-4637-9198-A21A6C53533D}" id="{C788ABBF-7B9C-4E33-8E16-83D870AD450F}">
    <text>MJ21002100</text>
  </threadedComment>
  <threadedComment ref="N860" dT="2019-10-25T11:26:06.24" personId="{C3C2D80F-330C-4637-9198-A21A6C53533D}" id="{5DE3C0AA-5B8C-44BD-96E2-E06BEFBAAA28}">
    <text>PA18012500</text>
  </threadedComment>
  <threadedComment ref="N861" dT="2019-10-25T11:14:28.16" personId="{C3C2D80F-330C-4637-9198-A21A6C53533D}" id="{011265CE-FE66-46DC-8C12-0B4600339BD2}">
    <text>RA05006000</text>
  </threadedComment>
  <threadedComment ref="N862" dT="2019-10-25T11:14:43.86" personId="{C3C2D80F-330C-4637-9198-A21A6C53533D}" id="{05C86FE6-D53D-4BE3-9CAF-0EA9BB963D0F}">
    <text>RA05006100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820339C2-E003-4881-AC74-07D110637B24}">
    <text>PA16176400</text>
  </threadedComment>
  <threadedComment ref="N782" dT="2019-10-25T11:20:23.64" personId="{C3C2D80F-330C-4637-9198-A21A6C53533D}" id="{2F648CF5-DDBB-4E7B-8B1D-5008BD248B8F}">
    <text>PA03373500</text>
  </threadedComment>
  <threadedComment ref="N841" dT="2019-10-25T10:58:53.38" personId="{C3C2D80F-330C-4637-9198-A21A6C53533D}" id="{C4E6FCB7-8ACB-48B8-93C5-520A5751BFE1}">
    <text>MA01001800</text>
  </threadedComment>
  <threadedComment ref="N842" dT="2019-10-25T10:59:10.30" personId="{C3C2D80F-330C-4637-9198-A21A6C53533D}" id="{07E49C94-0FB9-49D4-89EB-06E5C43570D4}">
    <text>MB03000500</text>
  </threadedComment>
  <threadedComment ref="N843" dT="2019-10-25T11:07:49.13" personId="{C3C2D80F-330C-4637-9198-A21A6C53533D}" id="{23342C9A-72F8-4843-9DFD-F2323EC8625B}">
    <text>MB05001800</text>
  </threadedComment>
  <threadedComment ref="N847" dT="2019-10-25T11:12:34.80" personId="{C3C2D80F-330C-4637-9198-A21A6C53533D}" id="{DBB5000D-5E3D-49F0-A621-AF43753217C8}">
    <text>MD05006000 round head bolt</text>
  </threadedComment>
  <threadedComment ref="N849" dT="2019-10-25T11:08:21.89" personId="{C3C2D80F-330C-4637-9198-A21A6C53533D}" id="{7B061855-84A9-473D-BAF4-BD3D8F3DD90E}">
    <text>MJ21002100</text>
  </threadedComment>
  <threadedComment ref="N855" dT="2019-10-25T11:26:06.24" personId="{C3C2D80F-330C-4637-9198-A21A6C53533D}" id="{BE3625F6-ACA4-4ABE-A736-AEF566C37643}">
    <text>PA18012500</text>
  </threadedComment>
  <threadedComment ref="N856" dT="2019-10-25T11:14:28.16" personId="{C3C2D80F-330C-4637-9198-A21A6C53533D}" id="{19926F8C-39CD-46B1-A4BC-2C24E3461A18}">
    <text>RA05006000</text>
  </threadedComment>
  <threadedComment ref="N857" dT="2019-10-25T11:14:43.86" personId="{C3C2D80F-330C-4637-9198-A21A6C53533D}" id="{F6280886-12A5-4153-AE72-BD2102C17DF4}">
    <text>RA05006100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N783" dT="2019-10-25T11:27:23.48" personId="{C3C2D80F-330C-4637-9198-A21A6C53533D}" id="{A5BD1954-C742-4121-839A-79303C321105}">
    <text>PA16176400</text>
  </threadedComment>
  <threadedComment ref="N787" dT="2019-10-25T11:20:23.64" personId="{C3C2D80F-330C-4637-9198-A21A6C53533D}" id="{06DC011A-49D4-4ED8-B5A4-188DAB3E0435}">
    <text>PA03373500</text>
  </threadedComment>
  <threadedComment ref="N846" dT="2019-10-25T10:58:53.38" personId="{C3C2D80F-330C-4637-9198-A21A6C53533D}" id="{DFE28160-FB50-471A-A6CC-E45F1F489C3E}">
    <text>MA01001800</text>
  </threadedComment>
  <threadedComment ref="N847" dT="2019-10-25T10:59:10.30" personId="{C3C2D80F-330C-4637-9198-A21A6C53533D}" id="{1779BD3A-8D14-4D32-BB3A-BB2F8725C071}">
    <text>MB03000500</text>
  </threadedComment>
  <threadedComment ref="N848" dT="2019-10-25T11:07:49.13" personId="{C3C2D80F-330C-4637-9198-A21A6C53533D}" id="{0E9D0687-66AC-40CB-9CAE-CE3ABF1084E5}">
    <text>MB05001800</text>
  </threadedComment>
  <threadedComment ref="N852" dT="2019-10-25T11:12:34.80" personId="{C3C2D80F-330C-4637-9198-A21A6C53533D}" id="{49EE73F3-114A-417B-9460-C04C577F87F9}">
    <text>MD05006000 round head bolt</text>
  </threadedComment>
  <threadedComment ref="N854" dT="2019-10-25T11:08:21.89" personId="{C3C2D80F-330C-4637-9198-A21A6C53533D}" id="{D378C647-4501-4296-A16F-E6E2F834FD82}">
    <text>MJ21002100</text>
  </threadedComment>
  <threadedComment ref="N860" dT="2019-10-25T11:26:06.24" personId="{C3C2D80F-330C-4637-9198-A21A6C53533D}" id="{029E46ED-C282-447B-BBB6-AF4AAC20492F}">
    <text>PA18012500</text>
  </threadedComment>
  <threadedComment ref="N861" dT="2019-10-25T11:14:28.16" personId="{C3C2D80F-330C-4637-9198-A21A6C53533D}" id="{E65BF274-F51A-4A4A-B2E6-87ED17AAC22D}">
    <text>RA05006000</text>
  </threadedComment>
  <threadedComment ref="N862" dT="2019-10-25T11:14:43.86" personId="{C3C2D80F-330C-4637-9198-A21A6C53533D}" id="{840AF9CF-D14F-46CD-A049-1ED080C4D725}">
    <text>RA05006100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N787" dT="2019-10-25T11:27:23.48" personId="{C3C2D80F-330C-4637-9198-A21A6C53533D}" id="{D840FA59-D433-40CB-A77B-42D59082A8BB}">
    <text>PA16176400</text>
  </threadedComment>
  <threadedComment ref="N791" dT="2019-10-25T11:20:23.64" personId="{C3C2D80F-330C-4637-9198-A21A6C53533D}" id="{D71D7A6B-968A-412E-B7D1-C37100D06D65}">
    <text>PA03373500</text>
  </threadedComment>
  <threadedComment ref="N850" dT="2019-10-25T10:58:53.38" personId="{C3C2D80F-330C-4637-9198-A21A6C53533D}" id="{EF684E68-1912-4552-B1F8-F2480CE9399D}">
    <text>MA01001800</text>
  </threadedComment>
  <threadedComment ref="N851" dT="2019-10-25T10:59:10.30" personId="{C3C2D80F-330C-4637-9198-A21A6C53533D}" id="{ABDBA906-AE26-4C9C-9D0F-9473CC23AA30}">
    <text>MB03000500</text>
  </threadedComment>
  <threadedComment ref="N852" dT="2019-10-25T11:07:49.13" personId="{C3C2D80F-330C-4637-9198-A21A6C53533D}" id="{A1C4C6BD-1C35-433D-9A00-8891F48B0895}">
    <text>MB05001800</text>
  </threadedComment>
  <threadedComment ref="N856" dT="2019-10-25T11:12:34.80" personId="{C3C2D80F-330C-4637-9198-A21A6C53533D}" id="{98B9A386-F1C7-4167-8419-C2FEC9D7434D}">
    <text>MD05006000 round head bolt</text>
  </threadedComment>
  <threadedComment ref="N858" dT="2019-10-25T11:08:21.89" personId="{C3C2D80F-330C-4637-9198-A21A6C53533D}" id="{0FF809E8-D091-4EA6-80B4-81C4B418338B}">
    <text>MJ21002100</text>
  </threadedComment>
  <threadedComment ref="N864" dT="2019-10-25T11:26:06.24" personId="{C3C2D80F-330C-4637-9198-A21A6C53533D}" id="{1860D9F8-A9C4-46AB-BF1B-D2826EE31C2B}">
    <text>PA18012500</text>
  </threadedComment>
  <threadedComment ref="N865" dT="2019-10-25T11:14:28.16" personId="{C3C2D80F-330C-4637-9198-A21A6C53533D}" id="{F617897F-06FB-4FC5-A78D-E758888528FD}">
    <text>RA05006000</text>
  </threadedComment>
  <threadedComment ref="N866" dT="2019-10-25T11:14:43.86" personId="{C3C2D80F-330C-4637-9198-A21A6C53533D}" id="{A25ED321-EFB3-4A42-BE06-24ED1B32C9A8}">
    <text>RA05006100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N787" dT="2019-10-25T11:27:23.48" personId="{C3C2D80F-330C-4637-9198-A21A6C53533D}" id="{1F82E44A-3829-4441-8698-E95558E16112}">
    <text>PA16176400</text>
  </threadedComment>
  <threadedComment ref="N791" dT="2019-10-25T11:20:23.64" personId="{C3C2D80F-330C-4637-9198-A21A6C53533D}" id="{88CE3E63-AFEF-478C-9328-2D12DD7734CB}">
    <text>PA03373500</text>
  </threadedComment>
  <threadedComment ref="N850" dT="2019-10-25T10:58:53.38" personId="{C3C2D80F-330C-4637-9198-A21A6C53533D}" id="{5AF73BFE-75C2-49DA-BC83-47332BF5A264}">
    <text>MA01001800</text>
  </threadedComment>
  <threadedComment ref="N851" dT="2019-10-25T10:59:10.30" personId="{C3C2D80F-330C-4637-9198-A21A6C53533D}" id="{0FD41987-5D14-4AFF-B04D-2983E90C8502}">
    <text>MB03000500</text>
  </threadedComment>
  <threadedComment ref="N852" dT="2019-10-25T11:07:49.13" personId="{C3C2D80F-330C-4637-9198-A21A6C53533D}" id="{9FF73FB3-1B01-4CC6-8379-A5CD14739189}">
    <text>MB05001800</text>
  </threadedComment>
  <threadedComment ref="N856" dT="2019-10-25T11:12:34.80" personId="{C3C2D80F-330C-4637-9198-A21A6C53533D}" id="{1B2F2A9B-4CF0-4A61-91D8-160C32F7E131}">
    <text>MD05006000 round head bolt</text>
  </threadedComment>
  <threadedComment ref="N858" dT="2019-10-25T11:08:21.89" personId="{C3C2D80F-330C-4637-9198-A21A6C53533D}" id="{7F61DA6C-06B2-40E7-A259-41F7B805A4BD}">
    <text>MJ21002100</text>
  </threadedComment>
  <threadedComment ref="N864" dT="2019-10-25T11:26:06.24" personId="{C3C2D80F-330C-4637-9198-A21A6C53533D}" id="{395A2D85-28D2-444C-B613-B08A8FEAF790}">
    <text>PA18012500</text>
  </threadedComment>
  <threadedComment ref="N865" dT="2019-10-25T11:14:28.16" personId="{C3C2D80F-330C-4637-9198-A21A6C53533D}" id="{A74299D3-6A62-4A18-9E31-D8916F80CC7C}">
    <text>RA05006000</text>
  </threadedComment>
  <threadedComment ref="N866" dT="2019-10-25T11:14:43.86" personId="{C3C2D80F-330C-4637-9198-A21A6C53533D}" id="{06514764-58B5-4094-82DF-AC04F22A6025}">
    <text>RA05006100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N788" dT="2019-10-25T11:27:23.48" personId="{C3C2D80F-330C-4637-9198-A21A6C53533D}" id="{A6E0AFC4-3D0D-42A4-B314-07AF15B20103}">
    <text>PA16176400</text>
  </threadedComment>
  <threadedComment ref="N792" dT="2019-10-25T11:20:23.64" personId="{C3C2D80F-330C-4637-9198-A21A6C53533D}" id="{BADB8C2E-45CB-4579-AFA9-C5E31AF508C9}">
    <text>PA03373500</text>
  </threadedComment>
  <threadedComment ref="N851" dT="2019-10-25T10:58:53.38" personId="{C3C2D80F-330C-4637-9198-A21A6C53533D}" id="{245BE996-5EF8-4812-BD9A-B38D3D3A2E40}">
    <text>MA01001800</text>
  </threadedComment>
  <threadedComment ref="N852" dT="2019-10-25T10:59:10.30" personId="{C3C2D80F-330C-4637-9198-A21A6C53533D}" id="{89C126DA-48AC-4353-BA93-D1FCCFDC480B}">
    <text>MB03000500</text>
  </threadedComment>
  <threadedComment ref="N853" dT="2019-10-25T11:07:49.13" personId="{C3C2D80F-330C-4637-9198-A21A6C53533D}" id="{86E44A48-E39A-49EA-B5BD-963DA997BAE9}">
    <text>MB05001800</text>
  </threadedComment>
  <threadedComment ref="N857" dT="2019-10-25T11:12:34.80" personId="{C3C2D80F-330C-4637-9198-A21A6C53533D}" id="{0D631A93-7D71-40E3-ACB2-DEE04050C1F3}">
    <text>MD05006000 round head bolt</text>
  </threadedComment>
  <threadedComment ref="N859" dT="2019-10-25T11:08:21.89" personId="{C3C2D80F-330C-4637-9198-A21A6C53533D}" id="{0AFEC436-C84F-403B-A595-E4376D25C049}">
    <text>MJ21002100</text>
  </threadedComment>
  <threadedComment ref="N865" dT="2019-10-25T11:26:06.24" personId="{C3C2D80F-330C-4637-9198-A21A6C53533D}" id="{32FC0FF2-E217-472B-B50C-AF2A03732BA8}">
    <text>PA18012500</text>
  </threadedComment>
  <threadedComment ref="N866" dT="2019-10-25T11:14:28.16" personId="{C3C2D80F-330C-4637-9198-A21A6C53533D}" id="{F3A2E5C5-2B03-4D72-87EF-99E9263B3E29}">
    <text>RA05006000</text>
  </threadedComment>
  <threadedComment ref="N867" dT="2019-10-25T11:14:43.86" personId="{C3C2D80F-330C-4637-9198-A21A6C53533D}" id="{3D638C31-A0AB-40A8-BACF-8F1F8CE256A2}">
    <text>RA05006100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E89079F1-617B-418B-8135-AA3E41251D75}">
    <text>PA16176400</text>
  </threadedComment>
  <threadedComment ref="N782" dT="2019-10-25T11:20:23.64" personId="{C3C2D80F-330C-4637-9198-A21A6C53533D}" id="{7A768538-CC78-4379-A46C-849D165E16D3}">
    <text>PA03373500</text>
  </threadedComment>
  <threadedComment ref="N841" dT="2019-10-25T10:58:53.38" personId="{C3C2D80F-330C-4637-9198-A21A6C53533D}" id="{564C3790-EE23-47EC-9153-0995D621E997}">
    <text>MA01001800</text>
  </threadedComment>
  <threadedComment ref="N842" dT="2019-10-25T10:59:10.30" personId="{C3C2D80F-330C-4637-9198-A21A6C53533D}" id="{E6F2D2E3-8337-4B9B-9830-AD0199C3E1B8}">
    <text>MB03000500</text>
  </threadedComment>
  <threadedComment ref="N843" dT="2019-10-25T11:07:49.13" personId="{C3C2D80F-330C-4637-9198-A21A6C53533D}" id="{30E974C5-046F-4220-A01D-C57F03E2CF76}">
    <text>MB05001800</text>
  </threadedComment>
  <threadedComment ref="N847" dT="2019-10-25T11:12:34.80" personId="{C3C2D80F-330C-4637-9198-A21A6C53533D}" id="{098E819D-BFE0-4D54-9797-DC6030481F68}">
    <text>MD05006000 round head bolt</text>
  </threadedComment>
  <threadedComment ref="N849" dT="2019-10-25T11:08:21.89" personId="{C3C2D80F-330C-4637-9198-A21A6C53533D}" id="{FA2E8175-4973-4FBA-A9B1-B8C26C63A967}">
    <text>MJ21002100</text>
  </threadedComment>
  <threadedComment ref="N855" dT="2019-10-25T11:26:06.24" personId="{C3C2D80F-330C-4637-9198-A21A6C53533D}" id="{8E308E66-DC35-4392-89B7-9EA79660DA99}">
    <text>PA18012500</text>
  </threadedComment>
  <threadedComment ref="N856" dT="2019-10-25T11:14:28.16" personId="{C3C2D80F-330C-4637-9198-A21A6C53533D}" id="{E9451EAC-8DEE-455B-9FFF-960D0CF94696}">
    <text>RA05006000</text>
  </threadedComment>
  <threadedComment ref="N857" dT="2019-10-25T11:14:43.86" personId="{C3C2D80F-330C-4637-9198-A21A6C53533D}" id="{EE619714-6DE8-44EA-9B77-74CF6277ACD0}">
    <text>RA05006100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62F8506C-5B99-42AE-AA1D-A2B1C934D901}">
    <text>PA16176400</text>
  </threadedComment>
  <threadedComment ref="N782" dT="2019-10-25T11:20:23.64" personId="{C3C2D80F-330C-4637-9198-A21A6C53533D}" id="{4EF324CA-195F-4EFC-A734-43D43EB0BDB8}">
    <text>PA03373500</text>
  </threadedComment>
  <threadedComment ref="N841" dT="2019-10-25T10:58:53.38" personId="{C3C2D80F-330C-4637-9198-A21A6C53533D}" id="{08EF6CEC-1988-4E66-BB10-5FED59C2B02E}">
    <text>MA01001800</text>
  </threadedComment>
  <threadedComment ref="N842" dT="2019-10-25T10:59:10.30" personId="{C3C2D80F-330C-4637-9198-A21A6C53533D}" id="{89C40C7E-C5AC-440D-90FD-A28267F2FE64}">
    <text>MB03000500</text>
  </threadedComment>
  <threadedComment ref="N843" dT="2019-10-25T11:07:49.13" personId="{C3C2D80F-330C-4637-9198-A21A6C53533D}" id="{59C70718-CF00-4A22-9B40-EAA6A8B48A5B}">
    <text>MB05001800</text>
  </threadedComment>
  <threadedComment ref="N847" dT="2019-10-25T11:12:34.80" personId="{C3C2D80F-330C-4637-9198-A21A6C53533D}" id="{D31E6409-F592-42D7-AFEC-97CC4EFD6BF7}">
    <text>MD05006000 round head bolt</text>
  </threadedComment>
  <threadedComment ref="N849" dT="2019-10-25T11:08:21.89" personId="{C3C2D80F-330C-4637-9198-A21A6C53533D}" id="{8A2C9F78-8FEF-4532-B101-0507E318A563}">
    <text>MJ21002100</text>
  </threadedComment>
  <threadedComment ref="N855" dT="2019-10-25T11:26:06.24" personId="{C3C2D80F-330C-4637-9198-A21A6C53533D}" id="{EFB7F671-F7D3-4D37-8FF4-CBE97C58AF63}">
    <text>PA18012500</text>
  </threadedComment>
  <threadedComment ref="N856" dT="2019-10-25T11:14:28.16" personId="{C3C2D80F-330C-4637-9198-A21A6C53533D}" id="{58455508-D911-43CF-9307-538D334D9994}">
    <text>RA05006000</text>
  </threadedComment>
  <threadedComment ref="N857" dT="2019-10-25T11:14:43.86" personId="{C3C2D80F-330C-4637-9198-A21A6C53533D}" id="{605A4FAB-7B6D-45FB-9BEB-96C7D7A8073A}">
    <text>RA05006100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D61C6F0E-4366-477C-90C0-98BE29E29BB2}">
    <text>PA16176400</text>
  </threadedComment>
  <threadedComment ref="N782" dT="2019-10-25T11:20:23.64" personId="{C3C2D80F-330C-4637-9198-A21A6C53533D}" id="{5674B13F-5894-4649-B6F5-2BAC0C64ABB7}">
    <text>PA03373500</text>
  </threadedComment>
  <threadedComment ref="N841" dT="2019-10-25T10:58:53.38" personId="{C3C2D80F-330C-4637-9198-A21A6C53533D}" id="{11A04C44-7301-4E6F-88C7-9EC58102A97C}">
    <text>MA01001800</text>
  </threadedComment>
  <threadedComment ref="N842" dT="2019-10-25T10:59:10.30" personId="{C3C2D80F-330C-4637-9198-A21A6C53533D}" id="{FDFFEFF1-C21E-48F9-B19C-C8C32C4C0182}">
    <text>MB03000500</text>
  </threadedComment>
  <threadedComment ref="N843" dT="2019-10-25T11:07:49.13" personId="{C3C2D80F-330C-4637-9198-A21A6C53533D}" id="{61D85178-D6E9-4751-9674-5A662E9F0AC9}">
    <text>MB05001800</text>
  </threadedComment>
  <threadedComment ref="N847" dT="2019-10-25T11:12:34.80" personId="{C3C2D80F-330C-4637-9198-A21A6C53533D}" id="{763B46E0-D133-453B-A5A2-96B571F38E80}">
    <text>MD05006000 round head bolt</text>
  </threadedComment>
  <threadedComment ref="N849" dT="2019-10-25T11:08:21.89" personId="{C3C2D80F-330C-4637-9198-A21A6C53533D}" id="{5FDD93B6-7A72-464A-B12A-2E19DBBC6762}">
    <text>MJ21002100</text>
  </threadedComment>
  <threadedComment ref="N855" dT="2019-10-25T11:26:06.24" personId="{C3C2D80F-330C-4637-9198-A21A6C53533D}" id="{4C8956BE-8843-4B68-A247-1A9CFDE2D707}">
    <text>PA18012500</text>
  </threadedComment>
  <threadedComment ref="N856" dT="2019-10-25T11:14:28.16" personId="{C3C2D80F-330C-4637-9198-A21A6C53533D}" id="{48F2DD5C-D19D-492D-9C62-0A5F7C7D1AC0}">
    <text>RA05006000</text>
  </threadedComment>
  <threadedComment ref="N857" dT="2019-10-25T11:14:43.86" personId="{C3C2D80F-330C-4637-9198-A21A6C53533D}" id="{293EA21A-A2BD-4CF0-9311-33C470E63785}">
    <text>RA05006100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N783" dT="2019-10-25T11:27:23.48" personId="{C3C2D80F-330C-4637-9198-A21A6C53533D}" id="{88F1D745-FE18-4077-9CF3-AE28E391CA9E}">
    <text>PA16176400</text>
  </threadedComment>
  <threadedComment ref="N787" dT="2019-10-25T11:20:23.64" personId="{C3C2D80F-330C-4637-9198-A21A6C53533D}" id="{6180EC96-DB28-44EE-B426-FEAA3E27BB54}">
    <text>PA03373500</text>
  </threadedComment>
  <threadedComment ref="N846" dT="2019-10-25T10:58:53.38" personId="{C3C2D80F-330C-4637-9198-A21A6C53533D}" id="{466DC8BF-3FEF-4BA5-ACB0-F5B22DEE1C27}">
    <text>MA01001800</text>
  </threadedComment>
  <threadedComment ref="N847" dT="2019-10-25T10:59:10.30" personId="{C3C2D80F-330C-4637-9198-A21A6C53533D}" id="{49CD0311-823C-47B6-B79E-6E6544851702}">
    <text>MB03000500</text>
  </threadedComment>
  <threadedComment ref="N848" dT="2019-10-25T11:07:49.13" personId="{C3C2D80F-330C-4637-9198-A21A6C53533D}" id="{3AF095E7-4334-4890-9271-64E8B3EF1D9C}">
    <text>MB05001800</text>
  </threadedComment>
  <threadedComment ref="N852" dT="2019-10-25T11:12:34.80" personId="{C3C2D80F-330C-4637-9198-A21A6C53533D}" id="{36EF818B-347D-4E67-BA84-DD374B345ADA}">
    <text>MD05006000 round head bolt</text>
  </threadedComment>
  <threadedComment ref="N854" dT="2019-10-25T11:08:21.89" personId="{C3C2D80F-330C-4637-9198-A21A6C53533D}" id="{4A68A5AA-B18D-4713-9A5C-096B593A57FF}">
    <text>MJ21002100</text>
  </threadedComment>
  <threadedComment ref="N860" dT="2019-10-25T11:26:06.24" personId="{C3C2D80F-330C-4637-9198-A21A6C53533D}" id="{492B360B-517C-4570-B919-C9E9E0A330DC}">
    <text>PA18012500</text>
  </threadedComment>
  <threadedComment ref="N861" dT="2019-10-25T11:14:28.16" personId="{C3C2D80F-330C-4637-9198-A21A6C53533D}" id="{F17F31DF-8004-48A8-A37B-37DAF2895270}">
    <text>RA05006000</text>
  </threadedComment>
  <threadedComment ref="N862" dT="2019-10-25T11:14:43.86" personId="{C3C2D80F-330C-4637-9198-A21A6C53533D}" id="{2452BCCC-24E4-445C-80B7-B2D5B9B1DDAC}">
    <text>RA05006100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0E2D07EF-2756-4D35-823D-46450FE52EAF}">
    <text>PA16176400</text>
  </threadedComment>
  <threadedComment ref="N782" dT="2019-10-25T11:20:23.64" personId="{C3C2D80F-330C-4637-9198-A21A6C53533D}" id="{10576704-D844-4340-9A73-4695823CBE10}">
    <text>PA03373500</text>
  </threadedComment>
  <threadedComment ref="N841" dT="2019-10-25T10:58:53.38" personId="{C3C2D80F-330C-4637-9198-A21A6C53533D}" id="{A68013BF-981E-4916-B9D9-D42FF3400790}">
    <text>MA01001800</text>
  </threadedComment>
  <threadedComment ref="N842" dT="2019-10-25T10:59:10.30" personId="{C3C2D80F-330C-4637-9198-A21A6C53533D}" id="{A872E5EE-62FB-49BF-A973-162B5DDF9F42}">
    <text>MB03000500</text>
  </threadedComment>
  <threadedComment ref="N843" dT="2019-10-25T11:07:49.13" personId="{C3C2D80F-330C-4637-9198-A21A6C53533D}" id="{E7D5B672-F5A7-4143-8BED-C2D8F807BBC6}">
    <text>MB05001800</text>
  </threadedComment>
  <threadedComment ref="N847" dT="2019-10-25T11:12:34.80" personId="{C3C2D80F-330C-4637-9198-A21A6C53533D}" id="{F0AF5574-BD08-4B2F-8896-169DB1A35350}">
    <text>MD05006000 round head bolt</text>
  </threadedComment>
  <threadedComment ref="N849" dT="2019-10-25T11:08:21.89" personId="{C3C2D80F-330C-4637-9198-A21A6C53533D}" id="{76CBF176-3EE8-4343-8205-E6D34851198B}">
    <text>MJ21002100</text>
  </threadedComment>
  <threadedComment ref="N855" dT="2019-10-25T11:26:06.24" personId="{C3C2D80F-330C-4637-9198-A21A6C53533D}" id="{453795AD-5543-43F7-8FAA-6AF80C311D20}">
    <text>PA18012500</text>
  </threadedComment>
  <threadedComment ref="N856" dT="2019-10-25T11:14:28.16" personId="{C3C2D80F-330C-4637-9198-A21A6C53533D}" id="{29D1F5E8-D001-4180-B71F-8E852992E599}">
    <text>RA05006000</text>
  </threadedComment>
  <threadedComment ref="N857" dT="2019-10-25T11:14:43.86" personId="{C3C2D80F-330C-4637-9198-A21A6C53533D}" id="{85AC6C58-5CFC-4195-814F-3821FF93818C}">
    <text>RA05006100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EE2151CF-3835-41F9-A456-8367F9AC8206}">
    <text>PA16176400</text>
  </threadedComment>
  <threadedComment ref="N782" dT="2019-10-25T11:20:23.64" personId="{C3C2D80F-330C-4637-9198-A21A6C53533D}" id="{F182F150-035F-41FE-9AB0-80D4A3457989}">
    <text>PA03373500</text>
  </threadedComment>
  <threadedComment ref="N841" dT="2019-10-25T10:58:53.38" personId="{C3C2D80F-330C-4637-9198-A21A6C53533D}" id="{D4C87DBB-5A5A-4750-A52A-50FB583E3543}">
    <text>MA01001800</text>
  </threadedComment>
  <threadedComment ref="N842" dT="2019-10-25T10:59:10.30" personId="{C3C2D80F-330C-4637-9198-A21A6C53533D}" id="{2F96EC4A-DB57-4AEA-875D-775738C45D0A}">
    <text>MB03000500</text>
  </threadedComment>
  <threadedComment ref="N843" dT="2019-10-25T11:07:49.13" personId="{C3C2D80F-330C-4637-9198-A21A6C53533D}" id="{D7FF43DE-55AD-40CF-8E7F-DDA2EFA7A17C}">
    <text>MB05001800</text>
  </threadedComment>
  <threadedComment ref="N847" dT="2019-10-25T11:12:34.80" personId="{C3C2D80F-330C-4637-9198-A21A6C53533D}" id="{D577A414-0A3A-4C64-B257-07001F01DA5D}">
    <text>MD05006000 round head bolt</text>
  </threadedComment>
  <threadedComment ref="N849" dT="2019-10-25T11:08:21.89" personId="{C3C2D80F-330C-4637-9198-A21A6C53533D}" id="{14630447-B9C6-4356-91A4-6CC2B2DA17E0}">
    <text>MJ21002100</text>
  </threadedComment>
  <threadedComment ref="N855" dT="2019-10-25T11:26:06.24" personId="{C3C2D80F-330C-4637-9198-A21A6C53533D}" id="{7DBBD174-7C54-4967-888C-A6B1735A959D}">
    <text>PA18012500</text>
  </threadedComment>
  <threadedComment ref="N856" dT="2019-10-25T11:14:28.16" personId="{C3C2D80F-330C-4637-9198-A21A6C53533D}" id="{3BDD6405-60E2-460F-9CBB-6D4093251C8A}">
    <text>RA05006000</text>
  </threadedComment>
  <threadedComment ref="N857" dT="2019-10-25T11:14:43.86" personId="{C3C2D80F-330C-4637-9198-A21A6C53533D}" id="{0BA507DE-EF1B-410B-9F40-6731B8067FD2}">
    <text>RA05006100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535362EC-0E63-46C1-BCAD-457B17A3EAA2}">
    <text>PA16176400</text>
  </threadedComment>
  <threadedComment ref="N782" dT="2019-10-25T11:20:23.64" personId="{C3C2D80F-330C-4637-9198-A21A6C53533D}" id="{B9CBA502-3BDC-4D9E-A200-82A553B77363}">
    <text>PA03373500</text>
  </threadedComment>
  <threadedComment ref="N841" dT="2019-10-25T10:58:53.38" personId="{C3C2D80F-330C-4637-9198-A21A6C53533D}" id="{44A9689E-34D3-4BFE-9F7E-D8D809BCFFDD}">
    <text>MA01001800</text>
  </threadedComment>
  <threadedComment ref="N842" dT="2019-10-25T10:59:10.30" personId="{C3C2D80F-330C-4637-9198-A21A6C53533D}" id="{91F85B77-71DF-494C-B3A7-ABDCAE9F2DB5}">
    <text>MB03000500</text>
  </threadedComment>
  <threadedComment ref="N843" dT="2019-10-25T11:07:49.13" personId="{C3C2D80F-330C-4637-9198-A21A6C53533D}" id="{3A66380E-7F2F-442E-9C8C-0CF30A748171}">
    <text>MB05001800</text>
  </threadedComment>
  <threadedComment ref="N847" dT="2019-10-25T11:12:34.80" personId="{C3C2D80F-330C-4637-9198-A21A6C53533D}" id="{EF69679F-BCAE-4C67-ABE3-F6921697856F}">
    <text>MD05006000 round head bolt</text>
  </threadedComment>
  <threadedComment ref="N849" dT="2019-10-25T11:08:21.89" personId="{C3C2D80F-330C-4637-9198-A21A6C53533D}" id="{5BD6204D-E6E9-4C03-BCEC-39670FA6102F}">
    <text>MJ21002100</text>
  </threadedComment>
  <threadedComment ref="N855" dT="2019-10-25T11:26:06.24" personId="{C3C2D80F-330C-4637-9198-A21A6C53533D}" id="{B64F3B3C-0393-45E4-8A3E-56988B59E1E8}">
    <text>PA18012500</text>
  </threadedComment>
  <threadedComment ref="N856" dT="2019-10-25T11:14:28.16" personId="{C3C2D80F-330C-4637-9198-A21A6C53533D}" id="{CAF604F8-738F-41E3-9B47-55FE202734C8}">
    <text>RA05006000</text>
  </threadedComment>
  <threadedComment ref="N857" dT="2019-10-25T11:14:43.86" personId="{C3C2D80F-330C-4637-9198-A21A6C53533D}" id="{D7A7BD34-BBCD-4481-B22F-16F1AC58596A}">
    <text>RA05006100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D509F4EE-6202-4A42-B558-765BF0A3B751}">
    <text>PA16176400</text>
  </threadedComment>
  <threadedComment ref="N782" dT="2019-10-25T11:20:23.64" personId="{C3C2D80F-330C-4637-9198-A21A6C53533D}" id="{E9AC5A37-D4C8-4A61-B621-4D60DEE97C04}">
    <text>PA03373500</text>
  </threadedComment>
  <threadedComment ref="N841" dT="2019-10-25T10:58:53.38" personId="{C3C2D80F-330C-4637-9198-A21A6C53533D}" id="{337FD0C5-326D-42CC-BD56-D59FEE29F7DB}">
    <text>MA01001800</text>
  </threadedComment>
  <threadedComment ref="N842" dT="2019-10-25T10:59:10.30" personId="{C3C2D80F-330C-4637-9198-A21A6C53533D}" id="{C218634C-3F01-4761-89FE-8F3D2A2724A1}">
    <text>MB03000500</text>
  </threadedComment>
  <threadedComment ref="N843" dT="2019-10-25T11:07:49.13" personId="{C3C2D80F-330C-4637-9198-A21A6C53533D}" id="{135129B7-7EE1-446A-849E-926652ADFA02}">
    <text>MB05001800</text>
  </threadedComment>
  <threadedComment ref="N847" dT="2019-10-25T11:12:34.80" personId="{C3C2D80F-330C-4637-9198-A21A6C53533D}" id="{B8193302-F763-4FF2-9401-68365B03636E}">
    <text>MD05006000 round head bolt</text>
  </threadedComment>
  <threadedComment ref="N849" dT="2019-10-25T11:08:21.89" personId="{C3C2D80F-330C-4637-9198-A21A6C53533D}" id="{55008994-BB22-4924-AAB2-F6982B1E9C39}">
    <text>MJ21002100</text>
  </threadedComment>
  <threadedComment ref="N855" dT="2019-10-25T11:26:06.24" personId="{C3C2D80F-330C-4637-9198-A21A6C53533D}" id="{4656857F-A212-4020-92DA-6732404DCB50}">
    <text>PA18012500</text>
  </threadedComment>
  <threadedComment ref="N856" dT="2019-10-25T11:14:28.16" personId="{C3C2D80F-330C-4637-9198-A21A6C53533D}" id="{CB05C2BA-CED2-4E5E-B050-6DFC7B4769B4}">
    <text>RA05006000</text>
  </threadedComment>
  <threadedComment ref="N857" dT="2019-10-25T11:14:43.86" personId="{C3C2D80F-330C-4637-9198-A21A6C53533D}" id="{6D3082D3-E649-426F-8F91-620C346AE98C}">
    <text>RA05006100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N778" dT="2019-10-25T11:27:23.48" personId="{C3C2D80F-330C-4637-9198-A21A6C53533D}" id="{50C8D012-8D66-46D1-976D-C7E427379943}">
    <text>PA16176400</text>
  </threadedComment>
  <threadedComment ref="N782" dT="2019-10-25T11:20:23.64" personId="{C3C2D80F-330C-4637-9198-A21A6C53533D}" id="{30D1C1BF-1D9B-4524-8825-F64466612420}">
    <text>PA03373500</text>
  </threadedComment>
  <threadedComment ref="N841" dT="2019-10-25T10:58:53.38" personId="{C3C2D80F-330C-4637-9198-A21A6C53533D}" id="{F821ED02-A399-4E08-B68A-C994C3BD7633}">
    <text>MA01001800</text>
  </threadedComment>
  <threadedComment ref="N842" dT="2019-10-25T10:59:10.30" personId="{C3C2D80F-330C-4637-9198-A21A6C53533D}" id="{9F237FD4-AE08-499E-A653-76DD6B5E1D17}">
    <text>MB03000500</text>
  </threadedComment>
  <threadedComment ref="N843" dT="2019-10-25T11:07:49.13" personId="{C3C2D80F-330C-4637-9198-A21A6C53533D}" id="{9E0E389E-6A07-4E77-BFE2-59902F093D1D}">
    <text>MB05001800</text>
  </threadedComment>
  <threadedComment ref="N847" dT="2019-10-25T11:12:34.80" personId="{C3C2D80F-330C-4637-9198-A21A6C53533D}" id="{4B7FC4A2-540A-4ECB-92B9-C03B16F313C5}">
    <text>MD05006000 round head bolt</text>
  </threadedComment>
  <threadedComment ref="N849" dT="2019-10-25T11:08:21.89" personId="{C3C2D80F-330C-4637-9198-A21A6C53533D}" id="{ED840536-D8CA-4774-8BEC-7F623D6E1BB7}">
    <text>MJ21002100</text>
  </threadedComment>
  <threadedComment ref="N855" dT="2019-10-25T11:26:06.24" personId="{C3C2D80F-330C-4637-9198-A21A6C53533D}" id="{529AA084-1EDA-4111-AC3C-E6489902E661}">
    <text>PA18012500</text>
  </threadedComment>
  <threadedComment ref="N856" dT="2019-10-25T11:14:28.16" personId="{C3C2D80F-330C-4637-9198-A21A6C53533D}" id="{EB581F36-47DD-4C47-9BBF-E0B9A217AA19}">
    <text>RA05006000</text>
  </threadedComment>
  <threadedComment ref="N857" dT="2019-10-25T11:14:43.86" personId="{C3C2D80F-330C-4637-9198-A21A6C53533D}" id="{D899791D-1010-4CE3-8E6D-716502A504EC}">
    <text>RA05006100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N779" dT="2019-10-25T11:27:23.48" personId="{C3C2D80F-330C-4637-9198-A21A6C53533D}" id="{5AF052B1-45C1-4EFD-B1FB-2A2B4A05AEB6}">
    <text>PA16176400</text>
  </threadedComment>
  <threadedComment ref="N783" dT="2019-10-25T11:20:23.64" personId="{C3C2D80F-330C-4637-9198-A21A6C53533D}" id="{1AF422F7-2EC9-48B9-A636-DD37CB867595}">
    <text>PA03373500</text>
  </threadedComment>
  <threadedComment ref="N842" dT="2019-10-25T10:58:53.38" personId="{C3C2D80F-330C-4637-9198-A21A6C53533D}" id="{7B37E86E-652A-4E8D-A450-704CD88006DD}">
    <text>MA01001800</text>
  </threadedComment>
  <threadedComment ref="N843" dT="2019-10-25T10:59:10.30" personId="{C3C2D80F-330C-4637-9198-A21A6C53533D}" id="{77A86E69-A782-4BAB-89A4-0269D1C66AAE}">
    <text>MB03000500</text>
  </threadedComment>
  <threadedComment ref="N844" dT="2019-10-25T11:07:49.13" personId="{C3C2D80F-330C-4637-9198-A21A6C53533D}" id="{B5F3293B-774A-4468-A8D0-D405FD44CF7B}">
    <text>MB05001800</text>
  </threadedComment>
  <threadedComment ref="N848" dT="2019-10-25T11:12:34.80" personId="{C3C2D80F-330C-4637-9198-A21A6C53533D}" id="{FC1C4D7F-662B-4E5F-BED3-003E8910335E}">
    <text>MD05006000 round head bolt</text>
  </threadedComment>
  <threadedComment ref="N850" dT="2019-10-25T11:08:21.89" personId="{C3C2D80F-330C-4637-9198-A21A6C53533D}" id="{BE7C2BAA-0542-479D-B275-ED86C68C07C2}">
    <text>MJ21002100</text>
  </threadedComment>
  <threadedComment ref="N856" dT="2019-10-25T11:26:06.24" personId="{C3C2D80F-330C-4637-9198-A21A6C53533D}" id="{E7522296-CA0B-4F9E-AC05-63044C86CD58}">
    <text>PA18012500</text>
  </threadedComment>
  <threadedComment ref="N857" dT="2019-10-25T11:14:28.16" personId="{C3C2D80F-330C-4637-9198-A21A6C53533D}" id="{6BA5429A-0E77-4383-B005-416A860D431D}">
    <text>RA05006000</text>
  </threadedComment>
  <threadedComment ref="N858" dT="2019-10-25T11:14:43.86" personId="{C3C2D80F-330C-4637-9198-A21A6C53533D}" id="{1A3E19FD-F5C4-4555-9964-4C8C58AEE17A}">
    <text>RA05006100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N779" dT="2019-10-25T11:27:23.48" personId="{C3C2D80F-330C-4637-9198-A21A6C53533D}" id="{8F4BA493-E609-4C1F-BE60-4E0A3B7440C8}">
    <text>PA16176400</text>
  </threadedComment>
  <threadedComment ref="N783" dT="2019-10-25T11:20:23.64" personId="{C3C2D80F-330C-4637-9198-A21A6C53533D}" id="{AAF978B9-E168-4535-97FC-BB3380BC4BC1}">
    <text>PA03373500</text>
  </threadedComment>
  <threadedComment ref="N842" dT="2019-10-25T10:58:53.38" personId="{C3C2D80F-330C-4637-9198-A21A6C53533D}" id="{8A89044D-AC5F-41C6-9E7F-295150005CF3}">
    <text>MA01001800</text>
  </threadedComment>
  <threadedComment ref="N843" dT="2019-10-25T10:59:10.30" personId="{C3C2D80F-330C-4637-9198-A21A6C53533D}" id="{AB5AD862-8E10-43A3-B8FB-75C8EBF5D638}">
    <text>MB03000500</text>
  </threadedComment>
  <threadedComment ref="N844" dT="2019-10-25T11:07:49.13" personId="{C3C2D80F-330C-4637-9198-A21A6C53533D}" id="{0DE9BE33-BACA-4843-90C7-0B1114A3696F}">
    <text>MB05001800</text>
  </threadedComment>
  <threadedComment ref="N848" dT="2019-10-25T11:12:34.80" personId="{C3C2D80F-330C-4637-9198-A21A6C53533D}" id="{C77BB679-A54B-439D-8A7F-E017761780F0}">
    <text>MD05006000 round head bolt</text>
  </threadedComment>
  <threadedComment ref="N850" dT="2019-10-25T11:08:21.89" personId="{C3C2D80F-330C-4637-9198-A21A6C53533D}" id="{16BF35D7-AB38-411C-BFCA-AC5EBEBA979F}">
    <text>MJ21002100</text>
  </threadedComment>
  <threadedComment ref="N856" dT="2019-10-25T11:26:06.24" personId="{C3C2D80F-330C-4637-9198-A21A6C53533D}" id="{AD7074EE-54CB-44D5-B64E-7AB98F8BDF07}">
    <text>PA18012500</text>
  </threadedComment>
  <threadedComment ref="N857" dT="2019-10-25T11:14:28.16" personId="{C3C2D80F-330C-4637-9198-A21A6C53533D}" id="{D5FEC4AE-CD69-4008-BC4F-41D6477A5DBD}">
    <text>RA05006000</text>
  </threadedComment>
  <threadedComment ref="N858" dT="2019-10-25T11:14:43.86" personId="{C3C2D80F-330C-4637-9198-A21A6C53533D}" id="{BC26F11B-99E8-4270-B821-8437F2F91ED1}">
    <text>RA05006100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N648" dT="2019-10-25T11:27:23.48" personId="{C3C2D80F-330C-4637-9198-A21A6C53533D}" id="{88826D26-FCB3-4B14-B1CA-D8706D524872}">
    <text>PA16176400</text>
  </threadedComment>
  <threadedComment ref="N652" dT="2019-10-25T11:20:23.64" personId="{C3C2D80F-330C-4637-9198-A21A6C53533D}" id="{DED22759-892F-4AD5-B33E-FF3FEA395FAE}">
    <text>PA03373500</text>
  </threadedComment>
  <threadedComment ref="N711" dT="2019-10-25T10:58:53.38" personId="{C3C2D80F-330C-4637-9198-A21A6C53533D}" id="{F47A5599-D9BB-42F5-95F7-A702C8DB1669}">
    <text>MA01001800</text>
  </threadedComment>
  <threadedComment ref="N712" dT="2019-10-25T10:59:10.30" personId="{C3C2D80F-330C-4637-9198-A21A6C53533D}" id="{472F7721-749A-4DB3-B64E-18872862ECD8}">
    <text>MB03000500</text>
  </threadedComment>
  <threadedComment ref="N713" dT="2019-10-25T11:07:49.13" personId="{C3C2D80F-330C-4637-9198-A21A6C53533D}" id="{119F9F77-E57B-4938-AF11-4A78A1D955A2}">
    <text>MB05001800</text>
  </threadedComment>
  <threadedComment ref="N717" dT="2019-10-25T11:12:34.80" personId="{C3C2D80F-330C-4637-9198-A21A6C53533D}" id="{210220D7-C143-42B7-B1A6-1910ED6A3010}">
    <text>MD05006000 round head bolt</text>
  </threadedComment>
  <threadedComment ref="N719" dT="2019-10-25T11:08:21.89" personId="{C3C2D80F-330C-4637-9198-A21A6C53533D}" id="{EE329024-1350-4487-B2B8-AAAF6D1D0B7C}">
    <text>MJ21002100</text>
  </threadedComment>
  <threadedComment ref="N725" dT="2019-10-25T11:26:06.24" personId="{C3C2D80F-330C-4637-9198-A21A6C53533D}" id="{E0D48E9C-3A13-47B8-BFA1-44AB0B5E8BB1}">
    <text>PA18012500</text>
  </threadedComment>
  <threadedComment ref="N726" dT="2019-10-25T11:14:28.16" personId="{C3C2D80F-330C-4637-9198-A21A6C53533D}" id="{A99788F0-45D4-4104-B042-6E8D24C42D7A}">
    <text>RA05006000</text>
  </threadedComment>
  <threadedComment ref="N727" dT="2019-10-25T11:14:43.86" personId="{C3C2D80F-330C-4637-9198-A21A6C53533D}" id="{9BC98591-8A6C-44EA-B8E3-635C243E021E}">
    <text>RA05006100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N621" dT="2019-10-25T11:27:23.48" personId="{C3C2D80F-330C-4637-9198-A21A6C53533D}" id="{7C167860-7481-4479-8CD8-86261AB37BF2}">
    <text>PA16176400</text>
  </threadedComment>
  <threadedComment ref="N625" dT="2019-10-25T11:20:23.64" personId="{C3C2D80F-330C-4637-9198-A21A6C53533D}" id="{95E6FDB9-FA83-49CC-97D4-FB48C4F7E020}">
    <text>PA03373500</text>
  </threadedComment>
  <threadedComment ref="N684" dT="2019-10-25T10:58:53.38" personId="{C3C2D80F-330C-4637-9198-A21A6C53533D}" id="{D8AA0105-7CB5-47DD-8955-A319DE33DB3C}">
    <text>MA01001800</text>
  </threadedComment>
  <threadedComment ref="N685" dT="2019-10-25T10:59:10.30" personId="{C3C2D80F-330C-4637-9198-A21A6C53533D}" id="{9029DD32-C8ED-437E-8E1A-5C8A3206FBFC}">
    <text>MB03000500</text>
  </threadedComment>
  <threadedComment ref="N686" dT="2019-10-25T11:07:49.13" personId="{C3C2D80F-330C-4637-9198-A21A6C53533D}" id="{CB5B401E-8295-4CD9-9FB6-3C8530333DCB}">
    <text>MB05001800</text>
  </threadedComment>
  <threadedComment ref="N690" dT="2019-10-25T11:12:34.80" personId="{C3C2D80F-330C-4637-9198-A21A6C53533D}" id="{4ACFC6A7-7F14-4E8F-8CEC-01753661AD08}">
    <text>MD05006000 round head bolt</text>
  </threadedComment>
  <threadedComment ref="N692" dT="2019-10-25T11:08:21.89" personId="{C3C2D80F-330C-4637-9198-A21A6C53533D}" id="{107A9206-C314-4B31-A935-E8BC054F4409}">
    <text>MJ21002100</text>
  </threadedComment>
  <threadedComment ref="N698" dT="2019-10-25T11:26:06.24" personId="{C3C2D80F-330C-4637-9198-A21A6C53533D}" id="{DCD371E1-9F05-4299-9C78-6596138B280C}">
    <text>PA18012500</text>
  </threadedComment>
  <threadedComment ref="N699" dT="2019-10-25T11:14:28.16" personId="{C3C2D80F-330C-4637-9198-A21A6C53533D}" id="{3BE67098-897E-4C9A-BA49-34A1B12B79D7}">
    <text>RA05006000</text>
  </threadedComment>
  <threadedComment ref="N700" dT="2019-10-25T11:14:43.86" personId="{C3C2D80F-330C-4637-9198-A21A6C53533D}" id="{66D7F9DA-DF2E-44B0-992A-317D31D84F16}">
    <text>RA05006100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L286" dT="2019-10-25T11:27:23.48" personId="{C3C2D80F-330C-4637-9198-A21A6C53533D}" id="{33DFF121-1F5B-4F9E-8003-9E9423FCA21E}">
    <text>PA16176400</text>
  </threadedComment>
  <threadedComment ref="L290" dT="2019-10-25T11:20:23.64" personId="{C3C2D80F-330C-4637-9198-A21A6C53533D}" id="{A3EEA247-4E8C-4447-939F-DBD4ADADB6F3}">
    <text>PA03373500</text>
  </threadedComment>
  <threadedComment ref="L349" dT="2019-10-25T10:58:53.38" personId="{C3C2D80F-330C-4637-9198-A21A6C53533D}" id="{308969B6-01F5-4FD8-967B-9EA364C2A51A}">
    <text>MA01001800</text>
  </threadedComment>
  <threadedComment ref="L350" dT="2019-10-25T10:59:10.30" personId="{C3C2D80F-330C-4637-9198-A21A6C53533D}" id="{66A9FA4E-CB43-4618-AA32-088715489EB2}">
    <text>MB03000500</text>
  </threadedComment>
  <threadedComment ref="L351" dT="2019-10-25T11:07:49.13" personId="{C3C2D80F-330C-4637-9198-A21A6C53533D}" id="{4F3936DB-D98F-43B7-BE40-63B02155B2ED}">
    <text>MB05001800</text>
  </threadedComment>
  <threadedComment ref="L355" dT="2019-10-25T11:12:34.80" personId="{C3C2D80F-330C-4637-9198-A21A6C53533D}" id="{7079C88D-37D5-4187-8BF1-BC0CBC87B300}">
    <text>MD05006000 round head bolt</text>
  </threadedComment>
  <threadedComment ref="L357" dT="2019-10-25T11:08:21.89" personId="{C3C2D80F-330C-4637-9198-A21A6C53533D}" id="{E7C51001-773D-41E4-A534-A207F976D91B}">
    <text>MJ21002100</text>
  </threadedComment>
  <threadedComment ref="L363" dT="2019-10-25T11:26:06.24" personId="{C3C2D80F-330C-4637-9198-A21A6C53533D}" id="{461DE6BF-4517-46F4-8900-AAAAC52A64E3}">
    <text>PA18012500</text>
  </threadedComment>
  <threadedComment ref="L364" dT="2019-10-25T11:14:28.16" personId="{C3C2D80F-330C-4637-9198-A21A6C53533D}" id="{59215432-8D75-4541-98D3-43DA55904C7D}">
    <text>RA05006000</text>
  </threadedComment>
  <threadedComment ref="L365" dT="2019-10-25T11:14:43.86" personId="{C3C2D80F-330C-4637-9198-A21A6C53533D}" id="{A34FB64E-B1D1-4CA6-9D0A-DA39262BE1D7}">
    <text>RA05006100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2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3881-B22E-434B-9385-D98526768920}">
  <dimension ref="A1:A33"/>
  <sheetViews>
    <sheetView workbookViewId="0">
      <selection activeCell="A18" sqref="A18"/>
    </sheetView>
  </sheetViews>
  <sheetFormatPr defaultRowHeight="15" x14ac:dyDescent="0.25"/>
  <cols>
    <col min="1" max="1" width="53.7109375" bestFit="1" customWidth="1"/>
  </cols>
  <sheetData>
    <row r="1" spans="1:1" ht="15" customHeight="1" x14ac:dyDescent="0.25">
      <c r="A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s="1" t="s">
        <v>21</v>
      </c>
    </row>
    <row r="23" spans="1:1" x14ac:dyDescent="0.25">
      <c r="A23" t="s">
        <v>22</v>
      </c>
    </row>
    <row r="24" spans="1:1" x14ac:dyDescent="0.25">
      <c r="A24" s="1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s="1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CB68-3601-47FE-A90E-9D50D55C1F40}">
  <dimension ref="A1:A23"/>
  <sheetViews>
    <sheetView workbookViewId="0">
      <selection activeCell="A14" activeCellId="1" sqref="A11 A14:A23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s="1" t="s">
        <v>43</v>
      </c>
    </row>
    <row r="12" spans="1:1" x14ac:dyDescent="0.25">
      <c r="A12" t="s">
        <v>3</v>
      </c>
    </row>
    <row r="13" spans="1:1" x14ac:dyDescent="0.25">
      <c r="A13" t="s">
        <v>24</v>
      </c>
    </row>
    <row r="14" spans="1:1" x14ac:dyDescent="0.25">
      <c r="A14" s="1" t="s">
        <v>44</v>
      </c>
    </row>
    <row r="15" spans="1:1" x14ac:dyDescent="0.25">
      <c r="A15" s="1" t="s">
        <v>45</v>
      </c>
    </row>
    <row r="16" spans="1:1" x14ac:dyDescent="0.25">
      <c r="A16" s="1" t="s">
        <v>46</v>
      </c>
    </row>
    <row r="17" spans="1:1" x14ac:dyDescent="0.25">
      <c r="A17" s="1" t="s">
        <v>47</v>
      </c>
    </row>
    <row r="18" spans="1:1" x14ac:dyDescent="0.25">
      <c r="A18" s="1" t="s">
        <v>48</v>
      </c>
    </row>
    <row r="19" spans="1:1" x14ac:dyDescent="0.25">
      <c r="A19" s="1" t="s">
        <v>49</v>
      </c>
    </row>
    <row r="20" spans="1:1" x14ac:dyDescent="0.25">
      <c r="A20" s="1" t="s">
        <v>50</v>
      </c>
    </row>
    <row r="21" spans="1:1" x14ac:dyDescent="0.25">
      <c r="A21" s="1" t="s">
        <v>51</v>
      </c>
    </row>
    <row r="22" spans="1:1" x14ac:dyDescent="0.25">
      <c r="A22" s="1" t="s">
        <v>52</v>
      </c>
    </row>
    <row r="23" spans="1:1" x14ac:dyDescent="0.25">
      <c r="A23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2BD4-2BE6-4BE4-8568-C5031D501F7D}">
  <sheetPr>
    <pageSetUpPr fitToPage="1"/>
  </sheetPr>
  <dimension ref="A1:AR879"/>
  <sheetViews>
    <sheetView zoomScale="70" zoomScaleNormal="70" workbookViewId="0">
      <pane xSplit="2" ySplit="2" topLeftCell="C87" activePane="bottomRight" state="frozen"/>
      <selection pane="topRight" activeCell="C1" sqref="C1"/>
      <selection pane="bottomLeft" activeCell="A3" sqref="A3"/>
      <selection pane="bottomRight" activeCell="G95" sqref="G9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43">
        <f>$AB$1/P3</f>
        <v>160</v>
      </c>
      <c r="X3" s="50"/>
      <c r="Y3" s="50">
        <f>$Y$1/R3</f>
        <v>6.25</v>
      </c>
      <c r="Z3" s="50"/>
      <c r="AA3" s="50"/>
      <c r="AB3" s="50">
        <f>$Y$1/R3</f>
        <v>6.25</v>
      </c>
      <c r="AC3" s="118"/>
      <c r="AD3" s="119"/>
      <c r="AE3" s="119">
        <f>$Y$1/R3</f>
        <v>6.25</v>
      </c>
      <c r="AF3" s="119"/>
      <c r="AG3" s="119"/>
      <c r="AH3" s="119">
        <f>$Y$1/R3</f>
        <v>6.25</v>
      </c>
      <c r="AI3" s="119"/>
      <c r="AJ3" s="119"/>
      <c r="AK3" s="119">
        <f>$Y$1/R3</f>
        <v>6.25</v>
      </c>
      <c r="AL3" s="119"/>
      <c r="AM3" s="119"/>
      <c r="AN3" s="119">
        <f>$Y$1/R3</f>
        <v>6.25</v>
      </c>
    </row>
    <row r="4" spans="1:40" ht="22.5" customHeight="1" x14ac:dyDescent="0.55000000000000004">
      <c r="A4" s="5"/>
      <c r="B4" s="52" t="s">
        <v>66</v>
      </c>
      <c r="C4" s="110"/>
      <c r="D4" s="128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10034196</v>
      </c>
      <c r="F48" s="71"/>
      <c r="G48" s="71"/>
      <c r="H48" s="71"/>
      <c r="I48" s="64"/>
      <c r="J48" s="64"/>
      <c r="K48" s="71"/>
      <c r="L48" s="112"/>
      <c r="M48" s="8"/>
      <c r="N48" s="87" t="s">
        <v>231</v>
      </c>
      <c r="O48" s="10">
        <v>1.5253499959247916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8">
        <v>30022139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203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10034196</v>
      </c>
      <c r="F65" s="71"/>
      <c r="G65" s="71"/>
      <c r="H65" s="71"/>
      <c r="I65" s="64"/>
      <c r="J65" s="64"/>
      <c r="K65" s="71"/>
      <c r="L65" s="112"/>
      <c r="M65" s="8"/>
      <c r="N65" s="87" t="s">
        <v>231</v>
      </c>
      <c r="O65" s="10">
        <v>0.18869515646201399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8">
        <v>30022147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208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10034196</v>
      </c>
      <c r="F82" s="71"/>
      <c r="G82" s="71"/>
      <c r="H82" s="71"/>
      <c r="I82" s="64"/>
      <c r="J82" s="64"/>
      <c r="K82" s="71"/>
      <c r="L82" s="112"/>
      <c r="M82" s="8"/>
      <c r="N82" s="87" t="s">
        <v>231</v>
      </c>
      <c r="O82" s="10">
        <v>0.24583026727906404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8">
        <v>30022155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218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64"/>
      <c r="E94" s="64"/>
      <c r="F94" s="128">
        <v>30022159</v>
      </c>
      <c r="G94" s="71"/>
      <c r="H94" s="71"/>
      <c r="I94" s="71"/>
      <c r="J94" s="64"/>
      <c r="K94" s="64"/>
      <c r="L94" s="112"/>
      <c r="M94" s="8"/>
      <c r="N94" s="87" t="s">
        <v>224</v>
      </c>
      <c r="O94" s="10">
        <f>O89</f>
        <v>1</v>
      </c>
      <c r="P94" s="10">
        <v>9</v>
      </c>
      <c r="Q94" s="11" t="s">
        <v>72</v>
      </c>
      <c r="R94" s="43">
        <f t="shared" si="11"/>
        <v>400</v>
      </c>
      <c r="X94" s="50"/>
      <c r="Y94" s="50">
        <f t="shared" si="12"/>
        <v>2.5</v>
      </c>
      <c r="Z94" s="50"/>
      <c r="AA94" s="50"/>
      <c r="AB94" s="50">
        <f t="shared" si="13"/>
        <v>2.5</v>
      </c>
      <c r="AC94" s="118"/>
      <c r="AD94" s="119"/>
      <c r="AE94" s="119">
        <f t="shared" si="14"/>
        <v>2.5</v>
      </c>
      <c r="AF94" s="119"/>
      <c r="AG94" s="119"/>
      <c r="AH94" s="119">
        <f t="shared" si="15"/>
        <v>2.5</v>
      </c>
      <c r="AI94" s="119"/>
      <c r="AJ94" s="119"/>
      <c r="AK94" s="119">
        <f t="shared" si="16"/>
        <v>2.5</v>
      </c>
      <c r="AL94" s="119"/>
      <c r="AM94" s="119"/>
      <c r="AN94" s="119">
        <f t="shared" si="17"/>
        <v>2.5</v>
      </c>
    </row>
    <row r="95" spans="1:41" ht="22.5" customHeight="1" x14ac:dyDescent="0.55000000000000004">
      <c r="A95" s="5"/>
      <c r="B95" s="52" t="s">
        <v>66</v>
      </c>
      <c r="C95" s="110"/>
      <c r="D95" s="64"/>
      <c r="E95" s="64"/>
      <c r="F95" s="71"/>
      <c r="G95" s="128">
        <v>30022160</v>
      </c>
      <c r="H95" s="71"/>
      <c r="I95" s="71"/>
      <c r="J95" s="64"/>
      <c r="K95" s="64"/>
      <c r="L95" s="112"/>
      <c r="M95" s="8"/>
      <c r="N95" s="87" t="s">
        <v>225</v>
      </c>
      <c r="O95" s="10">
        <f>O94</f>
        <v>1</v>
      </c>
      <c r="P95" s="10">
        <v>12</v>
      </c>
      <c r="Q95" s="11" t="s">
        <v>85</v>
      </c>
      <c r="R95" s="43">
        <f t="shared" si="11"/>
        <v>300</v>
      </c>
      <c r="X95" s="50"/>
      <c r="Y95" s="50">
        <f t="shared" si="12"/>
        <v>3.3333333333333335</v>
      </c>
      <c r="Z95" s="50"/>
      <c r="AA95" s="50"/>
      <c r="AB95" s="50">
        <f t="shared" si="13"/>
        <v>3.3333333333333335</v>
      </c>
      <c r="AC95" s="118"/>
      <c r="AD95" s="119"/>
      <c r="AE95" s="119">
        <f t="shared" si="14"/>
        <v>3.3333333333333335</v>
      </c>
      <c r="AF95" s="119"/>
      <c r="AG95" s="119"/>
      <c r="AH95" s="119">
        <f t="shared" si="15"/>
        <v>3.3333333333333335</v>
      </c>
      <c r="AI95" s="119"/>
      <c r="AJ95" s="119"/>
      <c r="AK95" s="119">
        <f t="shared" si="16"/>
        <v>3.3333333333333335</v>
      </c>
      <c r="AL95" s="119"/>
      <c r="AM95" s="119"/>
      <c r="AN95" s="119">
        <f t="shared" si="17"/>
        <v>3.3333333333333335</v>
      </c>
    </row>
    <row r="96" spans="1:41" ht="22.5" customHeight="1" x14ac:dyDescent="0.55000000000000004">
      <c r="A96" s="5"/>
      <c r="B96" s="52" t="s">
        <v>66</v>
      </c>
      <c r="C96" s="110"/>
      <c r="D96" s="64"/>
      <c r="E96" s="64"/>
      <c r="F96" s="71"/>
      <c r="G96" s="71"/>
      <c r="H96" s="71">
        <v>10030780</v>
      </c>
      <c r="I96" s="71"/>
      <c r="J96" s="64"/>
      <c r="K96" s="64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50"/>
      <c r="AC96" s="118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10034196</v>
      </c>
      <c r="F99" s="71"/>
      <c r="G99" s="71"/>
      <c r="H99" s="71"/>
      <c r="I99" s="64"/>
      <c r="J99" s="64"/>
      <c r="K99" s="71"/>
      <c r="L99" s="112"/>
      <c r="M99" s="8"/>
      <c r="N99" s="87" t="s">
        <v>231</v>
      </c>
      <c r="O99" s="10">
        <v>0.25820884366902414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">
        <v>254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">
        <v>255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">
        <v>256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">
        <v>235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">
        <v>236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">
        <v>237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">
        <v>257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">
        <v>258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">
        <v>259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">
        <v>238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">
        <v>239</v>
      </c>
      <c r="O116" s="10">
        <v>7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">
        <v>240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">
        <v>241</v>
      </c>
      <c r="O118" s="10">
        <v>7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">
        <v>260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">
        <v>261</v>
      </c>
      <c r="O120" s="10">
        <v>2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">
        <v>242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">
        <v>262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">
        <v>263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">
        <v>264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10034180</v>
      </c>
      <c r="E125" s="64"/>
      <c r="F125" s="64"/>
      <c r="G125" s="71"/>
      <c r="H125" s="71"/>
      <c r="I125" s="71"/>
      <c r="J125" s="71"/>
      <c r="K125" s="71"/>
      <c r="L125" s="112"/>
      <c r="M125" s="8"/>
      <c r="N125" s="87" t="s">
        <v>243</v>
      </c>
      <c r="O125" s="10">
        <v>20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10030478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265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10034191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266</v>
      </c>
      <c r="O127" s="10">
        <v>1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10034192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267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10034193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268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10034194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">
        <v>269</v>
      </c>
      <c r="O130" s="10">
        <v>2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10028465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270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10034195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271</v>
      </c>
      <c r="O132" s="10">
        <v>4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10030481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272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10030482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273</v>
      </c>
      <c r="O134" s="10">
        <v>1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10030483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">
        <v>274</v>
      </c>
      <c r="O135" s="10">
        <v>2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20004974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">
        <v>275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20004972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">
        <v>276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20005032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">
        <v>247</v>
      </c>
      <c r="O138" s="10">
        <v>0.45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20004998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">
        <v>248</v>
      </c>
      <c r="O139" s="10">
        <v>1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20004973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">
        <v>249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20005026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246</v>
      </c>
      <c r="O141" s="10">
        <v>7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10030485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">
        <v>277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20004241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">
        <v>244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20004981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123" t="s">
        <v>245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20004937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16" t="s">
        <v>278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16" t="s">
        <v>279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20004290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16" t="s">
        <v>280</v>
      </c>
      <c r="O147" s="10">
        <v>4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">
        <v>281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20004958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">
        <v>282</v>
      </c>
      <c r="O149" s="10">
        <v>2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20004959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">
        <v>283</v>
      </c>
      <c r="O150" s="10">
        <v>2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20004977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">
        <v>284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20004938</v>
      </c>
      <c r="E152" s="114"/>
      <c r="F152" s="64"/>
      <c r="G152" s="64"/>
      <c r="H152" s="114"/>
      <c r="I152" s="64"/>
      <c r="J152" s="114"/>
      <c r="K152" s="114"/>
      <c r="L152" s="101"/>
      <c r="M152" s="8"/>
      <c r="N152" s="87" t="s">
        <v>285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20004296</v>
      </c>
      <c r="E153" s="114"/>
      <c r="F153" s="114"/>
      <c r="G153" s="114"/>
      <c r="H153" s="114"/>
      <c r="I153" s="64"/>
      <c r="J153" s="114"/>
      <c r="K153" s="114"/>
      <c r="L153" s="101"/>
      <c r="M153" s="8"/>
      <c r="N153" s="87" t="s">
        <v>286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20004954</v>
      </c>
      <c r="E154" s="64"/>
      <c r="F154" s="114"/>
      <c r="G154" s="114"/>
      <c r="H154" s="114"/>
      <c r="I154" s="64"/>
      <c r="J154" s="114"/>
      <c r="K154" s="114"/>
      <c r="L154" s="101"/>
      <c r="M154" s="8"/>
      <c r="N154" s="87" t="s">
        <v>287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20005001</v>
      </c>
      <c r="E155" s="71"/>
      <c r="F155" s="64"/>
      <c r="G155" s="114"/>
      <c r="H155" s="114"/>
      <c r="I155" s="64"/>
      <c r="J155" s="64"/>
      <c r="K155" s="114"/>
      <c r="L155" s="101"/>
      <c r="M155" s="8"/>
      <c r="N155" s="87" t="s">
        <v>288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20004988</v>
      </c>
      <c r="E156" s="71"/>
      <c r="F156" s="64"/>
      <c r="G156" s="64"/>
      <c r="H156" s="114"/>
      <c r="I156" s="64"/>
      <c r="J156" s="64"/>
      <c r="K156" s="114"/>
      <c r="L156" s="101"/>
      <c r="M156" s="8"/>
      <c r="N156" s="87" t="s">
        <v>289</v>
      </c>
      <c r="O156" s="10">
        <v>1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20004989</v>
      </c>
      <c r="E157" s="71"/>
      <c r="F157" s="114"/>
      <c r="G157" s="64"/>
      <c r="H157" s="64"/>
      <c r="I157" s="64"/>
      <c r="J157" s="64"/>
      <c r="K157" s="114"/>
      <c r="L157" s="101"/>
      <c r="M157" s="8"/>
      <c r="N157" s="87" t="s">
        <v>290</v>
      </c>
      <c r="O157" s="10">
        <v>4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20004982</v>
      </c>
      <c r="E158" s="114"/>
      <c r="F158" s="64"/>
      <c r="G158" s="114"/>
      <c r="H158" s="114"/>
      <c r="I158" s="114"/>
      <c r="J158" s="64"/>
      <c r="K158" s="114"/>
      <c r="L158" s="101"/>
      <c r="M158" s="8"/>
      <c r="N158" s="87" t="s">
        <v>250</v>
      </c>
      <c r="O158" s="10">
        <v>2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20004985</v>
      </c>
      <c r="E159" s="114"/>
      <c r="F159" s="64"/>
      <c r="G159" s="64"/>
      <c r="H159" s="114"/>
      <c r="I159" s="114"/>
      <c r="J159" s="64"/>
      <c r="K159" s="114"/>
      <c r="L159" s="101"/>
      <c r="M159" s="8"/>
      <c r="N159" s="87" t="s">
        <v>251</v>
      </c>
      <c r="O159" s="10">
        <v>4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20004947</v>
      </c>
      <c r="E160" s="114"/>
      <c r="F160" s="114"/>
      <c r="G160" s="64"/>
      <c r="H160" s="64"/>
      <c r="I160" s="114"/>
      <c r="J160" s="64"/>
      <c r="K160" s="114"/>
      <c r="L160" s="101"/>
      <c r="M160" s="8"/>
      <c r="N160" s="87" t="s">
        <v>291</v>
      </c>
      <c r="O160" s="10">
        <v>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20005031</v>
      </c>
      <c r="E161" s="114"/>
      <c r="F161" s="64"/>
      <c r="G161" s="114"/>
      <c r="H161" s="114"/>
      <c r="I161" s="114"/>
      <c r="J161" s="64"/>
      <c r="K161" s="114"/>
      <c r="L161" s="101"/>
      <c r="M161" s="8"/>
      <c r="N161" s="87" t="s">
        <v>252</v>
      </c>
      <c r="O161" s="10">
        <v>11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20005030</v>
      </c>
      <c r="E162" s="114"/>
      <c r="F162" s="64"/>
      <c r="G162" s="64"/>
      <c r="H162" s="114"/>
      <c r="I162" s="114"/>
      <c r="J162" s="64"/>
      <c r="K162" s="114"/>
      <c r="L162" s="101"/>
      <c r="M162" s="8"/>
      <c r="N162" s="87" t="s">
        <v>253</v>
      </c>
      <c r="O162" s="10">
        <v>2.5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/>
      <c r="E163" s="114"/>
      <c r="F163" s="114"/>
      <c r="G163" s="64"/>
      <c r="H163" s="64"/>
      <c r="I163" s="114"/>
      <c r="J163" s="64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114"/>
      <c r="H164" s="64"/>
      <c r="I164" s="114"/>
      <c r="J164" s="64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64"/>
      <c r="I165" s="64"/>
      <c r="J165" s="64"/>
      <c r="K165" s="11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6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6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6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64"/>
      <c r="F173" s="64"/>
      <c r="G173" s="6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6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64"/>
      <c r="F182" s="114"/>
      <c r="G182" s="114"/>
      <c r="H182" s="114"/>
      <c r="I182" s="64"/>
      <c r="J182" s="65"/>
      <c r="K182" s="66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6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6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114"/>
      <c r="J188" s="64"/>
      <c r="K188" s="114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4"/>
      <c r="I189" s="114"/>
      <c r="J189" s="64"/>
      <c r="K189" s="114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114"/>
      <c r="F190" s="114"/>
      <c r="G190" s="114"/>
      <c r="H190" s="113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114"/>
      <c r="G191" s="114"/>
      <c r="H191" s="113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71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64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64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71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71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5"/>
      <c r="K198" s="66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64"/>
      <c r="I199" s="64"/>
      <c r="J199" s="65"/>
      <c r="K199" s="66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64"/>
      <c r="J201" s="114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64"/>
      <c r="J202" s="114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114"/>
      <c r="F206" s="114"/>
      <c r="G206" s="114"/>
      <c r="H206" s="114"/>
      <c r="I206" s="114"/>
      <c r="J206" s="113"/>
      <c r="K206" s="114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114"/>
      <c r="F207" s="71"/>
      <c r="G207" s="114"/>
      <c r="H207" s="114"/>
      <c r="I207" s="64"/>
      <c r="J207" s="65"/>
      <c r="K207" s="66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71"/>
      <c r="G208" s="114"/>
      <c r="H208" s="114"/>
      <c r="I208" s="64"/>
      <c r="J208" s="65"/>
      <c r="K208" s="66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71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6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6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71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114"/>
      <c r="J215" s="64"/>
      <c r="K215" s="65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64"/>
      <c r="I216" s="114"/>
      <c r="J216" s="64"/>
      <c r="K216" s="65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64"/>
      <c r="J218" s="114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64"/>
      <c r="J219" s="114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114"/>
      <c r="J222" s="113"/>
      <c r="K222" s="114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114"/>
      <c r="F223" s="114"/>
      <c r="G223" s="114"/>
      <c r="H223" s="114"/>
      <c r="I223" s="114"/>
      <c r="J223" s="113"/>
      <c r="K223" s="114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114"/>
      <c r="F224" s="71"/>
      <c r="G224" s="114"/>
      <c r="H224" s="114"/>
      <c r="I224" s="64"/>
      <c r="J224" s="65"/>
      <c r="K224" s="66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71"/>
      <c r="G225" s="114"/>
      <c r="H225" s="114"/>
      <c r="I225" s="64"/>
      <c r="J225" s="65"/>
      <c r="K225" s="66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71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114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114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71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64"/>
      <c r="I232" s="114"/>
      <c r="J232" s="64"/>
      <c r="K232" s="65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64"/>
      <c r="I233" s="114"/>
      <c r="J233" s="64"/>
      <c r="K233" s="65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64"/>
      <c r="J235" s="114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6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114"/>
      <c r="J239" s="113"/>
      <c r="K239" s="11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114"/>
      <c r="F240" s="114"/>
      <c r="G240" s="114"/>
      <c r="H240" s="114"/>
      <c r="I240" s="114"/>
      <c r="J240" s="113"/>
      <c r="K240" s="11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114"/>
      <c r="H241" s="114"/>
      <c r="I241" s="114"/>
      <c r="J241" s="114"/>
      <c r="K241" s="65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114"/>
      <c r="H242" s="114"/>
      <c r="I242" s="114"/>
      <c r="J242" s="114"/>
      <c r="K242" s="65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114"/>
      <c r="J243" s="11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114"/>
      <c r="K244" s="11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11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11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11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11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6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71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71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64"/>
      <c r="K272" s="6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64"/>
      <c r="K273" s="6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6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11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4"/>
      <c r="I276" s="11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114"/>
      <c r="F279" s="114"/>
      <c r="G279" s="114"/>
      <c r="H279" s="114"/>
      <c r="I279" s="64"/>
      <c r="J279" s="114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114"/>
      <c r="F280" s="114"/>
      <c r="G280" s="114"/>
      <c r="H280" s="114"/>
      <c r="I280" s="64"/>
      <c r="J280" s="114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/>
      <c r="C283" s="63"/>
      <c r="D283" s="64"/>
      <c r="E283" s="114"/>
      <c r="F283" s="114"/>
      <c r="G283" s="114"/>
      <c r="H283" s="114"/>
      <c r="I283" s="114"/>
      <c r="J283" s="113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/>
      <c r="C284" s="63"/>
      <c r="D284" s="64"/>
      <c r="E284" s="114"/>
      <c r="F284" s="114"/>
      <c r="G284" s="114"/>
      <c r="H284" s="114"/>
      <c r="I284" s="114"/>
      <c r="J284" s="113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71"/>
      <c r="G285" s="114"/>
      <c r="H285" s="114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71"/>
      <c r="G286" s="114"/>
      <c r="H286" s="114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71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64"/>
      <c r="I288" s="114"/>
      <c r="J288" s="114"/>
      <c r="K288" s="6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4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64"/>
      <c r="I289" s="114"/>
      <c r="J289" s="114"/>
      <c r="K289" s="6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4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4" ht="22.5" customHeight="1" x14ac:dyDescent="0.55000000000000004">
      <c r="A291" s="5"/>
      <c r="B291" s="52" t="s">
        <v>66</v>
      </c>
      <c r="C291" s="63"/>
      <c r="D291" s="64"/>
      <c r="E291" s="114"/>
      <c r="F291" s="114"/>
      <c r="G291" s="114"/>
      <c r="H291" s="114"/>
      <c r="I291" s="64"/>
      <c r="J291" s="114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4" ht="22.5" customHeight="1" x14ac:dyDescent="0.55000000000000004">
      <c r="A292" s="5"/>
      <c r="B292" s="52" t="s">
        <v>66</v>
      </c>
      <c r="C292" s="63"/>
      <c r="D292" s="64"/>
      <c r="E292" s="114"/>
      <c r="F292" s="114"/>
      <c r="G292" s="114"/>
      <c r="H292" s="114"/>
      <c r="I292" s="64"/>
      <c r="J292" s="114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4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4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4" ht="22.5" customHeight="1" x14ac:dyDescent="0.55000000000000004">
      <c r="A295" s="5"/>
      <c r="B295" s="52"/>
      <c r="C295" s="63"/>
      <c r="D295" s="64"/>
      <c r="E295" s="114"/>
      <c r="F295" s="114"/>
      <c r="G295" s="114"/>
      <c r="H295" s="114"/>
      <c r="I295" s="114"/>
      <c r="J295" s="113"/>
      <c r="K295" s="11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4" ht="22.5" customHeight="1" x14ac:dyDescent="0.55000000000000004">
      <c r="A296" s="5"/>
      <c r="B296" s="52"/>
      <c r="C296" s="63"/>
      <c r="D296" s="64"/>
      <c r="E296" s="114"/>
      <c r="F296" s="114"/>
      <c r="G296" s="114"/>
      <c r="H296" s="114"/>
      <c r="I296" s="114"/>
      <c r="J296" s="113"/>
      <c r="K296" s="11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4" ht="22.5" customHeight="1" x14ac:dyDescent="0.55000000000000004">
      <c r="A297" s="5"/>
      <c r="B297" s="52" t="s">
        <v>66</v>
      </c>
      <c r="C297" s="63"/>
      <c r="D297" s="64"/>
      <c r="E297" s="64"/>
      <c r="F297" s="71"/>
      <c r="G297" s="114"/>
      <c r="H297" s="114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4" ht="22.5" customHeight="1" x14ac:dyDescent="0.55000000000000004">
      <c r="A298" s="5"/>
      <c r="B298" s="52" t="s">
        <v>66</v>
      </c>
      <c r="C298" s="63"/>
      <c r="D298" s="64"/>
      <c r="E298" s="64"/>
      <c r="F298" s="71"/>
      <c r="G298" s="114"/>
      <c r="H298" s="114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4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71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4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4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64"/>
      <c r="H301" s="6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4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114"/>
      <c r="I302" s="114"/>
      <c r="J302" s="114"/>
      <c r="K302" s="64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  <c r="AP302" s="3"/>
      <c r="AQ302" s="3"/>
      <c r="AR302" s="3"/>
    </row>
    <row r="303" spans="1:44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114"/>
      <c r="I303" s="114"/>
      <c r="J303" s="114"/>
      <c r="K303" s="64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  <c r="AP303" s="3"/>
      <c r="AQ303" s="3"/>
      <c r="AR303" s="3"/>
    </row>
    <row r="304" spans="1:44" s="117" customFormat="1" ht="22.5" customHeight="1" x14ac:dyDescent="0.55000000000000004">
      <c r="A304" s="116"/>
      <c r="B304" s="52" t="s">
        <v>66</v>
      </c>
      <c r="C304" s="63"/>
      <c r="D304" s="64"/>
      <c r="E304" s="64"/>
      <c r="F304" s="64"/>
      <c r="G304" s="64"/>
      <c r="H304" s="64"/>
      <c r="I304" s="64"/>
      <c r="J304" s="64"/>
      <c r="K304" s="65"/>
      <c r="L304" s="101"/>
      <c r="M304" s="8"/>
      <c r="N304" s="87"/>
      <c r="O304" s="10"/>
      <c r="P304" s="10"/>
      <c r="Q304" s="11"/>
      <c r="R304" s="43"/>
      <c r="S304" s="13"/>
      <c r="T304" s="13"/>
      <c r="U304" s="13"/>
      <c r="V304" s="13"/>
      <c r="W304" s="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3"/>
      <c r="AP304" s="3"/>
      <c r="AQ304" s="3"/>
      <c r="AR304" s="3"/>
    </row>
    <row r="305" spans="1:44" s="117" customFormat="1" ht="22.5" customHeight="1" x14ac:dyDescent="0.55000000000000004">
      <c r="A305" s="116"/>
      <c r="B305" s="52" t="s">
        <v>66</v>
      </c>
      <c r="C305" s="63"/>
      <c r="D305" s="64"/>
      <c r="E305" s="64"/>
      <c r="F305" s="64"/>
      <c r="G305" s="64"/>
      <c r="H305" s="64"/>
      <c r="I305" s="64"/>
      <c r="J305" s="64"/>
      <c r="K305" s="65"/>
      <c r="L305" s="101"/>
      <c r="M305" s="8"/>
      <c r="N305" s="87"/>
      <c r="O305" s="10"/>
      <c r="P305" s="10"/>
      <c r="Q305" s="11"/>
      <c r="R305" s="43"/>
      <c r="S305" s="13"/>
      <c r="T305" s="13"/>
      <c r="U305" s="13"/>
      <c r="V305" s="13"/>
      <c r="W305" s="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3"/>
      <c r="AP305" s="3"/>
      <c r="AQ305" s="3"/>
      <c r="AR305" s="3"/>
    </row>
    <row r="306" spans="1:44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4" ht="22.5" customHeight="1" x14ac:dyDescent="0.55000000000000004">
      <c r="A307" s="5"/>
      <c r="B307" s="52" t="s">
        <v>66</v>
      </c>
      <c r="C307" s="63"/>
      <c r="D307" s="64"/>
      <c r="E307" s="114"/>
      <c r="F307" s="114"/>
      <c r="G307" s="114"/>
      <c r="H307" s="114"/>
      <c r="I307" s="64"/>
      <c r="J307" s="114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4" ht="22.5" customHeight="1" x14ac:dyDescent="0.55000000000000004">
      <c r="A308" s="5"/>
      <c r="B308" s="52" t="s">
        <v>66</v>
      </c>
      <c r="C308" s="63"/>
      <c r="D308" s="64"/>
      <c r="E308" s="114"/>
      <c r="F308" s="114"/>
      <c r="G308" s="114"/>
      <c r="H308" s="114"/>
      <c r="I308" s="64"/>
      <c r="J308" s="114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4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4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4" ht="22.5" customHeight="1" x14ac:dyDescent="0.55000000000000004">
      <c r="A311" s="5"/>
      <c r="B311" s="52"/>
      <c r="C311" s="63"/>
      <c r="D311" s="64"/>
      <c r="E311" s="114"/>
      <c r="F311" s="114"/>
      <c r="G311" s="114"/>
      <c r="H311" s="114"/>
      <c r="I311" s="114"/>
      <c r="J311" s="113"/>
      <c r="K311" s="11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4" ht="22.5" customHeight="1" x14ac:dyDescent="0.55000000000000004">
      <c r="A312" s="5"/>
      <c r="B312" s="52"/>
      <c r="C312" s="63"/>
      <c r="D312" s="64"/>
      <c r="E312" s="114"/>
      <c r="F312" s="114"/>
      <c r="G312" s="114"/>
      <c r="H312" s="114"/>
      <c r="I312" s="114"/>
      <c r="J312" s="113"/>
      <c r="K312" s="11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4" ht="22.5" customHeight="1" x14ac:dyDescent="0.55000000000000004">
      <c r="A313" s="5"/>
      <c r="B313" s="52" t="s">
        <v>66</v>
      </c>
      <c r="C313" s="63"/>
      <c r="D313" s="64"/>
      <c r="E313" s="64"/>
      <c r="F313" s="71"/>
      <c r="G313" s="114"/>
      <c r="H313" s="114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4" ht="22.5" customHeight="1" x14ac:dyDescent="0.55000000000000004">
      <c r="A314" s="5"/>
      <c r="B314" s="52" t="s">
        <v>66</v>
      </c>
      <c r="C314" s="63"/>
      <c r="D314" s="64"/>
      <c r="E314" s="64"/>
      <c r="F314" s="71"/>
      <c r="G314" s="114"/>
      <c r="H314" s="114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4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71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4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4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6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4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114"/>
      <c r="I318" s="114"/>
      <c r="J318" s="114"/>
      <c r="K318" s="64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  <c r="AP318" s="3"/>
      <c r="AQ318" s="3"/>
      <c r="AR318" s="3"/>
    </row>
    <row r="319" spans="1:44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114"/>
      <c r="I319" s="114"/>
      <c r="J319" s="114"/>
      <c r="K319" s="64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  <c r="AP319" s="3"/>
      <c r="AQ319" s="3"/>
      <c r="AR319" s="3"/>
    </row>
    <row r="320" spans="1:44" s="117" customFormat="1" ht="22.5" customHeight="1" x14ac:dyDescent="0.55000000000000004">
      <c r="A320" s="116"/>
      <c r="B320" s="52" t="s">
        <v>66</v>
      </c>
      <c r="C320" s="63"/>
      <c r="D320" s="64"/>
      <c r="E320" s="64"/>
      <c r="F320" s="64"/>
      <c r="G320" s="64"/>
      <c r="H320" s="64"/>
      <c r="I320" s="64"/>
      <c r="J320" s="64"/>
      <c r="K320" s="65"/>
      <c r="L320" s="101"/>
      <c r="M320" s="8"/>
      <c r="N320" s="87"/>
      <c r="O320" s="10"/>
      <c r="P320" s="10"/>
      <c r="Q320" s="11"/>
      <c r="R320" s="43"/>
      <c r="S320" s="13"/>
      <c r="T320" s="13"/>
      <c r="U320" s="13"/>
      <c r="V320" s="13"/>
      <c r="W320" s="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3"/>
      <c r="AP320" s="3"/>
      <c r="AQ320" s="3"/>
      <c r="AR320" s="3"/>
    </row>
    <row r="321" spans="1:44" s="117" customFormat="1" ht="22.5" customHeight="1" x14ac:dyDescent="0.55000000000000004">
      <c r="A321" s="116"/>
      <c r="B321" s="52" t="s">
        <v>66</v>
      </c>
      <c r="C321" s="63"/>
      <c r="D321" s="64"/>
      <c r="E321" s="64"/>
      <c r="F321" s="64"/>
      <c r="G321" s="64"/>
      <c r="H321" s="64"/>
      <c r="I321" s="64"/>
      <c r="J321" s="64"/>
      <c r="K321" s="65"/>
      <c r="L321" s="101"/>
      <c r="M321" s="8"/>
      <c r="N321" s="87"/>
      <c r="O321" s="10"/>
      <c r="P321" s="10"/>
      <c r="Q321" s="11"/>
      <c r="R321" s="43"/>
      <c r="S321" s="13"/>
      <c r="T321" s="13"/>
      <c r="U321" s="13"/>
      <c r="V321" s="13"/>
      <c r="W321" s="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3"/>
      <c r="AP321" s="3"/>
      <c r="AQ321" s="3"/>
      <c r="AR321" s="3"/>
    </row>
    <row r="322" spans="1:44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4" ht="22.5" customHeight="1" x14ac:dyDescent="0.55000000000000004">
      <c r="A323" s="5"/>
      <c r="B323" s="52" t="s">
        <v>66</v>
      </c>
      <c r="C323" s="63"/>
      <c r="D323" s="64"/>
      <c r="E323" s="114"/>
      <c r="F323" s="114"/>
      <c r="G323" s="114"/>
      <c r="H323" s="114"/>
      <c r="I323" s="64"/>
      <c r="J323" s="114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4" ht="22.5" customHeight="1" x14ac:dyDescent="0.55000000000000004">
      <c r="A324" s="5"/>
      <c r="B324" s="52" t="s">
        <v>66</v>
      </c>
      <c r="C324" s="63"/>
      <c r="D324" s="64"/>
      <c r="E324" s="114"/>
      <c r="F324" s="114"/>
      <c r="G324" s="114"/>
      <c r="H324" s="114"/>
      <c r="I324" s="64"/>
      <c r="J324" s="114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4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4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4" ht="22.5" customHeight="1" x14ac:dyDescent="0.55000000000000004">
      <c r="A327" s="5"/>
      <c r="B327" s="52"/>
      <c r="C327" s="63"/>
      <c r="D327" s="64"/>
      <c r="E327" s="114"/>
      <c r="F327" s="114"/>
      <c r="G327" s="114"/>
      <c r="H327" s="114"/>
      <c r="I327" s="114"/>
      <c r="J327" s="113"/>
      <c r="K327" s="11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4" ht="22.5" customHeight="1" x14ac:dyDescent="0.55000000000000004">
      <c r="A328" s="5"/>
      <c r="B328" s="52"/>
      <c r="C328" s="63"/>
      <c r="D328" s="64"/>
      <c r="E328" s="114"/>
      <c r="F328" s="114"/>
      <c r="G328" s="114"/>
      <c r="H328" s="114"/>
      <c r="I328" s="114"/>
      <c r="J328" s="113"/>
      <c r="K328" s="11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4" ht="22.5" customHeight="1" x14ac:dyDescent="0.55000000000000004">
      <c r="A329" s="5"/>
      <c r="B329" s="52" t="s">
        <v>66</v>
      </c>
      <c r="C329" s="63"/>
      <c r="D329" s="64"/>
      <c r="E329" s="64"/>
      <c r="F329" s="71"/>
      <c r="G329" s="114"/>
      <c r="H329" s="114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4" ht="22.5" customHeight="1" x14ac:dyDescent="0.55000000000000004">
      <c r="A330" s="5"/>
      <c r="B330" s="52" t="s">
        <v>66</v>
      </c>
      <c r="C330" s="63"/>
      <c r="D330" s="64"/>
      <c r="E330" s="64"/>
      <c r="F330" s="71"/>
      <c r="G330" s="113"/>
      <c r="H330" s="11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4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71"/>
      <c r="I331" s="64"/>
      <c r="J331" s="6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4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4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4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4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4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4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71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64"/>
      <c r="I338" s="114"/>
      <c r="J338" s="114"/>
      <c r="K338" s="64"/>
      <c r="L338" s="101"/>
      <c r="M338" s="8"/>
      <c r="N338" s="87"/>
      <c r="O338" s="10"/>
      <c r="P338" s="10"/>
      <c r="Q338" s="11"/>
      <c r="R338" s="43"/>
      <c r="X338" s="92"/>
      <c r="Y338" s="92"/>
      <c r="Z338" s="92"/>
      <c r="AA338" s="92"/>
      <c r="AB338" s="92"/>
      <c r="AC338" s="93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114"/>
      <c r="F340" s="114"/>
      <c r="G340" s="114"/>
      <c r="H340" s="114"/>
      <c r="I340" s="64"/>
      <c r="J340" s="114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114"/>
      <c r="H346" s="64"/>
      <c r="I346" s="114"/>
      <c r="J346" s="114"/>
      <c r="K346" s="6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114"/>
      <c r="H347" s="64"/>
      <c r="I347" s="64"/>
      <c r="J347" s="64"/>
      <c r="K347" s="64"/>
      <c r="L347" s="101"/>
      <c r="M347" s="8"/>
      <c r="N347" s="87"/>
      <c r="O347" s="10"/>
      <c r="P347" s="10"/>
      <c r="Q347" s="11"/>
      <c r="R347" s="43"/>
      <c r="X347" s="92"/>
      <c r="Y347" s="92"/>
      <c r="Z347" s="92"/>
      <c r="AA347" s="92"/>
      <c r="AB347" s="92"/>
      <c r="AC347" s="93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 t="s">
        <v>66</v>
      </c>
      <c r="C349" s="63"/>
      <c r="D349" s="64"/>
      <c r="E349" s="114"/>
      <c r="F349" s="114"/>
      <c r="G349" s="114"/>
      <c r="H349" s="114"/>
      <c r="I349" s="64"/>
      <c r="J349" s="114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 t="s">
        <v>66</v>
      </c>
      <c r="C350" s="63"/>
      <c r="D350" s="64"/>
      <c r="E350" s="114"/>
      <c r="F350" s="114"/>
      <c r="G350" s="114"/>
      <c r="H350" s="114"/>
      <c r="I350" s="64"/>
      <c r="J350" s="114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/>
      <c r="C353" s="63"/>
      <c r="D353" s="64"/>
      <c r="E353" s="114"/>
      <c r="F353" s="114"/>
      <c r="G353" s="114"/>
      <c r="H353" s="114"/>
      <c r="I353" s="114"/>
      <c r="J353" s="113"/>
      <c r="K353" s="114"/>
      <c r="L353" s="101"/>
      <c r="M353" s="8"/>
      <c r="N353" s="87"/>
      <c r="O353" s="10"/>
      <c r="P353" s="10"/>
      <c r="Q353" s="11"/>
      <c r="R353" s="43"/>
      <c r="X353" s="50"/>
      <c r="Y353" s="50"/>
      <c r="Z353" s="50"/>
      <c r="AA353" s="50"/>
      <c r="AB353" s="50"/>
      <c r="AC353" s="118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</row>
    <row r="354" spans="1:40" ht="22.5" customHeight="1" x14ac:dyDescent="0.55000000000000004">
      <c r="A354" s="5"/>
      <c r="B354" s="52"/>
      <c r="C354" s="63"/>
      <c r="D354" s="64"/>
      <c r="E354" s="114"/>
      <c r="F354" s="114"/>
      <c r="G354" s="114"/>
      <c r="H354" s="114"/>
      <c r="I354" s="114"/>
      <c r="J354" s="113"/>
      <c r="K354" s="114"/>
      <c r="L354" s="101"/>
      <c r="M354" s="8"/>
      <c r="N354" s="87"/>
      <c r="O354" s="10"/>
      <c r="P354" s="10"/>
      <c r="Q354" s="11"/>
      <c r="R354" s="43"/>
      <c r="X354" s="50"/>
      <c r="Y354" s="50"/>
      <c r="Z354" s="50"/>
      <c r="AA354" s="50"/>
      <c r="AB354" s="50"/>
      <c r="AC354" s="118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4"/>
      <c r="H355" s="114"/>
      <c r="I355" s="11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64"/>
      <c r="J356" s="6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114"/>
      <c r="I357" s="114"/>
      <c r="J357" s="64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4"/>
      <c r="H358" s="114"/>
      <c r="I358" s="114"/>
      <c r="J358" s="114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114"/>
      <c r="H363" s="64"/>
      <c r="I363" s="64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64"/>
      <c r="G364" s="64"/>
      <c r="H364" s="66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6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43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64"/>
      <c r="G376" s="114"/>
      <c r="H376" s="64"/>
      <c r="I376" s="64"/>
      <c r="J376" s="66"/>
      <c r="K376" s="64"/>
      <c r="L376" s="101"/>
      <c r="M376" s="8"/>
      <c r="N376" s="87"/>
      <c r="O376" s="10"/>
      <c r="P376" s="10"/>
      <c r="Q376" s="11"/>
      <c r="R376" s="43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64"/>
      <c r="G377" s="114"/>
      <c r="H377" s="64"/>
      <c r="I377" s="64"/>
      <c r="J377" s="66"/>
      <c r="K377" s="64"/>
      <c r="L377" s="101"/>
      <c r="M377" s="8"/>
      <c r="N377" s="87"/>
      <c r="O377" s="10"/>
      <c r="P377" s="10"/>
      <c r="Q377" s="11"/>
      <c r="R377" s="43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115"/>
      <c r="E383" s="64"/>
      <c r="F383" s="64"/>
      <c r="G383" s="6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64"/>
      <c r="G390" s="114"/>
      <c r="H390" s="64"/>
      <c r="I390" s="64"/>
      <c r="J390" s="66"/>
      <c r="K390" s="64"/>
      <c r="L390" s="101"/>
      <c r="M390" s="8"/>
      <c r="N390" s="87"/>
      <c r="O390" s="10"/>
      <c r="P390" s="10"/>
      <c r="Q390" s="91"/>
      <c r="R390" s="43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64"/>
      <c r="G391" s="114"/>
      <c r="H391" s="64"/>
      <c r="I391" s="64"/>
      <c r="J391" s="66"/>
      <c r="K391" s="64"/>
      <c r="L391" s="101"/>
      <c r="M391" s="8"/>
      <c r="N391" s="87"/>
      <c r="O391" s="10"/>
      <c r="P391" s="10"/>
      <c r="Q391" s="91"/>
      <c r="R391" s="43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64"/>
      <c r="G394" s="6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64"/>
      <c r="F397" s="64"/>
      <c r="G397" s="6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114"/>
      <c r="G399" s="11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2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12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114"/>
      <c r="G402" s="114"/>
      <c r="H402" s="64"/>
      <c r="I402" s="66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114"/>
      <c r="F404" s="64"/>
      <c r="G404" s="114"/>
      <c r="H404" s="64"/>
      <c r="I404" s="64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114"/>
      <c r="F405" s="64"/>
      <c r="G405" s="114"/>
      <c r="H405" s="64"/>
      <c r="I405" s="64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43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43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43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4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43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115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7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86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9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86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86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/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86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86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 t="s">
        <v>66</v>
      </c>
      <c r="N477" s="9"/>
      <c r="O477" s="10"/>
      <c r="P477" s="10"/>
      <c r="Q477" s="11"/>
      <c r="R477" s="12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X478" s="92"/>
      <c r="Y478" s="92"/>
      <c r="Z478" s="92"/>
      <c r="AA478" s="92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43"/>
      <c r="X479" s="92"/>
      <c r="Y479" s="92"/>
      <c r="Z479" s="92"/>
      <c r="AA479" s="92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5"/>
      <c r="I481" s="66"/>
      <c r="J481" s="66"/>
      <c r="K481" s="66"/>
      <c r="L481" s="101"/>
      <c r="M481" s="8"/>
      <c r="N481" s="16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6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43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43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6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7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6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7"/>
      <c r="O495" s="10"/>
      <c r="P495" s="10"/>
      <c r="Q495" s="11"/>
      <c r="R495" s="12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87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4"/>
      <c r="G498" s="64"/>
      <c r="H498" s="65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4"/>
      <c r="E500" s="64"/>
      <c r="F500" s="65"/>
      <c r="G500" s="66"/>
      <c r="H500" s="66"/>
      <c r="I500" s="66"/>
      <c r="J500" s="66"/>
      <c r="K500" s="66"/>
      <c r="L500" s="101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5"/>
      <c r="G501" s="66"/>
      <c r="H501" s="66"/>
      <c r="I501" s="66"/>
      <c r="J501" s="66"/>
      <c r="K501" s="66"/>
      <c r="L501" s="101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63"/>
      <c r="D502" s="66"/>
      <c r="E502" s="64"/>
      <c r="F502" s="66"/>
      <c r="G502" s="70"/>
      <c r="H502" s="66"/>
      <c r="I502" s="66"/>
      <c r="J502" s="66"/>
      <c r="K502" s="66"/>
      <c r="L502" s="101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102"/>
      <c r="D503" s="103"/>
      <c r="E503" s="103"/>
      <c r="F503" s="103"/>
      <c r="G503" s="104"/>
      <c r="H503" s="103"/>
      <c r="I503" s="103"/>
      <c r="J503" s="103"/>
      <c r="K503" s="103"/>
      <c r="L503" s="105"/>
      <c r="M503" s="8"/>
      <c r="N503" s="86"/>
      <c r="O503" s="10"/>
      <c r="P503" s="10"/>
      <c r="Q503" s="11"/>
      <c r="R503" s="12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89"/>
      <c r="F504" s="89"/>
      <c r="H504" s="29"/>
      <c r="I504" s="89"/>
      <c r="J504" s="89"/>
      <c r="K504" s="89"/>
      <c r="L504" s="22"/>
      <c r="M504" s="8"/>
      <c r="N504" s="86"/>
      <c r="O504" s="10"/>
      <c r="P504" s="10"/>
      <c r="Q504" s="1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60"/>
      <c r="E506" s="60"/>
      <c r="F506" s="29"/>
      <c r="G506" s="89"/>
      <c r="H506" s="89"/>
      <c r="I506" s="89"/>
      <c r="J506" s="89"/>
      <c r="K506" s="89"/>
      <c r="L506" s="22"/>
      <c r="M506" s="8"/>
      <c r="N506" s="9"/>
      <c r="O506" s="10"/>
      <c r="P506" s="10"/>
      <c r="Q506" s="9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9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89"/>
      <c r="E508" s="60"/>
      <c r="F508" s="89"/>
      <c r="H508" s="89"/>
      <c r="I508" s="89"/>
      <c r="J508" s="89"/>
      <c r="K508" s="89"/>
      <c r="L508" s="22"/>
      <c r="M508" s="8"/>
      <c r="N508" s="86"/>
      <c r="O508" s="10"/>
      <c r="P508" s="10"/>
      <c r="Q508" s="1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9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60"/>
      <c r="E512" s="60"/>
      <c r="F512" s="29"/>
      <c r="G512" s="89"/>
      <c r="H512" s="89"/>
      <c r="I512" s="89"/>
      <c r="J512" s="89"/>
      <c r="K512" s="89"/>
      <c r="L512" s="22"/>
      <c r="M512" s="8"/>
      <c r="N512" s="9"/>
      <c r="O512" s="10"/>
      <c r="P512" s="10"/>
      <c r="Q512" s="9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60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43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89"/>
      <c r="E514" s="89"/>
      <c r="F514" s="60"/>
      <c r="G514" s="60"/>
      <c r="H514" s="90"/>
      <c r="I514" s="89"/>
      <c r="J514" s="89"/>
      <c r="K514" s="89"/>
      <c r="L514" s="22"/>
      <c r="M514" s="8"/>
      <c r="N514" s="86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89"/>
      <c r="F515" s="89"/>
      <c r="G515" s="60"/>
      <c r="H515" s="90"/>
      <c r="I515" s="89"/>
      <c r="J515" s="89"/>
      <c r="K515" s="89"/>
      <c r="L515" s="22"/>
      <c r="M515" s="8"/>
      <c r="N515" s="9"/>
      <c r="O515" s="10"/>
      <c r="P515" s="10"/>
      <c r="Q515" s="11"/>
      <c r="R515" s="12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92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60"/>
      <c r="E518" s="60"/>
      <c r="F518" s="29"/>
      <c r="G518" s="89"/>
      <c r="H518" s="89"/>
      <c r="I518" s="89"/>
      <c r="J518" s="89"/>
      <c r="K518" s="89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89"/>
      <c r="E519" s="60"/>
      <c r="F519" s="60"/>
      <c r="G519" s="60"/>
      <c r="H519" s="90"/>
      <c r="I519" s="89"/>
      <c r="J519" s="89"/>
      <c r="K519" s="89"/>
      <c r="L519" s="22"/>
      <c r="M519" s="8"/>
      <c r="N519" s="86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89"/>
      <c r="E520" s="89"/>
      <c r="F520" s="60"/>
      <c r="G520" s="60"/>
      <c r="H520" s="90"/>
      <c r="I520" s="89"/>
      <c r="J520" s="89"/>
      <c r="K520" s="89"/>
      <c r="L520" s="22"/>
      <c r="M520" s="8"/>
      <c r="N520" s="86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60"/>
      <c r="H521" s="90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29"/>
      <c r="G523" s="89"/>
      <c r="H523" s="89"/>
      <c r="I523" s="89"/>
      <c r="J523" s="89"/>
      <c r="K523" s="89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29"/>
      <c r="G524" s="89"/>
      <c r="H524" s="8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89"/>
      <c r="E525" s="60"/>
      <c r="F525" s="60"/>
      <c r="G525" s="89"/>
      <c r="H525" s="29"/>
      <c r="I525" s="89"/>
      <c r="J525" s="89"/>
      <c r="K525" s="89"/>
      <c r="L525" s="22"/>
      <c r="M525" s="8"/>
      <c r="N525" s="86"/>
      <c r="O525" s="10"/>
      <c r="P525" s="10"/>
      <c r="Q525" s="11"/>
      <c r="R525" s="43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60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89"/>
      <c r="F527" s="89"/>
      <c r="G527" s="89"/>
      <c r="H527" s="29"/>
      <c r="I527" s="89"/>
      <c r="J527" s="89"/>
      <c r="K527" s="89"/>
      <c r="L527" s="22"/>
      <c r="M527" s="8"/>
      <c r="N527" s="9"/>
      <c r="O527" s="10"/>
      <c r="P527" s="10"/>
      <c r="Q527" s="11"/>
      <c r="R527" s="12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89"/>
      <c r="F528" s="89"/>
      <c r="G528" s="89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2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60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2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12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89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12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89"/>
      <c r="G534" s="60"/>
      <c r="H534" s="8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29"/>
      <c r="G536" s="89"/>
      <c r="H536" s="89"/>
      <c r="I536" s="89"/>
      <c r="J536" s="89"/>
      <c r="K536" s="89"/>
      <c r="L536" s="22"/>
      <c r="M536" s="8"/>
      <c r="N536" s="9"/>
      <c r="O536" s="10"/>
      <c r="P536" s="10"/>
      <c r="Q536" s="9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29"/>
      <c r="G537" s="89"/>
      <c r="H537" s="89"/>
      <c r="I537" s="89"/>
      <c r="J537" s="89"/>
      <c r="K537" s="89"/>
      <c r="L537" s="22"/>
      <c r="M537" s="8"/>
      <c r="N537" s="9"/>
      <c r="O537" s="10"/>
      <c r="P537" s="10"/>
      <c r="Q537" s="9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87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87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83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7"/>
      <c r="O557" s="10"/>
      <c r="P557" s="10"/>
      <c r="Q557" s="11"/>
      <c r="R557" s="43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90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87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29"/>
      <c r="H563" s="90"/>
      <c r="I563" s="89"/>
      <c r="J563" s="89"/>
      <c r="K563" s="89"/>
      <c r="L563" s="22"/>
      <c r="M563" s="8"/>
      <c r="N563" s="87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100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S565" s="3"/>
      <c r="T565" s="3"/>
      <c r="U565" s="3"/>
      <c r="V565" s="3"/>
      <c r="X565" s="92"/>
      <c r="Y565" s="92"/>
      <c r="Z565" s="92"/>
      <c r="AA565" s="94"/>
      <c r="AB565" s="92"/>
      <c r="AC565" s="93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S566" s="3"/>
      <c r="T566" s="3"/>
      <c r="U566" s="3"/>
      <c r="V566" s="3"/>
      <c r="X566" s="92"/>
      <c r="Y566" s="92"/>
      <c r="Z566" s="92"/>
      <c r="AA566" s="94"/>
      <c r="AB566" s="92"/>
      <c r="AC566" s="93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87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6"/>
      <c r="O580" s="10"/>
      <c r="P580" s="10"/>
      <c r="Q580" s="11"/>
      <c r="R580" s="43"/>
      <c r="V580" s="1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17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17"/>
      <c r="O582" s="10"/>
      <c r="P582" s="10"/>
      <c r="Q582" s="11"/>
      <c r="R582" s="43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8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90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43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9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6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7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9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6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7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9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6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6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89"/>
      <c r="I614" s="89"/>
      <c r="J614" s="89"/>
      <c r="K614" s="89"/>
      <c r="L614" s="22"/>
      <c r="M614" s="8"/>
      <c r="N614" s="17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7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90"/>
      <c r="I617" s="89"/>
      <c r="J617" s="89"/>
      <c r="K617" s="89"/>
      <c r="L617" s="22"/>
      <c r="M617" s="8"/>
      <c r="N617" s="17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7"/>
      <c r="O618" s="10"/>
      <c r="P618" s="10"/>
      <c r="Q618" s="11"/>
      <c r="R618" s="43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9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18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9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8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8"/>
      <c r="O626" s="10"/>
      <c r="P626" s="10"/>
      <c r="Q626" s="11"/>
      <c r="R626" s="43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9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9"/>
      <c r="O628" s="10"/>
      <c r="P628" s="10"/>
      <c r="Q628" s="11"/>
      <c r="R628" s="43"/>
      <c r="V628" s="1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18"/>
      <c r="O629" s="10"/>
      <c r="P629" s="10"/>
      <c r="Q629" s="11"/>
      <c r="R629" s="43"/>
      <c r="V629" s="1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18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9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6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9"/>
      <c r="O633" s="10"/>
      <c r="P633" s="10"/>
      <c r="Q633" s="11"/>
      <c r="R633" s="43"/>
      <c r="V633" s="1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1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88"/>
      <c r="D635" s="60"/>
      <c r="E635" s="60"/>
      <c r="F635" s="60"/>
      <c r="G635" s="60"/>
      <c r="H635" s="29"/>
      <c r="I635" s="89"/>
      <c r="J635" s="89"/>
      <c r="K635" s="89"/>
      <c r="L635" s="22"/>
      <c r="M635" s="8"/>
      <c r="N635" s="17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9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20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43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17"/>
      <c r="O641" s="10"/>
      <c r="P641" s="10"/>
      <c r="Q641" s="11"/>
      <c r="R641" s="43"/>
      <c r="V641" s="1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29"/>
      <c r="J642" s="89"/>
      <c r="K642" s="89"/>
      <c r="L642" s="6"/>
      <c r="M642" s="8"/>
      <c r="N642" s="9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9"/>
      <c r="O643" s="10"/>
      <c r="P643" s="10"/>
      <c r="Q643" s="11"/>
      <c r="R643" s="43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9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29"/>
      <c r="I645" s="89"/>
      <c r="J645" s="89"/>
      <c r="K645" s="89"/>
      <c r="L645" s="6"/>
      <c r="M645" s="8"/>
      <c r="N645" s="18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20"/>
      <c r="B646" s="52" t="s">
        <v>66</v>
      </c>
      <c r="C646" s="59"/>
      <c r="D646" s="60"/>
      <c r="E646" s="60"/>
      <c r="F646" s="60"/>
      <c r="G646" s="60"/>
      <c r="H646" s="29"/>
      <c r="I646" s="89"/>
      <c r="J646" s="89"/>
      <c r="K646" s="89"/>
      <c r="L646" s="6"/>
      <c r="M646" s="8"/>
      <c r="N646" s="9"/>
      <c r="O646" s="10"/>
      <c r="P646" s="10"/>
      <c r="Q646" s="11"/>
      <c r="R646" s="43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89"/>
      <c r="I647" s="89"/>
      <c r="J647" s="89"/>
      <c r="K647" s="89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89"/>
      <c r="I648" s="89"/>
      <c r="J648" s="89"/>
      <c r="K648" s="89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55"/>
      <c r="I649" s="23"/>
      <c r="J649" s="23"/>
      <c r="K649" s="24"/>
      <c r="L649" s="24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5"/>
      <c r="K650" s="26"/>
      <c r="L650" s="24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25"/>
      <c r="J651" s="6"/>
      <c r="K651" s="25"/>
      <c r="L651" s="2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5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7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23"/>
      <c r="K657" s="23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  <c r="V659" s="1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7"/>
      <c r="L664" s="7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43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7"/>
      <c r="M669" s="8"/>
      <c r="N669" s="21"/>
      <c r="O669" s="10"/>
      <c r="P669" s="10"/>
      <c r="Q669" s="11"/>
      <c r="R669" s="43"/>
      <c r="V669" s="1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6"/>
      <c r="M670" s="8"/>
      <c r="N670" s="21"/>
      <c r="O670" s="10"/>
      <c r="P670" s="10"/>
      <c r="Q670" s="11"/>
      <c r="R670" s="43"/>
      <c r="V670" s="1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7"/>
      <c r="K671" s="7"/>
      <c r="L671" s="6"/>
      <c r="M671" s="8"/>
      <c r="N671" s="21"/>
      <c r="O671" s="10"/>
      <c r="P671" s="10"/>
      <c r="Q671" s="11"/>
      <c r="R671" s="43"/>
      <c r="V671" s="14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27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0"/>
      <c r="Q678" s="11"/>
      <c r="R678" s="43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2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7"/>
      <c r="M682" s="8"/>
      <c r="N682" s="21"/>
      <c r="O682" s="10"/>
      <c r="P682" s="10"/>
      <c r="Q682" s="11"/>
      <c r="R682" s="43"/>
      <c r="V682" s="14"/>
    </row>
    <row r="683" spans="1:22" ht="22.5" customHeight="1" x14ac:dyDescent="0.55000000000000004">
      <c r="A683" s="5"/>
      <c r="B683" s="52" t="s">
        <v>66</v>
      </c>
      <c r="C683" s="59"/>
      <c r="D683" s="60"/>
      <c r="E683" s="60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0"/>
      <c r="Q683" s="11"/>
      <c r="R683" s="43"/>
      <c r="V683" s="14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2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0"/>
      <c r="Q686" s="11"/>
      <c r="R686" s="43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7"/>
      <c r="M687" s="8"/>
      <c r="N687" s="21"/>
      <c r="O687" s="10"/>
      <c r="P687" s="10"/>
      <c r="Q687" s="11"/>
      <c r="R687" s="43"/>
      <c r="V687" s="14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0"/>
      <c r="Q688" s="11"/>
      <c r="R688" s="43"/>
    </row>
    <row r="689" spans="1:22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7"/>
      <c r="K689" s="7"/>
      <c r="L689" s="7"/>
      <c r="M689" s="8"/>
      <c r="N689" s="21"/>
      <c r="O689" s="10"/>
      <c r="P689" s="10"/>
      <c r="Q689" s="11"/>
      <c r="R689" s="43"/>
    </row>
    <row r="690" spans="1:22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7"/>
      <c r="M690" s="8"/>
      <c r="N690" s="21"/>
      <c r="O690" s="10"/>
      <c r="P690" s="10"/>
      <c r="Q690" s="11"/>
      <c r="R690" s="43"/>
    </row>
    <row r="691" spans="1:22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7"/>
      <c r="M691" s="8"/>
      <c r="N691" s="21"/>
      <c r="O691" s="10"/>
      <c r="P691" s="10"/>
      <c r="Q691" s="11"/>
      <c r="R691" s="43"/>
      <c r="V691" s="14"/>
    </row>
    <row r="692" spans="1:22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7"/>
      <c r="K692" s="7"/>
      <c r="L692" s="7"/>
      <c r="M692" s="8"/>
      <c r="N692" s="21"/>
      <c r="O692" s="10"/>
      <c r="P692" s="10"/>
      <c r="Q692" s="11"/>
      <c r="R692" s="43"/>
      <c r="V692" s="14"/>
    </row>
    <row r="693" spans="1:22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8"/>
      <c r="O693" s="10"/>
      <c r="P693" s="10"/>
      <c r="Q693" s="11"/>
      <c r="R693" s="43"/>
      <c r="V693" s="14"/>
    </row>
    <row r="694" spans="1:22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8"/>
      <c r="O694" s="10"/>
      <c r="P694" s="10"/>
      <c r="Q694" s="11"/>
      <c r="R694" s="43"/>
    </row>
    <row r="695" spans="1:22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27"/>
      <c r="M695" s="8"/>
      <c r="N695" s="28"/>
      <c r="O695" s="10"/>
      <c r="P695" s="10"/>
      <c r="Q695" s="11"/>
      <c r="R695" s="43"/>
      <c r="V695" s="14"/>
    </row>
    <row r="696" spans="1:22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8"/>
      <c r="O696" s="10"/>
      <c r="P696" s="10"/>
      <c r="Q696" s="11"/>
      <c r="R696" s="43"/>
    </row>
    <row r="697" spans="1:22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8"/>
      <c r="O697" s="10"/>
      <c r="P697" s="10"/>
      <c r="Q697" s="11"/>
      <c r="R697" s="43"/>
      <c r="V697" s="14"/>
    </row>
    <row r="698" spans="1:22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24"/>
      <c r="M698" s="8"/>
      <c r="N698" s="28"/>
      <c r="O698" s="10"/>
      <c r="P698" s="10"/>
      <c r="Q698" s="11"/>
      <c r="R698" s="43"/>
      <c r="V698" s="14"/>
    </row>
    <row r="699" spans="1:22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24"/>
      <c r="M699" s="8"/>
      <c r="N699" s="21"/>
      <c r="O699" s="10"/>
      <c r="P699" s="10"/>
      <c r="Q699" s="11"/>
      <c r="R699" s="43"/>
    </row>
    <row r="700" spans="1:22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0"/>
      <c r="Q700" s="11"/>
      <c r="R700" s="43"/>
    </row>
    <row r="701" spans="1:22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24"/>
      <c r="M701" s="8"/>
      <c r="N701" s="21"/>
      <c r="O701" s="10"/>
      <c r="P701" s="10"/>
      <c r="Q701" s="11"/>
      <c r="R701" s="43"/>
    </row>
    <row r="702" spans="1:22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7"/>
      <c r="M702" s="8"/>
      <c r="N702" s="21"/>
      <c r="O702" s="10"/>
      <c r="P702" s="10"/>
      <c r="Q702" s="11"/>
      <c r="R702" s="43"/>
      <c r="V702" s="14"/>
    </row>
    <row r="703" spans="1:22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6"/>
      <c r="L703" s="6"/>
      <c r="M703" s="8"/>
      <c r="N703" s="21"/>
      <c r="O703" s="10"/>
      <c r="P703" s="10"/>
      <c r="Q703" s="11"/>
      <c r="R703" s="43"/>
    </row>
    <row r="704" spans="1:22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0"/>
      <c r="Q704" s="11"/>
      <c r="R704" s="43"/>
      <c r="V704" s="14"/>
    </row>
    <row r="705" spans="1:23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7"/>
      <c r="M705" s="8"/>
      <c r="N705" s="21"/>
      <c r="O705" s="10"/>
      <c r="P705" s="10"/>
      <c r="Q705" s="11"/>
      <c r="R705" s="4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6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7"/>
      <c r="K711" s="7"/>
      <c r="L711" s="7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7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6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9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56"/>
      <c r="I721" s="7"/>
      <c r="J721" s="6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22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29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29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29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7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6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7"/>
      <c r="K731" s="6"/>
      <c r="L731" s="6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7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7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6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7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7"/>
      <c r="K736" s="7"/>
      <c r="L736" s="7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7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9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22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6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6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22"/>
      <c r="I756" s="7"/>
      <c r="J756" s="6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22"/>
      <c r="I757" s="6"/>
      <c r="J757" s="6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20"/>
      <c r="B758" s="52"/>
      <c r="C758" s="59"/>
      <c r="D758" s="60"/>
      <c r="E758" s="60"/>
      <c r="F758" s="60"/>
      <c r="G758" s="60"/>
      <c r="H758" s="15"/>
      <c r="I758" s="6"/>
      <c r="J758" s="29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6"/>
      <c r="L761" s="7"/>
      <c r="M761" s="8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27"/>
      <c r="L762" s="6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6"/>
      <c r="L763" s="7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21"/>
      <c r="O764" s="10"/>
      <c r="P764" s="125"/>
      <c r="Q764" s="3"/>
      <c r="R764" s="50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31"/>
      <c r="N765" s="21"/>
      <c r="O765" s="10"/>
      <c r="P765" s="125"/>
      <c r="Q765" s="3"/>
      <c r="R765" s="50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9"/>
      <c r="O766" s="10"/>
      <c r="P766" s="125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30"/>
      <c r="P768" s="126"/>
      <c r="Q768" s="3"/>
      <c r="W768" s="3"/>
    </row>
    <row r="769" spans="1:23" s="13" customFormat="1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30"/>
      <c r="P769" s="126"/>
      <c r="Q769" s="3"/>
      <c r="W769" s="3"/>
    </row>
    <row r="770" spans="1:23" ht="22.5" customHeight="1" x14ac:dyDescent="0.55000000000000004">
      <c r="A770" s="5"/>
      <c r="B770" s="52"/>
      <c r="C770" s="59"/>
      <c r="D770" s="60"/>
      <c r="E770" s="60"/>
      <c r="F770" s="60"/>
      <c r="G770" s="60"/>
      <c r="H770" s="22"/>
      <c r="I770" s="7"/>
      <c r="J770" s="6"/>
      <c r="K770" s="7"/>
      <c r="L770" s="6"/>
      <c r="M770" s="31"/>
      <c r="N770" s="21"/>
      <c r="O770" s="10"/>
      <c r="P770" s="125"/>
    </row>
    <row r="771" spans="1:23" ht="22.5" customHeight="1" x14ac:dyDescent="0.55000000000000004">
      <c r="A771" s="5"/>
      <c r="B771" s="52"/>
      <c r="C771" s="59"/>
      <c r="D771" s="60"/>
      <c r="E771" s="60"/>
      <c r="F771" s="60"/>
      <c r="G771" s="60"/>
      <c r="H771" s="54"/>
      <c r="I771" s="6"/>
      <c r="J771" s="6"/>
      <c r="K771" s="7"/>
      <c r="L771" s="6"/>
      <c r="M771" s="31"/>
      <c r="N771" s="21"/>
      <c r="O771" s="10"/>
      <c r="P771" s="125"/>
    </row>
    <row r="772" spans="1:23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29"/>
      <c r="K772" s="7"/>
      <c r="L772" s="6"/>
      <c r="M772" s="31"/>
      <c r="N772" s="21"/>
      <c r="O772" s="10"/>
      <c r="P772" s="125"/>
    </row>
    <row r="773" spans="1:23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31"/>
      <c r="N773" s="21"/>
      <c r="O773" s="10"/>
      <c r="P773" s="125"/>
    </row>
    <row r="774" spans="1:23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31"/>
      <c r="N774" s="21"/>
      <c r="O774" s="10"/>
      <c r="P774" s="125"/>
    </row>
    <row r="775" spans="1:23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31"/>
      <c r="N775" s="21"/>
      <c r="O775" s="10"/>
      <c r="P775" s="125"/>
    </row>
    <row r="776" spans="1:23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6"/>
      <c r="L776" s="6"/>
      <c r="M776" s="31"/>
      <c r="N776" s="21"/>
      <c r="O776" s="10"/>
      <c r="P776" s="125"/>
    </row>
    <row r="777" spans="1:23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31"/>
      <c r="N777" s="21"/>
      <c r="O777" s="10"/>
      <c r="P777" s="125"/>
    </row>
    <row r="778" spans="1:23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23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23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9"/>
      <c r="O780" s="10"/>
      <c r="P780" s="125"/>
    </row>
    <row r="781" spans="1:23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23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30"/>
      <c r="P782" s="126"/>
    </row>
    <row r="783" spans="1:23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30"/>
      <c r="P783" s="126"/>
    </row>
    <row r="784" spans="1:23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18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20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21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20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8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21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16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32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1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33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9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33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9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16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16"/>
      <c r="O860" s="10"/>
      <c r="P860" s="125"/>
    </row>
    <row r="861" spans="1:16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34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34"/>
      <c r="O867" s="10"/>
      <c r="P867" s="125"/>
    </row>
    <row r="868" spans="1:16" x14ac:dyDescent="0.55000000000000004">
      <c r="A868" s="5"/>
      <c r="B868" s="52"/>
      <c r="C868" s="59"/>
      <c r="D868" s="60"/>
      <c r="E868" s="60"/>
      <c r="F868" s="60"/>
      <c r="G868" s="60"/>
      <c r="H868" s="55"/>
      <c r="I868" s="7"/>
      <c r="J868" s="7"/>
      <c r="K868" s="7"/>
      <c r="L868" s="7"/>
      <c r="M868" s="35"/>
      <c r="N868" s="34"/>
      <c r="O868" s="10"/>
      <c r="P868" s="125"/>
    </row>
    <row r="869" spans="1:16" x14ac:dyDescent="0.55000000000000004">
      <c r="A869" s="36"/>
      <c r="B869" s="52"/>
      <c r="C869" s="59"/>
      <c r="D869" s="60"/>
      <c r="E869" s="60"/>
      <c r="F869" s="60"/>
      <c r="G869" s="60"/>
      <c r="H869" s="57"/>
      <c r="I869" s="37"/>
      <c r="J869" s="37"/>
      <c r="K869" s="38"/>
      <c r="L869" s="37"/>
      <c r="M869" s="39"/>
      <c r="N869" s="40"/>
      <c r="O869" s="41"/>
      <c r="P869" s="125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2"/>
      <c r="N872" s="44"/>
      <c r="O872" s="45"/>
      <c r="P872" s="124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2"/>
      <c r="N873" s="44"/>
      <c r="O873" s="45"/>
      <c r="P873" s="124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  <row r="879" spans="1:16" x14ac:dyDescent="0.55000000000000004">
      <c r="A879" s="42"/>
      <c r="B879" s="53"/>
      <c r="H879" s="58"/>
      <c r="I879" s="43"/>
      <c r="J879" s="43"/>
      <c r="K879" s="43"/>
      <c r="L879" s="43"/>
      <c r="M879" s="46"/>
      <c r="N879" s="42"/>
      <c r="O879" s="47"/>
    </row>
  </sheetData>
  <autoFilter ref="A2:AO683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51">
    <cfRule type="duplicateValues" dxfId="26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86B-9C44-45B7-9FF3-40AC69DF929C}">
  <sheetPr>
    <pageSetUpPr fitToPage="1"/>
  </sheetPr>
  <dimension ref="A1:AR879"/>
  <sheetViews>
    <sheetView zoomScaleNormal="100" workbookViewId="0">
      <pane xSplit="2" ySplit="2" topLeftCell="C146" activePane="bottomRight" state="frozen"/>
      <selection pane="topRight" activeCell="C1" sqref="C1"/>
      <selection pane="bottomLeft" activeCell="A3" sqref="A3"/>
      <selection pane="bottomRight" activeCell="N152" sqref="N152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43">
        <f>$AB$1/P3</f>
        <v>160</v>
      </c>
      <c r="X3" s="50"/>
      <c r="Y3" s="50">
        <f>$Y$1/R3</f>
        <v>6.25</v>
      </c>
      <c r="Z3" s="50"/>
      <c r="AA3" s="50"/>
      <c r="AB3" s="50">
        <f>$Y$1/R3</f>
        <v>6.25</v>
      </c>
      <c r="AC3" s="118"/>
      <c r="AD3" s="119"/>
      <c r="AE3" s="119">
        <f>$Y$1/R3</f>
        <v>6.25</v>
      </c>
      <c r="AF3" s="119"/>
      <c r="AG3" s="119"/>
      <c r="AH3" s="119">
        <f>$Y$1/R3</f>
        <v>6.25</v>
      </c>
      <c r="AI3" s="119"/>
      <c r="AJ3" s="119"/>
      <c r="AK3" s="119">
        <f>$Y$1/R3</f>
        <v>6.25</v>
      </c>
      <c r="AL3" s="119"/>
      <c r="AM3" s="119"/>
      <c r="AN3" s="119">
        <f>$Y$1/R3</f>
        <v>6.25</v>
      </c>
    </row>
    <row r="4" spans="1:40" ht="22.5" customHeight="1" x14ac:dyDescent="0.55000000000000004">
      <c r="A4" s="5"/>
      <c r="B4" s="52" t="s">
        <v>66</v>
      </c>
      <c r="C4" s="110"/>
      <c r="D4" s="128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10034196</v>
      </c>
      <c r="F48" s="71"/>
      <c r="G48" s="71"/>
      <c r="H48" s="71"/>
      <c r="I48" s="64"/>
      <c r="J48" s="64"/>
      <c r="K48" s="71"/>
      <c r="L48" s="112"/>
      <c r="M48" s="8"/>
      <c r="N48" s="87" t="s">
        <v>231</v>
      </c>
      <c r="O48" s="10">
        <v>1.5253499959247916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8">
        <v>30022139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203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10034196</v>
      </c>
      <c r="F65" s="71"/>
      <c r="G65" s="71"/>
      <c r="H65" s="71"/>
      <c r="I65" s="64"/>
      <c r="J65" s="64"/>
      <c r="K65" s="71"/>
      <c r="L65" s="112"/>
      <c r="M65" s="8"/>
      <c r="N65" s="87" t="s">
        <v>231</v>
      </c>
      <c r="O65" s="10">
        <v>0.18869515646201399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8">
        <v>30022147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208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10034196</v>
      </c>
      <c r="F82" s="71"/>
      <c r="G82" s="71"/>
      <c r="H82" s="71"/>
      <c r="I82" s="64"/>
      <c r="J82" s="64"/>
      <c r="K82" s="71"/>
      <c r="L82" s="112"/>
      <c r="M82" s="8"/>
      <c r="N82" s="87" t="s">
        <v>231</v>
      </c>
      <c r="O82" s="10">
        <v>0.24583026727906404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8">
        <v>30022155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218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28">
        <v>30023081</v>
      </c>
      <c r="G94" s="71"/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28">
        <v>30023080</v>
      </c>
      <c r="H95" s="71"/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10034196</v>
      </c>
      <c r="F99" s="71"/>
      <c r="G99" s="71"/>
      <c r="H99" s="71"/>
      <c r="I99" s="64"/>
      <c r="J99" s="64"/>
      <c r="K99" s="71"/>
      <c r="L99" s="112"/>
      <c r="M99" s="8"/>
      <c r="N99" s="87" t="s">
        <v>231</v>
      </c>
      <c r="O99" s="10">
        <v>0.25820884366902414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">
        <v>254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">
        <v>255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">
        <v>256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">
        <v>235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">
        <v>236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">
        <v>237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">
        <v>257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">
        <v>258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">
        <v>259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">
        <v>238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">
        <v>239</v>
      </c>
      <c r="O116" s="10">
        <v>7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">
        <v>240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">
        <v>241</v>
      </c>
      <c r="O118" s="10">
        <v>7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">
        <v>260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">
        <v>261</v>
      </c>
      <c r="O120" s="10">
        <v>2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">
        <v>242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">
        <v>262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">
        <v>263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">
        <v>264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10034180</v>
      </c>
      <c r="E125" s="64"/>
      <c r="F125" s="64"/>
      <c r="G125" s="71"/>
      <c r="H125" s="71"/>
      <c r="I125" s="71"/>
      <c r="J125" s="71"/>
      <c r="K125" s="71"/>
      <c r="L125" s="112"/>
      <c r="M125" s="8"/>
      <c r="N125" s="87" t="s">
        <v>243</v>
      </c>
      <c r="O125" s="10">
        <v>20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10030478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265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10034191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266</v>
      </c>
      <c r="O127" s="10">
        <v>1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10034192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267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10034193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268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10034194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">
        <v>269</v>
      </c>
      <c r="O130" s="10">
        <v>2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10028465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270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10034195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271</v>
      </c>
      <c r="O132" s="10">
        <v>4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10030481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272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10030482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273</v>
      </c>
      <c r="O134" s="10">
        <v>1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10030483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">
        <v>274</v>
      </c>
      <c r="O135" s="10">
        <v>2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20004974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">
        <v>275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20004972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">
        <v>276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20005032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">
        <v>247</v>
      </c>
      <c r="O138" s="10">
        <v>0.45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20004998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">
        <v>248</v>
      </c>
      <c r="O139" s="10">
        <v>1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20004973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">
        <v>249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20005026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246</v>
      </c>
      <c r="O141" s="10">
        <v>7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10030485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">
        <v>277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20004241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">
        <v>244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20004981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123" t="s">
        <v>245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20004937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16" t="s">
        <v>278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16" t="s">
        <v>279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20004290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16" t="s">
        <v>280</v>
      </c>
      <c r="O147" s="10">
        <v>4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">
        <v>281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20004958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">
        <v>282</v>
      </c>
      <c r="O149" s="10">
        <v>2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20004959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">
        <v>283</v>
      </c>
      <c r="O150" s="10">
        <v>2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20004977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">
        <v>284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20004938</v>
      </c>
      <c r="E152" s="114"/>
      <c r="F152" s="64"/>
      <c r="G152" s="64"/>
      <c r="H152" s="114"/>
      <c r="I152" s="64"/>
      <c r="J152" s="114"/>
      <c r="K152" s="114"/>
      <c r="L152" s="101"/>
      <c r="M152" s="8"/>
      <c r="N152" s="87" t="s">
        <v>285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20004296</v>
      </c>
      <c r="E153" s="114"/>
      <c r="F153" s="114"/>
      <c r="G153" s="114"/>
      <c r="H153" s="114"/>
      <c r="I153" s="64"/>
      <c r="J153" s="114"/>
      <c r="K153" s="114"/>
      <c r="L153" s="101"/>
      <c r="M153" s="8"/>
      <c r="N153" s="87" t="s">
        <v>286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20004954</v>
      </c>
      <c r="E154" s="64"/>
      <c r="F154" s="114"/>
      <c r="G154" s="114"/>
      <c r="H154" s="114"/>
      <c r="I154" s="64"/>
      <c r="J154" s="114"/>
      <c r="K154" s="114"/>
      <c r="L154" s="101"/>
      <c r="M154" s="8"/>
      <c r="N154" s="87" t="s">
        <v>287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20005001</v>
      </c>
      <c r="E155" s="71"/>
      <c r="F155" s="64"/>
      <c r="G155" s="114"/>
      <c r="H155" s="114"/>
      <c r="I155" s="64"/>
      <c r="J155" s="64"/>
      <c r="K155" s="114"/>
      <c r="L155" s="101"/>
      <c r="M155" s="8"/>
      <c r="N155" s="87" t="s">
        <v>288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20004988</v>
      </c>
      <c r="E156" s="71"/>
      <c r="F156" s="64"/>
      <c r="G156" s="64"/>
      <c r="H156" s="114"/>
      <c r="I156" s="64"/>
      <c r="J156" s="64"/>
      <c r="K156" s="114"/>
      <c r="L156" s="101"/>
      <c r="M156" s="8"/>
      <c r="N156" s="87" t="s">
        <v>289</v>
      </c>
      <c r="O156" s="10">
        <v>1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20004989</v>
      </c>
      <c r="E157" s="71"/>
      <c r="F157" s="114"/>
      <c r="G157" s="64"/>
      <c r="H157" s="64"/>
      <c r="I157" s="64"/>
      <c r="J157" s="64"/>
      <c r="K157" s="114"/>
      <c r="L157" s="101"/>
      <c r="M157" s="8"/>
      <c r="N157" s="87" t="s">
        <v>290</v>
      </c>
      <c r="O157" s="10">
        <v>4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20004982</v>
      </c>
      <c r="E158" s="114"/>
      <c r="F158" s="64"/>
      <c r="G158" s="114"/>
      <c r="H158" s="114"/>
      <c r="I158" s="114"/>
      <c r="J158" s="64"/>
      <c r="K158" s="114"/>
      <c r="L158" s="101"/>
      <c r="M158" s="8"/>
      <c r="N158" s="87" t="s">
        <v>250</v>
      </c>
      <c r="O158" s="10">
        <v>2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20004985</v>
      </c>
      <c r="E159" s="114"/>
      <c r="F159" s="64"/>
      <c r="G159" s="64"/>
      <c r="H159" s="114"/>
      <c r="I159" s="114"/>
      <c r="J159" s="64"/>
      <c r="K159" s="114"/>
      <c r="L159" s="101"/>
      <c r="M159" s="8"/>
      <c r="N159" s="87" t="s">
        <v>251</v>
      </c>
      <c r="O159" s="10">
        <v>4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20004947</v>
      </c>
      <c r="E160" s="114"/>
      <c r="F160" s="114"/>
      <c r="G160" s="64"/>
      <c r="H160" s="64"/>
      <c r="I160" s="114"/>
      <c r="J160" s="64"/>
      <c r="K160" s="114"/>
      <c r="L160" s="101"/>
      <c r="M160" s="8"/>
      <c r="N160" s="87" t="s">
        <v>291</v>
      </c>
      <c r="O160" s="10">
        <v>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20005031</v>
      </c>
      <c r="E161" s="114"/>
      <c r="F161" s="64"/>
      <c r="G161" s="114"/>
      <c r="H161" s="114"/>
      <c r="I161" s="114"/>
      <c r="J161" s="64"/>
      <c r="K161" s="114"/>
      <c r="L161" s="101"/>
      <c r="M161" s="8"/>
      <c r="N161" s="87" t="s">
        <v>252</v>
      </c>
      <c r="O161" s="10">
        <v>11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20005030</v>
      </c>
      <c r="E162" s="114"/>
      <c r="F162" s="64"/>
      <c r="G162" s="64"/>
      <c r="H162" s="114"/>
      <c r="I162" s="114"/>
      <c r="J162" s="64"/>
      <c r="K162" s="114"/>
      <c r="L162" s="101"/>
      <c r="M162" s="8"/>
      <c r="N162" s="87" t="s">
        <v>253</v>
      </c>
      <c r="O162" s="10">
        <v>2.5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/>
      <c r="E163" s="114"/>
      <c r="F163" s="114"/>
      <c r="G163" s="64"/>
      <c r="H163" s="64"/>
      <c r="I163" s="114"/>
      <c r="J163" s="64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114"/>
      <c r="H164" s="64"/>
      <c r="I164" s="114"/>
      <c r="J164" s="64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64"/>
      <c r="I165" s="64"/>
      <c r="J165" s="64"/>
      <c r="K165" s="11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6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6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6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64"/>
      <c r="F173" s="64"/>
      <c r="G173" s="6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6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64"/>
      <c r="F182" s="114"/>
      <c r="G182" s="114"/>
      <c r="H182" s="114"/>
      <c r="I182" s="64"/>
      <c r="J182" s="65"/>
      <c r="K182" s="66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6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6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114"/>
      <c r="J188" s="64"/>
      <c r="K188" s="114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4"/>
      <c r="I189" s="114"/>
      <c r="J189" s="64"/>
      <c r="K189" s="114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114"/>
      <c r="F190" s="114"/>
      <c r="G190" s="114"/>
      <c r="H190" s="113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114"/>
      <c r="G191" s="114"/>
      <c r="H191" s="113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71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64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64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71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71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5"/>
      <c r="K198" s="66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64"/>
      <c r="I199" s="64"/>
      <c r="J199" s="65"/>
      <c r="K199" s="66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64"/>
      <c r="J201" s="114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64"/>
      <c r="J202" s="114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114"/>
      <c r="F206" s="114"/>
      <c r="G206" s="114"/>
      <c r="H206" s="114"/>
      <c r="I206" s="114"/>
      <c r="J206" s="113"/>
      <c r="K206" s="114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114"/>
      <c r="F207" s="71"/>
      <c r="G207" s="114"/>
      <c r="H207" s="114"/>
      <c r="I207" s="64"/>
      <c r="J207" s="65"/>
      <c r="K207" s="66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71"/>
      <c r="G208" s="114"/>
      <c r="H208" s="114"/>
      <c r="I208" s="64"/>
      <c r="J208" s="65"/>
      <c r="K208" s="66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71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6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6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71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114"/>
      <c r="J215" s="64"/>
      <c r="K215" s="65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64"/>
      <c r="I216" s="114"/>
      <c r="J216" s="64"/>
      <c r="K216" s="65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64"/>
      <c r="J218" s="114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64"/>
      <c r="J219" s="114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114"/>
      <c r="J222" s="113"/>
      <c r="K222" s="114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114"/>
      <c r="F223" s="114"/>
      <c r="G223" s="114"/>
      <c r="H223" s="114"/>
      <c r="I223" s="114"/>
      <c r="J223" s="113"/>
      <c r="K223" s="114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114"/>
      <c r="F224" s="71"/>
      <c r="G224" s="114"/>
      <c r="H224" s="114"/>
      <c r="I224" s="64"/>
      <c r="J224" s="65"/>
      <c r="K224" s="66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71"/>
      <c r="G225" s="114"/>
      <c r="H225" s="114"/>
      <c r="I225" s="64"/>
      <c r="J225" s="65"/>
      <c r="K225" s="66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71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64"/>
      <c r="I228" s="6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114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114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71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64"/>
      <c r="I232" s="114"/>
      <c r="J232" s="64"/>
      <c r="K232" s="65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64"/>
      <c r="I233" s="114"/>
      <c r="J233" s="64"/>
      <c r="K233" s="65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64"/>
      <c r="J235" s="114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6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114"/>
      <c r="J239" s="113"/>
      <c r="K239" s="11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114"/>
      <c r="F240" s="114"/>
      <c r="G240" s="114"/>
      <c r="H240" s="114"/>
      <c r="I240" s="114"/>
      <c r="J240" s="113"/>
      <c r="K240" s="11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114"/>
      <c r="H241" s="114"/>
      <c r="I241" s="114"/>
      <c r="J241" s="114"/>
      <c r="K241" s="65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114"/>
      <c r="H242" s="114"/>
      <c r="I242" s="114"/>
      <c r="J242" s="114"/>
      <c r="K242" s="65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114"/>
      <c r="J243" s="11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114"/>
      <c r="K244" s="11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11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11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11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11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6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71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71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64"/>
      <c r="K272" s="6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64"/>
      <c r="K273" s="6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6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11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4"/>
      <c r="I276" s="11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114"/>
      <c r="F279" s="114"/>
      <c r="G279" s="114"/>
      <c r="H279" s="114"/>
      <c r="I279" s="64"/>
      <c r="J279" s="114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114"/>
      <c r="F280" s="114"/>
      <c r="G280" s="114"/>
      <c r="H280" s="114"/>
      <c r="I280" s="64"/>
      <c r="J280" s="114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/>
      <c r="C283" s="63"/>
      <c r="D283" s="64"/>
      <c r="E283" s="114"/>
      <c r="F283" s="114"/>
      <c r="G283" s="114"/>
      <c r="H283" s="114"/>
      <c r="I283" s="114"/>
      <c r="J283" s="113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/>
      <c r="C284" s="63"/>
      <c r="D284" s="64"/>
      <c r="E284" s="114"/>
      <c r="F284" s="114"/>
      <c r="G284" s="114"/>
      <c r="H284" s="114"/>
      <c r="I284" s="114"/>
      <c r="J284" s="113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71"/>
      <c r="G285" s="114"/>
      <c r="H285" s="114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71"/>
      <c r="G286" s="114"/>
      <c r="H286" s="114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71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64"/>
      <c r="I288" s="114"/>
      <c r="J288" s="114"/>
      <c r="K288" s="6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4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64"/>
      <c r="I289" s="114"/>
      <c r="J289" s="114"/>
      <c r="K289" s="6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4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4" ht="22.5" customHeight="1" x14ac:dyDescent="0.55000000000000004">
      <c r="A291" s="5"/>
      <c r="B291" s="52" t="s">
        <v>66</v>
      </c>
      <c r="C291" s="63"/>
      <c r="D291" s="64"/>
      <c r="E291" s="114"/>
      <c r="F291" s="114"/>
      <c r="G291" s="114"/>
      <c r="H291" s="114"/>
      <c r="I291" s="64"/>
      <c r="J291" s="114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4" ht="22.5" customHeight="1" x14ac:dyDescent="0.55000000000000004">
      <c r="A292" s="5"/>
      <c r="B292" s="52" t="s">
        <v>66</v>
      </c>
      <c r="C292" s="63"/>
      <c r="D292" s="64"/>
      <c r="E292" s="114"/>
      <c r="F292" s="114"/>
      <c r="G292" s="114"/>
      <c r="H292" s="114"/>
      <c r="I292" s="64"/>
      <c r="J292" s="114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4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4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4" ht="22.5" customHeight="1" x14ac:dyDescent="0.55000000000000004">
      <c r="A295" s="5"/>
      <c r="B295" s="52"/>
      <c r="C295" s="63"/>
      <c r="D295" s="64"/>
      <c r="E295" s="114"/>
      <c r="F295" s="114"/>
      <c r="G295" s="114"/>
      <c r="H295" s="114"/>
      <c r="I295" s="114"/>
      <c r="J295" s="113"/>
      <c r="K295" s="11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4" ht="22.5" customHeight="1" x14ac:dyDescent="0.55000000000000004">
      <c r="A296" s="5"/>
      <c r="B296" s="52"/>
      <c r="C296" s="63"/>
      <c r="D296" s="64"/>
      <c r="E296" s="114"/>
      <c r="F296" s="114"/>
      <c r="G296" s="114"/>
      <c r="H296" s="114"/>
      <c r="I296" s="114"/>
      <c r="J296" s="113"/>
      <c r="K296" s="11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4" ht="22.5" customHeight="1" x14ac:dyDescent="0.55000000000000004">
      <c r="A297" s="5"/>
      <c r="B297" s="52" t="s">
        <v>66</v>
      </c>
      <c r="C297" s="63"/>
      <c r="D297" s="64"/>
      <c r="E297" s="64"/>
      <c r="F297" s="71"/>
      <c r="G297" s="114"/>
      <c r="H297" s="114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4" ht="22.5" customHeight="1" x14ac:dyDescent="0.55000000000000004">
      <c r="A298" s="5"/>
      <c r="B298" s="52" t="s">
        <v>66</v>
      </c>
      <c r="C298" s="63"/>
      <c r="D298" s="64"/>
      <c r="E298" s="64"/>
      <c r="F298" s="71"/>
      <c r="G298" s="114"/>
      <c r="H298" s="114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4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71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4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4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64"/>
      <c r="H301" s="6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4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114"/>
      <c r="I302" s="114"/>
      <c r="J302" s="114"/>
      <c r="K302" s="64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  <c r="AP302" s="3"/>
      <c r="AQ302" s="3"/>
      <c r="AR302" s="3"/>
    </row>
    <row r="303" spans="1:44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114"/>
      <c r="I303" s="114"/>
      <c r="J303" s="114"/>
      <c r="K303" s="64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  <c r="AP303" s="3"/>
      <c r="AQ303" s="3"/>
      <c r="AR303" s="3"/>
    </row>
    <row r="304" spans="1:44" s="117" customFormat="1" ht="22.5" customHeight="1" x14ac:dyDescent="0.55000000000000004">
      <c r="A304" s="116"/>
      <c r="B304" s="52" t="s">
        <v>66</v>
      </c>
      <c r="C304" s="63"/>
      <c r="D304" s="64"/>
      <c r="E304" s="64"/>
      <c r="F304" s="64"/>
      <c r="G304" s="64"/>
      <c r="H304" s="64"/>
      <c r="I304" s="64"/>
      <c r="J304" s="64"/>
      <c r="K304" s="65"/>
      <c r="L304" s="101"/>
      <c r="M304" s="8"/>
      <c r="N304" s="87"/>
      <c r="O304" s="10"/>
      <c r="P304" s="10"/>
      <c r="Q304" s="11"/>
      <c r="R304" s="43"/>
      <c r="S304" s="13"/>
      <c r="T304" s="13"/>
      <c r="U304" s="13"/>
      <c r="V304" s="13"/>
      <c r="W304" s="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3"/>
      <c r="AP304" s="3"/>
      <c r="AQ304" s="3"/>
      <c r="AR304" s="3"/>
    </row>
    <row r="305" spans="1:44" s="117" customFormat="1" ht="22.5" customHeight="1" x14ac:dyDescent="0.55000000000000004">
      <c r="A305" s="116"/>
      <c r="B305" s="52" t="s">
        <v>66</v>
      </c>
      <c r="C305" s="63"/>
      <c r="D305" s="64"/>
      <c r="E305" s="64"/>
      <c r="F305" s="64"/>
      <c r="G305" s="64"/>
      <c r="H305" s="64"/>
      <c r="I305" s="64"/>
      <c r="J305" s="64"/>
      <c r="K305" s="65"/>
      <c r="L305" s="101"/>
      <c r="M305" s="8"/>
      <c r="N305" s="87"/>
      <c r="O305" s="10"/>
      <c r="P305" s="10"/>
      <c r="Q305" s="11"/>
      <c r="R305" s="43"/>
      <c r="S305" s="13"/>
      <c r="T305" s="13"/>
      <c r="U305" s="13"/>
      <c r="V305" s="13"/>
      <c r="W305" s="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3"/>
      <c r="AP305" s="3"/>
      <c r="AQ305" s="3"/>
      <c r="AR305" s="3"/>
    </row>
    <row r="306" spans="1:44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4" ht="22.5" customHeight="1" x14ac:dyDescent="0.55000000000000004">
      <c r="A307" s="5"/>
      <c r="B307" s="52" t="s">
        <v>66</v>
      </c>
      <c r="C307" s="63"/>
      <c r="D307" s="64"/>
      <c r="E307" s="114"/>
      <c r="F307" s="114"/>
      <c r="G307" s="114"/>
      <c r="H307" s="114"/>
      <c r="I307" s="64"/>
      <c r="J307" s="114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4" ht="22.5" customHeight="1" x14ac:dyDescent="0.55000000000000004">
      <c r="A308" s="5"/>
      <c r="B308" s="52" t="s">
        <v>66</v>
      </c>
      <c r="C308" s="63"/>
      <c r="D308" s="64"/>
      <c r="E308" s="114"/>
      <c r="F308" s="114"/>
      <c r="G308" s="114"/>
      <c r="H308" s="114"/>
      <c r="I308" s="64"/>
      <c r="J308" s="114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4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4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4" ht="22.5" customHeight="1" x14ac:dyDescent="0.55000000000000004">
      <c r="A311" s="5"/>
      <c r="B311" s="52"/>
      <c r="C311" s="63"/>
      <c r="D311" s="64"/>
      <c r="E311" s="114"/>
      <c r="F311" s="114"/>
      <c r="G311" s="114"/>
      <c r="H311" s="114"/>
      <c r="I311" s="114"/>
      <c r="J311" s="113"/>
      <c r="K311" s="11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4" ht="22.5" customHeight="1" x14ac:dyDescent="0.55000000000000004">
      <c r="A312" s="5"/>
      <c r="B312" s="52"/>
      <c r="C312" s="63"/>
      <c r="D312" s="64"/>
      <c r="E312" s="114"/>
      <c r="F312" s="114"/>
      <c r="G312" s="114"/>
      <c r="H312" s="114"/>
      <c r="I312" s="114"/>
      <c r="J312" s="113"/>
      <c r="K312" s="11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4" ht="22.5" customHeight="1" x14ac:dyDescent="0.55000000000000004">
      <c r="A313" s="5"/>
      <c r="B313" s="52" t="s">
        <v>66</v>
      </c>
      <c r="C313" s="63"/>
      <c r="D313" s="64"/>
      <c r="E313" s="64"/>
      <c r="F313" s="71"/>
      <c r="G313" s="114"/>
      <c r="H313" s="114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4" ht="22.5" customHeight="1" x14ac:dyDescent="0.55000000000000004">
      <c r="A314" s="5"/>
      <c r="B314" s="52" t="s">
        <v>66</v>
      </c>
      <c r="C314" s="63"/>
      <c r="D314" s="64"/>
      <c r="E314" s="64"/>
      <c r="F314" s="71"/>
      <c r="G314" s="114"/>
      <c r="H314" s="114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4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71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4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4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6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4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114"/>
      <c r="I318" s="114"/>
      <c r="J318" s="114"/>
      <c r="K318" s="64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  <c r="AP318" s="3"/>
      <c r="AQ318" s="3"/>
      <c r="AR318" s="3"/>
    </row>
    <row r="319" spans="1:44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114"/>
      <c r="I319" s="114"/>
      <c r="J319" s="114"/>
      <c r="K319" s="64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  <c r="AP319" s="3"/>
      <c r="AQ319" s="3"/>
      <c r="AR319" s="3"/>
    </row>
    <row r="320" spans="1:44" s="117" customFormat="1" ht="22.5" customHeight="1" x14ac:dyDescent="0.55000000000000004">
      <c r="A320" s="116"/>
      <c r="B320" s="52" t="s">
        <v>66</v>
      </c>
      <c r="C320" s="63"/>
      <c r="D320" s="64"/>
      <c r="E320" s="64"/>
      <c r="F320" s="64"/>
      <c r="G320" s="64"/>
      <c r="H320" s="64"/>
      <c r="I320" s="64"/>
      <c r="J320" s="64"/>
      <c r="K320" s="65"/>
      <c r="L320" s="101"/>
      <c r="M320" s="8"/>
      <c r="N320" s="87"/>
      <c r="O320" s="10"/>
      <c r="P320" s="10"/>
      <c r="Q320" s="11"/>
      <c r="R320" s="43"/>
      <c r="S320" s="13"/>
      <c r="T320" s="13"/>
      <c r="U320" s="13"/>
      <c r="V320" s="13"/>
      <c r="W320" s="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3"/>
      <c r="AP320" s="3"/>
      <c r="AQ320" s="3"/>
      <c r="AR320" s="3"/>
    </row>
    <row r="321" spans="1:44" s="117" customFormat="1" ht="22.5" customHeight="1" x14ac:dyDescent="0.55000000000000004">
      <c r="A321" s="116"/>
      <c r="B321" s="52" t="s">
        <v>66</v>
      </c>
      <c r="C321" s="63"/>
      <c r="D321" s="64"/>
      <c r="E321" s="64"/>
      <c r="F321" s="64"/>
      <c r="G321" s="64"/>
      <c r="H321" s="64"/>
      <c r="I321" s="64"/>
      <c r="J321" s="64"/>
      <c r="K321" s="65"/>
      <c r="L321" s="101"/>
      <c r="M321" s="8"/>
      <c r="N321" s="87"/>
      <c r="O321" s="10"/>
      <c r="P321" s="10"/>
      <c r="Q321" s="11"/>
      <c r="R321" s="43"/>
      <c r="S321" s="13"/>
      <c r="T321" s="13"/>
      <c r="U321" s="13"/>
      <c r="V321" s="13"/>
      <c r="W321" s="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3"/>
      <c r="AP321" s="3"/>
      <c r="AQ321" s="3"/>
      <c r="AR321" s="3"/>
    </row>
    <row r="322" spans="1:44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4" ht="22.5" customHeight="1" x14ac:dyDescent="0.55000000000000004">
      <c r="A323" s="5"/>
      <c r="B323" s="52" t="s">
        <v>66</v>
      </c>
      <c r="C323" s="63"/>
      <c r="D323" s="64"/>
      <c r="E323" s="114"/>
      <c r="F323" s="114"/>
      <c r="G323" s="114"/>
      <c r="H323" s="114"/>
      <c r="I323" s="64"/>
      <c r="J323" s="114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4" ht="22.5" customHeight="1" x14ac:dyDescent="0.55000000000000004">
      <c r="A324" s="5"/>
      <c r="B324" s="52" t="s">
        <v>66</v>
      </c>
      <c r="C324" s="63"/>
      <c r="D324" s="64"/>
      <c r="E324" s="114"/>
      <c r="F324" s="114"/>
      <c r="G324" s="114"/>
      <c r="H324" s="114"/>
      <c r="I324" s="64"/>
      <c r="J324" s="114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4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4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4" ht="22.5" customHeight="1" x14ac:dyDescent="0.55000000000000004">
      <c r="A327" s="5"/>
      <c r="B327" s="52"/>
      <c r="C327" s="63"/>
      <c r="D327" s="64"/>
      <c r="E327" s="114"/>
      <c r="F327" s="114"/>
      <c r="G327" s="114"/>
      <c r="H327" s="114"/>
      <c r="I327" s="114"/>
      <c r="J327" s="113"/>
      <c r="K327" s="11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4" ht="22.5" customHeight="1" x14ac:dyDescent="0.55000000000000004">
      <c r="A328" s="5"/>
      <c r="B328" s="52"/>
      <c r="C328" s="63"/>
      <c r="D328" s="64"/>
      <c r="E328" s="114"/>
      <c r="F328" s="114"/>
      <c r="G328" s="114"/>
      <c r="H328" s="114"/>
      <c r="I328" s="114"/>
      <c r="J328" s="113"/>
      <c r="K328" s="11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4" ht="22.5" customHeight="1" x14ac:dyDescent="0.55000000000000004">
      <c r="A329" s="5"/>
      <c r="B329" s="52" t="s">
        <v>66</v>
      </c>
      <c r="C329" s="63"/>
      <c r="D329" s="64"/>
      <c r="E329" s="64"/>
      <c r="F329" s="71"/>
      <c r="G329" s="114"/>
      <c r="H329" s="114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4" ht="22.5" customHeight="1" x14ac:dyDescent="0.55000000000000004">
      <c r="A330" s="5"/>
      <c r="B330" s="52" t="s">
        <v>66</v>
      </c>
      <c r="C330" s="63"/>
      <c r="D330" s="64"/>
      <c r="E330" s="64"/>
      <c r="F330" s="71"/>
      <c r="G330" s="113"/>
      <c r="H330" s="11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4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71"/>
      <c r="I331" s="64"/>
      <c r="J331" s="6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4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4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4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4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4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4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71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64"/>
      <c r="I338" s="114"/>
      <c r="J338" s="114"/>
      <c r="K338" s="64"/>
      <c r="L338" s="101"/>
      <c r="M338" s="8"/>
      <c r="N338" s="87"/>
      <c r="O338" s="10"/>
      <c r="P338" s="10"/>
      <c r="Q338" s="11"/>
      <c r="R338" s="43"/>
      <c r="X338" s="92"/>
      <c r="Y338" s="92"/>
      <c r="Z338" s="92"/>
      <c r="AA338" s="92"/>
      <c r="AB338" s="92"/>
      <c r="AC338" s="93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114"/>
      <c r="F340" s="114"/>
      <c r="G340" s="114"/>
      <c r="H340" s="114"/>
      <c r="I340" s="64"/>
      <c r="J340" s="114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114"/>
      <c r="H346" s="64"/>
      <c r="I346" s="114"/>
      <c r="J346" s="114"/>
      <c r="K346" s="6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4"/>
      <c r="G347" s="114"/>
      <c r="H347" s="64"/>
      <c r="I347" s="64"/>
      <c r="J347" s="64"/>
      <c r="K347" s="64"/>
      <c r="L347" s="101"/>
      <c r="M347" s="8"/>
      <c r="N347" s="87"/>
      <c r="O347" s="10"/>
      <c r="P347" s="10"/>
      <c r="Q347" s="11"/>
      <c r="R347" s="43"/>
      <c r="X347" s="92"/>
      <c r="Y347" s="92"/>
      <c r="Z347" s="92"/>
      <c r="AA347" s="92"/>
      <c r="AB347" s="92"/>
      <c r="AC347" s="93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 t="s">
        <v>66</v>
      </c>
      <c r="C349" s="63"/>
      <c r="D349" s="64"/>
      <c r="E349" s="114"/>
      <c r="F349" s="114"/>
      <c r="G349" s="114"/>
      <c r="H349" s="114"/>
      <c r="I349" s="64"/>
      <c r="J349" s="114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 t="s">
        <v>66</v>
      </c>
      <c r="C350" s="63"/>
      <c r="D350" s="64"/>
      <c r="E350" s="114"/>
      <c r="F350" s="114"/>
      <c r="G350" s="114"/>
      <c r="H350" s="114"/>
      <c r="I350" s="64"/>
      <c r="J350" s="114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/>
      <c r="C353" s="63"/>
      <c r="D353" s="64"/>
      <c r="E353" s="114"/>
      <c r="F353" s="114"/>
      <c r="G353" s="114"/>
      <c r="H353" s="114"/>
      <c r="I353" s="114"/>
      <c r="J353" s="113"/>
      <c r="K353" s="114"/>
      <c r="L353" s="101"/>
      <c r="M353" s="8"/>
      <c r="N353" s="87"/>
      <c r="O353" s="10"/>
      <c r="P353" s="10"/>
      <c r="Q353" s="11"/>
      <c r="R353" s="43"/>
      <c r="X353" s="50"/>
      <c r="Y353" s="50"/>
      <c r="Z353" s="50"/>
      <c r="AA353" s="50"/>
      <c r="AB353" s="50"/>
      <c r="AC353" s="118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</row>
    <row r="354" spans="1:40" ht="22.5" customHeight="1" x14ac:dyDescent="0.55000000000000004">
      <c r="A354" s="5"/>
      <c r="B354" s="52"/>
      <c r="C354" s="63"/>
      <c r="D354" s="64"/>
      <c r="E354" s="114"/>
      <c r="F354" s="114"/>
      <c r="G354" s="114"/>
      <c r="H354" s="114"/>
      <c r="I354" s="114"/>
      <c r="J354" s="113"/>
      <c r="K354" s="114"/>
      <c r="L354" s="101"/>
      <c r="M354" s="8"/>
      <c r="N354" s="87"/>
      <c r="O354" s="10"/>
      <c r="P354" s="10"/>
      <c r="Q354" s="11"/>
      <c r="R354" s="43"/>
      <c r="X354" s="50"/>
      <c r="Y354" s="50"/>
      <c r="Z354" s="50"/>
      <c r="AA354" s="50"/>
      <c r="AB354" s="50"/>
      <c r="AC354" s="118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4"/>
      <c r="H355" s="114"/>
      <c r="I355" s="11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64"/>
      <c r="H356" s="64"/>
      <c r="I356" s="64"/>
      <c r="J356" s="6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114"/>
      <c r="I357" s="114"/>
      <c r="J357" s="64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4"/>
      <c r="H358" s="114"/>
      <c r="I358" s="114"/>
      <c r="J358" s="114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114"/>
      <c r="H363" s="64"/>
      <c r="I363" s="64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64"/>
      <c r="G364" s="64"/>
      <c r="H364" s="66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6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43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64"/>
      <c r="G376" s="114"/>
      <c r="H376" s="64"/>
      <c r="I376" s="64"/>
      <c r="J376" s="66"/>
      <c r="K376" s="64"/>
      <c r="L376" s="101"/>
      <c r="M376" s="8"/>
      <c r="N376" s="87"/>
      <c r="O376" s="10"/>
      <c r="P376" s="10"/>
      <c r="Q376" s="11"/>
      <c r="R376" s="43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64"/>
      <c r="G377" s="114"/>
      <c r="H377" s="64"/>
      <c r="I377" s="64"/>
      <c r="J377" s="66"/>
      <c r="K377" s="64"/>
      <c r="L377" s="101"/>
      <c r="M377" s="8"/>
      <c r="N377" s="87"/>
      <c r="O377" s="10"/>
      <c r="P377" s="10"/>
      <c r="Q377" s="11"/>
      <c r="R377" s="43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115"/>
      <c r="E383" s="64"/>
      <c r="F383" s="64"/>
      <c r="G383" s="6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64"/>
      <c r="G386" s="6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64"/>
      <c r="G390" s="114"/>
      <c r="H390" s="64"/>
      <c r="I390" s="64"/>
      <c r="J390" s="66"/>
      <c r="K390" s="64"/>
      <c r="L390" s="101"/>
      <c r="M390" s="8"/>
      <c r="N390" s="87"/>
      <c r="O390" s="10"/>
      <c r="P390" s="10"/>
      <c r="Q390" s="91"/>
      <c r="R390" s="43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64"/>
      <c r="G391" s="114"/>
      <c r="H391" s="64"/>
      <c r="I391" s="64"/>
      <c r="J391" s="66"/>
      <c r="K391" s="64"/>
      <c r="L391" s="101"/>
      <c r="M391" s="8"/>
      <c r="N391" s="87"/>
      <c r="O391" s="10"/>
      <c r="P391" s="10"/>
      <c r="Q391" s="91"/>
      <c r="R391" s="43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64"/>
      <c r="G394" s="6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64"/>
      <c r="F397" s="64"/>
      <c r="G397" s="6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114"/>
      <c r="G399" s="11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2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12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114"/>
      <c r="G402" s="114"/>
      <c r="H402" s="64"/>
      <c r="I402" s="66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114"/>
      <c r="F404" s="64"/>
      <c r="G404" s="114"/>
      <c r="H404" s="64"/>
      <c r="I404" s="64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114"/>
      <c r="F405" s="64"/>
      <c r="G405" s="114"/>
      <c r="H405" s="64"/>
      <c r="I405" s="64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43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43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43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4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43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115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7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86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9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86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86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/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86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86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 t="s">
        <v>66</v>
      </c>
      <c r="N477" s="9"/>
      <c r="O477" s="10"/>
      <c r="P477" s="10"/>
      <c r="Q477" s="11"/>
      <c r="R477" s="12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X478" s="92"/>
      <c r="Y478" s="92"/>
      <c r="Z478" s="92"/>
      <c r="AA478" s="92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43"/>
      <c r="X479" s="92"/>
      <c r="Y479" s="92"/>
      <c r="Z479" s="92"/>
      <c r="AA479" s="92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5"/>
      <c r="I481" s="66"/>
      <c r="J481" s="66"/>
      <c r="K481" s="66"/>
      <c r="L481" s="101"/>
      <c r="M481" s="8"/>
      <c r="N481" s="16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6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43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43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9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6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7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6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7"/>
      <c r="O495" s="10"/>
      <c r="P495" s="10"/>
      <c r="Q495" s="11"/>
      <c r="R495" s="12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87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4"/>
      <c r="G498" s="64"/>
      <c r="H498" s="65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4"/>
      <c r="E500" s="64"/>
      <c r="F500" s="65"/>
      <c r="G500" s="66"/>
      <c r="H500" s="66"/>
      <c r="I500" s="66"/>
      <c r="J500" s="66"/>
      <c r="K500" s="66"/>
      <c r="L500" s="101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5"/>
      <c r="G501" s="66"/>
      <c r="H501" s="66"/>
      <c r="I501" s="66"/>
      <c r="J501" s="66"/>
      <c r="K501" s="66"/>
      <c r="L501" s="101"/>
      <c r="M501" s="8"/>
      <c r="N501" s="9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63"/>
      <c r="D502" s="66"/>
      <c r="E502" s="64"/>
      <c r="F502" s="66"/>
      <c r="G502" s="70"/>
      <c r="H502" s="66"/>
      <c r="I502" s="66"/>
      <c r="J502" s="66"/>
      <c r="K502" s="66"/>
      <c r="L502" s="101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102"/>
      <c r="D503" s="103"/>
      <c r="E503" s="103"/>
      <c r="F503" s="103"/>
      <c r="G503" s="104"/>
      <c r="H503" s="103"/>
      <c r="I503" s="103"/>
      <c r="J503" s="103"/>
      <c r="K503" s="103"/>
      <c r="L503" s="105"/>
      <c r="M503" s="8"/>
      <c r="N503" s="86"/>
      <c r="O503" s="10"/>
      <c r="P503" s="10"/>
      <c r="Q503" s="11"/>
      <c r="R503" s="12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89"/>
      <c r="F504" s="89"/>
      <c r="H504" s="29"/>
      <c r="I504" s="89"/>
      <c r="J504" s="89"/>
      <c r="K504" s="89"/>
      <c r="L504" s="22"/>
      <c r="M504" s="8"/>
      <c r="N504" s="86"/>
      <c r="O504" s="10"/>
      <c r="P504" s="10"/>
      <c r="Q504" s="1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60"/>
      <c r="E506" s="60"/>
      <c r="F506" s="29"/>
      <c r="G506" s="89"/>
      <c r="H506" s="89"/>
      <c r="I506" s="89"/>
      <c r="J506" s="89"/>
      <c r="K506" s="89"/>
      <c r="L506" s="22"/>
      <c r="M506" s="8"/>
      <c r="N506" s="9"/>
      <c r="O506" s="10"/>
      <c r="P506" s="10"/>
      <c r="Q506" s="9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9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89"/>
      <c r="E508" s="60"/>
      <c r="F508" s="89"/>
      <c r="H508" s="89"/>
      <c r="I508" s="89"/>
      <c r="J508" s="89"/>
      <c r="K508" s="89"/>
      <c r="L508" s="22"/>
      <c r="M508" s="8"/>
      <c r="N508" s="86"/>
      <c r="O508" s="10"/>
      <c r="P508" s="10"/>
      <c r="Q508" s="1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9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60"/>
      <c r="E512" s="60"/>
      <c r="F512" s="29"/>
      <c r="G512" s="89"/>
      <c r="H512" s="89"/>
      <c r="I512" s="89"/>
      <c r="J512" s="89"/>
      <c r="K512" s="89"/>
      <c r="L512" s="22"/>
      <c r="M512" s="8"/>
      <c r="N512" s="9"/>
      <c r="O512" s="10"/>
      <c r="P512" s="10"/>
      <c r="Q512" s="9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60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43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89"/>
      <c r="E514" s="89"/>
      <c r="F514" s="60"/>
      <c r="G514" s="60"/>
      <c r="H514" s="90"/>
      <c r="I514" s="89"/>
      <c r="J514" s="89"/>
      <c r="K514" s="89"/>
      <c r="L514" s="22"/>
      <c r="M514" s="8"/>
      <c r="N514" s="86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89"/>
      <c r="F515" s="89"/>
      <c r="G515" s="60"/>
      <c r="H515" s="90"/>
      <c r="I515" s="89"/>
      <c r="J515" s="89"/>
      <c r="K515" s="89"/>
      <c r="L515" s="22"/>
      <c r="M515" s="8"/>
      <c r="N515" s="9"/>
      <c r="O515" s="10"/>
      <c r="P515" s="10"/>
      <c r="Q515" s="11"/>
      <c r="R515" s="12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92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60"/>
      <c r="E518" s="60"/>
      <c r="F518" s="29"/>
      <c r="G518" s="89"/>
      <c r="H518" s="89"/>
      <c r="I518" s="89"/>
      <c r="J518" s="89"/>
      <c r="K518" s="89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89"/>
      <c r="E519" s="60"/>
      <c r="F519" s="60"/>
      <c r="G519" s="60"/>
      <c r="H519" s="90"/>
      <c r="I519" s="89"/>
      <c r="J519" s="89"/>
      <c r="K519" s="89"/>
      <c r="L519" s="22"/>
      <c r="M519" s="8"/>
      <c r="N519" s="86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89"/>
      <c r="E520" s="89"/>
      <c r="F520" s="60"/>
      <c r="G520" s="60"/>
      <c r="H520" s="90"/>
      <c r="I520" s="89"/>
      <c r="J520" s="89"/>
      <c r="K520" s="89"/>
      <c r="L520" s="22"/>
      <c r="M520" s="8"/>
      <c r="N520" s="86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60"/>
      <c r="H521" s="90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29"/>
      <c r="G523" s="89"/>
      <c r="H523" s="89"/>
      <c r="I523" s="89"/>
      <c r="J523" s="89"/>
      <c r="K523" s="89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29"/>
      <c r="G524" s="89"/>
      <c r="H524" s="8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89"/>
      <c r="E525" s="60"/>
      <c r="F525" s="60"/>
      <c r="G525" s="89"/>
      <c r="H525" s="29"/>
      <c r="I525" s="89"/>
      <c r="J525" s="89"/>
      <c r="K525" s="89"/>
      <c r="L525" s="22"/>
      <c r="M525" s="8"/>
      <c r="N525" s="86"/>
      <c r="O525" s="10"/>
      <c r="P525" s="10"/>
      <c r="Q525" s="11"/>
      <c r="R525" s="43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60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43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89"/>
      <c r="F527" s="89"/>
      <c r="G527" s="89"/>
      <c r="H527" s="29"/>
      <c r="I527" s="89"/>
      <c r="J527" s="89"/>
      <c r="K527" s="89"/>
      <c r="L527" s="22"/>
      <c r="M527" s="8"/>
      <c r="N527" s="9"/>
      <c r="O527" s="10"/>
      <c r="P527" s="10"/>
      <c r="Q527" s="11"/>
      <c r="R527" s="12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89"/>
      <c r="F528" s="89"/>
      <c r="G528" s="89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2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60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2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12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89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12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89"/>
      <c r="G534" s="60"/>
      <c r="H534" s="8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29"/>
      <c r="G536" s="89"/>
      <c r="H536" s="89"/>
      <c r="I536" s="89"/>
      <c r="J536" s="89"/>
      <c r="K536" s="89"/>
      <c r="L536" s="22"/>
      <c r="M536" s="8"/>
      <c r="N536" s="9"/>
      <c r="O536" s="10"/>
      <c r="P536" s="10"/>
      <c r="Q536" s="9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29"/>
      <c r="G537" s="89"/>
      <c r="H537" s="89"/>
      <c r="I537" s="89"/>
      <c r="J537" s="89"/>
      <c r="K537" s="89"/>
      <c r="L537" s="22"/>
      <c r="M537" s="8"/>
      <c r="N537" s="9"/>
      <c r="O537" s="10"/>
      <c r="P537" s="10"/>
      <c r="Q537" s="9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87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87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83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7"/>
      <c r="O557" s="10"/>
      <c r="P557" s="10"/>
      <c r="Q557" s="11"/>
      <c r="R557" s="43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90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87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29"/>
      <c r="H563" s="90"/>
      <c r="I563" s="89"/>
      <c r="J563" s="89"/>
      <c r="K563" s="89"/>
      <c r="L563" s="22"/>
      <c r="M563" s="8"/>
      <c r="N563" s="87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100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S565" s="3"/>
      <c r="T565" s="3"/>
      <c r="U565" s="3"/>
      <c r="V565" s="3"/>
      <c r="X565" s="92"/>
      <c r="Y565" s="92"/>
      <c r="Z565" s="92"/>
      <c r="AA565" s="94"/>
      <c r="AB565" s="92"/>
      <c r="AC565" s="93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S566" s="3"/>
      <c r="T566" s="3"/>
      <c r="U566" s="3"/>
      <c r="V566" s="3"/>
      <c r="X566" s="92"/>
      <c r="Y566" s="92"/>
      <c r="Z566" s="92"/>
      <c r="AA566" s="94"/>
      <c r="AB566" s="92"/>
      <c r="AC566" s="93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87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6"/>
      <c r="O580" s="10"/>
      <c r="P580" s="10"/>
      <c r="Q580" s="11"/>
      <c r="R580" s="43"/>
      <c r="V580" s="1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17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17"/>
      <c r="O582" s="10"/>
      <c r="P582" s="10"/>
      <c r="Q582" s="11"/>
      <c r="R582" s="43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8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90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43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9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6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7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9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6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7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9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6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6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89"/>
      <c r="I614" s="89"/>
      <c r="J614" s="89"/>
      <c r="K614" s="89"/>
      <c r="L614" s="22"/>
      <c r="M614" s="8"/>
      <c r="N614" s="17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7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90"/>
      <c r="I617" s="89"/>
      <c r="J617" s="89"/>
      <c r="K617" s="89"/>
      <c r="L617" s="22"/>
      <c r="M617" s="8"/>
      <c r="N617" s="17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7"/>
      <c r="O618" s="10"/>
      <c r="P618" s="10"/>
      <c r="Q618" s="11"/>
      <c r="R618" s="43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9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18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9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8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8"/>
      <c r="O626" s="10"/>
      <c r="P626" s="10"/>
      <c r="Q626" s="11"/>
      <c r="R626" s="43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9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9"/>
      <c r="O628" s="10"/>
      <c r="P628" s="10"/>
      <c r="Q628" s="11"/>
      <c r="R628" s="43"/>
      <c r="V628" s="1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18"/>
      <c r="O629" s="10"/>
      <c r="P629" s="10"/>
      <c r="Q629" s="11"/>
      <c r="R629" s="43"/>
      <c r="V629" s="1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18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9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6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9"/>
      <c r="O633" s="10"/>
      <c r="P633" s="10"/>
      <c r="Q633" s="11"/>
      <c r="R633" s="43"/>
      <c r="V633" s="1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1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88"/>
      <c r="D635" s="60"/>
      <c r="E635" s="60"/>
      <c r="F635" s="60"/>
      <c r="G635" s="60"/>
      <c r="H635" s="29"/>
      <c r="I635" s="89"/>
      <c r="J635" s="89"/>
      <c r="K635" s="89"/>
      <c r="L635" s="22"/>
      <c r="M635" s="8"/>
      <c r="N635" s="17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9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20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43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17"/>
      <c r="O641" s="10"/>
      <c r="P641" s="10"/>
      <c r="Q641" s="11"/>
      <c r="R641" s="43"/>
      <c r="V641" s="1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29"/>
      <c r="J642" s="89"/>
      <c r="K642" s="89"/>
      <c r="L642" s="6"/>
      <c r="M642" s="8"/>
      <c r="N642" s="9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9"/>
      <c r="O643" s="10"/>
      <c r="P643" s="10"/>
      <c r="Q643" s="11"/>
      <c r="R643" s="43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9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29"/>
      <c r="I645" s="89"/>
      <c r="J645" s="89"/>
      <c r="K645" s="89"/>
      <c r="L645" s="6"/>
      <c r="M645" s="8"/>
      <c r="N645" s="18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20"/>
      <c r="B646" s="52" t="s">
        <v>66</v>
      </c>
      <c r="C646" s="59"/>
      <c r="D646" s="60"/>
      <c r="E646" s="60"/>
      <c r="F646" s="60"/>
      <c r="G646" s="60"/>
      <c r="H646" s="29"/>
      <c r="I646" s="89"/>
      <c r="J646" s="89"/>
      <c r="K646" s="89"/>
      <c r="L646" s="6"/>
      <c r="M646" s="8"/>
      <c r="N646" s="9"/>
      <c r="O646" s="10"/>
      <c r="P646" s="10"/>
      <c r="Q646" s="11"/>
      <c r="R646" s="43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89"/>
      <c r="I647" s="89"/>
      <c r="J647" s="89"/>
      <c r="K647" s="89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89"/>
      <c r="I648" s="89"/>
      <c r="J648" s="89"/>
      <c r="K648" s="89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55"/>
      <c r="I649" s="23"/>
      <c r="J649" s="23"/>
      <c r="K649" s="24"/>
      <c r="L649" s="24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5"/>
      <c r="K650" s="26"/>
      <c r="L650" s="24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25"/>
      <c r="J651" s="6"/>
      <c r="K651" s="25"/>
      <c r="L651" s="2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25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7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23"/>
      <c r="K657" s="23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  <c r="V659" s="1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7"/>
      <c r="L664" s="7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43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7"/>
      <c r="M669" s="8"/>
      <c r="N669" s="21"/>
      <c r="O669" s="10"/>
      <c r="P669" s="10"/>
      <c r="Q669" s="11"/>
      <c r="R669" s="43"/>
      <c r="V669" s="1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6"/>
      <c r="M670" s="8"/>
      <c r="N670" s="21"/>
      <c r="O670" s="10"/>
      <c r="P670" s="10"/>
      <c r="Q670" s="11"/>
      <c r="R670" s="43"/>
      <c r="V670" s="1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7"/>
      <c r="K671" s="7"/>
      <c r="L671" s="6"/>
      <c r="M671" s="8"/>
      <c r="N671" s="21"/>
      <c r="O671" s="10"/>
      <c r="P671" s="10"/>
      <c r="Q671" s="11"/>
      <c r="R671" s="43"/>
      <c r="V671" s="14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6"/>
      <c r="M674" s="8"/>
      <c r="N674" s="21"/>
      <c r="O674" s="10"/>
      <c r="P674" s="10"/>
      <c r="Q674" s="11"/>
      <c r="R674" s="43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27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6"/>
      <c r="M678" s="8"/>
      <c r="N678" s="21"/>
      <c r="O678" s="10"/>
      <c r="P678" s="10"/>
      <c r="Q678" s="11"/>
      <c r="R678" s="43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2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7"/>
      <c r="M682" s="8"/>
      <c r="N682" s="21"/>
      <c r="O682" s="10"/>
      <c r="P682" s="10"/>
      <c r="Q682" s="11"/>
      <c r="R682" s="43"/>
      <c r="V682" s="14"/>
    </row>
    <row r="683" spans="1:22" ht="22.5" customHeight="1" x14ac:dyDescent="0.55000000000000004">
      <c r="A683" s="5"/>
      <c r="B683" s="52" t="s">
        <v>66</v>
      </c>
      <c r="C683" s="59"/>
      <c r="D683" s="60"/>
      <c r="E683" s="60"/>
      <c r="F683" s="60"/>
      <c r="G683" s="60"/>
      <c r="H683" s="15"/>
      <c r="I683" s="6"/>
      <c r="J683" s="6"/>
      <c r="K683" s="6"/>
      <c r="L683" s="6"/>
      <c r="M683" s="8"/>
      <c r="N683" s="21"/>
      <c r="O683" s="10"/>
      <c r="P683" s="10"/>
      <c r="Q683" s="11"/>
      <c r="R683" s="43"/>
      <c r="V683" s="14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2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0"/>
      <c r="Q686" s="11"/>
      <c r="R686" s="43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7"/>
      <c r="M687" s="8"/>
      <c r="N687" s="21"/>
      <c r="O687" s="10"/>
      <c r="P687" s="10"/>
      <c r="Q687" s="11"/>
      <c r="R687" s="43"/>
      <c r="V687" s="14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1"/>
      <c r="O688" s="10"/>
      <c r="P688" s="10"/>
      <c r="Q688" s="11"/>
      <c r="R688" s="43"/>
    </row>
    <row r="689" spans="1:22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7"/>
      <c r="K689" s="7"/>
      <c r="L689" s="7"/>
      <c r="M689" s="8"/>
      <c r="N689" s="21"/>
      <c r="O689" s="10"/>
      <c r="P689" s="10"/>
      <c r="Q689" s="11"/>
      <c r="R689" s="43"/>
    </row>
    <row r="690" spans="1:22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7"/>
      <c r="M690" s="8"/>
      <c r="N690" s="21"/>
      <c r="O690" s="10"/>
      <c r="P690" s="10"/>
      <c r="Q690" s="11"/>
      <c r="R690" s="43"/>
    </row>
    <row r="691" spans="1:22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7"/>
      <c r="M691" s="8"/>
      <c r="N691" s="21"/>
      <c r="O691" s="10"/>
      <c r="P691" s="10"/>
      <c r="Q691" s="11"/>
      <c r="R691" s="43"/>
      <c r="V691" s="14"/>
    </row>
    <row r="692" spans="1:22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7"/>
      <c r="K692" s="7"/>
      <c r="L692" s="7"/>
      <c r="M692" s="8"/>
      <c r="N692" s="21"/>
      <c r="O692" s="10"/>
      <c r="P692" s="10"/>
      <c r="Q692" s="11"/>
      <c r="R692" s="43"/>
      <c r="V692" s="14"/>
    </row>
    <row r="693" spans="1:22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8"/>
      <c r="O693" s="10"/>
      <c r="P693" s="10"/>
      <c r="Q693" s="11"/>
      <c r="R693" s="43"/>
      <c r="V693" s="14"/>
    </row>
    <row r="694" spans="1:22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8"/>
      <c r="O694" s="10"/>
      <c r="P694" s="10"/>
      <c r="Q694" s="11"/>
      <c r="R694" s="43"/>
    </row>
    <row r="695" spans="1:22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27"/>
      <c r="M695" s="8"/>
      <c r="N695" s="28"/>
      <c r="O695" s="10"/>
      <c r="P695" s="10"/>
      <c r="Q695" s="11"/>
      <c r="R695" s="43"/>
      <c r="V695" s="14"/>
    </row>
    <row r="696" spans="1:22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8"/>
      <c r="O696" s="10"/>
      <c r="P696" s="10"/>
      <c r="Q696" s="11"/>
      <c r="R696" s="43"/>
    </row>
    <row r="697" spans="1:22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8"/>
      <c r="O697" s="10"/>
      <c r="P697" s="10"/>
      <c r="Q697" s="11"/>
      <c r="R697" s="43"/>
      <c r="V697" s="14"/>
    </row>
    <row r="698" spans="1:22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24"/>
      <c r="M698" s="8"/>
      <c r="N698" s="28"/>
      <c r="O698" s="10"/>
      <c r="P698" s="10"/>
      <c r="Q698" s="11"/>
      <c r="R698" s="43"/>
      <c r="V698" s="14"/>
    </row>
    <row r="699" spans="1:22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24"/>
      <c r="M699" s="8"/>
      <c r="N699" s="21"/>
      <c r="O699" s="10"/>
      <c r="P699" s="10"/>
      <c r="Q699" s="11"/>
      <c r="R699" s="43"/>
    </row>
    <row r="700" spans="1:22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0"/>
      <c r="Q700" s="11"/>
      <c r="R700" s="43"/>
    </row>
    <row r="701" spans="1:22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24"/>
      <c r="M701" s="8"/>
      <c r="N701" s="21"/>
      <c r="O701" s="10"/>
      <c r="P701" s="10"/>
      <c r="Q701" s="11"/>
      <c r="R701" s="43"/>
    </row>
    <row r="702" spans="1:22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7"/>
      <c r="M702" s="8"/>
      <c r="N702" s="21"/>
      <c r="O702" s="10"/>
      <c r="P702" s="10"/>
      <c r="Q702" s="11"/>
      <c r="R702" s="43"/>
      <c r="V702" s="14"/>
    </row>
    <row r="703" spans="1:22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6"/>
      <c r="L703" s="6"/>
      <c r="M703" s="8"/>
      <c r="N703" s="21"/>
      <c r="O703" s="10"/>
      <c r="P703" s="10"/>
      <c r="Q703" s="11"/>
      <c r="R703" s="43"/>
    </row>
    <row r="704" spans="1:22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0"/>
      <c r="Q704" s="11"/>
      <c r="R704" s="43"/>
      <c r="V704" s="14"/>
    </row>
    <row r="705" spans="1:23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7"/>
      <c r="M705" s="8"/>
      <c r="N705" s="21"/>
      <c r="O705" s="10"/>
      <c r="P705" s="10"/>
      <c r="Q705" s="11"/>
      <c r="R705" s="4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6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7"/>
      <c r="K711" s="7"/>
      <c r="L711" s="7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7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6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9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56"/>
      <c r="I721" s="7"/>
      <c r="J721" s="6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22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29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29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29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7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6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7"/>
      <c r="K731" s="6"/>
      <c r="L731" s="6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7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7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6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7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7"/>
      <c r="K736" s="7"/>
      <c r="L736" s="7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7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9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7"/>
      <c r="J742" s="6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22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29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6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9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6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6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22"/>
      <c r="I756" s="7"/>
      <c r="J756" s="6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22"/>
      <c r="I757" s="6"/>
      <c r="J757" s="6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20"/>
      <c r="B758" s="52"/>
      <c r="C758" s="59"/>
      <c r="D758" s="60"/>
      <c r="E758" s="60"/>
      <c r="F758" s="60"/>
      <c r="G758" s="60"/>
      <c r="H758" s="15"/>
      <c r="I758" s="6"/>
      <c r="J758" s="29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6"/>
      <c r="L761" s="7"/>
      <c r="M761" s="8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27"/>
      <c r="L762" s="6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6"/>
      <c r="L763" s="7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21"/>
      <c r="O764" s="10"/>
      <c r="P764" s="125"/>
      <c r="Q764" s="3"/>
      <c r="R764" s="50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31"/>
      <c r="N765" s="21"/>
      <c r="O765" s="10"/>
      <c r="P765" s="125"/>
      <c r="Q765" s="3"/>
      <c r="R765" s="50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9"/>
      <c r="O766" s="10"/>
      <c r="P766" s="125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30"/>
      <c r="P768" s="126"/>
      <c r="Q768" s="3"/>
      <c r="W768" s="3"/>
    </row>
    <row r="769" spans="1:23" s="13" customFormat="1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30"/>
      <c r="P769" s="126"/>
      <c r="Q769" s="3"/>
      <c r="W769" s="3"/>
    </row>
    <row r="770" spans="1:23" ht="22.5" customHeight="1" x14ac:dyDescent="0.55000000000000004">
      <c r="A770" s="5"/>
      <c r="B770" s="52"/>
      <c r="C770" s="59"/>
      <c r="D770" s="60"/>
      <c r="E770" s="60"/>
      <c r="F770" s="60"/>
      <c r="G770" s="60"/>
      <c r="H770" s="22"/>
      <c r="I770" s="7"/>
      <c r="J770" s="6"/>
      <c r="K770" s="7"/>
      <c r="L770" s="6"/>
      <c r="M770" s="31"/>
      <c r="N770" s="21"/>
      <c r="O770" s="10"/>
      <c r="P770" s="125"/>
    </row>
    <row r="771" spans="1:23" ht="22.5" customHeight="1" x14ac:dyDescent="0.55000000000000004">
      <c r="A771" s="5"/>
      <c r="B771" s="52"/>
      <c r="C771" s="59"/>
      <c r="D771" s="60"/>
      <c r="E771" s="60"/>
      <c r="F771" s="60"/>
      <c r="G771" s="60"/>
      <c r="H771" s="54"/>
      <c r="I771" s="6"/>
      <c r="J771" s="6"/>
      <c r="K771" s="7"/>
      <c r="L771" s="6"/>
      <c r="M771" s="31"/>
      <c r="N771" s="21"/>
      <c r="O771" s="10"/>
      <c r="P771" s="125"/>
    </row>
    <row r="772" spans="1:23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29"/>
      <c r="K772" s="7"/>
      <c r="L772" s="6"/>
      <c r="M772" s="31"/>
      <c r="N772" s="21"/>
      <c r="O772" s="10"/>
      <c r="P772" s="125"/>
    </row>
    <row r="773" spans="1:23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31"/>
      <c r="N773" s="21"/>
      <c r="O773" s="10"/>
      <c r="P773" s="125"/>
    </row>
    <row r="774" spans="1:23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31"/>
      <c r="N774" s="21"/>
      <c r="O774" s="10"/>
      <c r="P774" s="125"/>
    </row>
    <row r="775" spans="1:23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31"/>
      <c r="N775" s="21"/>
      <c r="O775" s="10"/>
      <c r="P775" s="125"/>
    </row>
    <row r="776" spans="1:23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6"/>
      <c r="L776" s="6"/>
      <c r="M776" s="31"/>
      <c r="N776" s="21"/>
      <c r="O776" s="10"/>
      <c r="P776" s="125"/>
    </row>
    <row r="777" spans="1:23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31"/>
      <c r="N777" s="21"/>
      <c r="O777" s="10"/>
      <c r="P777" s="125"/>
    </row>
    <row r="778" spans="1:23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23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23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9"/>
      <c r="O780" s="10"/>
      <c r="P780" s="125"/>
    </row>
    <row r="781" spans="1:23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23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30"/>
      <c r="P782" s="126"/>
    </row>
    <row r="783" spans="1:23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30"/>
      <c r="P783" s="126"/>
    </row>
    <row r="784" spans="1:23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18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9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20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21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20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8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21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16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32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1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33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9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33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9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16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16"/>
      <c r="O860" s="10"/>
      <c r="P860" s="125"/>
    </row>
    <row r="861" spans="1:16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34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34"/>
      <c r="O867" s="10"/>
      <c r="P867" s="125"/>
    </row>
    <row r="868" spans="1:16" x14ac:dyDescent="0.55000000000000004">
      <c r="A868" s="5"/>
      <c r="B868" s="52"/>
      <c r="C868" s="59"/>
      <c r="D868" s="60"/>
      <c r="E868" s="60"/>
      <c r="F868" s="60"/>
      <c r="G868" s="60"/>
      <c r="H868" s="55"/>
      <c r="I868" s="7"/>
      <c r="J868" s="7"/>
      <c r="K868" s="7"/>
      <c r="L868" s="7"/>
      <c r="M868" s="35"/>
      <c r="N868" s="34"/>
      <c r="O868" s="10"/>
      <c r="P868" s="125"/>
    </row>
    <row r="869" spans="1:16" x14ac:dyDescent="0.55000000000000004">
      <c r="A869" s="36"/>
      <c r="B869" s="52"/>
      <c r="C869" s="59"/>
      <c r="D869" s="60"/>
      <c r="E869" s="60"/>
      <c r="F869" s="60"/>
      <c r="G869" s="60"/>
      <c r="H869" s="57"/>
      <c r="I869" s="37"/>
      <c r="J869" s="37"/>
      <c r="K869" s="38"/>
      <c r="L869" s="37"/>
      <c r="M869" s="39"/>
      <c r="N869" s="40"/>
      <c r="O869" s="41"/>
      <c r="P869" s="125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2"/>
      <c r="N872" s="44"/>
      <c r="O872" s="45"/>
      <c r="P872" s="124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2"/>
      <c r="N873" s="44"/>
      <c r="O873" s="45"/>
      <c r="P873" s="124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  <row r="879" spans="1:16" x14ac:dyDescent="0.55000000000000004">
      <c r="A879" s="42"/>
      <c r="B879" s="53"/>
      <c r="H879" s="58"/>
      <c r="I879" s="43"/>
      <c r="J879" s="43"/>
      <c r="K879" s="43"/>
      <c r="L879" s="43"/>
      <c r="M879" s="46"/>
      <c r="N879" s="42"/>
      <c r="O879" s="47"/>
    </row>
  </sheetData>
  <autoFilter ref="A2:AO683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51">
    <cfRule type="duplicateValues" dxfId="25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AB8B-5A9E-4D25-B030-7483A162F388}">
  <sheetPr>
    <pageSetUpPr fitToPage="1"/>
  </sheetPr>
  <dimension ref="A1:AO878"/>
  <sheetViews>
    <sheetView zoomScale="70" zoomScaleNormal="70" workbookViewId="0">
      <pane xSplit="2" ySplit="2" topLeftCell="C121" activePane="bottomRight" state="frozen"/>
      <selection pane="topRight" activeCell="C1" sqref="C1"/>
      <selection pane="bottomLeft" activeCell="A3" sqref="A3"/>
      <selection pane="bottomRight" activeCell="N125" sqref="N12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43">
        <f>$AB$1/P3</f>
        <v>160</v>
      </c>
      <c r="X3" s="50"/>
      <c r="Y3" s="50">
        <f>$Y$1/R3</f>
        <v>6.25</v>
      </c>
      <c r="Z3" s="50"/>
      <c r="AA3" s="50"/>
      <c r="AB3" s="50">
        <f>$Y$1/R3</f>
        <v>6.25</v>
      </c>
      <c r="AC3" s="118"/>
      <c r="AD3" s="119"/>
      <c r="AE3" s="119">
        <f>$Y$1/R3</f>
        <v>6.25</v>
      </c>
      <c r="AF3" s="119"/>
      <c r="AG3" s="119"/>
      <c r="AH3" s="119">
        <f>$Y$1/R3</f>
        <v>6.25</v>
      </c>
      <c r="AI3" s="119"/>
      <c r="AJ3" s="119"/>
      <c r="AK3" s="119">
        <f>$Y$1/R3</f>
        <v>6.25</v>
      </c>
      <c r="AL3" s="119"/>
      <c r="AM3" s="119"/>
      <c r="AN3" s="119">
        <f>$Y$1/R3</f>
        <v>6.25</v>
      </c>
    </row>
    <row r="4" spans="1:40" ht="22.5" customHeight="1" x14ac:dyDescent="0.55000000000000004">
      <c r="A4" s="5"/>
      <c r="B4" s="52" t="s">
        <v>66</v>
      </c>
      <c r="C4" s="110"/>
      <c r="D4" s="128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10034196</v>
      </c>
      <c r="F48" s="71"/>
      <c r="G48" s="71"/>
      <c r="H48" s="71"/>
      <c r="I48" s="64"/>
      <c r="J48" s="64"/>
      <c r="K48" s="71"/>
      <c r="L48" s="112"/>
      <c r="M48" s="8"/>
      <c r="N48" s="87" t="s">
        <v>231</v>
      </c>
      <c r="O48" s="10">
        <v>1.5253499959247916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8">
        <v>30022139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203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10034196</v>
      </c>
      <c r="F65" s="71"/>
      <c r="G65" s="71"/>
      <c r="H65" s="71"/>
      <c r="I65" s="64"/>
      <c r="J65" s="64"/>
      <c r="K65" s="71"/>
      <c r="L65" s="112"/>
      <c r="M65" s="8"/>
      <c r="N65" s="87" t="s">
        <v>231</v>
      </c>
      <c r="O65" s="10">
        <v>0.18869515646201399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8">
        <v>30022147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208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10034196</v>
      </c>
      <c r="F82" s="71"/>
      <c r="G82" s="71"/>
      <c r="H82" s="71"/>
      <c r="I82" s="64"/>
      <c r="J82" s="64"/>
      <c r="K82" s="71"/>
      <c r="L82" s="112"/>
      <c r="M82" s="8"/>
      <c r="N82" s="87" t="s">
        <v>231</v>
      </c>
      <c r="O82" s="10">
        <v>0.24583026727906404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8">
        <v>30022155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218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28">
        <v>30023081</v>
      </c>
      <c r="G94" s="71"/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28">
        <v>30023080</v>
      </c>
      <c r="H95" s="71"/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10034196</v>
      </c>
      <c r="F99" s="71"/>
      <c r="G99" s="71"/>
      <c r="H99" s="71"/>
      <c r="I99" s="64"/>
      <c r="J99" s="64"/>
      <c r="K99" s="71"/>
      <c r="L99" s="112"/>
      <c r="M99" s="8"/>
      <c r="N99" s="87" t="s">
        <v>231</v>
      </c>
      <c r="O99" s="10">
        <v>0.25820884366902414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">
        <v>254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">
        <v>255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">
        <v>256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">
        <v>235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">
        <v>236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">
        <v>237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">
        <v>257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">
        <v>258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">
        <v>259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">
        <v>238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">
        <v>239</v>
      </c>
      <c r="O116" s="10">
        <v>8</v>
      </c>
      <c r="P116" s="10" t="s">
        <v>294</v>
      </c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">
        <v>240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">
        <v>241</v>
      </c>
      <c r="O118" s="10">
        <v>8</v>
      </c>
      <c r="P118" s="10" t="s">
        <v>294</v>
      </c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">
        <v>260</v>
      </c>
      <c r="O119" s="10">
        <v>1</v>
      </c>
      <c r="P119" s="10" t="s">
        <v>294</v>
      </c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">
        <v>261</v>
      </c>
      <c r="O120" s="10">
        <v>1</v>
      </c>
      <c r="P120" s="10" t="s">
        <v>294</v>
      </c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">
        <v>242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">
        <v>262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">
        <v>263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">
        <v>264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10034180</v>
      </c>
      <c r="E125" s="115" t="s">
        <v>293</v>
      </c>
      <c r="F125" s="64"/>
      <c r="G125" s="71"/>
      <c r="H125" s="71"/>
      <c r="I125" s="71"/>
      <c r="J125" s="71"/>
      <c r="K125" s="71"/>
      <c r="L125" s="112"/>
      <c r="M125" s="8"/>
      <c r="N125" s="87" t="s">
        <v>243</v>
      </c>
      <c r="O125" s="10">
        <v>20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10030478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265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10034191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266</v>
      </c>
      <c r="O127" s="10">
        <v>1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10034192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267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10034193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268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10034194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">
        <v>269</v>
      </c>
      <c r="O130" s="10">
        <v>2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10028465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270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10034195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271</v>
      </c>
      <c r="O132" s="10">
        <v>4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10030481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272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10030482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273</v>
      </c>
      <c r="O134" s="10">
        <v>1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10030483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">
        <v>274</v>
      </c>
      <c r="O135" s="10">
        <v>2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20004974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">
        <v>275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20004972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">
        <v>276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20004087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">
        <v>247</v>
      </c>
      <c r="O138" s="10">
        <v>0.45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20004998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">
        <v>248</v>
      </c>
      <c r="O139" s="10">
        <v>1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20004973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">
        <v>249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20005026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246</v>
      </c>
      <c r="O141" s="10">
        <v>7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10030485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">
        <v>277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20004241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">
        <v>244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20004981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123" t="s">
        <v>245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20004937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16" t="s">
        <v>278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16" t="s">
        <v>279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20004290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16" t="s">
        <v>280</v>
      </c>
      <c r="O147" s="10">
        <v>4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">
        <v>281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20004958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">
        <v>282</v>
      </c>
      <c r="O149" s="10">
        <v>2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20004959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">
        <v>283</v>
      </c>
      <c r="O150" s="10">
        <v>2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20004977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">
        <v>284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20004296</v>
      </c>
      <c r="E152" s="114"/>
      <c r="F152" s="114"/>
      <c r="G152" s="114"/>
      <c r="H152" s="114"/>
      <c r="I152" s="64"/>
      <c r="J152" s="114"/>
      <c r="K152" s="114"/>
      <c r="L152" s="101"/>
      <c r="M152" s="8"/>
      <c r="N152" s="87" t="s">
        <v>286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20004954</v>
      </c>
      <c r="E153" s="64"/>
      <c r="F153" s="114"/>
      <c r="G153" s="114"/>
      <c r="H153" s="114"/>
      <c r="I153" s="64"/>
      <c r="J153" s="114"/>
      <c r="K153" s="114"/>
      <c r="L153" s="101"/>
      <c r="M153" s="8"/>
      <c r="N153" s="87" t="s">
        <v>287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20005001</v>
      </c>
      <c r="E154" s="71"/>
      <c r="F154" s="64"/>
      <c r="G154" s="114"/>
      <c r="H154" s="114"/>
      <c r="I154" s="64"/>
      <c r="J154" s="64"/>
      <c r="K154" s="114"/>
      <c r="L154" s="101"/>
      <c r="M154" s="8"/>
      <c r="N154" s="87" t="s">
        <v>288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20004988</v>
      </c>
      <c r="E155" s="71"/>
      <c r="F155" s="64"/>
      <c r="G155" s="64"/>
      <c r="H155" s="114"/>
      <c r="I155" s="64"/>
      <c r="J155" s="64"/>
      <c r="K155" s="114"/>
      <c r="L155" s="101"/>
      <c r="M155" s="8"/>
      <c r="N155" s="87" t="s">
        <v>289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20004989</v>
      </c>
      <c r="E156" s="71"/>
      <c r="F156" s="114"/>
      <c r="G156" s="64"/>
      <c r="H156" s="64"/>
      <c r="I156" s="64"/>
      <c r="J156" s="64"/>
      <c r="K156" s="114"/>
      <c r="L156" s="101"/>
      <c r="M156" s="8"/>
      <c r="N156" s="87" t="s">
        <v>290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20004982</v>
      </c>
      <c r="E157" s="114"/>
      <c r="F157" s="64"/>
      <c r="G157" s="114"/>
      <c r="H157" s="114"/>
      <c r="I157" s="114"/>
      <c r="J157" s="64"/>
      <c r="K157" s="114"/>
      <c r="L157" s="101"/>
      <c r="M157" s="8"/>
      <c r="N157" s="87" t="s">
        <v>250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20004985</v>
      </c>
      <c r="E158" s="114"/>
      <c r="F158" s="64"/>
      <c r="G158" s="64"/>
      <c r="H158" s="114"/>
      <c r="I158" s="114"/>
      <c r="J158" s="64"/>
      <c r="K158" s="114"/>
      <c r="L158" s="101"/>
      <c r="M158" s="8"/>
      <c r="N158" s="87" t="s">
        <v>251</v>
      </c>
      <c r="O158" s="10">
        <v>4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20004947</v>
      </c>
      <c r="E159" s="114"/>
      <c r="F159" s="114"/>
      <c r="G159" s="64"/>
      <c r="H159" s="64"/>
      <c r="I159" s="114"/>
      <c r="J159" s="64"/>
      <c r="K159" s="114"/>
      <c r="L159" s="101"/>
      <c r="M159" s="8"/>
      <c r="N159" s="87" t="s">
        <v>291</v>
      </c>
      <c r="O159" s="10">
        <v>2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20002006</v>
      </c>
      <c r="E160" s="114"/>
      <c r="F160" s="64"/>
      <c r="G160" s="114"/>
      <c r="H160" s="114"/>
      <c r="I160" s="114"/>
      <c r="J160" s="64"/>
      <c r="K160" s="114"/>
      <c r="L160" s="101"/>
      <c r="M160" s="8"/>
      <c r="N160" s="87" t="s">
        <v>252</v>
      </c>
      <c r="O160" s="10">
        <v>11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20004089</v>
      </c>
      <c r="E161" s="114"/>
      <c r="F161" s="64"/>
      <c r="G161" s="64"/>
      <c r="H161" s="114"/>
      <c r="I161" s="114"/>
      <c r="J161" s="64"/>
      <c r="K161" s="114"/>
      <c r="L161" s="101"/>
      <c r="M161" s="8"/>
      <c r="N161" s="87" t="s">
        <v>253</v>
      </c>
      <c r="O161" s="10">
        <v>2.5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/>
      <c r="E162" s="114"/>
      <c r="F162" s="114"/>
      <c r="G162" s="64"/>
      <c r="H162" s="64"/>
      <c r="I162" s="114"/>
      <c r="J162" s="64"/>
      <c r="K162" s="114"/>
      <c r="L162" s="101"/>
      <c r="M162" s="8"/>
      <c r="N162" s="87"/>
      <c r="O162" s="10"/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114"/>
      <c r="H163" s="64"/>
      <c r="I163" s="114"/>
      <c r="J163" s="64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64"/>
      <c r="H164" s="64"/>
      <c r="I164" s="64"/>
      <c r="J164" s="64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64"/>
      <c r="I165" s="64"/>
      <c r="J165" s="64"/>
      <c r="K165" s="11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6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114"/>
      <c r="I167" s="64"/>
      <c r="J167" s="64"/>
      <c r="K167" s="6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11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6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64"/>
      <c r="F181" s="114"/>
      <c r="G181" s="114"/>
      <c r="H181" s="114"/>
      <c r="I181" s="64"/>
      <c r="J181" s="65"/>
      <c r="K181" s="66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6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6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11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114"/>
      <c r="J188" s="64"/>
      <c r="K188" s="114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3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114"/>
      <c r="G190" s="114"/>
      <c r="H190" s="113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71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64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71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64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71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5"/>
      <c r="K198" s="66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64"/>
      <c r="J199" s="114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64"/>
      <c r="J201" s="114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114"/>
      <c r="J202" s="113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114"/>
      <c r="F206" s="71"/>
      <c r="G206" s="114"/>
      <c r="H206" s="114"/>
      <c r="I206" s="64"/>
      <c r="J206" s="65"/>
      <c r="K206" s="66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71"/>
      <c r="G207" s="114"/>
      <c r="H207" s="114"/>
      <c r="I207" s="64"/>
      <c r="J207" s="65"/>
      <c r="K207" s="66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71"/>
      <c r="I208" s="6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6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11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71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114"/>
      <c r="J215" s="64"/>
      <c r="K215" s="65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64"/>
      <c r="J216" s="114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64"/>
      <c r="J218" s="114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114"/>
      <c r="J219" s="113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114"/>
      <c r="J222" s="113"/>
      <c r="K222" s="114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114"/>
      <c r="F223" s="71"/>
      <c r="G223" s="114"/>
      <c r="H223" s="114"/>
      <c r="I223" s="64"/>
      <c r="J223" s="65"/>
      <c r="K223" s="66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71"/>
      <c r="G224" s="114"/>
      <c r="H224" s="114"/>
      <c r="I224" s="64"/>
      <c r="J224" s="65"/>
      <c r="K224" s="66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71"/>
      <c r="I225" s="6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114"/>
      <c r="I228" s="11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114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71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64"/>
      <c r="I232" s="114"/>
      <c r="J232" s="64"/>
      <c r="K232" s="65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64"/>
      <c r="J233" s="114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64"/>
      <c r="J235" s="114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114"/>
      <c r="J236" s="113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114"/>
      <c r="J239" s="113"/>
      <c r="K239" s="11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114"/>
      <c r="H240" s="114"/>
      <c r="I240" s="114"/>
      <c r="J240" s="114"/>
      <c r="K240" s="65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114"/>
      <c r="H241" s="114"/>
      <c r="I241" s="114"/>
      <c r="J241" s="114"/>
      <c r="K241" s="65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114"/>
      <c r="J242" s="114"/>
      <c r="K242" s="11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11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11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11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11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11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11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11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71"/>
      <c r="K268" s="6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71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64"/>
      <c r="K272" s="6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11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11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114"/>
      <c r="F276" s="114"/>
      <c r="G276" s="114"/>
      <c r="H276" s="114"/>
      <c r="I276" s="6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114"/>
      <c r="F279" s="114"/>
      <c r="G279" s="114"/>
      <c r="H279" s="114"/>
      <c r="I279" s="64"/>
      <c r="J279" s="114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/>
      <c r="C280" s="63"/>
      <c r="D280" s="64"/>
      <c r="E280" s="114"/>
      <c r="F280" s="114"/>
      <c r="G280" s="114"/>
      <c r="H280" s="114"/>
      <c r="I280" s="114"/>
      <c r="J280" s="113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/>
      <c r="C283" s="63"/>
      <c r="D283" s="64"/>
      <c r="E283" s="114"/>
      <c r="F283" s="114"/>
      <c r="G283" s="114"/>
      <c r="H283" s="114"/>
      <c r="I283" s="114"/>
      <c r="J283" s="113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71"/>
      <c r="G284" s="114"/>
      <c r="H284" s="114"/>
      <c r="I284" s="114"/>
      <c r="J284" s="114"/>
      <c r="K284" s="6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71"/>
      <c r="G285" s="114"/>
      <c r="H285" s="114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71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4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64"/>
      <c r="I288" s="114"/>
      <c r="J288" s="114"/>
      <c r="K288" s="6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114"/>
      <c r="F289" s="114"/>
      <c r="G289" s="114"/>
      <c r="H289" s="114"/>
      <c r="I289" s="64"/>
      <c r="J289" s="114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114"/>
      <c r="F291" s="114"/>
      <c r="G291" s="114"/>
      <c r="H291" s="114"/>
      <c r="I291" s="64"/>
      <c r="J291" s="114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/>
      <c r="C292" s="63"/>
      <c r="D292" s="64"/>
      <c r="E292" s="114"/>
      <c r="F292" s="114"/>
      <c r="G292" s="114"/>
      <c r="H292" s="114"/>
      <c r="I292" s="114"/>
      <c r="J292" s="113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/>
      <c r="C295" s="63"/>
      <c r="D295" s="64"/>
      <c r="E295" s="114"/>
      <c r="F295" s="114"/>
      <c r="G295" s="114"/>
      <c r="H295" s="114"/>
      <c r="I295" s="114"/>
      <c r="J295" s="113"/>
      <c r="K295" s="11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 t="s">
        <v>66</v>
      </c>
      <c r="C296" s="63"/>
      <c r="D296" s="64"/>
      <c r="E296" s="64"/>
      <c r="F296" s="71"/>
      <c r="G296" s="11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 t="s">
        <v>66</v>
      </c>
      <c r="C297" s="63"/>
      <c r="D297" s="64"/>
      <c r="E297" s="64"/>
      <c r="F297" s="71"/>
      <c r="G297" s="114"/>
      <c r="H297" s="114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71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4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s="117" customFormat="1" ht="22.5" customHeight="1" x14ac:dyDescent="0.55000000000000004">
      <c r="A301" s="116"/>
      <c r="B301" s="52" t="s">
        <v>66</v>
      </c>
      <c r="C301" s="63"/>
      <c r="D301" s="64"/>
      <c r="E301" s="64"/>
      <c r="F301" s="64"/>
      <c r="G301" s="6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S301" s="13"/>
      <c r="T301" s="13"/>
      <c r="U301" s="13"/>
      <c r="V301" s="13"/>
      <c r="W301" s="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3"/>
    </row>
    <row r="302" spans="1:41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114"/>
      <c r="I302" s="114"/>
      <c r="J302" s="114"/>
      <c r="K302" s="64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</row>
    <row r="303" spans="1:41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64"/>
      <c r="I303" s="64"/>
      <c r="J303" s="64"/>
      <c r="K303" s="65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</row>
    <row r="304" spans="1:41" s="117" customFormat="1" ht="22.5" customHeight="1" x14ac:dyDescent="0.55000000000000004">
      <c r="A304" s="116"/>
      <c r="B304" s="52" t="s">
        <v>66</v>
      </c>
      <c r="C304" s="63"/>
      <c r="D304" s="64"/>
      <c r="E304" s="64"/>
      <c r="F304" s="64"/>
      <c r="G304" s="64"/>
      <c r="H304" s="64"/>
      <c r="I304" s="64"/>
      <c r="J304" s="64"/>
      <c r="K304" s="65"/>
      <c r="L304" s="101"/>
      <c r="M304" s="8"/>
      <c r="N304" s="87"/>
      <c r="O304" s="10"/>
      <c r="P304" s="10"/>
      <c r="Q304" s="11"/>
      <c r="R304" s="43"/>
      <c r="S304" s="13"/>
      <c r="T304" s="13"/>
      <c r="U304" s="13"/>
      <c r="V304" s="13"/>
      <c r="W304" s="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3"/>
    </row>
    <row r="305" spans="1:41" ht="22.5" customHeight="1" x14ac:dyDescent="0.55000000000000004">
      <c r="A305" s="5"/>
      <c r="B305" s="52" t="s">
        <v>66</v>
      </c>
      <c r="C305" s="63"/>
      <c r="D305" s="64"/>
      <c r="E305" s="114"/>
      <c r="F305" s="114"/>
      <c r="G305" s="114"/>
      <c r="H305" s="114"/>
      <c r="I305" s="64"/>
      <c r="J305" s="114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114"/>
      <c r="F307" s="114"/>
      <c r="G307" s="114"/>
      <c r="H307" s="114"/>
      <c r="I307" s="64"/>
      <c r="J307" s="114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/>
      <c r="C308" s="63"/>
      <c r="D308" s="64"/>
      <c r="E308" s="114"/>
      <c r="F308" s="114"/>
      <c r="G308" s="114"/>
      <c r="H308" s="114"/>
      <c r="I308" s="114"/>
      <c r="J308" s="113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/>
      <c r="C311" s="63"/>
      <c r="D311" s="64"/>
      <c r="E311" s="114"/>
      <c r="F311" s="114"/>
      <c r="G311" s="114"/>
      <c r="H311" s="114"/>
      <c r="I311" s="114"/>
      <c r="J311" s="113"/>
      <c r="K311" s="11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71"/>
      <c r="G312" s="11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 t="s">
        <v>66</v>
      </c>
      <c r="C313" s="63"/>
      <c r="D313" s="64"/>
      <c r="E313" s="64"/>
      <c r="F313" s="71"/>
      <c r="G313" s="114"/>
      <c r="H313" s="114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71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s="117" customFormat="1" ht="22.5" customHeight="1" x14ac:dyDescent="0.55000000000000004">
      <c r="A317" s="116"/>
      <c r="B317" s="52" t="s">
        <v>66</v>
      </c>
      <c r="C317" s="63"/>
      <c r="D317" s="64"/>
      <c r="E317" s="64"/>
      <c r="F317" s="64"/>
      <c r="G317" s="6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S317" s="13"/>
      <c r="T317" s="13"/>
      <c r="U317" s="13"/>
      <c r="V317" s="13"/>
      <c r="W317" s="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3"/>
    </row>
    <row r="318" spans="1:41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114"/>
      <c r="I318" s="114"/>
      <c r="J318" s="114"/>
      <c r="K318" s="64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</row>
    <row r="319" spans="1:41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</row>
    <row r="320" spans="1:41" s="117" customFormat="1" ht="22.5" customHeight="1" x14ac:dyDescent="0.55000000000000004">
      <c r="A320" s="116"/>
      <c r="B320" s="52" t="s">
        <v>66</v>
      </c>
      <c r="C320" s="63"/>
      <c r="D320" s="64"/>
      <c r="E320" s="64"/>
      <c r="F320" s="64"/>
      <c r="G320" s="64"/>
      <c r="H320" s="64"/>
      <c r="I320" s="64"/>
      <c r="J320" s="64"/>
      <c r="K320" s="65"/>
      <c r="L320" s="101"/>
      <c r="M320" s="8"/>
      <c r="N320" s="87"/>
      <c r="O320" s="10"/>
      <c r="P320" s="10"/>
      <c r="Q320" s="11"/>
      <c r="R320" s="43"/>
      <c r="S320" s="13"/>
      <c r="T320" s="13"/>
      <c r="U320" s="13"/>
      <c r="V320" s="13"/>
      <c r="W320" s="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3"/>
    </row>
    <row r="321" spans="1:40" ht="22.5" customHeight="1" x14ac:dyDescent="0.55000000000000004">
      <c r="A321" s="5"/>
      <c r="B321" s="52" t="s">
        <v>66</v>
      </c>
      <c r="C321" s="63"/>
      <c r="D321" s="64"/>
      <c r="E321" s="114"/>
      <c r="F321" s="114"/>
      <c r="G321" s="114"/>
      <c r="H321" s="114"/>
      <c r="I321" s="64"/>
      <c r="J321" s="114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114"/>
      <c r="F323" s="114"/>
      <c r="G323" s="114"/>
      <c r="H323" s="114"/>
      <c r="I323" s="64"/>
      <c r="J323" s="114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/>
      <c r="C324" s="63"/>
      <c r="D324" s="64"/>
      <c r="E324" s="114"/>
      <c r="F324" s="114"/>
      <c r="G324" s="114"/>
      <c r="H324" s="114"/>
      <c r="I324" s="114"/>
      <c r="J324" s="113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/>
      <c r="C327" s="63"/>
      <c r="D327" s="64"/>
      <c r="E327" s="114"/>
      <c r="F327" s="114"/>
      <c r="G327" s="114"/>
      <c r="H327" s="114"/>
      <c r="I327" s="114"/>
      <c r="J327" s="113"/>
      <c r="K327" s="11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4"/>
      <c r="H328" s="11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71"/>
      <c r="G329" s="113"/>
      <c r="H329" s="114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64"/>
      <c r="J330" s="6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4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71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43"/>
      <c r="X337" s="92"/>
      <c r="Y337" s="92"/>
      <c r="Z337" s="92"/>
      <c r="AA337" s="92"/>
      <c r="AB337" s="92"/>
      <c r="AC337" s="93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</row>
    <row r="338" spans="1:40" ht="22.5" customHeight="1" x14ac:dyDescent="0.55000000000000004">
      <c r="A338" s="5"/>
      <c r="B338" s="52" t="s">
        <v>66</v>
      </c>
      <c r="C338" s="63"/>
      <c r="D338" s="64"/>
      <c r="E338" s="114"/>
      <c r="F338" s="114"/>
      <c r="G338" s="114"/>
      <c r="H338" s="114"/>
      <c r="I338" s="64"/>
      <c r="J338" s="114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114"/>
      <c r="F340" s="114"/>
      <c r="G340" s="114"/>
      <c r="H340" s="114"/>
      <c r="I340" s="64"/>
      <c r="J340" s="114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/>
      <c r="C341" s="63"/>
      <c r="D341" s="64"/>
      <c r="E341" s="114"/>
      <c r="F341" s="114"/>
      <c r="G341" s="114"/>
      <c r="H341" s="114"/>
      <c r="I341" s="114"/>
      <c r="J341" s="113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114"/>
      <c r="H345" s="64"/>
      <c r="I345" s="114"/>
      <c r="J345" s="114"/>
      <c r="K345" s="6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114"/>
      <c r="H346" s="64"/>
      <c r="I346" s="64"/>
      <c r="J346" s="64"/>
      <c r="K346" s="64"/>
      <c r="L346" s="101"/>
      <c r="M346" s="8"/>
      <c r="N346" s="87"/>
      <c r="O346" s="10"/>
      <c r="P346" s="10"/>
      <c r="Q346" s="11"/>
      <c r="R346" s="43"/>
      <c r="X346" s="92"/>
      <c r="Y346" s="92"/>
      <c r="Z346" s="92"/>
      <c r="AA346" s="92"/>
      <c r="AB346" s="92"/>
      <c r="AC346" s="93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</row>
    <row r="347" spans="1:40" ht="22.5" customHeight="1" x14ac:dyDescent="0.55000000000000004">
      <c r="A347" s="5"/>
      <c r="B347" s="52" t="s">
        <v>66</v>
      </c>
      <c r="C347" s="63"/>
      <c r="D347" s="64"/>
      <c r="E347" s="114"/>
      <c r="F347" s="114"/>
      <c r="G347" s="114"/>
      <c r="H347" s="114"/>
      <c r="I347" s="64"/>
      <c r="J347" s="114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 t="s">
        <v>66</v>
      </c>
      <c r="C349" s="63"/>
      <c r="D349" s="64"/>
      <c r="E349" s="114"/>
      <c r="F349" s="114"/>
      <c r="G349" s="114"/>
      <c r="H349" s="114"/>
      <c r="I349" s="64"/>
      <c r="J349" s="114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/>
      <c r="C350" s="63"/>
      <c r="D350" s="64"/>
      <c r="E350" s="114"/>
      <c r="F350" s="114"/>
      <c r="G350" s="114"/>
      <c r="H350" s="114"/>
      <c r="I350" s="114"/>
      <c r="J350" s="113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/>
      <c r="C353" s="63"/>
      <c r="D353" s="64"/>
      <c r="E353" s="114"/>
      <c r="F353" s="114"/>
      <c r="G353" s="114"/>
      <c r="H353" s="114"/>
      <c r="I353" s="114"/>
      <c r="J353" s="113"/>
      <c r="K353" s="114"/>
      <c r="L353" s="101"/>
      <c r="M353" s="8"/>
      <c r="N353" s="87"/>
      <c r="O353" s="10"/>
      <c r="P353" s="10"/>
      <c r="Q353" s="11"/>
      <c r="R353" s="43"/>
      <c r="X353" s="50"/>
      <c r="Y353" s="50"/>
      <c r="Z353" s="50"/>
      <c r="AA353" s="50"/>
      <c r="AB353" s="50"/>
      <c r="AC353" s="118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114"/>
      <c r="H354" s="114"/>
      <c r="I354" s="114"/>
      <c r="J354" s="64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64"/>
      <c r="I355" s="6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4"/>
      <c r="H356" s="114"/>
      <c r="I356" s="114"/>
      <c r="J356" s="6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114"/>
      <c r="I357" s="114"/>
      <c r="J357" s="114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4"/>
      <c r="H358" s="64"/>
      <c r="I358" s="64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11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64"/>
      <c r="H363" s="66"/>
      <c r="I363" s="66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6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43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64"/>
      <c r="G374" s="114"/>
      <c r="H374" s="64"/>
      <c r="I374" s="64"/>
      <c r="J374" s="66"/>
      <c r="K374" s="64"/>
      <c r="L374" s="101"/>
      <c r="M374" s="8"/>
      <c r="N374" s="87"/>
      <c r="O374" s="10"/>
      <c r="P374" s="10"/>
      <c r="Q374" s="11"/>
      <c r="R374" s="43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64"/>
      <c r="G376" s="114"/>
      <c r="H376" s="64"/>
      <c r="I376" s="64"/>
      <c r="J376" s="66"/>
      <c r="K376" s="64"/>
      <c r="L376" s="101"/>
      <c r="M376" s="8"/>
      <c r="N376" s="87"/>
      <c r="O376" s="10"/>
      <c r="P376" s="10"/>
      <c r="Q376" s="11"/>
      <c r="R376" s="43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115"/>
      <c r="E382" s="64"/>
      <c r="F382" s="64"/>
      <c r="G382" s="6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64"/>
      <c r="G388" s="114"/>
      <c r="H388" s="64"/>
      <c r="I388" s="64"/>
      <c r="J388" s="66"/>
      <c r="K388" s="64"/>
      <c r="L388" s="101"/>
      <c r="M388" s="8"/>
      <c r="N388" s="87"/>
      <c r="O388" s="10"/>
      <c r="P388" s="10"/>
      <c r="Q388" s="91"/>
      <c r="R388" s="43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64"/>
      <c r="G390" s="114"/>
      <c r="H390" s="64"/>
      <c r="I390" s="64"/>
      <c r="J390" s="66"/>
      <c r="K390" s="64"/>
      <c r="L390" s="101"/>
      <c r="M390" s="8"/>
      <c r="N390" s="87"/>
      <c r="O390" s="10"/>
      <c r="P390" s="10"/>
      <c r="Q390" s="91"/>
      <c r="R390" s="43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2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64"/>
      <c r="G402" s="114"/>
      <c r="H402" s="64"/>
      <c r="I402" s="64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114"/>
      <c r="F404" s="64"/>
      <c r="G404" s="114"/>
      <c r="H404" s="64"/>
      <c r="I404" s="64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43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43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43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115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86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86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86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86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12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X478" s="92"/>
      <c r="Y478" s="92"/>
      <c r="Z478" s="92"/>
      <c r="AA478" s="92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43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5"/>
      <c r="I480" s="66"/>
      <c r="J480" s="66"/>
      <c r="K480" s="66"/>
      <c r="L480" s="101"/>
      <c r="M480" s="8"/>
      <c r="N480" s="16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6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43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6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6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7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6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7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7"/>
      <c r="O495" s="10"/>
      <c r="P495" s="10"/>
      <c r="Q495" s="11"/>
      <c r="R495" s="12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4"/>
      <c r="G497" s="64"/>
      <c r="H497" s="65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4"/>
      <c r="E500" s="64"/>
      <c r="F500" s="65"/>
      <c r="G500" s="66"/>
      <c r="H500" s="66"/>
      <c r="I500" s="66"/>
      <c r="J500" s="66"/>
      <c r="K500" s="66"/>
      <c r="L500" s="101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63"/>
      <c r="D501" s="66"/>
      <c r="E501" s="64"/>
      <c r="F501" s="66"/>
      <c r="G501" s="70"/>
      <c r="H501" s="66"/>
      <c r="I501" s="66"/>
      <c r="J501" s="66"/>
      <c r="K501" s="66"/>
      <c r="L501" s="101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102"/>
      <c r="D502" s="103"/>
      <c r="E502" s="103"/>
      <c r="F502" s="103"/>
      <c r="G502" s="104"/>
      <c r="H502" s="103"/>
      <c r="I502" s="103"/>
      <c r="J502" s="103"/>
      <c r="K502" s="103"/>
      <c r="L502" s="105"/>
      <c r="M502" s="8"/>
      <c r="N502" s="86"/>
      <c r="O502" s="10"/>
      <c r="P502" s="10"/>
      <c r="Q502" s="11"/>
      <c r="R502" s="12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89"/>
      <c r="F503" s="89"/>
      <c r="H503" s="29"/>
      <c r="I503" s="89"/>
      <c r="J503" s="89"/>
      <c r="K503" s="89"/>
      <c r="L503" s="22"/>
      <c r="M503" s="8"/>
      <c r="N503" s="86"/>
      <c r="O503" s="10"/>
      <c r="P503" s="10"/>
      <c r="Q503" s="1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60"/>
      <c r="E506" s="60"/>
      <c r="F506" s="29"/>
      <c r="G506" s="89"/>
      <c r="H506" s="89"/>
      <c r="I506" s="89"/>
      <c r="J506" s="89"/>
      <c r="K506" s="89"/>
      <c r="L506" s="22"/>
      <c r="M506" s="8"/>
      <c r="N506" s="9"/>
      <c r="O506" s="10"/>
      <c r="P506" s="10"/>
      <c r="Q506" s="9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60"/>
      <c r="F507" s="89"/>
      <c r="H507" s="89"/>
      <c r="I507" s="89"/>
      <c r="J507" s="89"/>
      <c r="K507" s="89"/>
      <c r="L507" s="22"/>
      <c r="M507" s="8"/>
      <c r="N507" s="86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1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9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92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60"/>
      <c r="H518" s="90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89"/>
      <c r="E519" s="89"/>
      <c r="F519" s="60"/>
      <c r="G519" s="60"/>
      <c r="H519" s="90"/>
      <c r="I519" s="89"/>
      <c r="J519" s="89"/>
      <c r="K519" s="89"/>
      <c r="L519" s="22"/>
      <c r="M519" s="8"/>
      <c r="N519" s="86"/>
      <c r="O519" s="10"/>
      <c r="P519" s="10"/>
      <c r="Q519" s="11"/>
      <c r="R519" s="12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60"/>
      <c r="H520" s="90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29"/>
      <c r="G523" s="89"/>
      <c r="H523" s="89"/>
      <c r="I523" s="89"/>
      <c r="J523" s="89"/>
      <c r="K523" s="89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89"/>
      <c r="E524" s="60"/>
      <c r="F524" s="60"/>
      <c r="G524" s="89"/>
      <c r="H524" s="29"/>
      <c r="I524" s="89"/>
      <c r="J524" s="89"/>
      <c r="K524" s="89"/>
      <c r="L524" s="22"/>
      <c r="M524" s="8"/>
      <c r="N524" s="86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89"/>
      <c r="F525" s="60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89"/>
      <c r="F527" s="89"/>
      <c r="G527" s="89"/>
      <c r="H527" s="29"/>
      <c r="I527" s="89"/>
      <c r="J527" s="89"/>
      <c r="K527" s="89"/>
      <c r="L527" s="22"/>
      <c r="M527" s="8"/>
      <c r="N527" s="9"/>
      <c r="O527" s="10"/>
      <c r="P527" s="10"/>
      <c r="Q527" s="11"/>
      <c r="R527" s="12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60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12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89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2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89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12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60"/>
      <c r="H533" s="8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29"/>
      <c r="G534" s="89"/>
      <c r="H534" s="89"/>
      <c r="I534" s="89"/>
      <c r="J534" s="89"/>
      <c r="K534" s="89"/>
      <c r="L534" s="22"/>
      <c r="M534" s="8"/>
      <c r="N534" s="9"/>
      <c r="O534" s="10"/>
      <c r="P534" s="10"/>
      <c r="Q534" s="9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29"/>
      <c r="G536" s="89"/>
      <c r="H536" s="89"/>
      <c r="I536" s="89"/>
      <c r="J536" s="89"/>
      <c r="K536" s="89"/>
      <c r="L536" s="22"/>
      <c r="M536" s="8"/>
      <c r="N536" s="9"/>
      <c r="O536" s="10"/>
      <c r="P536" s="10"/>
      <c r="Q536" s="9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7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87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83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87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17"/>
      <c r="O556" s="10"/>
      <c r="P556" s="10"/>
      <c r="Q556" s="11"/>
      <c r="R556" s="43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90"/>
      <c r="I557" s="89"/>
      <c r="J557" s="89"/>
      <c r="K557" s="89"/>
      <c r="L557" s="22"/>
      <c r="M557" s="8"/>
      <c r="N557" s="9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87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x14ac:dyDescent="0.55000000000000004">
      <c r="A562" s="5"/>
      <c r="B562" s="52" t="s">
        <v>66</v>
      </c>
      <c r="C562" s="88"/>
      <c r="D562" s="60"/>
      <c r="E562" s="60"/>
      <c r="F562" s="60"/>
      <c r="G562" s="29"/>
      <c r="H562" s="90"/>
      <c r="I562" s="89"/>
      <c r="J562" s="89"/>
      <c r="K562" s="89"/>
      <c r="L562" s="22"/>
      <c r="M562" s="8"/>
      <c r="N562" s="87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100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S565" s="3"/>
      <c r="T565" s="3"/>
      <c r="U565" s="3"/>
      <c r="V565" s="3"/>
      <c r="X565" s="92"/>
      <c r="Y565" s="92"/>
      <c r="Z565" s="92"/>
      <c r="AA565" s="94"/>
      <c r="AB565" s="92"/>
      <c r="AC565" s="93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87"/>
      <c r="O570" s="10"/>
      <c r="P570" s="10"/>
      <c r="Q570" s="11"/>
      <c r="R570" s="43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87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16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7"/>
      <c r="O580" s="10"/>
      <c r="P580" s="10"/>
      <c r="Q580" s="11"/>
      <c r="R580" s="43"/>
      <c r="V580" s="1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17"/>
      <c r="O581" s="10"/>
      <c r="P581" s="10"/>
      <c r="Q581" s="11"/>
      <c r="R581" s="43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8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90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6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7"/>
      <c r="O602" s="10"/>
      <c r="P602" s="10"/>
      <c r="Q602" s="11"/>
      <c r="R602" s="43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9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6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7"/>
      <c r="O606" s="10"/>
      <c r="P606" s="10"/>
      <c r="Q606" s="11"/>
      <c r="R606" s="43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9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6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9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6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89"/>
      <c r="I613" s="89"/>
      <c r="J613" s="89"/>
      <c r="K613" s="89"/>
      <c r="L613" s="22"/>
      <c r="M613" s="8"/>
      <c r="N613" s="17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7"/>
      <c r="O614" s="10"/>
      <c r="P614" s="10"/>
      <c r="Q614" s="11"/>
      <c r="R614" s="43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9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90"/>
      <c r="I616" s="89"/>
      <c r="J616" s="89"/>
      <c r="K616" s="89"/>
      <c r="L616" s="22"/>
      <c r="M616" s="8"/>
      <c r="N616" s="17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17"/>
      <c r="O617" s="10"/>
      <c r="P617" s="10"/>
      <c r="Q617" s="11"/>
      <c r="R617" s="43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9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18"/>
      <c r="O621" s="10"/>
      <c r="P621" s="10"/>
      <c r="Q621" s="11"/>
      <c r="R621" s="43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9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8"/>
      <c r="O625" s="10"/>
      <c r="P625" s="10"/>
      <c r="Q625" s="11"/>
      <c r="R625" s="43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9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43"/>
      <c r="V628" s="1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18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9"/>
      <c r="O630" s="10"/>
      <c r="P630" s="10"/>
      <c r="Q630" s="11"/>
      <c r="R630" s="43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6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17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89"/>
      <c r="J635" s="89"/>
      <c r="K635" s="89"/>
      <c r="L635" s="6"/>
      <c r="M635" s="8"/>
      <c r="N635" s="9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17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9"/>
      <c r="O641" s="10"/>
      <c r="P641" s="10"/>
      <c r="Q641" s="11"/>
      <c r="R641" s="43"/>
      <c r="V641" s="1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89"/>
      <c r="J642" s="89"/>
      <c r="K642" s="89"/>
      <c r="L642" s="6"/>
      <c r="M642" s="8"/>
      <c r="N642" s="9"/>
      <c r="O642" s="10"/>
      <c r="P642" s="10"/>
      <c r="Q642" s="11"/>
      <c r="R642" s="43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9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18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20"/>
      <c r="B645" s="52" t="s">
        <v>66</v>
      </c>
      <c r="C645" s="59"/>
      <c r="D645" s="60"/>
      <c r="E645" s="60"/>
      <c r="F645" s="60"/>
      <c r="G645" s="60"/>
      <c r="H645" s="29"/>
      <c r="I645" s="89"/>
      <c r="J645" s="89"/>
      <c r="K645" s="89"/>
      <c r="L645" s="6"/>
      <c r="M645" s="8"/>
      <c r="N645" s="9"/>
      <c r="O645" s="10"/>
      <c r="P645" s="10"/>
      <c r="Q645" s="11"/>
      <c r="R645" s="43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89"/>
      <c r="I646" s="89"/>
      <c r="J646" s="89"/>
      <c r="K646" s="89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89"/>
      <c r="I647" s="89"/>
      <c r="J647" s="89"/>
      <c r="K647" s="89"/>
      <c r="L647" s="6"/>
      <c r="M647" s="8"/>
      <c r="N647" s="21"/>
      <c r="O647" s="10"/>
      <c r="P647" s="10"/>
      <c r="Q647" s="11"/>
      <c r="R647" s="43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55"/>
      <c r="I648" s="23"/>
      <c r="J648" s="23"/>
      <c r="K648" s="24"/>
      <c r="L648" s="24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25"/>
      <c r="K649" s="26"/>
      <c r="L649" s="24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25"/>
      <c r="J650" s="6"/>
      <c r="K650" s="25"/>
      <c r="L650" s="26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5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7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23"/>
      <c r="K656" s="23"/>
      <c r="L656" s="7"/>
      <c r="M656" s="8"/>
      <c r="N656" s="21"/>
      <c r="O656" s="10"/>
      <c r="P656" s="10"/>
      <c r="Q656" s="11"/>
      <c r="R656" s="43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7"/>
      <c r="L663" s="7"/>
      <c r="M663" s="8"/>
      <c r="N663" s="21"/>
      <c r="O663" s="10"/>
      <c r="P663" s="10"/>
      <c r="Q663" s="11"/>
      <c r="R663" s="43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1"/>
      <c r="O666" s="10"/>
      <c r="P666" s="10"/>
      <c r="Q666" s="11"/>
      <c r="R666" s="43"/>
      <c r="V666" s="1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7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1"/>
      <c r="O669" s="10"/>
      <c r="P669" s="10"/>
      <c r="Q669" s="11"/>
      <c r="R669" s="43"/>
      <c r="V669" s="1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7"/>
      <c r="K670" s="7"/>
      <c r="L670" s="6"/>
      <c r="M670" s="8"/>
      <c r="N670" s="21"/>
      <c r="O670" s="10"/>
      <c r="P670" s="10"/>
      <c r="Q670" s="11"/>
      <c r="R670" s="43"/>
      <c r="V670" s="14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2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43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7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2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0"/>
      <c r="Q682" s="11"/>
      <c r="R682" s="43"/>
      <c r="V682" s="14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43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7"/>
      <c r="K688" s="7"/>
      <c r="L688" s="7"/>
      <c r="M688" s="8"/>
      <c r="N688" s="21"/>
      <c r="O688" s="10"/>
      <c r="P688" s="10"/>
      <c r="Q688" s="11"/>
      <c r="R688" s="43"/>
    </row>
    <row r="689" spans="1:22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7"/>
      <c r="M689" s="8"/>
      <c r="N689" s="21"/>
      <c r="O689" s="10"/>
      <c r="P689" s="10"/>
      <c r="Q689" s="11"/>
      <c r="R689" s="43"/>
    </row>
    <row r="690" spans="1:22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7"/>
      <c r="M690" s="8"/>
      <c r="N690" s="21"/>
      <c r="O690" s="10"/>
      <c r="P690" s="10"/>
      <c r="Q690" s="11"/>
      <c r="R690" s="43"/>
      <c r="V690" s="14"/>
    </row>
    <row r="691" spans="1:22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7"/>
      <c r="K691" s="7"/>
      <c r="L691" s="7"/>
      <c r="M691" s="8"/>
      <c r="N691" s="21"/>
      <c r="O691" s="10"/>
      <c r="P691" s="10"/>
      <c r="Q691" s="11"/>
      <c r="R691" s="43"/>
      <c r="V691" s="14"/>
    </row>
    <row r="692" spans="1:22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8"/>
      <c r="O692" s="10"/>
      <c r="P692" s="10"/>
      <c r="Q692" s="11"/>
      <c r="R692" s="43"/>
      <c r="V692" s="14"/>
    </row>
    <row r="693" spans="1:22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8"/>
      <c r="O693" s="10"/>
      <c r="P693" s="10"/>
      <c r="Q693" s="11"/>
      <c r="R693" s="43"/>
    </row>
    <row r="694" spans="1:22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27"/>
      <c r="M694" s="8"/>
      <c r="N694" s="28"/>
      <c r="O694" s="10"/>
      <c r="P694" s="10"/>
      <c r="Q694" s="11"/>
      <c r="R694" s="43"/>
      <c r="V694" s="14"/>
    </row>
    <row r="695" spans="1:22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6"/>
      <c r="M695" s="8"/>
      <c r="N695" s="28"/>
      <c r="O695" s="10"/>
      <c r="P695" s="10"/>
      <c r="Q695" s="11"/>
      <c r="R695" s="43"/>
    </row>
    <row r="696" spans="1:22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24"/>
      <c r="M696" s="8"/>
      <c r="N696" s="28"/>
      <c r="O696" s="10"/>
      <c r="P696" s="10"/>
      <c r="Q696" s="11"/>
      <c r="R696" s="43"/>
      <c r="V696" s="14"/>
    </row>
    <row r="697" spans="1:22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8"/>
      <c r="O697" s="10"/>
      <c r="P697" s="10"/>
      <c r="Q697" s="11"/>
      <c r="R697" s="43"/>
      <c r="V697" s="14"/>
    </row>
    <row r="698" spans="1:22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24"/>
      <c r="M698" s="8"/>
      <c r="N698" s="21"/>
      <c r="O698" s="10"/>
      <c r="P698" s="10"/>
      <c r="Q698" s="11"/>
      <c r="R698" s="43"/>
    </row>
    <row r="699" spans="1:22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0"/>
      <c r="Q699" s="11"/>
      <c r="R699" s="43"/>
    </row>
    <row r="700" spans="1:22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24"/>
      <c r="M700" s="8"/>
      <c r="N700" s="21"/>
      <c r="O700" s="10"/>
      <c r="P700" s="10"/>
      <c r="Q700" s="11"/>
      <c r="R700" s="43"/>
    </row>
    <row r="701" spans="1:22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0"/>
      <c r="Q701" s="11"/>
      <c r="R701" s="43"/>
      <c r="V701" s="14"/>
    </row>
    <row r="702" spans="1:22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0"/>
      <c r="Q702" s="11"/>
      <c r="R702" s="43"/>
    </row>
    <row r="703" spans="1:22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0"/>
      <c r="Q703" s="11"/>
      <c r="R703" s="43"/>
      <c r="V703" s="14"/>
    </row>
    <row r="704" spans="1:22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0"/>
      <c r="Q704" s="11"/>
      <c r="R704" s="4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7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7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9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56"/>
      <c r="I720" s="7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22"/>
      <c r="I721" s="6"/>
      <c r="J721" s="6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29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29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29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7"/>
      <c r="K726" s="7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6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7"/>
      <c r="K731" s="7"/>
      <c r="L731" s="6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7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6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7"/>
      <c r="K735" s="7"/>
      <c r="L735" s="7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7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9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6"/>
      <c r="J742" s="6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6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6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22"/>
      <c r="I755" s="7"/>
      <c r="J755" s="6"/>
      <c r="K755" s="7"/>
      <c r="L755" s="6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22"/>
      <c r="I756" s="6"/>
      <c r="J756" s="6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20"/>
      <c r="B757" s="52"/>
      <c r="C757" s="59"/>
      <c r="D757" s="60"/>
      <c r="E757" s="60"/>
      <c r="F757" s="60"/>
      <c r="G757" s="60"/>
      <c r="H757" s="15"/>
      <c r="I757" s="6"/>
      <c r="J757" s="29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6"/>
      <c r="L760" s="7"/>
      <c r="M760" s="8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27"/>
      <c r="L761" s="6"/>
      <c r="M761" s="31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6"/>
      <c r="L762" s="7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21"/>
      <c r="O764" s="10"/>
      <c r="P764" s="125"/>
      <c r="Q764" s="3"/>
      <c r="R764" s="50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31"/>
      <c r="N765" s="9"/>
      <c r="O765" s="10"/>
      <c r="P765" s="125"/>
      <c r="Q765" s="3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6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30"/>
      <c r="P768" s="126"/>
      <c r="Q768" s="3"/>
      <c r="W768" s="3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22"/>
      <c r="I769" s="7"/>
      <c r="J769" s="6"/>
      <c r="K769" s="7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54"/>
      <c r="I770" s="6"/>
      <c r="J770" s="6"/>
      <c r="K770" s="7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29"/>
      <c r="K771" s="7"/>
      <c r="L771" s="6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31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31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31"/>
      <c r="N774" s="21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31"/>
      <c r="N775" s="21"/>
      <c r="O775" s="10"/>
      <c r="P775" s="125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31"/>
      <c r="N776" s="21"/>
      <c r="O776" s="10"/>
      <c r="P776" s="125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9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30"/>
      <c r="P780" s="126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30"/>
      <c r="P782" s="126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18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20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20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16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32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1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33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33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16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16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34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34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55"/>
      <c r="I867" s="7"/>
      <c r="J867" s="7"/>
      <c r="K867" s="7"/>
      <c r="L867" s="7"/>
      <c r="M867" s="35"/>
      <c r="N867" s="34"/>
      <c r="O867" s="10"/>
      <c r="P867" s="125"/>
    </row>
    <row r="868" spans="1:16" x14ac:dyDescent="0.55000000000000004">
      <c r="A868" s="36"/>
      <c r="B868" s="52"/>
      <c r="C868" s="59"/>
      <c r="D868" s="60"/>
      <c r="E868" s="60"/>
      <c r="F868" s="60"/>
      <c r="G868" s="60"/>
      <c r="H868" s="57"/>
      <c r="I868" s="37"/>
      <c r="J868" s="37"/>
      <c r="K868" s="38"/>
      <c r="L868" s="37"/>
      <c r="M868" s="39"/>
      <c r="N868" s="40"/>
      <c r="O868" s="41"/>
      <c r="P868" s="125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2"/>
      <c r="N869" s="44"/>
      <c r="O869" s="45"/>
      <c r="P869" s="124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2"/>
      <c r="N872" s="44"/>
      <c r="O872" s="45"/>
      <c r="P872" s="124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</sheetData>
  <autoFilter ref="A2:AO682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50">
    <cfRule type="duplicateValues" dxfId="24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4352-C3A5-435C-AE29-AD84EAB1F67A}">
  <sheetPr>
    <pageSetUpPr fitToPage="1"/>
  </sheetPr>
  <dimension ref="A1:AO878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54" sqref="I154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43">
        <f>$AB$1/P3</f>
        <v>160</v>
      </c>
      <c r="X3" s="50"/>
      <c r="Y3" s="50">
        <f>$Y$1/R3</f>
        <v>6.25</v>
      </c>
      <c r="Z3" s="50"/>
      <c r="AA3" s="50"/>
      <c r="AB3" s="50">
        <f>$Y$1/R3</f>
        <v>6.25</v>
      </c>
      <c r="AC3" s="118"/>
      <c r="AD3" s="119"/>
      <c r="AE3" s="119">
        <f>$Y$1/R3</f>
        <v>6.25</v>
      </c>
      <c r="AF3" s="119"/>
      <c r="AG3" s="119"/>
      <c r="AH3" s="119">
        <f>$Y$1/R3</f>
        <v>6.25</v>
      </c>
      <c r="AI3" s="119"/>
      <c r="AJ3" s="119"/>
      <c r="AK3" s="119">
        <f>$Y$1/R3</f>
        <v>6.25</v>
      </c>
      <c r="AL3" s="119"/>
      <c r="AM3" s="119"/>
      <c r="AN3" s="119">
        <f>$Y$1/R3</f>
        <v>6.25</v>
      </c>
    </row>
    <row r="4" spans="1:40" ht="22.5" customHeight="1" x14ac:dyDescent="0.55000000000000004">
      <c r="A4" s="5"/>
      <c r="B4" s="52" t="s">
        <v>66</v>
      </c>
      <c r="C4" s="110"/>
      <c r="D4" s="128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10034196</v>
      </c>
      <c r="F48" s="71"/>
      <c r="G48" s="71"/>
      <c r="H48" s="71"/>
      <c r="I48" s="64"/>
      <c r="J48" s="64"/>
      <c r="K48" s="71"/>
      <c r="L48" s="112"/>
      <c r="M48" s="8"/>
      <c r="N48" s="87" t="s">
        <v>231</v>
      </c>
      <c r="O48" s="10">
        <v>1.5253499959247916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8">
        <v>30022139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203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10034196</v>
      </c>
      <c r="F65" s="71"/>
      <c r="G65" s="71"/>
      <c r="H65" s="71"/>
      <c r="I65" s="64"/>
      <c r="J65" s="64"/>
      <c r="K65" s="71"/>
      <c r="L65" s="112"/>
      <c r="M65" s="8"/>
      <c r="N65" s="87" t="s">
        <v>231</v>
      </c>
      <c r="O65" s="10">
        <v>0.18869515646201399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8">
        <v>30022147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208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10034196</v>
      </c>
      <c r="F82" s="71"/>
      <c r="G82" s="71"/>
      <c r="H82" s="71"/>
      <c r="I82" s="64"/>
      <c r="J82" s="64"/>
      <c r="K82" s="71"/>
      <c r="L82" s="112"/>
      <c r="M82" s="8"/>
      <c r="N82" s="87" t="s">
        <v>231</v>
      </c>
      <c r="O82" s="10">
        <v>0.24583026727906404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8">
        <v>30022155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218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28">
        <v>30023081</v>
      </c>
      <c r="G94" s="71"/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28">
        <v>30023080</v>
      </c>
      <c r="H95" s="71"/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10034196</v>
      </c>
      <c r="F99" s="71"/>
      <c r="G99" s="71"/>
      <c r="H99" s="71"/>
      <c r="I99" s="64"/>
      <c r="J99" s="64"/>
      <c r="K99" s="71"/>
      <c r="L99" s="112"/>
      <c r="M99" s="8"/>
      <c r="N99" s="87" t="s">
        <v>231</v>
      </c>
      <c r="O99" s="10">
        <v>0.25820884366902414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">
        <v>254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">
        <v>255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">
        <v>256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">
        <v>235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">
        <v>236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">
        <v>237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">
        <v>257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">
        <v>258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">
        <v>259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">
        <v>238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">
        <v>239</v>
      </c>
      <c r="O116" s="10">
        <v>8</v>
      </c>
      <c r="P116" s="10" t="s">
        <v>294</v>
      </c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">
        <v>240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">
        <v>241</v>
      </c>
      <c r="O118" s="10">
        <v>8</v>
      </c>
      <c r="P118" s="10" t="s">
        <v>294</v>
      </c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">
        <v>260</v>
      </c>
      <c r="O119" s="10">
        <v>1</v>
      </c>
      <c r="P119" s="10" t="s">
        <v>294</v>
      </c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">
        <v>261</v>
      </c>
      <c r="O120" s="10">
        <v>1</v>
      </c>
      <c r="P120" s="10" t="s">
        <v>294</v>
      </c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">
        <v>242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">
        <v>262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">
        <v>263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">
        <v>264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10034960</v>
      </c>
      <c r="E125" s="115"/>
      <c r="F125" s="64"/>
      <c r="G125" s="71"/>
      <c r="H125" s="71"/>
      <c r="I125" s="71"/>
      <c r="J125" s="71"/>
      <c r="K125" s="71"/>
      <c r="L125" s="112"/>
      <c r="M125" s="8"/>
      <c r="N125" s="87" t="s">
        <v>413</v>
      </c>
      <c r="O125" s="10">
        <v>20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10030478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265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10034191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266</v>
      </c>
      <c r="O127" s="10">
        <v>1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10034192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267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10034193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268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10034194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">
        <v>269</v>
      </c>
      <c r="O130" s="10">
        <v>2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10028465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270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10034195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271</v>
      </c>
      <c r="O132" s="10">
        <v>4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10030481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272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10030482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273</v>
      </c>
      <c r="O134" s="10">
        <v>1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10030483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">
        <v>274</v>
      </c>
      <c r="O135" s="10">
        <v>2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20004974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">
        <v>275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20004972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">
        <v>276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20004087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">
        <v>247</v>
      </c>
      <c r="O138" s="10">
        <v>0.45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20004998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">
        <v>248</v>
      </c>
      <c r="O139" s="10">
        <v>1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20004973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">
        <v>249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20005026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246</v>
      </c>
      <c r="O141" s="10">
        <v>7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10030485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">
        <v>277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20004241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">
        <v>244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20004981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123" t="s">
        <v>245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20004937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16" t="s">
        <v>278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16" t="s">
        <v>279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20004290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16" t="s">
        <v>280</v>
      </c>
      <c r="O147" s="10">
        <v>4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">
        <v>281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20004958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">
        <v>282</v>
      </c>
      <c r="O149" s="10">
        <v>2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20004959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">
        <v>283</v>
      </c>
      <c r="O150" s="10">
        <v>2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20004977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">
        <v>284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20004296</v>
      </c>
      <c r="E152" s="114"/>
      <c r="F152" s="114"/>
      <c r="G152" s="114"/>
      <c r="H152" s="114"/>
      <c r="I152" s="64"/>
      <c r="J152" s="114"/>
      <c r="K152" s="114"/>
      <c r="L152" s="101"/>
      <c r="M152" s="8"/>
      <c r="N152" s="87" t="s">
        <v>286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20004954</v>
      </c>
      <c r="E153" s="64"/>
      <c r="F153" s="114"/>
      <c r="G153" s="114"/>
      <c r="H153" s="114"/>
      <c r="I153" s="64"/>
      <c r="J153" s="114"/>
      <c r="K153" s="114"/>
      <c r="L153" s="101"/>
      <c r="M153" s="8"/>
      <c r="N153" s="87" t="s">
        <v>287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20005001</v>
      </c>
      <c r="E154" s="71"/>
      <c r="F154" s="64"/>
      <c r="G154" s="114"/>
      <c r="H154" s="114"/>
      <c r="I154" s="64"/>
      <c r="J154" s="64"/>
      <c r="K154" s="114"/>
      <c r="L154" s="101"/>
      <c r="M154" s="8"/>
      <c r="N154" s="87" t="s">
        <v>288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20004988</v>
      </c>
      <c r="E155" s="71"/>
      <c r="F155" s="64"/>
      <c r="G155" s="64"/>
      <c r="H155" s="114"/>
      <c r="I155" s="64"/>
      <c r="J155" s="64"/>
      <c r="K155" s="114"/>
      <c r="L155" s="101"/>
      <c r="M155" s="8"/>
      <c r="N155" s="87" t="s">
        <v>289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20004989</v>
      </c>
      <c r="E156" s="71"/>
      <c r="F156" s="114"/>
      <c r="G156" s="64"/>
      <c r="H156" s="64"/>
      <c r="I156" s="64"/>
      <c r="J156" s="64"/>
      <c r="K156" s="114"/>
      <c r="L156" s="101"/>
      <c r="M156" s="8"/>
      <c r="N156" s="87" t="s">
        <v>290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20004982</v>
      </c>
      <c r="E157" s="114"/>
      <c r="F157" s="64"/>
      <c r="G157" s="114"/>
      <c r="H157" s="114"/>
      <c r="I157" s="114"/>
      <c r="J157" s="64"/>
      <c r="K157" s="114"/>
      <c r="L157" s="101"/>
      <c r="M157" s="8"/>
      <c r="N157" s="87" t="s">
        <v>250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20004985</v>
      </c>
      <c r="E158" s="114"/>
      <c r="F158" s="64"/>
      <c r="G158" s="64"/>
      <c r="H158" s="114"/>
      <c r="I158" s="114"/>
      <c r="J158" s="64"/>
      <c r="K158" s="114"/>
      <c r="L158" s="101"/>
      <c r="M158" s="8"/>
      <c r="N158" s="87" t="s">
        <v>251</v>
      </c>
      <c r="O158" s="10">
        <v>4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20004947</v>
      </c>
      <c r="E159" s="114"/>
      <c r="F159" s="114"/>
      <c r="G159" s="64"/>
      <c r="H159" s="64"/>
      <c r="I159" s="114"/>
      <c r="J159" s="64"/>
      <c r="K159" s="114"/>
      <c r="L159" s="101"/>
      <c r="M159" s="8"/>
      <c r="N159" s="87" t="s">
        <v>291</v>
      </c>
      <c r="O159" s="10">
        <v>2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20002006</v>
      </c>
      <c r="E160" s="114"/>
      <c r="F160" s="64"/>
      <c r="G160" s="114"/>
      <c r="H160" s="114"/>
      <c r="I160" s="114"/>
      <c r="J160" s="64"/>
      <c r="K160" s="114"/>
      <c r="L160" s="101"/>
      <c r="M160" s="8"/>
      <c r="N160" s="87" t="s">
        <v>252</v>
      </c>
      <c r="O160" s="10">
        <v>11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20004089</v>
      </c>
      <c r="E161" s="114"/>
      <c r="F161" s="64"/>
      <c r="G161" s="64"/>
      <c r="H161" s="114"/>
      <c r="I161" s="114"/>
      <c r="J161" s="64"/>
      <c r="K161" s="114"/>
      <c r="L161" s="101"/>
      <c r="M161" s="8"/>
      <c r="N161" s="87" t="s">
        <v>253</v>
      </c>
      <c r="O161" s="10">
        <v>2.5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10034961</v>
      </c>
      <c r="E162" s="114"/>
      <c r="F162" s="114"/>
      <c r="G162" s="114"/>
      <c r="H162" s="114"/>
      <c r="I162" s="114"/>
      <c r="J162" s="113"/>
      <c r="K162" s="114"/>
      <c r="L162" s="101"/>
      <c r="M162" s="8"/>
      <c r="N162" s="87" t="s">
        <v>414</v>
      </c>
      <c r="O162" s="10">
        <f>1/40</f>
        <v>2.5000000000000001E-2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114"/>
      <c r="H163" s="64"/>
      <c r="I163" s="114"/>
      <c r="J163" s="64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64"/>
      <c r="H164" s="64"/>
      <c r="I164" s="64"/>
      <c r="J164" s="64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64"/>
      <c r="I165" s="64"/>
      <c r="J165" s="64"/>
      <c r="K165" s="11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6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114"/>
      <c r="I167" s="64"/>
      <c r="J167" s="64"/>
      <c r="K167" s="6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11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6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64"/>
      <c r="F181" s="114"/>
      <c r="G181" s="114"/>
      <c r="H181" s="114"/>
      <c r="I181" s="64"/>
      <c r="J181" s="65"/>
      <c r="K181" s="66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6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6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11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114"/>
      <c r="J188" s="64"/>
      <c r="K188" s="114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3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114"/>
      <c r="G190" s="114"/>
      <c r="H190" s="113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71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64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71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64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71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5"/>
      <c r="K198" s="66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64"/>
      <c r="J199" s="114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64"/>
      <c r="J201" s="114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114"/>
      <c r="J202" s="113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114"/>
      <c r="F206" s="71"/>
      <c r="G206" s="114"/>
      <c r="H206" s="114"/>
      <c r="I206" s="64"/>
      <c r="J206" s="65"/>
      <c r="K206" s="66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71"/>
      <c r="G207" s="114"/>
      <c r="H207" s="114"/>
      <c r="I207" s="64"/>
      <c r="J207" s="65"/>
      <c r="K207" s="66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71"/>
      <c r="I208" s="6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6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11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71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114"/>
      <c r="J215" s="64"/>
      <c r="K215" s="65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64"/>
      <c r="J216" s="114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64"/>
      <c r="J218" s="114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114"/>
      <c r="J219" s="113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114"/>
      <c r="J222" s="113"/>
      <c r="K222" s="114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114"/>
      <c r="F223" s="71"/>
      <c r="G223" s="114"/>
      <c r="H223" s="114"/>
      <c r="I223" s="64"/>
      <c r="J223" s="65"/>
      <c r="K223" s="66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71"/>
      <c r="G224" s="114"/>
      <c r="H224" s="114"/>
      <c r="I224" s="64"/>
      <c r="J224" s="65"/>
      <c r="K224" s="66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71"/>
      <c r="I225" s="6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114"/>
      <c r="I228" s="11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114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71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64"/>
      <c r="I232" s="114"/>
      <c r="J232" s="64"/>
      <c r="K232" s="65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64"/>
      <c r="J233" s="114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64"/>
      <c r="J235" s="114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114"/>
      <c r="J236" s="113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114"/>
      <c r="J239" s="113"/>
      <c r="K239" s="11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114"/>
      <c r="H240" s="114"/>
      <c r="I240" s="114"/>
      <c r="J240" s="114"/>
      <c r="K240" s="65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114"/>
      <c r="H241" s="114"/>
      <c r="I241" s="114"/>
      <c r="J241" s="114"/>
      <c r="K241" s="65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114"/>
      <c r="J242" s="114"/>
      <c r="K242" s="11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11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11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11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11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11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11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11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71"/>
      <c r="K268" s="6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71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64"/>
      <c r="K272" s="6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11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11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114"/>
      <c r="F276" s="114"/>
      <c r="G276" s="114"/>
      <c r="H276" s="114"/>
      <c r="I276" s="6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114"/>
      <c r="F279" s="114"/>
      <c r="G279" s="114"/>
      <c r="H279" s="114"/>
      <c r="I279" s="64"/>
      <c r="J279" s="114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/>
      <c r="C280" s="63"/>
      <c r="D280" s="64"/>
      <c r="E280" s="114"/>
      <c r="F280" s="114"/>
      <c r="G280" s="114"/>
      <c r="H280" s="114"/>
      <c r="I280" s="114"/>
      <c r="J280" s="113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/>
      <c r="C283" s="63"/>
      <c r="D283" s="64"/>
      <c r="E283" s="114"/>
      <c r="F283" s="114"/>
      <c r="G283" s="114"/>
      <c r="H283" s="114"/>
      <c r="I283" s="114"/>
      <c r="J283" s="113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71"/>
      <c r="G284" s="114"/>
      <c r="H284" s="114"/>
      <c r="I284" s="114"/>
      <c r="J284" s="114"/>
      <c r="K284" s="6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71"/>
      <c r="G285" s="114"/>
      <c r="H285" s="114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71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4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64"/>
      <c r="I288" s="114"/>
      <c r="J288" s="114"/>
      <c r="K288" s="6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114"/>
      <c r="F289" s="114"/>
      <c r="G289" s="114"/>
      <c r="H289" s="114"/>
      <c r="I289" s="64"/>
      <c r="J289" s="114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114"/>
      <c r="F291" s="114"/>
      <c r="G291" s="114"/>
      <c r="H291" s="114"/>
      <c r="I291" s="64"/>
      <c r="J291" s="114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/>
      <c r="C292" s="63"/>
      <c r="D292" s="64"/>
      <c r="E292" s="114"/>
      <c r="F292" s="114"/>
      <c r="G292" s="114"/>
      <c r="H292" s="114"/>
      <c r="I292" s="114"/>
      <c r="J292" s="113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/>
      <c r="C295" s="63"/>
      <c r="D295" s="64"/>
      <c r="E295" s="114"/>
      <c r="F295" s="114"/>
      <c r="G295" s="114"/>
      <c r="H295" s="114"/>
      <c r="I295" s="114"/>
      <c r="J295" s="113"/>
      <c r="K295" s="11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 t="s">
        <v>66</v>
      </c>
      <c r="C296" s="63"/>
      <c r="D296" s="64"/>
      <c r="E296" s="64"/>
      <c r="F296" s="71"/>
      <c r="G296" s="11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 t="s">
        <v>66</v>
      </c>
      <c r="C297" s="63"/>
      <c r="D297" s="64"/>
      <c r="E297" s="64"/>
      <c r="F297" s="71"/>
      <c r="G297" s="114"/>
      <c r="H297" s="114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71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4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s="117" customFormat="1" ht="22.5" customHeight="1" x14ac:dyDescent="0.55000000000000004">
      <c r="A301" s="116"/>
      <c r="B301" s="52" t="s">
        <v>66</v>
      </c>
      <c r="C301" s="63"/>
      <c r="D301" s="64"/>
      <c r="E301" s="64"/>
      <c r="F301" s="64"/>
      <c r="G301" s="6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S301" s="13"/>
      <c r="T301" s="13"/>
      <c r="U301" s="13"/>
      <c r="V301" s="13"/>
      <c r="W301" s="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3"/>
    </row>
    <row r="302" spans="1:41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114"/>
      <c r="I302" s="114"/>
      <c r="J302" s="114"/>
      <c r="K302" s="64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</row>
    <row r="303" spans="1:41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64"/>
      <c r="I303" s="64"/>
      <c r="J303" s="64"/>
      <c r="K303" s="65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</row>
    <row r="304" spans="1:41" s="117" customFormat="1" ht="22.5" customHeight="1" x14ac:dyDescent="0.55000000000000004">
      <c r="A304" s="116"/>
      <c r="B304" s="52" t="s">
        <v>66</v>
      </c>
      <c r="C304" s="63"/>
      <c r="D304" s="64"/>
      <c r="E304" s="64"/>
      <c r="F304" s="64"/>
      <c r="G304" s="64"/>
      <c r="H304" s="64"/>
      <c r="I304" s="64"/>
      <c r="J304" s="64"/>
      <c r="K304" s="65"/>
      <c r="L304" s="101"/>
      <c r="M304" s="8"/>
      <c r="N304" s="87"/>
      <c r="O304" s="10"/>
      <c r="P304" s="10"/>
      <c r="Q304" s="11"/>
      <c r="R304" s="43"/>
      <c r="S304" s="13"/>
      <c r="T304" s="13"/>
      <c r="U304" s="13"/>
      <c r="V304" s="13"/>
      <c r="W304" s="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3"/>
    </row>
    <row r="305" spans="1:41" ht="22.5" customHeight="1" x14ac:dyDescent="0.55000000000000004">
      <c r="A305" s="5"/>
      <c r="B305" s="52" t="s">
        <v>66</v>
      </c>
      <c r="C305" s="63"/>
      <c r="D305" s="64"/>
      <c r="E305" s="114"/>
      <c r="F305" s="114"/>
      <c r="G305" s="114"/>
      <c r="H305" s="114"/>
      <c r="I305" s="64"/>
      <c r="J305" s="114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114"/>
      <c r="F307" s="114"/>
      <c r="G307" s="114"/>
      <c r="H307" s="114"/>
      <c r="I307" s="64"/>
      <c r="J307" s="114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/>
      <c r="C308" s="63"/>
      <c r="D308" s="64"/>
      <c r="E308" s="114"/>
      <c r="F308" s="114"/>
      <c r="G308" s="114"/>
      <c r="H308" s="114"/>
      <c r="I308" s="114"/>
      <c r="J308" s="113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/>
      <c r="C311" s="63"/>
      <c r="D311" s="64"/>
      <c r="E311" s="114"/>
      <c r="F311" s="114"/>
      <c r="G311" s="114"/>
      <c r="H311" s="114"/>
      <c r="I311" s="114"/>
      <c r="J311" s="113"/>
      <c r="K311" s="11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71"/>
      <c r="G312" s="11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 t="s">
        <v>66</v>
      </c>
      <c r="C313" s="63"/>
      <c r="D313" s="64"/>
      <c r="E313" s="64"/>
      <c r="F313" s="71"/>
      <c r="G313" s="114"/>
      <c r="H313" s="114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71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s="117" customFormat="1" ht="22.5" customHeight="1" x14ac:dyDescent="0.55000000000000004">
      <c r="A317" s="116"/>
      <c r="B317" s="52" t="s">
        <v>66</v>
      </c>
      <c r="C317" s="63"/>
      <c r="D317" s="64"/>
      <c r="E317" s="64"/>
      <c r="F317" s="64"/>
      <c r="G317" s="6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S317" s="13"/>
      <c r="T317" s="13"/>
      <c r="U317" s="13"/>
      <c r="V317" s="13"/>
      <c r="W317" s="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3"/>
    </row>
    <row r="318" spans="1:41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114"/>
      <c r="I318" s="114"/>
      <c r="J318" s="114"/>
      <c r="K318" s="64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</row>
    <row r="319" spans="1:41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</row>
    <row r="320" spans="1:41" s="117" customFormat="1" ht="22.5" customHeight="1" x14ac:dyDescent="0.55000000000000004">
      <c r="A320" s="116"/>
      <c r="B320" s="52" t="s">
        <v>66</v>
      </c>
      <c r="C320" s="63"/>
      <c r="D320" s="64"/>
      <c r="E320" s="64"/>
      <c r="F320" s="64"/>
      <c r="G320" s="64"/>
      <c r="H320" s="64"/>
      <c r="I320" s="64"/>
      <c r="J320" s="64"/>
      <c r="K320" s="65"/>
      <c r="L320" s="101"/>
      <c r="M320" s="8"/>
      <c r="N320" s="87"/>
      <c r="O320" s="10"/>
      <c r="P320" s="10"/>
      <c r="Q320" s="11"/>
      <c r="R320" s="43"/>
      <c r="S320" s="13"/>
      <c r="T320" s="13"/>
      <c r="U320" s="13"/>
      <c r="V320" s="13"/>
      <c r="W320" s="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3"/>
    </row>
    <row r="321" spans="1:40" ht="22.5" customHeight="1" x14ac:dyDescent="0.55000000000000004">
      <c r="A321" s="5"/>
      <c r="B321" s="52" t="s">
        <v>66</v>
      </c>
      <c r="C321" s="63"/>
      <c r="D321" s="64"/>
      <c r="E321" s="114"/>
      <c r="F321" s="114"/>
      <c r="G321" s="114"/>
      <c r="H321" s="114"/>
      <c r="I321" s="64"/>
      <c r="J321" s="114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114"/>
      <c r="F323" s="114"/>
      <c r="G323" s="114"/>
      <c r="H323" s="114"/>
      <c r="I323" s="64"/>
      <c r="J323" s="114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/>
      <c r="C324" s="63"/>
      <c r="D324" s="64"/>
      <c r="E324" s="114"/>
      <c r="F324" s="114"/>
      <c r="G324" s="114"/>
      <c r="H324" s="114"/>
      <c r="I324" s="114"/>
      <c r="J324" s="113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/>
      <c r="C327" s="63"/>
      <c r="D327" s="64"/>
      <c r="E327" s="114"/>
      <c r="F327" s="114"/>
      <c r="G327" s="114"/>
      <c r="H327" s="114"/>
      <c r="I327" s="114"/>
      <c r="J327" s="113"/>
      <c r="K327" s="11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4"/>
      <c r="H328" s="11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71"/>
      <c r="G329" s="113"/>
      <c r="H329" s="114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64"/>
      <c r="J330" s="6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4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71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43"/>
      <c r="X337" s="92"/>
      <c r="Y337" s="92"/>
      <c r="Z337" s="92"/>
      <c r="AA337" s="92"/>
      <c r="AB337" s="92"/>
      <c r="AC337" s="93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</row>
    <row r="338" spans="1:40" ht="22.5" customHeight="1" x14ac:dyDescent="0.55000000000000004">
      <c r="A338" s="5"/>
      <c r="B338" s="52" t="s">
        <v>66</v>
      </c>
      <c r="C338" s="63"/>
      <c r="D338" s="64"/>
      <c r="E338" s="114"/>
      <c r="F338" s="114"/>
      <c r="G338" s="114"/>
      <c r="H338" s="114"/>
      <c r="I338" s="64"/>
      <c r="J338" s="114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114"/>
      <c r="F340" s="114"/>
      <c r="G340" s="114"/>
      <c r="H340" s="114"/>
      <c r="I340" s="64"/>
      <c r="J340" s="114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/>
      <c r="C341" s="63"/>
      <c r="D341" s="64"/>
      <c r="E341" s="114"/>
      <c r="F341" s="114"/>
      <c r="G341" s="114"/>
      <c r="H341" s="114"/>
      <c r="I341" s="114"/>
      <c r="J341" s="113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114"/>
      <c r="H345" s="64"/>
      <c r="I345" s="114"/>
      <c r="J345" s="114"/>
      <c r="K345" s="6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114"/>
      <c r="H346" s="64"/>
      <c r="I346" s="64"/>
      <c r="J346" s="64"/>
      <c r="K346" s="64"/>
      <c r="L346" s="101"/>
      <c r="M346" s="8"/>
      <c r="N346" s="87"/>
      <c r="O346" s="10"/>
      <c r="P346" s="10"/>
      <c r="Q346" s="11"/>
      <c r="R346" s="43"/>
      <c r="X346" s="92"/>
      <c r="Y346" s="92"/>
      <c r="Z346" s="92"/>
      <c r="AA346" s="92"/>
      <c r="AB346" s="92"/>
      <c r="AC346" s="93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</row>
    <row r="347" spans="1:40" ht="22.5" customHeight="1" x14ac:dyDescent="0.55000000000000004">
      <c r="A347" s="5"/>
      <c r="B347" s="52" t="s">
        <v>66</v>
      </c>
      <c r="C347" s="63"/>
      <c r="D347" s="64"/>
      <c r="E347" s="114"/>
      <c r="F347" s="114"/>
      <c r="G347" s="114"/>
      <c r="H347" s="114"/>
      <c r="I347" s="64"/>
      <c r="J347" s="114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 t="s">
        <v>66</v>
      </c>
      <c r="C349" s="63"/>
      <c r="D349" s="64"/>
      <c r="E349" s="114"/>
      <c r="F349" s="114"/>
      <c r="G349" s="114"/>
      <c r="H349" s="114"/>
      <c r="I349" s="64"/>
      <c r="J349" s="114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/>
      <c r="C350" s="63"/>
      <c r="D350" s="64"/>
      <c r="E350" s="114"/>
      <c r="F350" s="114"/>
      <c r="G350" s="114"/>
      <c r="H350" s="114"/>
      <c r="I350" s="114"/>
      <c r="J350" s="113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/>
      <c r="C353" s="63"/>
      <c r="D353" s="64"/>
      <c r="E353" s="114"/>
      <c r="F353" s="114"/>
      <c r="G353" s="114"/>
      <c r="H353" s="114"/>
      <c r="I353" s="114"/>
      <c r="J353" s="113"/>
      <c r="K353" s="114"/>
      <c r="L353" s="101"/>
      <c r="M353" s="8"/>
      <c r="N353" s="87"/>
      <c r="O353" s="10"/>
      <c r="P353" s="10"/>
      <c r="Q353" s="11"/>
      <c r="R353" s="43"/>
      <c r="X353" s="50"/>
      <c r="Y353" s="50"/>
      <c r="Z353" s="50"/>
      <c r="AA353" s="50"/>
      <c r="AB353" s="50"/>
      <c r="AC353" s="118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114"/>
      <c r="H354" s="114"/>
      <c r="I354" s="114"/>
      <c r="J354" s="64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64"/>
      <c r="I355" s="6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4"/>
      <c r="H356" s="114"/>
      <c r="I356" s="114"/>
      <c r="J356" s="6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114"/>
      <c r="I357" s="114"/>
      <c r="J357" s="114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4"/>
      <c r="H358" s="64"/>
      <c r="I358" s="64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11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64"/>
      <c r="H363" s="66"/>
      <c r="I363" s="66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6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43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64"/>
      <c r="G374" s="114"/>
      <c r="H374" s="64"/>
      <c r="I374" s="64"/>
      <c r="J374" s="66"/>
      <c r="K374" s="64"/>
      <c r="L374" s="101"/>
      <c r="M374" s="8"/>
      <c r="N374" s="87"/>
      <c r="O374" s="10"/>
      <c r="P374" s="10"/>
      <c r="Q374" s="11"/>
      <c r="R374" s="43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64"/>
      <c r="G376" s="114"/>
      <c r="H376" s="64"/>
      <c r="I376" s="64"/>
      <c r="J376" s="66"/>
      <c r="K376" s="64"/>
      <c r="L376" s="101"/>
      <c r="M376" s="8"/>
      <c r="N376" s="87"/>
      <c r="O376" s="10"/>
      <c r="P376" s="10"/>
      <c r="Q376" s="11"/>
      <c r="R376" s="43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115"/>
      <c r="E382" s="64"/>
      <c r="F382" s="64"/>
      <c r="G382" s="6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64"/>
      <c r="G388" s="114"/>
      <c r="H388" s="64"/>
      <c r="I388" s="64"/>
      <c r="J388" s="66"/>
      <c r="K388" s="64"/>
      <c r="L388" s="101"/>
      <c r="M388" s="8"/>
      <c r="N388" s="87"/>
      <c r="O388" s="10"/>
      <c r="P388" s="10"/>
      <c r="Q388" s="91"/>
      <c r="R388" s="43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64"/>
      <c r="G390" s="114"/>
      <c r="H390" s="64"/>
      <c r="I390" s="64"/>
      <c r="J390" s="66"/>
      <c r="K390" s="64"/>
      <c r="L390" s="101"/>
      <c r="M390" s="8"/>
      <c r="N390" s="87"/>
      <c r="O390" s="10"/>
      <c r="P390" s="10"/>
      <c r="Q390" s="91"/>
      <c r="R390" s="43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2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64"/>
      <c r="G402" s="114"/>
      <c r="H402" s="64"/>
      <c r="I402" s="64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114"/>
      <c r="F404" s="64"/>
      <c r="G404" s="114"/>
      <c r="H404" s="64"/>
      <c r="I404" s="64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43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43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43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115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86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86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86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86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12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X478" s="92"/>
      <c r="Y478" s="92"/>
      <c r="Z478" s="92"/>
      <c r="AA478" s="92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43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5"/>
      <c r="I480" s="66"/>
      <c r="J480" s="66"/>
      <c r="K480" s="66"/>
      <c r="L480" s="101"/>
      <c r="M480" s="8"/>
      <c r="N480" s="16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6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43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6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6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7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6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7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7"/>
      <c r="O495" s="10"/>
      <c r="P495" s="10"/>
      <c r="Q495" s="11"/>
      <c r="R495" s="12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4"/>
      <c r="G497" s="64"/>
      <c r="H497" s="65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4"/>
      <c r="E500" s="64"/>
      <c r="F500" s="65"/>
      <c r="G500" s="66"/>
      <c r="H500" s="66"/>
      <c r="I500" s="66"/>
      <c r="J500" s="66"/>
      <c r="K500" s="66"/>
      <c r="L500" s="101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63"/>
      <c r="D501" s="66"/>
      <c r="E501" s="64"/>
      <c r="F501" s="66"/>
      <c r="G501" s="70"/>
      <c r="H501" s="66"/>
      <c r="I501" s="66"/>
      <c r="J501" s="66"/>
      <c r="K501" s="66"/>
      <c r="L501" s="101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102"/>
      <c r="D502" s="103"/>
      <c r="E502" s="103"/>
      <c r="F502" s="103"/>
      <c r="G502" s="104"/>
      <c r="H502" s="103"/>
      <c r="I502" s="103"/>
      <c r="J502" s="103"/>
      <c r="K502" s="103"/>
      <c r="L502" s="105"/>
      <c r="M502" s="8"/>
      <c r="N502" s="86"/>
      <c r="O502" s="10"/>
      <c r="P502" s="10"/>
      <c r="Q502" s="11"/>
      <c r="R502" s="12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89"/>
      <c r="F503" s="89"/>
      <c r="H503" s="29"/>
      <c r="I503" s="89"/>
      <c r="J503" s="89"/>
      <c r="K503" s="89"/>
      <c r="L503" s="22"/>
      <c r="M503" s="8"/>
      <c r="N503" s="86"/>
      <c r="O503" s="10"/>
      <c r="P503" s="10"/>
      <c r="Q503" s="1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60"/>
      <c r="E506" s="60"/>
      <c r="F506" s="29"/>
      <c r="G506" s="89"/>
      <c r="H506" s="89"/>
      <c r="I506" s="89"/>
      <c r="J506" s="89"/>
      <c r="K506" s="89"/>
      <c r="L506" s="22"/>
      <c r="M506" s="8"/>
      <c r="N506" s="9"/>
      <c r="O506" s="10"/>
      <c r="P506" s="10"/>
      <c r="Q506" s="9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60"/>
      <c r="F507" s="89"/>
      <c r="H507" s="89"/>
      <c r="I507" s="89"/>
      <c r="J507" s="89"/>
      <c r="K507" s="89"/>
      <c r="L507" s="22"/>
      <c r="M507" s="8"/>
      <c r="N507" s="86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1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9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92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60"/>
      <c r="H518" s="90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89"/>
      <c r="E519" s="89"/>
      <c r="F519" s="60"/>
      <c r="G519" s="60"/>
      <c r="H519" s="90"/>
      <c r="I519" s="89"/>
      <c r="J519" s="89"/>
      <c r="K519" s="89"/>
      <c r="L519" s="22"/>
      <c r="M519" s="8"/>
      <c r="N519" s="86"/>
      <c r="O519" s="10"/>
      <c r="P519" s="10"/>
      <c r="Q519" s="11"/>
      <c r="R519" s="12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60"/>
      <c r="H520" s="90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29"/>
      <c r="G523" s="89"/>
      <c r="H523" s="89"/>
      <c r="I523" s="89"/>
      <c r="J523" s="89"/>
      <c r="K523" s="89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89"/>
      <c r="E524" s="60"/>
      <c r="F524" s="60"/>
      <c r="G524" s="89"/>
      <c r="H524" s="29"/>
      <c r="I524" s="89"/>
      <c r="J524" s="89"/>
      <c r="K524" s="89"/>
      <c r="L524" s="22"/>
      <c r="M524" s="8"/>
      <c r="N524" s="86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89"/>
      <c r="F525" s="60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89"/>
      <c r="F527" s="89"/>
      <c r="G527" s="89"/>
      <c r="H527" s="29"/>
      <c r="I527" s="89"/>
      <c r="J527" s="89"/>
      <c r="K527" s="89"/>
      <c r="L527" s="22"/>
      <c r="M527" s="8"/>
      <c r="N527" s="9"/>
      <c r="O527" s="10"/>
      <c r="P527" s="10"/>
      <c r="Q527" s="11"/>
      <c r="R527" s="12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60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12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89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2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89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12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60"/>
      <c r="H533" s="8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29"/>
      <c r="G534" s="89"/>
      <c r="H534" s="89"/>
      <c r="I534" s="89"/>
      <c r="J534" s="89"/>
      <c r="K534" s="89"/>
      <c r="L534" s="22"/>
      <c r="M534" s="8"/>
      <c r="N534" s="9"/>
      <c r="O534" s="10"/>
      <c r="P534" s="10"/>
      <c r="Q534" s="9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29"/>
      <c r="G536" s="89"/>
      <c r="H536" s="89"/>
      <c r="I536" s="89"/>
      <c r="J536" s="89"/>
      <c r="K536" s="89"/>
      <c r="L536" s="22"/>
      <c r="M536" s="8"/>
      <c r="N536" s="9"/>
      <c r="O536" s="10"/>
      <c r="P536" s="10"/>
      <c r="Q536" s="9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7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87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83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87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17"/>
      <c r="O556" s="10"/>
      <c r="P556" s="10"/>
      <c r="Q556" s="11"/>
      <c r="R556" s="43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90"/>
      <c r="I557" s="89"/>
      <c r="J557" s="89"/>
      <c r="K557" s="89"/>
      <c r="L557" s="22"/>
      <c r="M557" s="8"/>
      <c r="N557" s="9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87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x14ac:dyDescent="0.55000000000000004">
      <c r="A562" s="5"/>
      <c r="B562" s="52" t="s">
        <v>66</v>
      </c>
      <c r="C562" s="88"/>
      <c r="D562" s="60"/>
      <c r="E562" s="60"/>
      <c r="F562" s="60"/>
      <c r="G562" s="29"/>
      <c r="H562" s="90"/>
      <c r="I562" s="89"/>
      <c r="J562" s="89"/>
      <c r="K562" s="89"/>
      <c r="L562" s="22"/>
      <c r="M562" s="8"/>
      <c r="N562" s="87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100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S565" s="3"/>
      <c r="T565" s="3"/>
      <c r="U565" s="3"/>
      <c r="V565" s="3"/>
      <c r="X565" s="92"/>
      <c r="Y565" s="92"/>
      <c r="Z565" s="92"/>
      <c r="AA565" s="94"/>
      <c r="AB565" s="92"/>
      <c r="AC565" s="93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87"/>
      <c r="O570" s="10"/>
      <c r="P570" s="10"/>
      <c r="Q570" s="11"/>
      <c r="R570" s="43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87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16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7"/>
      <c r="O580" s="10"/>
      <c r="P580" s="10"/>
      <c r="Q580" s="11"/>
      <c r="R580" s="43"/>
      <c r="V580" s="1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17"/>
      <c r="O581" s="10"/>
      <c r="P581" s="10"/>
      <c r="Q581" s="11"/>
      <c r="R581" s="43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8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90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6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7"/>
      <c r="O602" s="10"/>
      <c r="P602" s="10"/>
      <c r="Q602" s="11"/>
      <c r="R602" s="43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9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6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7"/>
      <c r="O606" s="10"/>
      <c r="P606" s="10"/>
      <c r="Q606" s="11"/>
      <c r="R606" s="43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9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6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9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6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89"/>
      <c r="I613" s="89"/>
      <c r="J613" s="89"/>
      <c r="K613" s="89"/>
      <c r="L613" s="22"/>
      <c r="M613" s="8"/>
      <c r="N613" s="17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7"/>
      <c r="O614" s="10"/>
      <c r="P614" s="10"/>
      <c r="Q614" s="11"/>
      <c r="R614" s="43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9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90"/>
      <c r="I616" s="89"/>
      <c r="J616" s="89"/>
      <c r="K616" s="89"/>
      <c r="L616" s="22"/>
      <c r="M616" s="8"/>
      <c r="N616" s="17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17"/>
      <c r="O617" s="10"/>
      <c r="P617" s="10"/>
      <c r="Q617" s="11"/>
      <c r="R617" s="43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9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18"/>
      <c r="O621" s="10"/>
      <c r="P621" s="10"/>
      <c r="Q621" s="11"/>
      <c r="R621" s="43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9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8"/>
      <c r="O625" s="10"/>
      <c r="P625" s="10"/>
      <c r="Q625" s="11"/>
      <c r="R625" s="43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9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43"/>
      <c r="V628" s="1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18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9"/>
      <c r="O630" s="10"/>
      <c r="P630" s="10"/>
      <c r="Q630" s="11"/>
      <c r="R630" s="43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6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17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89"/>
      <c r="J635" s="89"/>
      <c r="K635" s="89"/>
      <c r="L635" s="6"/>
      <c r="M635" s="8"/>
      <c r="N635" s="9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17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9"/>
      <c r="O641" s="10"/>
      <c r="P641" s="10"/>
      <c r="Q641" s="11"/>
      <c r="R641" s="43"/>
      <c r="V641" s="1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89"/>
      <c r="J642" s="89"/>
      <c r="K642" s="89"/>
      <c r="L642" s="6"/>
      <c r="M642" s="8"/>
      <c r="N642" s="9"/>
      <c r="O642" s="10"/>
      <c r="P642" s="10"/>
      <c r="Q642" s="11"/>
      <c r="R642" s="43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9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18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20"/>
      <c r="B645" s="52" t="s">
        <v>66</v>
      </c>
      <c r="C645" s="59"/>
      <c r="D645" s="60"/>
      <c r="E645" s="60"/>
      <c r="F645" s="60"/>
      <c r="G645" s="60"/>
      <c r="H645" s="29"/>
      <c r="I645" s="89"/>
      <c r="J645" s="89"/>
      <c r="K645" s="89"/>
      <c r="L645" s="6"/>
      <c r="M645" s="8"/>
      <c r="N645" s="9"/>
      <c r="O645" s="10"/>
      <c r="P645" s="10"/>
      <c r="Q645" s="11"/>
      <c r="R645" s="43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89"/>
      <c r="I646" s="89"/>
      <c r="J646" s="89"/>
      <c r="K646" s="89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89"/>
      <c r="I647" s="89"/>
      <c r="J647" s="89"/>
      <c r="K647" s="89"/>
      <c r="L647" s="6"/>
      <c r="M647" s="8"/>
      <c r="N647" s="21"/>
      <c r="O647" s="10"/>
      <c r="P647" s="10"/>
      <c r="Q647" s="11"/>
      <c r="R647" s="43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55"/>
      <c r="I648" s="23"/>
      <c r="J648" s="23"/>
      <c r="K648" s="24"/>
      <c r="L648" s="24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25"/>
      <c r="K649" s="26"/>
      <c r="L649" s="24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25"/>
      <c r="J650" s="6"/>
      <c r="K650" s="25"/>
      <c r="L650" s="26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5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7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23"/>
      <c r="K656" s="23"/>
      <c r="L656" s="7"/>
      <c r="M656" s="8"/>
      <c r="N656" s="21"/>
      <c r="O656" s="10"/>
      <c r="P656" s="10"/>
      <c r="Q656" s="11"/>
      <c r="R656" s="43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7"/>
      <c r="L663" s="7"/>
      <c r="M663" s="8"/>
      <c r="N663" s="21"/>
      <c r="O663" s="10"/>
      <c r="P663" s="10"/>
      <c r="Q663" s="11"/>
      <c r="R663" s="43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1"/>
      <c r="O666" s="10"/>
      <c r="P666" s="10"/>
      <c r="Q666" s="11"/>
      <c r="R666" s="43"/>
      <c r="V666" s="1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7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1"/>
      <c r="O669" s="10"/>
      <c r="P669" s="10"/>
      <c r="Q669" s="11"/>
      <c r="R669" s="43"/>
      <c r="V669" s="1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7"/>
      <c r="K670" s="7"/>
      <c r="L670" s="6"/>
      <c r="M670" s="8"/>
      <c r="N670" s="21"/>
      <c r="O670" s="10"/>
      <c r="P670" s="10"/>
      <c r="Q670" s="11"/>
      <c r="R670" s="43"/>
      <c r="V670" s="14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2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43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7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2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0"/>
      <c r="Q682" s="11"/>
      <c r="R682" s="43"/>
      <c r="V682" s="14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43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7"/>
      <c r="K688" s="7"/>
      <c r="L688" s="7"/>
      <c r="M688" s="8"/>
      <c r="N688" s="21"/>
      <c r="O688" s="10"/>
      <c r="P688" s="10"/>
      <c r="Q688" s="11"/>
      <c r="R688" s="43"/>
    </row>
    <row r="689" spans="1:22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7"/>
      <c r="M689" s="8"/>
      <c r="N689" s="21"/>
      <c r="O689" s="10"/>
      <c r="P689" s="10"/>
      <c r="Q689" s="11"/>
      <c r="R689" s="43"/>
    </row>
    <row r="690" spans="1:22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7"/>
      <c r="M690" s="8"/>
      <c r="N690" s="21"/>
      <c r="O690" s="10"/>
      <c r="P690" s="10"/>
      <c r="Q690" s="11"/>
      <c r="R690" s="43"/>
      <c r="V690" s="14"/>
    </row>
    <row r="691" spans="1:22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7"/>
      <c r="K691" s="7"/>
      <c r="L691" s="7"/>
      <c r="M691" s="8"/>
      <c r="N691" s="21"/>
      <c r="O691" s="10"/>
      <c r="P691" s="10"/>
      <c r="Q691" s="11"/>
      <c r="R691" s="43"/>
      <c r="V691" s="14"/>
    </row>
    <row r="692" spans="1:22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8"/>
      <c r="O692" s="10"/>
      <c r="P692" s="10"/>
      <c r="Q692" s="11"/>
      <c r="R692" s="43"/>
      <c r="V692" s="14"/>
    </row>
    <row r="693" spans="1:22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8"/>
      <c r="O693" s="10"/>
      <c r="P693" s="10"/>
      <c r="Q693" s="11"/>
      <c r="R693" s="43"/>
    </row>
    <row r="694" spans="1:22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27"/>
      <c r="M694" s="8"/>
      <c r="N694" s="28"/>
      <c r="O694" s="10"/>
      <c r="P694" s="10"/>
      <c r="Q694" s="11"/>
      <c r="R694" s="43"/>
      <c r="V694" s="14"/>
    </row>
    <row r="695" spans="1:22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6"/>
      <c r="M695" s="8"/>
      <c r="N695" s="28"/>
      <c r="O695" s="10"/>
      <c r="P695" s="10"/>
      <c r="Q695" s="11"/>
      <c r="R695" s="43"/>
    </row>
    <row r="696" spans="1:22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24"/>
      <c r="M696" s="8"/>
      <c r="N696" s="28"/>
      <c r="O696" s="10"/>
      <c r="P696" s="10"/>
      <c r="Q696" s="11"/>
      <c r="R696" s="43"/>
      <c r="V696" s="14"/>
    </row>
    <row r="697" spans="1:22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8"/>
      <c r="O697" s="10"/>
      <c r="P697" s="10"/>
      <c r="Q697" s="11"/>
      <c r="R697" s="43"/>
      <c r="V697" s="14"/>
    </row>
    <row r="698" spans="1:22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24"/>
      <c r="M698" s="8"/>
      <c r="N698" s="21"/>
      <c r="O698" s="10"/>
      <c r="P698" s="10"/>
      <c r="Q698" s="11"/>
      <c r="R698" s="43"/>
    </row>
    <row r="699" spans="1:22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0"/>
      <c r="Q699" s="11"/>
      <c r="R699" s="43"/>
    </row>
    <row r="700" spans="1:22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24"/>
      <c r="M700" s="8"/>
      <c r="N700" s="21"/>
      <c r="O700" s="10"/>
      <c r="P700" s="10"/>
      <c r="Q700" s="11"/>
      <c r="R700" s="43"/>
    </row>
    <row r="701" spans="1:22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0"/>
      <c r="Q701" s="11"/>
      <c r="R701" s="43"/>
      <c r="V701" s="14"/>
    </row>
    <row r="702" spans="1:22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0"/>
      <c r="Q702" s="11"/>
      <c r="R702" s="43"/>
    </row>
    <row r="703" spans="1:22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0"/>
      <c r="Q703" s="11"/>
      <c r="R703" s="43"/>
      <c r="V703" s="14"/>
    </row>
    <row r="704" spans="1:22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0"/>
      <c r="Q704" s="11"/>
      <c r="R704" s="4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7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7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9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56"/>
      <c r="I720" s="7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22"/>
      <c r="I721" s="6"/>
      <c r="J721" s="6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29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29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29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7"/>
      <c r="K726" s="7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6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7"/>
      <c r="K731" s="7"/>
      <c r="L731" s="6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7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6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7"/>
      <c r="K735" s="7"/>
      <c r="L735" s="7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7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9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6"/>
      <c r="J742" s="6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6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6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22"/>
      <c r="I755" s="7"/>
      <c r="J755" s="6"/>
      <c r="K755" s="7"/>
      <c r="L755" s="6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22"/>
      <c r="I756" s="6"/>
      <c r="J756" s="6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20"/>
      <c r="B757" s="52"/>
      <c r="C757" s="59"/>
      <c r="D757" s="60"/>
      <c r="E757" s="60"/>
      <c r="F757" s="60"/>
      <c r="G757" s="60"/>
      <c r="H757" s="15"/>
      <c r="I757" s="6"/>
      <c r="J757" s="29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6"/>
      <c r="L760" s="7"/>
      <c r="M760" s="8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27"/>
      <c r="L761" s="6"/>
      <c r="M761" s="31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6"/>
      <c r="L762" s="7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21"/>
      <c r="O764" s="10"/>
      <c r="P764" s="125"/>
      <c r="Q764" s="3"/>
      <c r="R764" s="50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31"/>
      <c r="N765" s="9"/>
      <c r="O765" s="10"/>
      <c r="P765" s="125"/>
      <c r="Q765" s="3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6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30"/>
      <c r="P768" s="126"/>
      <c r="Q768" s="3"/>
      <c r="W768" s="3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22"/>
      <c r="I769" s="7"/>
      <c r="J769" s="6"/>
      <c r="K769" s="7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54"/>
      <c r="I770" s="6"/>
      <c r="J770" s="6"/>
      <c r="K770" s="7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29"/>
      <c r="K771" s="7"/>
      <c r="L771" s="6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31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31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31"/>
      <c r="N774" s="21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31"/>
      <c r="N775" s="21"/>
      <c r="O775" s="10"/>
      <c r="P775" s="125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31"/>
      <c r="N776" s="21"/>
      <c r="O776" s="10"/>
      <c r="P776" s="125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9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30"/>
      <c r="P780" s="126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30"/>
      <c r="P782" s="126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18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20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20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16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32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1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33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33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16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16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34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34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55"/>
      <c r="I867" s="7"/>
      <c r="J867" s="7"/>
      <c r="K867" s="7"/>
      <c r="L867" s="7"/>
      <c r="M867" s="35"/>
      <c r="N867" s="34"/>
      <c r="O867" s="10"/>
      <c r="P867" s="125"/>
    </row>
    <row r="868" spans="1:16" x14ac:dyDescent="0.55000000000000004">
      <c r="A868" s="36"/>
      <c r="B868" s="52"/>
      <c r="C868" s="59"/>
      <c r="D868" s="60"/>
      <c r="E868" s="60"/>
      <c r="F868" s="60"/>
      <c r="G868" s="60"/>
      <c r="H868" s="57"/>
      <c r="I868" s="37"/>
      <c r="J868" s="37"/>
      <c r="K868" s="38"/>
      <c r="L868" s="37"/>
      <c r="M868" s="39"/>
      <c r="N868" s="40"/>
      <c r="O868" s="41"/>
      <c r="P868" s="125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2"/>
      <c r="N869" s="44"/>
      <c r="O869" s="45"/>
      <c r="P869" s="124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2"/>
      <c r="N872" s="44"/>
      <c r="O872" s="45"/>
      <c r="P872" s="124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</sheetData>
  <autoFilter ref="A2:AO682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50">
    <cfRule type="duplicateValues" dxfId="2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3AE4-0FBD-4B49-AA10-4F79E0BFB89E}">
  <sheetPr>
    <pageSetUpPr fitToPage="1"/>
  </sheetPr>
  <dimension ref="A1:AO878"/>
  <sheetViews>
    <sheetView zoomScale="70" zoomScaleNormal="70" workbookViewId="0">
      <pane xSplit="2" ySplit="2" topLeftCell="C142" activePane="bottomRight" state="frozen"/>
      <selection pane="topRight" activeCell="C1" sqref="C1"/>
      <selection pane="bottomLeft" activeCell="A3" sqref="A3"/>
      <selection pane="bottomRight" activeCell="D152" sqref="D152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43">
        <f>$AB$1/P3</f>
        <v>160</v>
      </c>
      <c r="X3" s="50"/>
      <c r="Y3" s="50">
        <f>$Y$1/R3</f>
        <v>6.25</v>
      </c>
      <c r="Z3" s="50"/>
      <c r="AA3" s="50"/>
      <c r="AB3" s="50">
        <f>$Y$1/R3</f>
        <v>6.25</v>
      </c>
      <c r="AC3" s="118"/>
      <c r="AD3" s="119"/>
      <c r="AE3" s="119">
        <f>$Y$1/R3</f>
        <v>6.25</v>
      </c>
      <c r="AF3" s="119"/>
      <c r="AG3" s="119"/>
      <c r="AH3" s="119">
        <f>$Y$1/R3</f>
        <v>6.25</v>
      </c>
      <c r="AI3" s="119"/>
      <c r="AJ3" s="119"/>
      <c r="AK3" s="119">
        <f>$Y$1/R3</f>
        <v>6.25</v>
      </c>
      <c r="AL3" s="119"/>
      <c r="AM3" s="119"/>
      <c r="AN3" s="119">
        <f>$Y$1/R3</f>
        <v>6.25</v>
      </c>
    </row>
    <row r="4" spans="1:40" ht="22.5" customHeight="1" x14ac:dyDescent="0.55000000000000004">
      <c r="A4" s="5"/>
      <c r="B4" s="52" t="s">
        <v>66</v>
      </c>
      <c r="C4" s="110"/>
      <c r="D4" s="128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10034196</v>
      </c>
      <c r="F48" s="71"/>
      <c r="G48" s="71"/>
      <c r="H48" s="71"/>
      <c r="I48" s="64"/>
      <c r="J48" s="64"/>
      <c r="K48" s="71"/>
      <c r="L48" s="112"/>
      <c r="M48" s="8"/>
      <c r="N48" s="87" t="s">
        <v>231</v>
      </c>
      <c r="O48" s="10">
        <v>1.0320024724903705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8">
        <v>30022139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203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10034196</v>
      </c>
      <c r="F65" s="71"/>
      <c r="G65" s="71"/>
      <c r="H65" s="71"/>
      <c r="I65" s="64"/>
      <c r="J65" s="64"/>
      <c r="K65" s="71"/>
      <c r="L65" s="112"/>
      <c r="M65" s="8"/>
      <c r="N65" s="87" t="s">
        <v>231</v>
      </c>
      <c r="O65" s="10">
        <v>0.12766503985053751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8">
        <v>30022147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208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10034196</v>
      </c>
      <c r="F82" s="71"/>
      <c r="G82" s="71"/>
      <c r="H82" s="71"/>
      <c r="I82" s="64"/>
      <c r="J82" s="64"/>
      <c r="K82" s="71"/>
      <c r="L82" s="112"/>
      <c r="M82" s="8"/>
      <c r="N82" s="87" t="s">
        <v>231</v>
      </c>
      <c r="O82" s="10">
        <v>0.16632080789507631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8">
        <v>30022155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218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28">
        <v>30023081</v>
      </c>
      <c r="G94" s="71"/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28">
        <v>30023080</v>
      </c>
      <c r="H95" s="71"/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10034196</v>
      </c>
      <c r="F99" s="71"/>
      <c r="G99" s="71"/>
      <c r="H99" s="71"/>
      <c r="I99" s="64"/>
      <c r="J99" s="64"/>
      <c r="K99" s="71"/>
      <c r="L99" s="112"/>
      <c r="M99" s="8"/>
      <c r="N99" s="87" t="s">
        <v>231</v>
      </c>
      <c r="O99" s="10">
        <v>0.17469575231732656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">
        <v>254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">
        <v>255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">
        <v>256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">
        <v>235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">
        <v>236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">
        <v>237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">
        <v>257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">
        <v>258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">
        <v>259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">
        <v>238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">
        <v>239</v>
      </c>
      <c r="O116" s="10">
        <v>8</v>
      </c>
      <c r="P116" s="10" t="s">
        <v>294</v>
      </c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">
        <v>240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">
        <v>241</v>
      </c>
      <c r="O118" s="10">
        <v>8</v>
      </c>
      <c r="P118" s="10" t="s">
        <v>294</v>
      </c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">
        <v>260</v>
      </c>
      <c r="O119" s="10">
        <v>1</v>
      </c>
      <c r="P119" s="10" t="s">
        <v>294</v>
      </c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">
        <v>261</v>
      </c>
      <c r="O120" s="10">
        <v>1</v>
      </c>
      <c r="P120" s="10" t="s">
        <v>294</v>
      </c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">
        <v>242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">
        <v>262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">
        <v>263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">
        <v>264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10034960</v>
      </c>
      <c r="E125" s="115"/>
      <c r="F125" s="64"/>
      <c r="G125" s="71"/>
      <c r="H125" s="71"/>
      <c r="I125" s="71"/>
      <c r="J125" s="71"/>
      <c r="K125" s="71"/>
      <c r="L125" s="112"/>
      <c r="M125" s="8"/>
      <c r="N125" s="87" t="s">
        <v>413</v>
      </c>
      <c r="O125" s="10">
        <v>20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10030478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265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10034191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266</v>
      </c>
      <c r="O127" s="10">
        <v>1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10034192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267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10034193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268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10034194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">
        <v>269</v>
      </c>
      <c r="O130" s="10">
        <v>2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10028465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270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10034195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271</v>
      </c>
      <c r="O132" s="10">
        <v>4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10030481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272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10030482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273</v>
      </c>
      <c r="O134" s="10">
        <v>1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10030483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">
        <v>274</v>
      </c>
      <c r="O135" s="10">
        <v>2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20004974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">
        <v>275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20004972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">
        <v>276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20004087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">
        <v>247</v>
      </c>
      <c r="O138" s="10">
        <v>0.45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20004998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">
        <v>248</v>
      </c>
      <c r="O139" s="10">
        <v>1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20004973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">
        <v>249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20005026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246</v>
      </c>
      <c r="O141" s="10">
        <v>7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10030485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">
        <v>277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20004241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">
        <v>244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20004981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123" t="s">
        <v>245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20004937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16" t="s">
        <v>278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16" t="s">
        <v>279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20004290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16" t="s">
        <v>280</v>
      </c>
      <c r="O147" s="10">
        <v>4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">
        <v>281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20004958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">
        <v>282</v>
      </c>
      <c r="O149" s="10">
        <v>2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20004959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">
        <v>283</v>
      </c>
      <c r="O150" s="10">
        <v>2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20004977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">
        <v>284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20004296</v>
      </c>
      <c r="E152" s="114"/>
      <c r="F152" s="114"/>
      <c r="G152" s="114"/>
      <c r="H152" s="114"/>
      <c r="I152" s="64"/>
      <c r="J152" s="114"/>
      <c r="K152" s="114"/>
      <c r="L152" s="101"/>
      <c r="M152" s="8"/>
      <c r="N152" s="87" t="s">
        <v>286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20004954</v>
      </c>
      <c r="E153" s="64"/>
      <c r="F153" s="114"/>
      <c r="G153" s="114"/>
      <c r="H153" s="114"/>
      <c r="I153" s="64"/>
      <c r="J153" s="114"/>
      <c r="K153" s="114"/>
      <c r="L153" s="101"/>
      <c r="M153" s="8"/>
      <c r="N153" s="87" t="s">
        <v>287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20005001</v>
      </c>
      <c r="E154" s="71"/>
      <c r="F154" s="64"/>
      <c r="G154" s="114"/>
      <c r="H154" s="114"/>
      <c r="I154" s="64"/>
      <c r="J154" s="64"/>
      <c r="K154" s="114"/>
      <c r="L154" s="101"/>
      <c r="M154" s="8"/>
      <c r="N154" s="87" t="s">
        <v>288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20004988</v>
      </c>
      <c r="E155" s="71"/>
      <c r="F155" s="64"/>
      <c r="G155" s="64"/>
      <c r="H155" s="114"/>
      <c r="I155" s="64"/>
      <c r="J155" s="64"/>
      <c r="K155" s="114"/>
      <c r="L155" s="101"/>
      <c r="M155" s="8"/>
      <c r="N155" s="87" t="s">
        <v>289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20004989</v>
      </c>
      <c r="E156" s="71"/>
      <c r="F156" s="114"/>
      <c r="G156" s="64"/>
      <c r="H156" s="64"/>
      <c r="I156" s="64"/>
      <c r="J156" s="64"/>
      <c r="K156" s="114"/>
      <c r="L156" s="101"/>
      <c r="M156" s="8"/>
      <c r="N156" s="87" t="s">
        <v>290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20004982</v>
      </c>
      <c r="E157" s="114"/>
      <c r="F157" s="64"/>
      <c r="G157" s="114"/>
      <c r="H157" s="114"/>
      <c r="I157" s="114"/>
      <c r="J157" s="64"/>
      <c r="K157" s="114"/>
      <c r="L157" s="101"/>
      <c r="M157" s="8"/>
      <c r="N157" s="87" t="s">
        <v>250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20004985</v>
      </c>
      <c r="E158" s="114"/>
      <c r="F158" s="64"/>
      <c r="G158" s="64"/>
      <c r="H158" s="114"/>
      <c r="I158" s="114"/>
      <c r="J158" s="64"/>
      <c r="K158" s="114"/>
      <c r="L158" s="101"/>
      <c r="M158" s="8"/>
      <c r="N158" s="87" t="s">
        <v>251</v>
      </c>
      <c r="O158" s="10">
        <v>4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20004947</v>
      </c>
      <c r="E159" s="114"/>
      <c r="F159" s="114"/>
      <c r="G159" s="64"/>
      <c r="H159" s="64"/>
      <c r="I159" s="114"/>
      <c r="J159" s="64"/>
      <c r="K159" s="114"/>
      <c r="L159" s="101"/>
      <c r="M159" s="8"/>
      <c r="N159" s="87" t="s">
        <v>291</v>
      </c>
      <c r="O159" s="10">
        <v>2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20002006</v>
      </c>
      <c r="E160" s="114"/>
      <c r="F160" s="64"/>
      <c r="G160" s="114"/>
      <c r="H160" s="114"/>
      <c r="I160" s="114"/>
      <c r="J160" s="64"/>
      <c r="K160" s="114"/>
      <c r="L160" s="101"/>
      <c r="M160" s="8"/>
      <c r="N160" s="87" t="s">
        <v>252</v>
      </c>
      <c r="O160" s="10">
        <v>11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20004089</v>
      </c>
      <c r="E161" s="114"/>
      <c r="F161" s="64"/>
      <c r="G161" s="64"/>
      <c r="H161" s="114"/>
      <c r="I161" s="114"/>
      <c r="J161" s="64"/>
      <c r="K161" s="114"/>
      <c r="L161" s="101"/>
      <c r="M161" s="8"/>
      <c r="N161" s="87" t="s">
        <v>253</v>
      </c>
      <c r="O161" s="10">
        <v>2.5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10034961</v>
      </c>
      <c r="E162" s="114"/>
      <c r="F162" s="114"/>
      <c r="G162" s="114"/>
      <c r="H162" s="114"/>
      <c r="I162" s="114"/>
      <c r="J162" s="113"/>
      <c r="K162" s="114"/>
      <c r="L162" s="101"/>
      <c r="M162" s="8"/>
      <c r="N162" s="87" t="s">
        <v>414</v>
      </c>
      <c r="O162" s="10">
        <f>1/40</f>
        <v>2.5000000000000001E-2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114"/>
      <c r="H163" s="64"/>
      <c r="I163" s="114"/>
      <c r="J163" s="64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64"/>
      <c r="H164" s="64"/>
      <c r="I164" s="64"/>
      <c r="J164" s="64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64"/>
      <c r="I165" s="64"/>
      <c r="J165" s="64"/>
      <c r="K165" s="11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6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114"/>
      <c r="I167" s="64"/>
      <c r="J167" s="64"/>
      <c r="K167" s="6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11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6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64"/>
      <c r="F181" s="114"/>
      <c r="G181" s="114"/>
      <c r="H181" s="114"/>
      <c r="I181" s="64"/>
      <c r="J181" s="65"/>
      <c r="K181" s="66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6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6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11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114"/>
      <c r="J188" s="64"/>
      <c r="K188" s="114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3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114"/>
      <c r="G190" s="114"/>
      <c r="H190" s="113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71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64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71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64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71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5"/>
      <c r="K198" s="66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64"/>
      <c r="J199" s="114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64"/>
      <c r="J201" s="114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114"/>
      <c r="J202" s="113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114"/>
      <c r="F206" s="71"/>
      <c r="G206" s="114"/>
      <c r="H206" s="114"/>
      <c r="I206" s="64"/>
      <c r="J206" s="65"/>
      <c r="K206" s="66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71"/>
      <c r="G207" s="114"/>
      <c r="H207" s="114"/>
      <c r="I207" s="64"/>
      <c r="J207" s="65"/>
      <c r="K207" s="66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71"/>
      <c r="I208" s="6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6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11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71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114"/>
      <c r="J215" s="64"/>
      <c r="K215" s="65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64"/>
      <c r="J216" s="114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64"/>
      <c r="J218" s="114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114"/>
      <c r="J219" s="113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114"/>
      <c r="J222" s="113"/>
      <c r="K222" s="114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114"/>
      <c r="F223" s="71"/>
      <c r="G223" s="114"/>
      <c r="H223" s="114"/>
      <c r="I223" s="64"/>
      <c r="J223" s="65"/>
      <c r="K223" s="66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71"/>
      <c r="G224" s="114"/>
      <c r="H224" s="114"/>
      <c r="I224" s="64"/>
      <c r="J224" s="65"/>
      <c r="K224" s="66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71"/>
      <c r="I225" s="6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64"/>
      <c r="I227" s="6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114"/>
      <c r="I228" s="11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114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71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64"/>
      <c r="I232" s="114"/>
      <c r="J232" s="64"/>
      <c r="K232" s="65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64"/>
      <c r="J233" s="114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64"/>
      <c r="J235" s="114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114"/>
      <c r="J236" s="113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114"/>
      <c r="J239" s="113"/>
      <c r="K239" s="11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114"/>
      <c r="H240" s="114"/>
      <c r="I240" s="114"/>
      <c r="J240" s="114"/>
      <c r="K240" s="65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114"/>
      <c r="H241" s="114"/>
      <c r="I241" s="114"/>
      <c r="J241" s="114"/>
      <c r="K241" s="65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114"/>
      <c r="J242" s="114"/>
      <c r="K242" s="11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11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11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11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11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11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11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11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71"/>
      <c r="K268" s="6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71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64"/>
      <c r="K272" s="6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11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11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114"/>
      <c r="F276" s="114"/>
      <c r="G276" s="114"/>
      <c r="H276" s="114"/>
      <c r="I276" s="6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114"/>
      <c r="F279" s="114"/>
      <c r="G279" s="114"/>
      <c r="H279" s="114"/>
      <c r="I279" s="64"/>
      <c r="J279" s="114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/>
      <c r="C280" s="63"/>
      <c r="D280" s="64"/>
      <c r="E280" s="114"/>
      <c r="F280" s="114"/>
      <c r="G280" s="114"/>
      <c r="H280" s="114"/>
      <c r="I280" s="114"/>
      <c r="J280" s="113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/>
      <c r="C283" s="63"/>
      <c r="D283" s="64"/>
      <c r="E283" s="114"/>
      <c r="F283" s="114"/>
      <c r="G283" s="114"/>
      <c r="H283" s="114"/>
      <c r="I283" s="114"/>
      <c r="J283" s="113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71"/>
      <c r="G284" s="114"/>
      <c r="H284" s="114"/>
      <c r="I284" s="114"/>
      <c r="J284" s="114"/>
      <c r="K284" s="6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71"/>
      <c r="G285" s="114"/>
      <c r="H285" s="114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71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4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64"/>
      <c r="I288" s="114"/>
      <c r="J288" s="114"/>
      <c r="K288" s="6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114"/>
      <c r="F289" s="114"/>
      <c r="G289" s="114"/>
      <c r="H289" s="114"/>
      <c r="I289" s="64"/>
      <c r="J289" s="114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114"/>
      <c r="F291" s="114"/>
      <c r="G291" s="114"/>
      <c r="H291" s="114"/>
      <c r="I291" s="64"/>
      <c r="J291" s="114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/>
      <c r="C292" s="63"/>
      <c r="D292" s="64"/>
      <c r="E292" s="114"/>
      <c r="F292" s="114"/>
      <c r="G292" s="114"/>
      <c r="H292" s="114"/>
      <c r="I292" s="114"/>
      <c r="J292" s="113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/>
      <c r="C295" s="63"/>
      <c r="D295" s="64"/>
      <c r="E295" s="114"/>
      <c r="F295" s="114"/>
      <c r="G295" s="114"/>
      <c r="H295" s="114"/>
      <c r="I295" s="114"/>
      <c r="J295" s="113"/>
      <c r="K295" s="11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 t="s">
        <v>66</v>
      </c>
      <c r="C296" s="63"/>
      <c r="D296" s="64"/>
      <c r="E296" s="64"/>
      <c r="F296" s="71"/>
      <c r="G296" s="11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 t="s">
        <v>66</v>
      </c>
      <c r="C297" s="63"/>
      <c r="D297" s="64"/>
      <c r="E297" s="64"/>
      <c r="F297" s="71"/>
      <c r="G297" s="114"/>
      <c r="H297" s="114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71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4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s="117" customFormat="1" ht="22.5" customHeight="1" x14ac:dyDescent="0.55000000000000004">
      <c r="A301" s="116"/>
      <c r="B301" s="52" t="s">
        <v>66</v>
      </c>
      <c r="C301" s="63"/>
      <c r="D301" s="64"/>
      <c r="E301" s="64"/>
      <c r="F301" s="64"/>
      <c r="G301" s="6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S301" s="13"/>
      <c r="T301" s="13"/>
      <c r="U301" s="13"/>
      <c r="V301" s="13"/>
      <c r="W301" s="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3"/>
    </row>
    <row r="302" spans="1:41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114"/>
      <c r="I302" s="114"/>
      <c r="J302" s="114"/>
      <c r="K302" s="64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</row>
    <row r="303" spans="1:41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64"/>
      <c r="I303" s="64"/>
      <c r="J303" s="64"/>
      <c r="K303" s="65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</row>
    <row r="304" spans="1:41" s="117" customFormat="1" ht="22.5" customHeight="1" x14ac:dyDescent="0.55000000000000004">
      <c r="A304" s="116"/>
      <c r="B304" s="52" t="s">
        <v>66</v>
      </c>
      <c r="C304" s="63"/>
      <c r="D304" s="64"/>
      <c r="E304" s="64"/>
      <c r="F304" s="64"/>
      <c r="G304" s="64"/>
      <c r="H304" s="64"/>
      <c r="I304" s="64"/>
      <c r="J304" s="64"/>
      <c r="K304" s="65"/>
      <c r="L304" s="101"/>
      <c r="M304" s="8"/>
      <c r="N304" s="87"/>
      <c r="O304" s="10"/>
      <c r="P304" s="10"/>
      <c r="Q304" s="11"/>
      <c r="R304" s="43"/>
      <c r="S304" s="13"/>
      <c r="T304" s="13"/>
      <c r="U304" s="13"/>
      <c r="V304" s="13"/>
      <c r="W304" s="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3"/>
    </row>
    <row r="305" spans="1:41" ht="22.5" customHeight="1" x14ac:dyDescent="0.55000000000000004">
      <c r="A305" s="5"/>
      <c r="B305" s="52" t="s">
        <v>66</v>
      </c>
      <c r="C305" s="63"/>
      <c r="D305" s="64"/>
      <c r="E305" s="114"/>
      <c r="F305" s="114"/>
      <c r="G305" s="114"/>
      <c r="H305" s="114"/>
      <c r="I305" s="64"/>
      <c r="J305" s="114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114"/>
      <c r="F307" s="114"/>
      <c r="G307" s="114"/>
      <c r="H307" s="114"/>
      <c r="I307" s="64"/>
      <c r="J307" s="114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/>
      <c r="C308" s="63"/>
      <c r="D308" s="64"/>
      <c r="E308" s="114"/>
      <c r="F308" s="114"/>
      <c r="G308" s="114"/>
      <c r="H308" s="114"/>
      <c r="I308" s="114"/>
      <c r="J308" s="113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/>
      <c r="C311" s="63"/>
      <c r="D311" s="64"/>
      <c r="E311" s="114"/>
      <c r="F311" s="114"/>
      <c r="G311" s="114"/>
      <c r="H311" s="114"/>
      <c r="I311" s="114"/>
      <c r="J311" s="113"/>
      <c r="K311" s="11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71"/>
      <c r="G312" s="11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 t="s">
        <v>66</v>
      </c>
      <c r="C313" s="63"/>
      <c r="D313" s="64"/>
      <c r="E313" s="64"/>
      <c r="F313" s="71"/>
      <c r="G313" s="114"/>
      <c r="H313" s="114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71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s="117" customFormat="1" ht="22.5" customHeight="1" x14ac:dyDescent="0.55000000000000004">
      <c r="A317" s="116"/>
      <c r="B317" s="52" t="s">
        <v>66</v>
      </c>
      <c r="C317" s="63"/>
      <c r="D317" s="64"/>
      <c r="E317" s="64"/>
      <c r="F317" s="64"/>
      <c r="G317" s="6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S317" s="13"/>
      <c r="T317" s="13"/>
      <c r="U317" s="13"/>
      <c r="V317" s="13"/>
      <c r="W317" s="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3"/>
    </row>
    <row r="318" spans="1:41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114"/>
      <c r="I318" s="114"/>
      <c r="J318" s="114"/>
      <c r="K318" s="64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</row>
    <row r="319" spans="1:41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</row>
    <row r="320" spans="1:41" s="117" customFormat="1" ht="22.5" customHeight="1" x14ac:dyDescent="0.55000000000000004">
      <c r="A320" s="116"/>
      <c r="B320" s="52" t="s">
        <v>66</v>
      </c>
      <c r="C320" s="63"/>
      <c r="D320" s="64"/>
      <c r="E320" s="64"/>
      <c r="F320" s="64"/>
      <c r="G320" s="64"/>
      <c r="H320" s="64"/>
      <c r="I320" s="64"/>
      <c r="J320" s="64"/>
      <c r="K320" s="65"/>
      <c r="L320" s="101"/>
      <c r="M320" s="8"/>
      <c r="N320" s="87"/>
      <c r="O320" s="10"/>
      <c r="P320" s="10"/>
      <c r="Q320" s="11"/>
      <c r="R320" s="43"/>
      <c r="S320" s="13"/>
      <c r="T320" s="13"/>
      <c r="U320" s="13"/>
      <c r="V320" s="13"/>
      <c r="W320" s="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3"/>
    </row>
    <row r="321" spans="1:40" ht="22.5" customHeight="1" x14ac:dyDescent="0.55000000000000004">
      <c r="A321" s="5"/>
      <c r="B321" s="52" t="s">
        <v>66</v>
      </c>
      <c r="C321" s="63"/>
      <c r="D321" s="64"/>
      <c r="E321" s="114"/>
      <c r="F321" s="114"/>
      <c r="G321" s="114"/>
      <c r="H321" s="114"/>
      <c r="I321" s="64"/>
      <c r="J321" s="114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114"/>
      <c r="F323" s="114"/>
      <c r="G323" s="114"/>
      <c r="H323" s="114"/>
      <c r="I323" s="64"/>
      <c r="J323" s="114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/>
      <c r="C324" s="63"/>
      <c r="D324" s="64"/>
      <c r="E324" s="114"/>
      <c r="F324" s="114"/>
      <c r="G324" s="114"/>
      <c r="H324" s="114"/>
      <c r="I324" s="114"/>
      <c r="J324" s="113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/>
      <c r="C327" s="63"/>
      <c r="D327" s="64"/>
      <c r="E327" s="114"/>
      <c r="F327" s="114"/>
      <c r="G327" s="114"/>
      <c r="H327" s="114"/>
      <c r="I327" s="114"/>
      <c r="J327" s="113"/>
      <c r="K327" s="11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4"/>
      <c r="H328" s="11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71"/>
      <c r="G329" s="113"/>
      <c r="H329" s="114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64"/>
      <c r="J330" s="6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4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71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43"/>
      <c r="X337" s="92"/>
      <c r="Y337" s="92"/>
      <c r="Z337" s="92"/>
      <c r="AA337" s="92"/>
      <c r="AB337" s="92"/>
      <c r="AC337" s="93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</row>
    <row r="338" spans="1:40" ht="22.5" customHeight="1" x14ac:dyDescent="0.55000000000000004">
      <c r="A338" s="5"/>
      <c r="B338" s="52" t="s">
        <v>66</v>
      </c>
      <c r="C338" s="63"/>
      <c r="D338" s="64"/>
      <c r="E338" s="114"/>
      <c r="F338" s="114"/>
      <c r="G338" s="114"/>
      <c r="H338" s="114"/>
      <c r="I338" s="64"/>
      <c r="J338" s="114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114"/>
      <c r="F340" s="114"/>
      <c r="G340" s="114"/>
      <c r="H340" s="114"/>
      <c r="I340" s="64"/>
      <c r="J340" s="114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/>
      <c r="C341" s="63"/>
      <c r="D341" s="64"/>
      <c r="E341" s="114"/>
      <c r="F341" s="114"/>
      <c r="G341" s="114"/>
      <c r="H341" s="114"/>
      <c r="I341" s="114"/>
      <c r="J341" s="113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114"/>
      <c r="H345" s="64"/>
      <c r="I345" s="114"/>
      <c r="J345" s="114"/>
      <c r="K345" s="6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4"/>
      <c r="G346" s="114"/>
      <c r="H346" s="64"/>
      <c r="I346" s="64"/>
      <c r="J346" s="64"/>
      <c r="K346" s="64"/>
      <c r="L346" s="101"/>
      <c r="M346" s="8"/>
      <c r="N346" s="87"/>
      <c r="O346" s="10"/>
      <c r="P346" s="10"/>
      <c r="Q346" s="11"/>
      <c r="R346" s="43"/>
      <c r="X346" s="92"/>
      <c r="Y346" s="92"/>
      <c r="Z346" s="92"/>
      <c r="AA346" s="92"/>
      <c r="AB346" s="92"/>
      <c r="AC346" s="93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</row>
    <row r="347" spans="1:40" ht="22.5" customHeight="1" x14ac:dyDescent="0.55000000000000004">
      <c r="A347" s="5"/>
      <c r="B347" s="52" t="s">
        <v>66</v>
      </c>
      <c r="C347" s="63"/>
      <c r="D347" s="64"/>
      <c r="E347" s="114"/>
      <c r="F347" s="114"/>
      <c r="G347" s="114"/>
      <c r="H347" s="114"/>
      <c r="I347" s="64"/>
      <c r="J347" s="114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 t="s">
        <v>66</v>
      </c>
      <c r="C349" s="63"/>
      <c r="D349" s="64"/>
      <c r="E349" s="114"/>
      <c r="F349" s="114"/>
      <c r="G349" s="114"/>
      <c r="H349" s="114"/>
      <c r="I349" s="64"/>
      <c r="J349" s="114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/>
      <c r="C350" s="63"/>
      <c r="D350" s="64"/>
      <c r="E350" s="114"/>
      <c r="F350" s="114"/>
      <c r="G350" s="114"/>
      <c r="H350" s="114"/>
      <c r="I350" s="114"/>
      <c r="J350" s="113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/>
      <c r="C353" s="63"/>
      <c r="D353" s="64"/>
      <c r="E353" s="114"/>
      <c r="F353" s="114"/>
      <c r="G353" s="114"/>
      <c r="H353" s="114"/>
      <c r="I353" s="114"/>
      <c r="J353" s="113"/>
      <c r="K353" s="114"/>
      <c r="L353" s="101"/>
      <c r="M353" s="8"/>
      <c r="N353" s="87"/>
      <c r="O353" s="10"/>
      <c r="P353" s="10"/>
      <c r="Q353" s="11"/>
      <c r="R353" s="43"/>
      <c r="X353" s="50"/>
      <c r="Y353" s="50"/>
      <c r="Z353" s="50"/>
      <c r="AA353" s="50"/>
      <c r="AB353" s="50"/>
      <c r="AC353" s="118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114"/>
      <c r="H354" s="114"/>
      <c r="I354" s="114"/>
      <c r="J354" s="64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64"/>
      <c r="H355" s="64"/>
      <c r="I355" s="6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4"/>
      <c r="H356" s="114"/>
      <c r="I356" s="114"/>
      <c r="J356" s="6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114"/>
      <c r="I357" s="114"/>
      <c r="J357" s="114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4"/>
      <c r="H358" s="64"/>
      <c r="I358" s="64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11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64"/>
      <c r="H363" s="66"/>
      <c r="I363" s="66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6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43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64"/>
      <c r="G374" s="114"/>
      <c r="H374" s="64"/>
      <c r="I374" s="64"/>
      <c r="J374" s="66"/>
      <c r="K374" s="64"/>
      <c r="L374" s="101"/>
      <c r="M374" s="8"/>
      <c r="N374" s="87"/>
      <c r="O374" s="10"/>
      <c r="P374" s="10"/>
      <c r="Q374" s="11"/>
      <c r="R374" s="43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64"/>
      <c r="G376" s="114"/>
      <c r="H376" s="64"/>
      <c r="I376" s="64"/>
      <c r="J376" s="66"/>
      <c r="K376" s="64"/>
      <c r="L376" s="101"/>
      <c r="M376" s="8"/>
      <c r="N376" s="87"/>
      <c r="O376" s="10"/>
      <c r="P376" s="10"/>
      <c r="Q376" s="11"/>
      <c r="R376" s="43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115"/>
      <c r="E382" s="64"/>
      <c r="F382" s="64"/>
      <c r="G382" s="6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64"/>
      <c r="F385" s="64"/>
      <c r="G385" s="6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64"/>
      <c r="G388" s="114"/>
      <c r="H388" s="64"/>
      <c r="I388" s="64"/>
      <c r="J388" s="66"/>
      <c r="K388" s="64"/>
      <c r="L388" s="101"/>
      <c r="M388" s="8"/>
      <c r="N388" s="87"/>
      <c r="O388" s="10"/>
      <c r="P388" s="10"/>
      <c r="Q388" s="91"/>
      <c r="R388" s="43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64"/>
      <c r="G390" s="114"/>
      <c r="H390" s="64"/>
      <c r="I390" s="64"/>
      <c r="J390" s="66"/>
      <c r="K390" s="64"/>
      <c r="L390" s="101"/>
      <c r="M390" s="8"/>
      <c r="N390" s="87"/>
      <c r="O390" s="10"/>
      <c r="P390" s="10"/>
      <c r="Q390" s="91"/>
      <c r="R390" s="43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2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64"/>
      <c r="G402" s="114"/>
      <c r="H402" s="64"/>
      <c r="I402" s="64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114"/>
      <c r="F404" s="64"/>
      <c r="G404" s="114"/>
      <c r="H404" s="64"/>
      <c r="I404" s="64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43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43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43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115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86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86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86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86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12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X478" s="92"/>
      <c r="Y478" s="92"/>
      <c r="Z478" s="92"/>
      <c r="AA478" s="92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43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5"/>
      <c r="I480" s="66"/>
      <c r="J480" s="66"/>
      <c r="K480" s="66"/>
      <c r="L480" s="101"/>
      <c r="M480" s="8"/>
      <c r="N480" s="16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6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43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6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6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7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6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7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7"/>
      <c r="O495" s="10"/>
      <c r="P495" s="10"/>
      <c r="Q495" s="11"/>
      <c r="R495" s="12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4"/>
      <c r="G497" s="64"/>
      <c r="H497" s="65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4"/>
      <c r="E500" s="64"/>
      <c r="F500" s="65"/>
      <c r="G500" s="66"/>
      <c r="H500" s="66"/>
      <c r="I500" s="66"/>
      <c r="J500" s="66"/>
      <c r="K500" s="66"/>
      <c r="L500" s="101"/>
      <c r="M500" s="8"/>
      <c r="N500" s="9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63"/>
      <c r="D501" s="66"/>
      <c r="E501" s="64"/>
      <c r="F501" s="66"/>
      <c r="G501" s="70"/>
      <c r="H501" s="66"/>
      <c r="I501" s="66"/>
      <c r="J501" s="66"/>
      <c r="K501" s="66"/>
      <c r="L501" s="101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102"/>
      <c r="D502" s="103"/>
      <c r="E502" s="103"/>
      <c r="F502" s="103"/>
      <c r="G502" s="104"/>
      <c r="H502" s="103"/>
      <c r="I502" s="103"/>
      <c r="J502" s="103"/>
      <c r="K502" s="103"/>
      <c r="L502" s="105"/>
      <c r="M502" s="8"/>
      <c r="N502" s="86"/>
      <c r="O502" s="10"/>
      <c r="P502" s="10"/>
      <c r="Q502" s="11"/>
      <c r="R502" s="12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89"/>
      <c r="F503" s="89"/>
      <c r="H503" s="29"/>
      <c r="I503" s="89"/>
      <c r="J503" s="89"/>
      <c r="K503" s="89"/>
      <c r="L503" s="22"/>
      <c r="M503" s="8"/>
      <c r="N503" s="86"/>
      <c r="O503" s="10"/>
      <c r="P503" s="10"/>
      <c r="Q503" s="1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60"/>
      <c r="E506" s="60"/>
      <c r="F506" s="29"/>
      <c r="G506" s="89"/>
      <c r="H506" s="89"/>
      <c r="I506" s="89"/>
      <c r="J506" s="89"/>
      <c r="K506" s="89"/>
      <c r="L506" s="22"/>
      <c r="M506" s="8"/>
      <c r="N506" s="9"/>
      <c r="O506" s="10"/>
      <c r="P506" s="10"/>
      <c r="Q506" s="9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60"/>
      <c r="F507" s="89"/>
      <c r="H507" s="89"/>
      <c r="I507" s="89"/>
      <c r="J507" s="89"/>
      <c r="K507" s="89"/>
      <c r="L507" s="22"/>
      <c r="M507" s="8"/>
      <c r="N507" s="86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1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9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92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60"/>
      <c r="H518" s="90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89"/>
      <c r="E519" s="89"/>
      <c r="F519" s="60"/>
      <c r="G519" s="60"/>
      <c r="H519" s="90"/>
      <c r="I519" s="89"/>
      <c r="J519" s="89"/>
      <c r="K519" s="89"/>
      <c r="L519" s="22"/>
      <c r="M519" s="8"/>
      <c r="N519" s="86"/>
      <c r="O519" s="10"/>
      <c r="P519" s="10"/>
      <c r="Q519" s="11"/>
      <c r="R519" s="12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60"/>
      <c r="H520" s="90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29"/>
      <c r="G523" s="89"/>
      <c r="H523" s="89"/>
      <c r="I523" s="89"/>
      <c r="J523" s="89"/>
      <c r="K523" s="89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89"/>
      <c r="E524" s="60"/>
      <c r="F524" s="60"/>
      <c r="G524" s="89"/>
      <c r="H524" s="29"/>
      <c r="I524" s="89"/>
      <c r="J524" s="89"/>
      <c r="K524" s="89"/>
      <c r="L524" s="22"/>
      <c r="M524" s="8"/>
      <c r="N524" s="86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89"/>
      <c r="F525" s="60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89"/>
      <c r="F527" s="89"/>
      <c r="G527" s="89"/>
      <c r="H527" s="29"/>
      <c r="I527" s="89"/>
      <c r="J527" s="89"/>
      <c r="K527" s="89"/>
      <c r="L527" s="22"/>
      <c r="M527" s="8"/>
      <c r="N527" s="9"/>
      <c r="O527" s="10"/>
      <c r="P527" s="10"/>
      <c r="Q527" s="11"/>
      <c r="R527" s="12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60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12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89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2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89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12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60"/>
      <c r="H533" s="8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29"/>
      <c r="G534" s="89"/>
      <c r="H534" s="89"/>
      <c r="I534" s="89"/>
      <c r="J534" s="89"/>
      <c r="K534" s="89"/>
      <c r="L534" s="22"/>
      <c r="M534" s="8"/>
      <c r="N534" s="9"/>
      <c r="O534" s="10"/>
      <c r="P534" s="10"/>
      <c r="Q534" s="9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29"/>
      <c r="G536" s="89"/>
      <c r="H536" s="89"/>
      <c r="I536" s="89"/>
      <c r="J536" s="89"/>
      <c r="K536" s="89"/>
      <c r="L536" s="22"/>
      <c r="M536" s="8"/>
      <c r="N536" s="9"/>
      <c r="O536" s="10"/>
      <c r="P536" s="10"/>
      <c r="Q536" s="9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7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87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83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87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17"/>
      <c r="O556" s="10"/>
      <c r="P556" s="10"/>
      <c r="Q556" s="11"/>
      <c r="R556" s="43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90"/>
      <c r="I557" s="89"/>
      <c r="J557" s="89"/>
      <c r="K557" s="89"/>
      <c r="L557" s="22"/>
      <c r="M557" s="8"/>
      <c r="N557" s="9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87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x14ac:dyDescent="0.55000000000000004">
      <c r="A562" s="5"/>
      <c r="B562" s="52" t="s">
        <v>66</v>
      </c>
      <c r="C562" s="88"/>
      <c r="D562" s="60"/>
      <c r="E562" s="60"/>
      <c r="F562" s="60"/>
      <c r="G562" s="29"/>
      <c r="H562" s="90"/>
      <c r="I562" s="89"/>
      <c r="J562" s="89"/>
      <c r="K562" s="89"/>
      <c r="L562" s="22"/>
      <c r="M562" s="8"/>
      <c r="N562" s="87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100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S565" s="3"/>
      <c r="T565" s="3"/>
      <c r="U565" s="3"/>
      <c r="V565" s="3"/>
      <c r="X565" s="92"/>
      <c r="Y565" s="92"/>
      <c r="Z565" s="92"/>
      <c r="AA565" s="94"/>
      <c r="AB565" s="92"/>
      <c r="AC565" s="93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87"/>
      <c r="O570" s="10"/>
      <c r="P570" s="10"/>
      <c r="Q570" s="11"/>
      <c r="R570" s="43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87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16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7"/>
      <c r="O580" s="10"/>
      <c r="P580" s="10"/>
      <c r="Q580" s="11"/>
      <c r="R580" s="43"/>
      <c r="V580" s="1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17"/>
      <c r="O581" s="10"/>
      <c r="P581" s="10"/>
      <c r="Q581" s="11"/>
      <c r="R581" s="43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8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90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6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7"/>
      <c r="O602" s="10"/>
      <c r="P602" s="10"/>
      <c r="Q602" s="11"/>
      <c r="R602" s="43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9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6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7"/>
      <c r="O606" s="10"/>
      <c r="P606" s="10"/>
      <c r="Q606" s="11"/>
      <c r="R606" s="43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9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6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9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6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89"/>
      <c r="I613" s="89"/>
      <c r="J613" s="89"/>
      <c r="K613" s="89"/>
      <c r="L613" s="22"/>
      <c r="M613" s="8"/>
      <c r="N613" s="17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7"/>
      <c r="O614" s="10"/>
      <c r="P614" s="10"/>
      <c r="Q614" s="11"/>
      <c r="R614" s="43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9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90"/>
      <c r="I616" s="89"/>
      <c r="J616" s="89"/>
      <c r="K616" s="89"/>
      <c r="L616" s="22"/>
      <c r="M616" s="8"/>
      <c r="N616" s="17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17"/>
      <c r="O617" s="10"/>
      <c r="P617" s="10"/>
      <c r="Q617" s="11"/>
      <c r="R617" s="43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9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18"/>
      <c r="O621" s="10"/>
      <c r="P621" s="10"/>
      <c r="Q621" s="11"/>
      <c r="R621" s="43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9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8"/>
      <c r="O625" s="10"/>
      <c r="P625" s="10"/>
      <c r="Q625" s="11"/>
      <c r="R625" s="43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9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43"/>
      <c r="V628" s="1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18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9"/>
      <c r="O630" s="10"/>
      <c r="P630" s="10"/>
      <c r="Q630" s="11"/>
      <c r="R630" s="43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6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17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89"/>
      <c r="J635" s="89"/>
      <c r="K635" s="89"/>
      <c r="L635" s="6"/>
      <c r="M635" s="8"/>
      <c r="N635" s="9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17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9"/>
      <c r="O641" s="10"/>
      <c r="P641" s="10"/>
      <c r="Q641" s="11"/>
      <c r="R641" s="43"/>
      <c r="V641" s="1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89"/>
      <c r="J642" s="89"/>
      <c r="K642" s="89"/>
      <c r="L642" s="6"/>
      <c r="M642" s="8"/>
      <c r="N642" s="9"/>
      <c r="O642" s="10"/>
      <c r="P642" s="10"/>
      <c r="Q642" s="11"/>
      <c r="R642" s="43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9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18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20"/>
      <c r="B645" s="52" t="s">
        <v>66</v>
      </c>
      <c r="C645" s="59"/>
      <c r="D645" s="60"/>
      <c r="E645" s="60"/>
      <c r="F645" s="60"/>
      <c r="G645" s="60"/>
      <c r="H645" s="29"/>
      <c r="I645" s="89"/>
      <c r="J645" s="89"/>
      <c r="K645" s="89"/>
      <c r="L645" s="6"/>
      <c r="M645" s="8"/>
      <c r="N645" s="9"/>
      <c r="O645" s="10"/>
      <c r="P645" s="10"/>
      <c r="Q645" s="11"/>
      <c r="R645" s="43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89"/>
      <c r="I646" s="89"/>
      <c r="J646" s="89"/>
      <c r="K646" s="89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89"/>
      <c r="I647" s="89"/>
      <c r="J647" s="89"/>
      <c r="K647" s="89"/>
      <c r="L647" s="6"/>
      <c r="M647" s="8"/>
      <c r="N647" s="21"/>
      <c r="O647" s="10"/>
      <c r="P647" s="10"/>
      <c r="Q647" s="11"/>
      <c r="R647" s="43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55"/>
      <c r="I648" s="23"/>
      <c r="J648" s="23"/>
      <c r="K648" s="24"/>
      <c r="L648" s="24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25"/>
      <c r="K649" s="26"/>
      <c r="L649" s="24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25"/>
      <c r="J650" s="6"/>
      <c r="K650" s="25"/>
      <c r="L650" s="26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25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6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7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23"/>
      <c r="K656" s="23"/>
      <c r="L656" s="7"/>
      <c r="M656" s="8"/>
      <c r="N656" s="21"/>
      <c r="O656" s="10"/>
      <c r="P656" s="10"/>
      <c r="Q656" s="11"/>
      <c r="R656" s="43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V659" s="1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7"/>
      <c r="L663" s="7"/>
      <c r="M663" s="8"/>
      <c r="N663" s="21"/>
      <c r="O663" s="10"/>
      <c r="P663" s="10"/>
      <c r="Q663" s="11"/>
      <c r="R663" s="43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1"/>
      <c r="O666" s="10"/>
      <c r="P666" s="10"/>
      <c r="Q666" s="11"/>
      <c r="R666" s="43"/>
      <c r="V666" s="1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7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1"/>
      <c r="O669" s="10"/>
      <c r="P669" s="10"/>
      <c r="Q669" s="11"/>
      <c r="R669" s="43"/>
      <c r="V669" s="1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7"/>
      <c r="K670" s="7"/>
      <c r="L670" s="6"/>
      <c r="M670" s="8"/>
      <c r="N670" s="21"/>
      <c r="O670" s="10"/>
      <c r="P670" s="10"/>
      <c r="Q670" s="11"/>
      <c r="R670" s="43"/>
      <c r="V670" s="14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2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43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43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7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2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0"/>
      <c r="Q682" s="11"/>
      <c r="R682" s="43"/>
      <c r="V682" s="14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43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1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7"/>
      <c r="K688" s="7"/>
      <c r="L688" s="7"/>
      <c r="M688" s="8"/>
      <c r="N688" s="21"/>
      <c r="O688" s="10"/>
      <c r="P688" s="10"/>
      <c r="Q688" s="11"/>
      <c r="R688" s="43"/>
    </row>
    <row r="689" spans="1:22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7"/>
      <c r="M689" s="8"/>
      <c r="N689" s="21"/>
      <c r="O689" s="10"/>
      <c r="P689" s="10"/>
      <c r="Q689" s="11"/>
      <c r="R689" s="43"/>
    </row>
    <row r="690" spans="1:22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7"/>
      <c r="M690" s="8"/>
      <c r="N690" s="21"/>
      <c r="O690" s="10"/>
      <c r="P690" s="10"/>
      <c r="Q690" s="11"/>
      <c r="R690" s="43"/>
      <c r="V690" s="14"/>
    </row>
    <row r="691" spans="1:22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7"/>
      <c r="K691" s="7"/>
      <c r="L691" s="7"/>
      <c r="M691" s="8"/>
      <c r="N691" s="21"/>
      <c r="O691" s="10"/>
      <c r="P691" s="10"/>
      <c r="Q691" s="11"/>
      <c r="R691" s="43"/>
      <c r="V691" s="14"/>
    </row>
    <row r="692" spans="1:22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8"/>
      <c r="O692" s="10"/>
      <c r="P692" s="10"/>
      <c r="Q692" s="11"/>
      <c r="R692" s="43"/>
      <c r="V692" s="14"/>
    </row>
    <row r="693" spans="1:22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8"/>
      <c r="O693" s="10"/>
      <c r="P693" s="10"/>
      <c r="Q693" s="11"/>
      <c r="R693" s="43"/>
    </row>
    <row r="694" spans="1:22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27"/>
      <c r="M694" s="8"/>
      <c r="N694" s="28"/>
      <c r="O694" s="10"/>
      <c r="P694" s="10"/>
      <c r="Q694" s="11"/>
      <c r="R694" s="43"/>
      <c r="V694" s="14"/>
    </row>
    <row r="695" spans="1:22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6"/>
      <c r="M695" s="8"/>
      <c r="N695" s="28"/>
      <c r="O695" s="10"/>
      <c r="P695" s="10"/>
      <c r="Q695" s="11"/>
      <c r="R695" s="43"/>
    </row>
    <row r="696" spans="1:22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24"/>
      <c r="M696" s="8"/>
      <c r="N696" s="28"/>
      <c r="O696" s="10"/>
      <c r="P696" s="10"/>
      <c r="Q696" s="11"/>
      <c r="R696" s="43"/>
      <c r="V696" s="14"/>
    </row>
    <row r="697" spans="1:22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8"/>
      <c r="O697" s="10"/>
      <c r="P697" s="10"/>
      <c r="Q697" s="11"/>
      <c r="R697" s="43"/>
      <c r="V697" s="14"/>
    </row>
    <row r="698" spans="1:22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24"/>
      <c r="M698" s="8"/>
      <c r="N698" s="21"/>
      <c r="O698" s="10"/>
      <c r="P698" s="10"/>
      <c r="Q698" s="11"/>
      <c r="R698" s="43"/>
    </row>
    <row r="699" spans="1:22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0"/>
      <c r="Q699" s="11"/>
      <c r="R699" s="43"/>
    </row>
    <row r="700" spans="1:22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24"/>
      <c r="M700" s="8"/>
      <c r="N700" s="21"/>
      <c r="O700" s="10"/>
      <c r="P700" s="10"/>
      <c r="Q700" s="11"/>
      <c r="R700" s="43"/>
    </row>
    <row r="701" spans="1:22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0"/>
      <c r="Q701" s="11"/>
      <c r="R701" s="43"/>
      <c r="V701" s="14"/>
    </row>
    <row r="702" spans="1:22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0"/>
      <c r="Q702" s="11"/>
      <c r="R702" s="43"/>
    </row>
    <row r="703" spans="1:22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0"/>
      <c r="Q703" s="11"/>
      <c r="R703" s="43"/>
      <c r="V703" s="14"/>
    </row>
    <row r="704" spans="1:22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0"/>
      <c r="Q704" s="11"/>
      <c r="R704" s="4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7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7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9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56"/>
      <c r="I720" s="7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22"/>
      <c r="I721" s="6"/>
      <c r="J721" s="6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29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29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29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7"/>
      <c r="K726" s="7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6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7"/>
      <c r="K731" s="7"/>
      <c r="L731" s="6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7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6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7"/>
      <c r="K735" s="7"/>
      <c r="L735" s="7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7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9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7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22"/>
      <c r="I742" s="6"/>
      <c r="J742" s="6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29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7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6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6"/>
      <c r="L748" s="7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9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6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30"/>
      <c r="P754" s="126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22"/>
      <c r="I755" s="7"/>
      <c r="J755" s="6"/>
      <c r="K755" s="7"/>
      <c r="L755" s="6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22"/>
      <c r="I756" s="6"/>
      <c r="J756" s="6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20"/>
      <c r="B757" s="52"/>
      <c r="C757" s="59"/>
      <c r="D757" s="60"/>
      <c r="E757" s="60"/>
      <c r="F757" s="60"/>
      <c r="G757" s="60"/>
      <c r="H757" s="15"/>
      <c r="I757" s="6"/>
      <c r="J757" s="29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6"/>
      <c r="L760" s="7"/>
      <c r="M760" s="8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27"/>
      <c r="L761" s="6"/>
      <c r="M761" s="31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6"/>
      <c r="L762" s="7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21"/>
      <c r="O764" s="10"/>
      <c r="P764" s="125"/>
      <c r="Q764" s="3"/>
      <c r="R764" s="50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31"/>
      <c r="N765" s="9"/>
      <c r="O765" s="10"/>
      <c r="P765" s="125"/>
      <c r="Q765" s="3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6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8"/>
      <c r="N768" s="21"/>
      <c r="O768" s="30"/>
      <c r="P768" s="126"/>
      <c r="Q768" s="3"/>
      <c r="W768" s="3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22"/>
      <c r="I769" s="7"/>
      <c r="J769" s="6"/>
      <c r="K769" s="7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54"/>
      <c r="I770" s="6"/>
      <c r="J770" s="6"/>
      <c r="K770" s="7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29"/>
      <c r="K771" s="7"/>
      <c r="L771" s="6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31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31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6"/>
      <c r="L774" s="7"/>
      <c r="M774" s="31"/>
      <c r="N774" s="21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6"/>
      <c r="M775" s="31"/>
      <c r="N775" s="21"/>
      <c r="O775" s="10"/>
      <c r="P775" s="125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6"/>
      <c r="L776" s="7"/>
      <c r="M776" s="31"/>
      <c r="N776" s="21"/>
      <c r="O776" s="10"/>
      <c r="P776" s="125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9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30"/>
      <c r="P780" s="126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30"/>
      <c r="P782" s="126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18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9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20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20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16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32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1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33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33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16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16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34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34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55"/>
      <c r="I867" s="7"/>
      <c r="J867" s="7"/>
      <c r="K867" s="7"/>
      <c r="L867" s="7"/>
      <c r="M867" s="35"/>
      <c r="N867" s="34"/>
      <c r="O867" s="10"/>
      <c r="P867" s="125"/>
    </row>
    <row r="868" spans="1:16" x14ac:dyDescent="0.55000000000000004">
      <c r="A868" s="36"/>
      <c r="B868" s="52"/>
      <c r="C868" s="59"/>
      <c r="D868" s="60"/>
      <c r="E868" s="60"/>
      <c r="F868" s="60"/>
      <c r="G868" s="60"/>
      <c r="H868" s="57"/>
      <c r="I868" s="37"/>
      <c r="J868" s="37"/>
      <c r="K868" s="38"/>
      <c r="L868" s="37"/>
      <c r="M868" s="39"/>
      <c r="N868" s="40"/>
      <c r="O868" s="41"/>
      <c r="P868" s="125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2"/>
      <c r="N869" s="44"/>
      <c r="O869" s="45"/>
      <c r="P869" s="124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2"/>
      <c r="N872" s="44"/>
      <c r="O872" s="45"/>
      <c r="P872" s="124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</sheetData>
  <autoFilter ref="A2:AO682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50">
    <cfRule type="duplicateValues" dxfId="2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3C18-E020-4FEB-B705-E8F26A269102}">
  <sheetPr>
    <pageSetUpPr fitToPage="1"/>
  </sheetPr>
  <dimension ref="A1:AO87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2" sqref="D22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43">
        <f>$AB$1/P3</f>
        <v>160</v>
      </c>
      <c r="X3" s="50"/>
      <c r="Y3" s="50">
        <f>$Y$1/R3</f>
        <v>6.25</v>
      </c>
      <c r="Z3" s="50"/>
      <c r="AA3" s="50"/>
      <c r="AB3" s="50">
        <f>$Y$1/R3</f>
        <v>6.25</v>
      </c>
      <c r="AC3" s="118"/>
      <c r="AD3" s="119"/>
      <c r="AE3" s="119">
        <f>$Y$1/R3</f>
        <v>6.25</v>
      </c>
      <c r="AF3" s="119"/>
      <c r="AG3" s="119"/>
      <c r="AH3" s="119">
        <f>$Y$1/R3</f>
        <v>6.25</v>
      </c>
      <c r="AI3" s="119"/>
      <c r="AJ3" s="119"/>
      <c r="AK3" s="119">
        <f>$Y$1/R3</f>
        <v>6.25</v>
      </c>
      <c r="AL3" s="119"/>
      <c r="AM3" s="119"/>
      <c r="AN3" s="119">
        <f>$Y$1/R3</f>
        <v>6.25</v>
      </c>
    </row>
    <row r="4" spans="1:40" ht="22.5" customHeight="1" x14ac:dyDescent="0.55000000000000004">
      <c r="A4" s="5"/>
      <c r="B4" s="52" t="s">
        <v>66</v>
      </c>
      <c r="C4" s="110"/>
      <c r="D4" s="128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10034196</v>
      </c>
      <c r="F48" s="71"/>
      <c r="G48" s="71"/>
      <c r="H48" s="71"/>
      <c r="I48" s="64"/>
      <c r="J48" s="64"/>
      <c r="K48" s="71"/>
      <c r="L48" s="112"/>
      <c r="M48" s="8"/>
      <c r="N48" s="87" t="s">
        <v>231</v>
      </c>
      <c r="O48" s="10">
        <v>1.0320024724903705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8">
        <v>30022139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203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10034196</v>
      </c>
      <c r="F65" s="71"/>
      <c r="G65" s="71"/>
      <c r="H65" s="71"/>
      <c r="I65" s="64"/>
      <c r="J65" s="64"/>
      <c r="K65" s="71"/>
      <c r="L65" s="112"/>
      <c r="M65" s="8"/>
      <c r="N65" s="87" t="s">
        <v>231</v>
      </c>
      <c r="O65" s="10">
        <v>0.12766503985053751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8">
        <v>30022147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208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10034196</v>
      </c>
      <c r="F82" s="71"/>
      <c r="G82" s="71"/>
      <c r="H82" s="71"/>
      <c r="I82" s="64"/>
      <c r="J82" s="64"/>
      <c r="K82" s="71"/>
      <c r="L82" s="112"/>
      <c r="M82" s="8"/>
      <c r="N82" s="87" t="s">
        <v>231</v>
      </c>
      <c r="O82" s="10">
        <v>0.16632080789507631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8">
        <v>30022155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218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28">
        <v>30023081</v>
      </c>
      <c r="G94" s="71"/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28">
        <v>30023080</v>
      </c>
      <c r="H95" s="71"/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10034196</v>
      </c>
      <c r="F99" s="71"/>
      <c r="G99" s="71"/>
      <c r="H99" s="71"/>
      <c r="I99" s="64"/>
      <c r="J99" s="64"/>
      <c r="K99" s="71"/>
      <c r="L99" s="112"/>
      <c r="M99" s="8"/>
      <c r="N99" s="87" t="s">
        <v>231</v>
      </c>
      <c r="O99" s="10">
        <v>0.17469575231732656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tr">
        <f>VLOOKUP(D106,'CPI27 (5)'!$D$106:$N$162,11,0)</f>
        <v>U000409 Round lock head assembly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tr">
        <f>VLOOKUP(D107,'CPI27 (5)'!$D$106:$N$162,11,0)</f>
        <v>P000492 Round lock head joint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tr">
        <f>VLOOKUP(D108,'CPI27 (5)'!$D$106:$N$162,11,0)</f>
        <v>P000538 Hexagon socket flat end set screw M4x5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tr">
        <f>VLOOKUP(D109,'CPI27 (5)'!$D$106:$N$162,11,0)</f>
        <v>P002726 Aluminum handle 593mm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tr">
        <f>VLOOKUP(D110,'CPI27 (5)'!$D$106:$N$162,11,0)</f>
        <v xml:space="preserve">P002520 Cross round self-tapping screw F 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tr">
        <f>VLOOKUP(D111,'CPI27 (5)'!$D$106:$N$162,11,0)</f>
        <v>P002727 Plastic slide lock L=581.6mm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tr">
        <f>VLOOKUP(D112,'CPI27 (5)'!$D$106:$N$162,11,0)</f>
        <v>P002761 Drawer lock housing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tr">
        <f>VLOOKUP(D113,'CPI27 (5)'!$D$106:$N$162,11,0)</f>
        <v>P002762 Drawer lock tongue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tr">
        <f>VLOOKUP(D114,'CPI27 (5)'!$D$106:$N$162,11,0)</f>
        <v>P002763 Drawer lock spring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tr">
        <f>VLOOKUP(D115,'CPI27 (5)'!$D$106:$N$162,11,0)</f>
        <v>P002803 ball slide rail core (left)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tr">
        <f>VLOOKUP(D116,'CPI27 (5)'!$D$106:$N$162,11,0)</f>
        <v>P002804 ball slide rail shell (left)</v>
      </c>
      <c r="O116" s="10">
        <v>8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tr">
        <f>VLOOKUP(D117,'CPI27 (5)'!$D$106:$N$162,11,0)</f>
        <v>P002805 ball slide rail core (right)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tr">
        <f>VLOOKUP(D118,'CPI27 (5)'!$D$106:$N$162,11,0)</f>
        <v>P002806 ball slide rail shell (right)</v>
      </c>
      <c r="O118" s="10">
        <v>8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tr">
        <f>VLOOKUP(D119,'CPI27 (5)'!$D$106:$N$162,11,0)</f>
        <v>P002729 ball slide rail core (left)</v>
      </c>
      <c r="O119" s="10">
        <v>1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tr">
        <f>VLOOKUP(D120,'CPI27 (5)'!$D$106:$N$162,11,0)</f>
        <v>P003213 ball slide rail core (right)</v>
      </c>
      <c r="O120" s="10">
        <v>1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tr">
        <f>VLOOKUP(D121,'CPI27 (5)'!$D$106:$N$162,11,0)</f>
        <v>P000457 Open aluminum rivet 4x6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tr">
        <f>VLOOKUP(D122,'CPI27 (5)'!$D$106:$N$162,11,0)</f>
        <v>P002662 Transmission shaft Φ6*526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tr">
        <f>VLOOKUP(D123,'CPI27 (5)'!$D$106:$N$162,11,0)</f>
        <v>P002956 5″×2″ fixed caster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tr">
        <f>VLOOKUP(D124,'CPI27 (5)'!$D$106:$N$162,11,0)</f>
        <v>P002957  5″×2″ brake caster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10034960</v>
      </c>
      <c r="E125" s="115"/>
      <c r="F125" s="64"/>
      <c r="G125" s="71"/>
      <c r="H125" s="71"/>
      <c r="I125" s="71"/>
      <c r="J125" s="71"/>
      <c r="K125" s="71"/>
      <c r="L125" s="112"/>
      <c r="M125" s="8"/>
      <c r="N125" s="87" t="str">
        <f>VLOOKUP(D125,'CPI27 (5)'!$D$106:$N$162,11,0)</f>
        <v>P003455 Flat head half hexagon rivet nut</v>
      </c>
      <c r="O125" s="10">
        <v>4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10035327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446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10035328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447</v>
      </c>
      <c r="O127" s="10">
        <v>16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10035329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448</v>
      </c>
      <c r="O128" s="10">
        <v>16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10035330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449</v>
      </c>
      <c r="O129" s="10">
        <v>16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10034191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tr">
        <f>VLOOKUP(D130,'CPI27 (5)'!$D$106:$N$162,11,0)</f>
        <v>P002829 Hexagon socket wrench 5mm</v>
      </c>
      <c r="O130" s="10">
        <v>1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10035033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430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10035035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431</v>
      </c>
      <c r="O132" s="10">
        <v>2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10035034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432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10035032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433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10034195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tr">
        <f>VLOOKUP(D135,'CPI27 (5)'!$D$106:$N$162,11,0)</f>
        <v>P002661 Hexagonal flat head rivet nut M6</v>
      </c>
      <c r="O135" s="10">
        <v>4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10030481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tr">
        <f>VLOOKUP(D136,'CPI27 (5)'!$D$106:$N$162,11,0)</f>
        <v>P002669 Handle ear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10030482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tr">
        <f>VLOOKUP(D137,'CPI27 (5)'!$D$106:$N$162,11,0)</f>
        <v>P002670 Handle tube φ32×400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10030483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tr">
        <f>VLOOKUP(D138,'CPI27 (5)'!$D$106:$N$162,11,0)</f>
        <v>P002671 hexagonal half-thread bolt M6×50</v>
      </c>
      <c r="O138" s="10">
        <v>2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20004974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tr">
        <f>VLOOKUP(D139,'CPI27 (5)'!$D$106:$N$162,11,0)</f>
        <v>PM040097 Red sealed bag 80x130</v>
      </c>
      <c r="O139" s="10">
        <v>2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20004972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tr">
        <f>VLOOKUP(D140,'CPI27 (5)'!$D$106:$N$162,11,0)</f>
        <v>PM040011 Plastic bag 200x600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20004087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99</v>
      </c>
      <c r="O141" s="10">
        <v>0.2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20004998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tr">
        <f>VLOOKUP(D142,'CPI27 (5)'!$D$106:$N$162,11,0)</f>
        <v>PM990004 Black nylon rope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20004973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tr">
        <f>VLOOKUP(D143,'CPI27 (5)'!$D$106:$N$162,11,0)</f>
        <v>PM040095 Sealed bag 70x80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20005026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87" t="str">
        <f>VLOOKUP(D144,'CPI27 (5)'!$D$106:$N$162,11,0)</f>
        <v>PM060101 PVC pad 566x494x2</v>
      </c>
      <c r="O144" s="10">
        <v>7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10030485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87" t="str">
        <f>VLOOKUP(D145,'CPI27 (5)'!$D$106:$N$162,11,0)</f>
        <v>P002694 Rubber mat 675x551x2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20004241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87" t="str">
        <f>VLOOKUP(D146,'CPI27 (5)'!$D$106:$N$162,11,0)</f>
        <v>P001106 Rubber trademark U.S.GENERAL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20004981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87" t="str">
        <f>VLOOKUP(D147,'CPI27 (5)'!$D$106:$N$162,11,0)</f>
        <v>P003300 Rubber trademark SERIES3</v>
      </c>
      <c r="O147" s="10">
        <v>1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20004937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tr">
        <f>VLOOKUP(D148,'CPI27 (5)'!$D$106:$N$162,11,0)</f>
        <v>PM030252 TC-2707TSR five-sided carton</v>
      </c>
      <c r="O148" s="10">
        <v>1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20004941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tr">
        <f>VLOOKUP(D149,'CPI27 (5)'!$D$106:$N$162,11,0)</f>
        <v>PM036063 Floor cover carton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20004290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tr">
        <f>VLOOKUP(D150,'CPI27 (5)'!$D$106:$N$162,11,0)</f>
        <v>P002758 Foam edge guard 912x50x50</v>
      </c>
      <c r="O150" s="10">
        <v>4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tr">
        <f>VLOOKUP(D151,'CPI27 (5)'!$D$106:$N$162,11,0)</f>
        <v>PM050293 Foam board 615x912x20</v>
      </c>
      <c r="O151" s="10">
        <v>2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20004958</v>
      </c>
      <c r="E152" s="114"/>
      <c r="F152" s="114"/>
      <c r="G152" s="114"/>
      <c r="H152" s="114"/>
      <c r="I152" s="64"/>
      <c r="J152" s="114"/>
      <c r="K152" s="114"/>
      <c r="L152" s="101"/>
      <c r="M152" s="8"/>
      <c r="N152" s="87" t="str">
        <f>VLOOKUP(D152,'CPI27 (5)'!$D$106:$N$162,11,0)</f>
        <v>PM050294 Foam board 492x912x20</v>
      </c>
      <c r="O152" s="10">
        <v>2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20004959</v>
      </c>
      <c r="E153" s="64"/>
      <c r="F153" s="114"/>
      <c r="G153" s="114"/>
      <c r="H153" s="114"/>
      <c r="I153" s="64"/>
      <c r="J153" s="114"/>
      <c r="K153" s="114"/>
      <c r="L153" s="101"/>
      <c r="M153" s="8"/>
      <c r="N153" s="87" t="str">
        <f>VLOOKUP(D153,'CPI27 (5)'!$D$106:$N$162,11,0)</f>
        <v>PM050295 Foam board 670x535x20</v>
      </c>
      <c r="O153" s="10">
        <v>2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20004977</v>
      </c>
      <c r="E154" s="71"/>
      <c r="F154" s="64"/>
      <c r="G154" s="114"/>
      <c r="H154" s="114"/>
      <c r="I154" s="64"/>
      <c r="J154" s="64"/>
      <c r="K154" s="114"/>
      <c r="L154" s="101"/>
      <c r="M154" s="8"/>
      <c r="N154" s="87" t="str">
        <f>VLOOKUP(D154,'CPI27 (5)'!$D$106:$N$162,11,0)</f>
        <v>PM040150 Plastic bag 1500x1700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20004296</v>
      </c>
      <c r="E155" s="71"/>
      <c r="F155" s="114"/>
      <c r="G155" s="64"/>
      <c r="H155" s="64"/>
      <c r="I155" s="64"/>
      <c r="J155" s="64"/>
      <c r="K155" s="114"/>
      <c r="L155" s="101"/>
      <c r="M155" s="8"/>
      <c r="N155" s="87" t="str">
        <f>VLOOKUP(D155,'CPI27 (5)'!$D$106:$N$162,11,0)</f>
        <v>P002759  Carton with casters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20004954</v>
      </c>
      <c r="E156" s="114"/>
      <c r="F156" s="64"/>
      <c r="G156" s="114"/>
      <c r="H156" s="114"/>
      <c r="I156" s="114"/>
      <c r="J156" s="64"/>
      <c r="K156" s="114"/>
      <c r="L156" s="101"/>
      <c r="M156" s="8"/>
      <c r="N156" s="87" t="str">
        <f>VLOOKUP(D156,'CPI27 (5)'!$D$106:$N$162,11,0)</f>
        <v>PM050227 EPE foam 600x500x1</v>
      </c>
      <c r="O156" s="10">
        <v>1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20005001</v>
      </c>
      <c r="E157" s="114"/>
      <c r="F157" s="64"/>
      <c r="G157" s="64"/>
      <c r="H157" s="114"/>
      <c r="I157" s="114"/>
      <c r="J157" s="64"/>
      <c r="K157" s="114"/>
      <c r="L157" s="101"/>
      <c r="M157" s="8"/>
      <c r="N157" s="87" t="str">
        <f>VLOOKUP(D157,'CPI27 (5)'!$D$106:$N$162,11,0)</f>
        <v>PM090140 TC-2707TSR English manual</v>
      </c>
      <c r="O157" s="10">
        <v>1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20004988</v>
      </c>
      <c r="E158" s="114"/>
      <c r="F158" s="114"/>
      <c r="G158" s="64"/>
      <c r="H158" s="64"/>
      <c r="I158" s="114"/>
      <c r="J158" s="64"/>
      <c r="K158" s="114"/>
      <c r="L158" s="101"/>
      <c r="M158" s="8"/>
      <c r="N158" s="87" t="str">
        <f>VLOOKUP(D158,'CPI27 (5)'!$D$106:$N$162,11,0)</f>
        <v>PM080428 TC-2707TSR large warning label</v>
      </c>
      <c r="O158" s="10">
        <v>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20004989</v>
      </c>
      <c r="E159" s="114"/>
      <c r="F159" s="64"/>
      <c r="G159" s="114"/>
      <c r="H159" s="114"/>
      <c r="I159" s="114"/>
      <c r="J159" s="64"/>
      <c r="K159" s="114"/>
      <c r="L159" s="101"/>
      <c r="M159" s="8"/>
      <c r="N159" s="87" t="str">
        <f>VLOOKUP(D159,'CPI27 (5)'!$D$106:$N$162,11,0)</f>
        <v>PM080429 TC-2707TSR color sticker</v>
      </c>
      <c r="O159" s="10">
        <v>4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20004982</v>
      </c>
      <c r="E160" s="114"/>
      <c r="F160" s="64"/>
      <c r="G160" s="64"/>
      <c r="H160" s="114"/>
      <c r="I160" s="114"/>
      <c r="J160" s="64"/>
      <c r="K160" s="114"/>
      <c r="L160" s="101"/>
      <c r="M160" s="8"/>
      <c r="N160" s="87" t="str">
        <f>VLOOKUP(D160,'CPI27 (5)'!$D$106:$N$162,11,0)</f>
        <v>PM080101 Warning label</v>
      </c>
      <c r="O160" s="10">
        <v>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20004985</v>
      </c>
      <c r="E161" s="114"/>
      <c r="F161" s="114"/>
      <c r="G161" s="114"/>
      <c r="H161" s="114"/>
      <c r="I161" s="114"/>
      <c r="J161" s="113"/>
      <c r="K161" s="114"/>
      <c r="L161" s="101"/>
      <c r="M161" s="8"/>
      <c r="N161" s="87" t="str">
        <f>VLOOKUP(D161,'CPI27 (5)'!$D$106:$N$162,11,0)</f>
        <v>PM080420 Carton tracking code label</v>
      </c>
      <c r="O161" s="10">
        <v>4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20004947</v>
      </c>
      <c r="E162" s="64"/>
      <c r="F162" s="64"/>
      <c r="G162" s="114"/>
      <c r="H162" s="64"/>
      <c r="I162" s="114"/>
      <c r="J162" s="64"/>
      <c r="K162" s="114"/>
      <c r="L162" s="101"/>
      <c r="M162" s="8"/>
      <c r="N162" s="87" t="str">
        <f>VLOOKUP(D162,'CPI27 (5)'!$D$106:$N$162,11,0)</f>
        <v>PM080430 Carton mark</v>
      </c>
      <c r="O162" s="10">
        <v>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20005152</v>
      </c>
      <c r="E163" s="64"/>
      <c r="F163" s="64"/>
      <c r="G163" s="64"/>
      <c r="H163" s="64"/>
      <c r="I163" s="64"/>
      <c r="J163" s="64"/>
      <c r="K163" s="114"/>
      <c r="L163" s="101"/>
      <c r="M163" s="8"/>
      <c r="N163" s="87" t="s">
        <v>451</v>
      </c>
      <c r="O163" s="10">
        <v>11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20004089</v>
      </c>
      <c r="E164" s="64"/>
      <c r="F164" s="64"/>
      <c r="G164" s="64"/>
      <c r="H164" s="64"/>
      <c r="I164" s="64"/>
      <c r="J164" s="64"/>
      <c r="K164" s="114"/>
      <c r="L164" s="101"/>
      <c r="M164" s="8"/>
      <c r="N164" s="87" t="s">
        <v>450</v>
      </c>
      <c r="O164" s="10">
        <v>2.5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10034961</v>
      </c>
      <c r="E165" s="114"/>
      <c r="F165" s="114"/>
      <c r="G165" s="114"/>
      <c r="H165" s="114"/>
      <c r="I165" s="114"/>
      <c r="J165" s="113"/>
      <c r="K165" s="114"/>
      <c r="L165" s="101"/>
      <c r="M165" s="8"/>
      <c r="N165" s="87" t="s">
        <v>414</v>
      </c>
      <c r="O165" s="10">
        <f>1/40</f>
        <v>2.5000000000000001E-2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6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11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11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6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64"/>
      <c r="F180" s="114"/>
      <c r="G180" s="114"/>
      <c r="H180" s="114"/>
      <c r="I180" s="64"/>
      <c r="J180" s="65"/>
      <c r="K180" s="66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6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6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11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11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3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114"/>
      <c r="G189" s="114"/>
      <c r="H189" s="113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71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64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71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64"/>
      <c r="J198" s="114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64"/>
      <c r="J199" s="114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114"/>
      <c r="J201" s="113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114"/>
      <c r="J202" s="113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71"/>
      <c r="G205" s="114"/>
      <c r="H205" s="114"/>
      <c r="I205" s="64"/>
      <c r="J205" s="65"/>
      <c r="K205" s="66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71"/>
      <c r="G206" s="114"/>
      <c r="H206" s="114"/>
      <c r="I206" s="64"/>
      <c r="J206" s="65"/>
      <c r="K206" s="66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6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6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11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71"/>
      <c r="I212" s="11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64"/>
      <c r="J215" s="114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64"/>
      <c r="J216" s="114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114"/>
      <c r="J218" s="113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114"/>
      <c r="J219" s="113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71"/>
      <c r="G222" s="114"/>
      <c r="H222" s="114"/>
      <c r="I222" s="64"/>
      <c r="J222" s="65"/>
      <c r="K222" s="66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71"/>
      <c r="G223" s="114"/>
      <c r="H223" s="114"/>
      <c r="I223" s="64"/>
      <c r="J223" s="65"/>
      <c r="K223" s="66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6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114"/>
      <c r="I227" s="11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114"/>
      <c r="I228" s="11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71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64"/>
      <c r="J232" s="114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64"/>
      <c r="J233" s="114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114"/>
      <c r="J235" s="113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114"/>
      <c r="J236" s="113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114"/>
      <c r="H239" s="114"/>
      <c r="I239" s="114"/>
      <c r="J239" s="114"/>
      <c r="K239" s="65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114"/>
      <c r="H240" s="114"/>
      <c r="I240" s="114"/>
      <c r="J240" s="114"/>
      <c r="K240" s="65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114"/>
      <c r="J241" s="114"/>
      <c r="K241" s="11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114"/>
      <c r="K242" s="11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11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11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11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11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11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11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71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71"/>
      <c r="K268" s="6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11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11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114"/>
      <c r="F275" s="114"/>
      <c r="G275" s="114"/>
      <c r="H275" s="114"/>
      <c r="I275" s="6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114"/>
      <c r="F276" s="114"/>
      <c r="G276" s="114"/>
      <c r="H276" s="114"/>
      <c r="I276" s="6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/>
      <c r="C279" s="63"/>
      <c r="D279" s="64"/>
      <c r="E279" s="114"/>
      <c r="F279" s="114"/>
      <c r="G279" s="114"/>
      <c r="H279" s="114"/>
      <c r="I279" s="114"/>
      <c r="J279" s="113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/>
      <c r="C280" s="63"/>
      <c r="D280" s="64"/>
      <c r="E280" s="114"/>
      <c r="F280" s="114"/>
      <c r="G280" s="114"/>
      <c r="H280" s="114"/>
      <c r="I280" s="114"/>
      <c r="J280" s="113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71"/>
      <c r="G283" s="114"/>
      <c r="H283" s="114"/>
      <c r="I283" s="114"/>
      <c r="J283" s="114"/>
      <c r="K283" s="6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71"/>
      <c r="G284" s="114"/>
      <c r="H284" s="114"/>
      <c r="I284" s="114"/>
      <c r="J284" s="114"/>
      <c r="K284" s="6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64"/>
      <c r="G285" s="64"/>
      <c r="H285" s="71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64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4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114"/>
      <c r="F288" s="114"/>
      <c r="G288" s="114"/>
      <c r="H288" s="114"/>
      <c r="I288" s="64"/>
      <c r="J288" s="114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114"/>
      <c r="F289" s="114"/>
      <c r="G289" s="114"/>
      <c r="H289" s="114"/>
      <c r="I289" s="64"/>
      <c r="J289" s="114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/>
      <c r="C291" s="63"/>
      <c r="D291" s="64"/>
      <c r="E291" s="114"/>
      <c r="F291" s="114"/>
      <c r="G291" s="114"/>
      <c r="H291" s="114"/>
      <c r="I291" s="114"/>
      <c r="J291" s="113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/>
      <c r="C292" s="63"/>
      <c r="D292" s="64"/>
      <c r="E292" s="114"/>
      <c r="F292" s="114"/>
      <c r="G292" s="114"/>
      <c r="H292" s="114"/>
      <c r="I292" s="114"/>
      <c r="J292" s="113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 t="s">
        <v>66</v>
      </c>
      <c r="C295" s="63"/>
      <c r="D295" s="64"/>
      <c r="E295" s="64"/>
      <c r="F295" s="71"/>
      <c r="G295" s="11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 t="s">
        <v>66</v>
      </c>
      <c r="C296" s="63"/>
      <c r="D296" s="64"/>
      <c r="E296" s="64"/>
      <c r="F296" s="71"/>
      <c r="G296" s="11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 t="s">
        <v>66</v>
      </c>
      <c r="C297" s="63"/>
      <c r="D297" s="64"/>
      <c r="E297" s="64"/>
      <c r="F297" s="64"/>
      <c r="G297" s="64"/>
      <c r="H297" s="71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64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4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s="117" customFormat="1" ht="22.5" customHeight="1" x14ac:dyDescent="0.55000000000000004">
      <c r="A300" s="116"/>
      <c r="B300" s="52" t="s">
        <v>66</v>
      </c>
      <c r="C300" s="63"/>
      <c r="D300" s="64"/>
      <c r="E300" s="64"/>
      <c r="F300" s="64"/>
      <c r="G300" s="6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S300" s="13"/>
      <c r="T300" s="13"/>
      <c r="U300" s="13"/>
      <c r="V300" s="13"/>
      <c r="W300" s="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3"/>
    </row>
    <row r="301" spans="1:41" s="117" customFormat="1" ht="22.5" customHeight="1" x14ac:dyDescent="0.55000000000000004">
      <c r="A301" s="116"/>
      <c r="B301" s="52" t="s">
        <v>66</v>
      </c>
      <c r="C301" s="63"/>
      <c r="D301" s="64"/>
      <c r="E301" s="64"/>
      <c r="F301" s="64"/>
      <c r="G301" s="6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S301" s="13"/>
      <c r="T301" s="13"/>
      <c r="U301" s="13"/>
      <c r="V301" s="13"/>
      <c r="W301" s="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3"/>
    </row>
    <row r="302" spans="1:41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64"/>
      <c r="I302" s="64"/>
      <c r="J302" s="64"/>
      <c r="K302" s="65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</row>
    <row r="303" spans="1:41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64"/>
      <c r="I303" s="64"/>
      <c r="J303" s="64"/>
      <c r="K303" s="65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</row>
    <row r="304" spans="1:41" ht="22.5" customHeight="1" x14ac:dyDescent="0.55000000000000004">
      <c r="A304" s="5"/>
      <c r="B304" s="52" t="s">
        <v>66</v>
      </c>
      <c r="C304" s="63"/>
      <c r="D304" s="64"/>
      <c r="E304" s="114"/>
      <c r="F304" s="114"/>
      <c r="G304" s="114"/>
      <c r="H304" s="114"/>
      <c r="I304" s="64"/>
      <c r="J304" s="114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 t="s">
        <v>66</v>
      </c>
      <c r="C305" s="63"/>
      <c r="D305" s="64"/>
      <c r="E305" s="114"/>
      <c r="F305" s="114"/>
      <c r="G305" s="114"/>
      <c r="H305" s="114"/>
      <c r="I305" s="64"/>
      <c r="J305" s="114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/>
      <c r="C307" s="63"/>
      <c r="D307" s="64"/>
      <c r="E307" s="114"/>
      <c r="F307" s="114"/>
      <c r="G307" s="114"/>
      <c r="H307" s="114"/>
      <c r="I307" s="114"/>
      <c r="J307" s="113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/>
      <c r="C308" s="63"/>
      <c r="D308" s="64"/>
      <c r="E308" s="114"/>
      <c r="F308" s="114"/>
      <c r="G308" s="114"/>
      <c r="H308" s="114"/>
      <c r="I308" s="114"/>
      <c r="J308" s="113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 t="s">
        <v>66</v>
      </c>
      <c r="C311" s="63"/>
      <c r="D311" s="64"/>
      <c r="E311" s="64"/>
      <c r="F311" s="71"/>
      <c r="G311" s="11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71"/>
      <c r="G312" s="11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s="117" customFormat="1" ht="22.5" customHeight="1" x14ac:dyDescent="0.55000000000000004">
      <c r="A316" s="116"/>
      <c r="B316" s="52" t="s">
        <v>66</v>
      </c>
      <c r="C316" s="63"/>
      <c r="D316" s="64"/>
      <c r="E316" s="64"/>
      <c r="F316" s="64"/>
      <c r="G316" s="6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S316" s="13"/>
      <c r="T316" s="13"/>
      <c r="U316" s="13"/>
      <c r="V316" s="13"/>
      <c r="W316" s="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3"/>
    </row>
    <row r="317" spans="1:41" s="117" customFormat="1" ht="22.5" customHeight="1" x14ac:dyDescent="0.55000000000000004">
      <c r="A317" s="116"/>
      <c r="B317" s="52" t="s">
        <v>66</v>
      </c>
      <c r="C317" s="63"/>
      <c r="D317" s="64"/>
      <c r="E317" s="64"/>
      <c r="F317" s="64"/>
      <c r="G317" s="6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S317" s="13"/>
      <c r="T317" s="13"/>
      <c r="U317" s="13"/>
      <c r="V317" s="13"/>
      <c r="W317" s="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3"/>
    </row>
    <row r="318" spans="1:41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64"/>
      <c r="I318" s="64"/>
      <c r="J318" s="64"/>
      <c r="K318" s="65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</row>
    <row r="319" spans="1:41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</row>
    <row r="320" spans="1:41" ht="22.5" customHeight="1" x14ac:dyDescent="0.55000000000000004">
      <c r="A320" s="5"/>
      <c r="B320" s="52" t="s">
        <v>66</v>
      </c>
      <c r="C320" s="63"/>
      <c r="D320" s="64"/>
      <c r="E320" s="114"/>
      <c r="F320" s="114"/>
      <c r="G320" s="114"/>
      <c r="H320" s="114"/>
      <c r="I320" s="64"/>
      <c r="J320" s="114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 t="s">
        <v>66</v>
      </c>
      <c r="C321" s="63"/>
      <c r="D321" s="64"/>
      <c r="E321" s="114"/>
      <c r="F321" s="114"/>
      <c r="G321" s="114"/>
      <c r="H321" s="114"/>
      <c r="I321" s="64"/>
      <c r="J321" s="114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/>
      <c r="C323" s="63"/>
      <c r="D323" s="64"/>
      <c r="E323" s="114"/>
      <c r="F323" s="114"/>
      <c r="G323" s="114"/>
      <c r="H323" s="114"/>
      <c r="I323" s="114"/>
      <c r="J323" s="113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/>
      <c r="C324" s="63"/>
      <c r="D324" s="64"/>
      <c r="E324" s="114"/>
      <c r="F324" s="114"/>
      <c r="G324" s="114"/>
      <c r="H324" s="114"/>
      <c r="I324" s="114"/>
      <c r="J324" s="113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71"/>
      <c r="G327" s="114"/>
      <c r="H327" s="11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3"/>
      <c r="H328" s="11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64"/>
      <c r="J329" s="6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92"/>
      <c r="Y336" s="92"/>
      <c r="Z336" s="92"/>
      <c r="AA336" s="92"/>
      <c r="AB336" s="92"/>
      <c r="AC336" s="93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spans="1:40" ht="22.5" customHeight="1" x14ac:dyDescent="0.55000000000000004">
      <c r="A337" s="5"/>
      <c r="B337" s="52" t="s">
        <v>66</v>
      </c>
      <c r="C337" s="63"/>
      <c r="D337" s="64"/>
      <c r="E337" s="114"/>
      <c r="F337" s="114"/>
      <c r="G337" s="114"/>
      <c r="H337" s="114"/>
      <c r="I337" s="64"/>
      <c r="J337" s="114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 t="s">
        <v>66</v>
      </c>
      <c r="C338" s="63"/>
      <c r="D338" s="64"/>
      <c r="E338" s="114"/>
      <c r="F338" s="114"/>
      <c r="G338" s="114"/>
      <c r="H338" s="114"/>
      <c r="I338" s="64"/>
      <c r="J338" s="114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/>
      <c r="C340" s="63"/>
      <c r="D340" s="64"/>
      <c r="E340" s="114"/>
      <c r="F340" s="114"/>
      <c r="G340" s="114"/>
      <c r="H340" s="114"/>
      <c r="I340" s="114"/>
      <c r="J340" s="113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/>
      <c r="C341" s="63"/>
      <c r="D341" s="64"/>
      <c r="E341" s="114"/>
      <c r="F341" s="114"/>
      <c r="G341" s="114"/>
      <c r="H341" s="114"/>
      <c r="I341" s="114"/>
      <c r="J341" s="113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114"/>
      <c r="H344" s="64"/>
      <c r="I344" s="114"/>
      <c r="J344" s="114"/>
      <c r="K344" s="6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114"/>
      <c r="H345" s="64"/>
      <c r="I345" s="64"/>
      <c r="J345" s="64"/>
      <c r="K345" s="64"/>
      <c r="L345" s="101"/>
      <c r="M345" s="8"/>
      <c r="N345" s="87"/>
      <c r="O345" s="10"/>
      <c r="P345" s="10"/>
      <c r="Q345" s="11"/>
      <c r="R345" s="43"/>
      <c r="X345" s="92"/>
      <c r="Y345" s="92"/>
      <c r="Z345" s="92"/>
      <c r="AA345" s="92"/>
      <c r="AB345" s="92"/>
      <c r="AC345" s="93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spans="1:40" ht="22.5" customHeight="1" x14ac:dyDescent="0.55000000000000004">
      <c r="A346" s="5"/>
      <c r="B346" s="52" t="s">
        <v>66</v>
      </c>
      <c r="C346" s="63"/>
      <c r="D346" s="64"/>
      <c r="E346" s="114"/>
      <c r="F346" s="114"/>
      <c r="G346" s="114"/>
      <c r="H346" s="114"/>
      <c r="I346" s="64"/>
      <c r="J346" s="114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 t="s">
        <v>66</v>
      </c>
      <c r="C347" s="63"/>
      <c r="D347" s="64"/>
      <c r="E347" s="114"/>
      <c r="F347" s="114"/>
      <c r="G347" s="114"/>
      <c r="H347" s="114"/>
      <c r="I347" s="64"/>
      <c r="J347" s="114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/>
      <c r="C349" s="63"/>
      <c r="D349" s="64"/>
      <c r="E349" s="114"/>
      <c r="F349" s="114"/>
      <c r="G349" s="114"/>
      <c r="H349" s="114"/>
      <c r="I349" s="114"/>
      <c r="J349" s="113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/>
      <c r="C350" s="63"/>
      <c r="D350" s="64"/>
      <c r="E350" s="114"/>
      <c r="F350" s="114"/>
      <c r="G350" s="114"/>
      <c r="H350" s="114"/>
      <c r="I350" s="114"/>
      <c r="J350" s="113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114"/>
      <c r="H353" s="114"/>
      <c r="I353" s="114"/>
      <c r="J353" s="64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4"/>
      <c r="I354" s="64"/>
      <c r="J354" s="64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4"/>
      <c r="H355" s="114"/>
      <c r="I355" s="11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4"/>
      <c r="H356" s="114"/>
      <c r="I356" s="114"/>
      <c r="J356" s="11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64"/>
      <c r="I357" s="64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114"/>
      <c r="F358" s="64"/>
      <c r="G358" s="114"/>
      <c r="H358" s="64"/>
      <c r="I358" s="64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11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64"/>
      <c r="H362" s="66"/>
      <c r="I362" s="66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6"/>
      <c r="I363" s="66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114"/>
      <c r="F365" s="114"/>
      <c r="G365" s="11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64"/>
      <c r="G373" s="114"/>
      <c r="H373" s="64"/>
      <c r="I373" s="64"/>
      <c r="J373" s="66"/>
      <c r="K373" s="64"/>
      <c r="L373" s="101"/>
      <c r="M373" s="8"/>
      <c r="N373" s="87"/>
      <c r="O373" s="10"/>
      <c r="P373" s="10"/>
      <c r="Q373" s="11"/>
      <c r="R373" s="43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64"/>
      <c r="G374" s="114"/>
      <c r="H374" s="64"/>
      <c r="I374" s="64"/>
      <c r="J374" s="66"/>
      <c r="K374" s="64"/>
      <c r="L374" s="101"/>
      <c r="M374" s="8"/>
      <c r="N374" s="87"/>
      <c r="O374" s="10"/>
      <c r="P374" s="10"/>
      <c r="Q374" s="11"/>
      <c r="R374" s="43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11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115"/>
      <c r="E381" s="64"/>
      <c r="F381" s="64"/>
      <c r="G381" s="6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64"/>
      <c r="G387" s="114"/>
      <c r="H387" s="64"/>
      <c r="I387" s="64"/>
      <c r="J387" s="66"/>
      <c r="K387" s="64"/>
      <c r="L387" s="101"/>
      <c r="M387" s="8"/>
      <c r="N387" s="87"/>
      <c r="O387" s="10"/>
      <c r="P387" s="10"/>
      <c r="Q387" s="91"/>
      <c r="R387" s="43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64"/>
      <c r="G388" s="114"/>
      <c r="H388" s="64"/>
      <c r="I388" s="64"/>
      <c r="J388" s="66"/>
      <c r="K388" s="64"/>
      <c r="L388" s="101"/>
      <c r="M388" s="8"/>
      <c r="N388" s="87"/>
      <c r="O388" s="10"/>
      <c r="P388" s="10"/>
      <c r="Q388" s="91"/>
      <c r="R388" s="43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11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114"/>
      <c r="G399" s="11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64"/>
      <c r="G401" s="114"/>
      <c r="H401" s="64"/>
      <c r="I401" s="64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64"/>
      <c r="G402" s="114"/>
      <c r="H402" s="64"/>
      <c r="I402" s="64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43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43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115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9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86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86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86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86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86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5"/>
      <c r="I479" s="66"/>
      <c r="J479" s="66"/>
      <c r="K479" s="66"/>
      <c r="L479" s="101"/>
      <c r="M479" s="8"/>
      <c r="N479" s="16"/>
      <c r="O479" s="10"/>
      <c r="P479" s="10"/>
      <c r="Q479" s="11"/>
      <c r="R479" s="43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6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6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6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7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7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5"/>
      <c r="I496" s="66"/>
      <c r="J496" s="66"/>
      <c r="K496" s="66"/>
      <c r="L496" s="101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6"/>
      <c r="E500" s="64"/>
      <c r="F500" s="66"/>
      <c r="G500" s="70"/>
      <c r="H500" s="66"/>
      <c r="I500" s="66"/>
      <c r="J500" s="66"/>
      <c r="K500" s="66"/>
      <c r="L500" s="101"/>
      <c r="M500" s="8"/>
      <c r="N500" s="86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102"/>
      <c r="D501" s="103"/>
      <c r="E501" s="103"/>
      <c r="F501" s="103"/>
      <c r="G501" s="104"/>
      <c r="H501" s="103"/>
      <c r="I501" s="103"/>
      <c r="J501" s="103"/>
      <c r="K501" s="103"/>
      <c r="L501" s="105"/>
      <c r="M501" s="8"/>
      <c r="N501" s="86"/>
      <c r="O501" s="10"/>
      <c r="P501" s="10"/>
      <c r="Q501" s="11"/>
      <c r="R501" s="12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89"/>
      <c r="F502" s="89"/>
      <c r="H502" s="29"/>
      <c r="I502" s="89"/>
      <c r="J502" s="89"/>
      <c r="K502" s="89"/>
      <c r="L502" s="22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89"/>
      <c r="H506" s="89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89"/>
      <c r="E511" s="60"/>
      <c r="F511" s="60"/>
      <c r="G511" s="60"/>
      <c r="H511" s="90"/>
      <c r="I511" s="89"/>
      <c r="J511" s="89"/>
      <c r="K511" s="89"/>
      <c r="L511" s="22"/>
      <c r="M511" s="8"/>
      <c r="N511" s="86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89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12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60"/>
      <c r="E513" s="89"/>
      <c r="F513" s="89"/>
      <c r="G513" s="60"/>
      <c r="H513" s="90"/>
      <c r="I513" s="89"/>
      <c r="J513" s="89"/>
      <c r="K513" s="89"/>
      <c r="L513" s="22"/>
      <c r="M513" s="8"/>
      <c r="N513" s="9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92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89"/>
      <c r="E517" s="60"/>
      <c r="F517" s="60"/>
      <c r="G517" s="60"/>
      <c r="H517" s="90"/>
      <c r="I517" s="89"/>
      <c r="J517" s="89"/>
      <c r="K517" s="89"/>
      <c r="L517" s="22"/>
      <c r="M517" s="8"/>
      <c r="N517" s="86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89"/>
      <c r="F518" s="60"/>
      <c r="G518" s="60"/>
      <c r="H518" s="90"/>
      <c r="I518" s="89"/>
      <c r="J518" s="89"/>
      <c r="K518" s="89"/>
      <c r="L518" s="22"/>
      <c r="M518" s="8"/>
      <c r="N518" s="86"/>
      <c r="O518" s="10"/>
      <c r="P518" s="10"/>
      <c r="Q518" s="11"/>
      <c r="R518" s="12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89"/>
      <c r="G519" s="60"/>
      <c r="H519" s="90"/>
      <c r="I519" s="89"/>
      <c r="J519" s="89"/>
      <c r="K519" s="89"/>
      <c r="L519" s="22"/>
      <c r="M519" s="8"/>
      <c r="N519" s="9"/>
      <c r="O519" s="10"/>
      <c r="P519" s="10"/>
      <c r="Q519" s="11"/>
      <c r="R519" s="12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89"/>
      <c r="E523" s="60"/>
      <c r="F523" s="60"/>
      <c r="G523" s="89"/>
      <c r="H523" s="29"/>
      <c r="I523" s="89"/>
      <c r="J523" s="89"/>
      <c r="K523" s="89"/>
      <c r="L523" s="22"/>
      <c r="M523" s="8"/>
      <c r="N523" s="86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89"/>
      <c r="F524" s="60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89"/>
      <c r="F525" s="89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89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60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2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60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2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2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8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29"/>
      <c r="G533" s="89"/>
      <c r="H533" s="89"/>
      <c r="I533" s="89"/>
      <c r="J533" s="89"/>
      <c r="K533" s="89"/>
      <c r="L533" s="22"/>
      <c r="M533" s="8"/>
      <c r="N533" s="9"/>
      <c r="O533" s="10"/>
      <c r="P533" s="10"/>
      <c r="Q533" s="9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29"/>
      <c r="G534" s="89"/>
      <c r="H534" s="89"/>
      <c r="I534" s="89"/>
      <c r="J534" s="89"/>
      <c r="K534" s="89"/>
      <c r="L534" s="22"/>
      <c r="M534" s="8"/>
      <c r="N534" s="9"/>
      <c r="O534" s="10"/>
      <c r="P534" s="10"/>
      <c r="Q534" s="9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7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7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3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17"/>
      <c r="O555" s="10"/>
      <c r="P555" s="10"/>
      <c r="Q555" s="11"/>
      <c r="R555" s="43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90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9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87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x14ac:dyDescent="0.55000000000000004">
      <c r="A561" s="5"/>
      <c r="B561" s="52" t="s">
        <v>66</v>
      </c>
      <c r="C561" s="88"/>
      <c r="D561" s="60"/>
      <c r="E561" s="60"/>
      <c r="F561" s="60"/>
      <c r="G561" s="29"/>
      <c r="H561" s="90"/>
      <c r="I561" s="89"/>
      <c r="J561" s="89"/>
      <c r="K561" s="89"/>
      <c r="L561" s="22"/>
      <c r="M561" s="8"/>
      <c r="N561" s="87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100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87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87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16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17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7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8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90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6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6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89"/>
      <c r="I612" s="89"/>
      <c r="J612" s="89"/>
      <c r="K612" s="89"/>
      <c r="L612" s="22"/>
      <c r="M612" s="8"/>
      <c r="N612" s="17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43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90"/>
      <c r="I615" s="89"/>
      <c r="J615" s="89"/>
      <c r="K615" s="89"/>
      <c r="L615" s="22"/>
      <c r="M615" s="8"/>
      <c r="N615" s="17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17"/>
      <c r="O616" s="10"/>
      <c r="P616" s="10"/>
      <c r="Q616" s="11"/>
      <c r="R616" s="43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8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9"/>
      <c r="O629" s="10"/>
      <c r="P629" s="10"/>
      <c r="Q629" s="11"/>
      <c r="R629" s="43"/>
      <c r="V629" s="1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16"/>
      <c r="O630" s="10"/>
      <c r="P630" s="10"/>
      <c r="Q630" s="11"/>
      <c r="R630" s="43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9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9"/>
      <c r="O632" s="10"/>
      <c r="P632" s="10"/>
      <c r="Q632" s="11"/>
      <c r="R632" s="43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7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89"/>
      <c r="J634" s="89"/>
      <c r="K634" s="89"/>
      <c r="L634" s="6"/>
      <c r="M634" s="8"/>
      <c r="N634" s="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20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17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89"/>
      <c r="J641" s="89"/>
      <c r="K641" s="89"/>
      <c r="L641" s="6"/>
      <c r="M641" s="8"/>
      <c r="N641" s="9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89"/>
      <c r="J642" s="89"/>
      <c r="K642" s="89"/>
      <c r="L642" s="6"/>
      <c r="M642" s="8"/>
      <c r="N642" s="9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18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20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9"/>
      <c r="O644" s="10"/>
      <c r="P644" s="10"/>
      <c r="Q644" s="11"/>
      <c r="R644" s="43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89"/>
      <c r="I645" s="89"/>
      <c r="J645" s="89"/>
      <c r="K645" s="89"/>
      <c r="L645" s="6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89"/>
      <c r="I646" s="89"/>
      <c r="J646" s="89"/>
      <c r="K646" s="89"/>
      <c r="L646" s="6"/>
      <c r="M646" s="8"/>
      <c r="N646" s="21"/>
      <c r="O646" s="10"/>
      <c r="P646" s="10"/>
      <c r="Q646" s="11"/>
      <c r="R646" s="43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55"/>
      <c r="I647" s="23"/>
      <c r="J647" s="23"/>
      <c r="K647" s="24"/>
      <c r="L647" s="24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25"/>
      <c r="K648" s="26"/>
      <c r="L648" s="24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25"/>
      <c r="J649" s="6"/>
      <c r="K649" s="25"/>
      <c r="L649" s="2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25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23"/>
      <c r="K655" s="23"/>
      <c r="L655" s="7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7"/>
      <c r="L662" s="7"/>
      <c r="M662" s="8"/>
      <c r="N662" s="21"/>
      <c r="O662" s="10"/>
      <c r="P662" s="10"/>
      <c r="Q662" s="11"/>
      <c r="R662" s="43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7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43"/>
      <c r="V665" s="1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  <c r="V666" s="1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7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7"/>
      <c r="K669" s="7"/>
      <c r="L669" s="6"/>
      <c r="M669" s="8"/>
      <c r="N669" s="21"/>
      <c r="O669" s="10"/>
      <c r="P669" s="10"/>
      <c r="Q669" s="11"/>
      <c r="R669" s="43"/>
      <c r="V669" s="1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27"/>
      <c r="M671" s="8"/>
      <c r="N671" s="21"/>
      <c r="O671" s="10"/>
      <c r="P671" s="10"/>
      <c r="Q671" s="11"/>
      <c r="R671" s="43"/>
      <c r="V671" s="14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27"/>
      <c r="M674" s="8"/>
      <c r="N674" s="21"/>
      <c r="O674" s="10"/>
      <c r="P674" s="10"/>
      <c r="Q674" s="11"/>
      <c r="R674" s="43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  <c r="V677" s="14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27"/>
      <c r="M683" s="8"/>
      <c r="N683" s="21"/>
      <c r="O683" s="10"/>
      <c r="P683" s="10"/>
      <c r="Q683" s="11"/>
      <c r="R683" s="43"/>
      <c r="V683" s="14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0"/>
      <c r="Q686" s="11"/>
      <c r="R686" s="43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7"/>
      <c r="K687" s="7"/>
      <c r="L687" s="7"/>
      <c r="M687" s="8"/>
      <c r="N687" s="21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0"/>
      <c r="Q688" s="11"/>
      <c r="R688" s="43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27"/>
      <c r="M689" s="8"/>
      <c r="N689" s="21"/>
      <c r="O689" s="10"/>
      <c r="P689" s="10"/>
      <c r="Q689" s="11"/>
      <c r="R689" s="43"/>
      <c r="V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7"/>
      <c r="K690" s="7"/>
      <c r="L690" s="7"/>
      <c r="M690" s="8"/>
      <c r="N690" s="21"/>
      <c r="O690" s="10"/>
      <c r="P690" s="10"/>
      <c r="Q690" s="11"/>
      <c r="R690" s="43"/>
      <c r="V690" s="14"/>
    </row>
    <row r="691" spans="1:23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6"/>
      <c r="M691" s="8"/>
      <c r="N691" s="28"/>
      <c r="O691" s="10"/>
      <c r="P691" s="10"/>
      <c r="Q691" s="11"/>
      <c r="R691" s="43"/>
      <c r="V691" s="14"/>
    </row>
    <row r="692" spans="1:23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8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7"/>
      <c r="M693" s="8"/>
      <c r="N693" s="28"/>
      <c r="O693" s="10"/>
      <c r="P693" s="10"/>
      <c r="Q693" s="11"/>
      <c r="R693" s="43"/>
      <c r="V693" s="14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8"/>
      <c r="O694" s="10"/>
      <c r="P694" s="10"/>
      <c r="Q694" s="11"/>
      <c r="R694" s="43"/>
    </row>
    <row r="695" spans="1:23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24"/>
      <c r="M695" s="8"/>
      <c r="N695" s="28"/>
      <c r="O695" s="10"/>
      <c r="P695" s="10"/>
      <c r="Q695" s="11"/>
      <c r="R695" s="43"/>
      <c r="V695" s="14"/>
    </row>
    <row r="696" spans="1:23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24"/>
      <c r="M696" s="8"/>
      <c r="N696" s="28"/>
      <c r="O696" s="10"/>
      <c r="P696" s="10"/>
      <c r="Q696" s="11"/>
      <c r="R696" s="43"/>
      <c r="V696" s="14"/>
    </row>
    <row r="697" spans="1:23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1"/>
      <c r="O697" s="10"/>
      <c r="P697" s="10"/>
      <c r="Q697" s="11"/>
      <c r="R697" s="43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0"/>
      <c r="Q698" s="11"/>
      <c r="R698" s="43"/>
    </row>
    <row r="699" spans="1:23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24"/>
      <c r="M699" s="8"/>
      <c r="N699" s="21"/>
      <c r="O699" s="10"/>
      <c r="P699" s="10"/>
      <c r="Q699" s="11"/>
      <c r="R699" s="43"/>
    </row>
    <row r="700" spans="1:23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7"/>
      <c r="M700" s="8"/>
      <c r="N700" s="21"/>
      <c r="O700" s="10"/>
      <c r="P700" s="10"/>
      <c r="Q700" s="11"/>
      <c r="R700" s="43"/>
      <c r="V700" s="14"/>
    </row>
    <row r="701" spans="1:23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6"/>
      <c r="M701" s="8"/>
      <c r="N701" s="21"/>
      <c r="O701" s="10"/>
      <c r="P701" s="10"/>
      <c r="Q701" s="11"/>
      <c r="R701" s="43"/>
    </row>
    <row r="702" spans="1:23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0"/>
      <c r="Q702" s="11"/>
      <c r="R702" s="43"/>
      <c r="V702" s="14"/>
    </row>
    <row r="703" spans="1:23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7"/>
      <c r="M703" s="8"/>
      <c r="N703" s="21"/>
      <c r="O703" s="10"/>
      <c r="P703" s="10"/>
      <c r="Q703" s="11"/>
      <c r="R703" s="4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6"/>
      <c r="L704" s="6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7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6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7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9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56"/>
      <c r="I719" s="7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22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29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29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29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6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6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7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7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7"/>
      <c r="K732" s="6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7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7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8"/>
      <c r="N736" s="9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22"/>
      <c r="I740" s="7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6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29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6"/>
      <c r="L745" s="7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6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6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6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22"/>
      <c r="I754" s="7"/>
      <c r="J754" s="6"/>
      <c r="K754" s="7"/>
      <c r="L754" s="6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22"/>
      <c r="I755" s="6"/>
      <c r="J755" s="6"/>
      <c r="K755" s="7"/>
      <c r="L755" s="6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20"/>
      <c r="B756" s="52"/>
      <c r="C756" s="59"/>
      <c r="D756" s="60"/>
      <c r="E756" s="60"/>
      <c r="F756" s="60"/>
      <c r="G756" s="60"/>
      <c r="H756" s="15"/>
      <c r="I756" s="6"/>
      <c r="J756" s="29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6"/>
      <c r="L759" s="7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27"/>
      <c r="L760" s="6"/>
      <c r="M760" s="31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6"/>
      <c r="L761" s="7"/>
      <c r="M761" s="31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9"/>
      <c r="O764" s="10"/>
      <c r="P764" s="125"/>
      <c r="Q764" s="3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30"/>
      <c r="P765" s="126"/>
      <c r="Q765" s="3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6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22"/>
      <c r="I768" s="7"/>
      <c r="J768" s="6"/>
      <c r="K768" s="7"/>
      <c r="L768" s="6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54"/>
      <c r="I769" s="6"/>
      <c r="J769" s="6"/>
      <c r="K769" s="7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29"/>
      <c r="K770" s="7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31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31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31"/>
      <c r="N774" s="21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31"/>
      <c r="N775" s="21"/>
      <c r="O775" s="10"/>
      <c r="P775" s="125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25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9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30"/>
      <c r="P779" s="126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30"/>
      <c r="P780" s="126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20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20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16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32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1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33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33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9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16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16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34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34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55"/>
      <c r="I866" s="7"/>
      <c r="J866" s="7"/>
      <c r="K866" s="7"/>
      <c r="L866" s="7"/>
      <c r="M866" s="35"/>
      <c r="N866" s="34"/>
      <c r="O866" s="10"/>
      <c r="P866" s="125"/>
    </row>
    <row r="867" spans="1:16" x14ac:dyDescent="0.55000000000000004">
      <c r="A867" s="36"/>
      <c r="B867" s="52"/>
      <c r="C867" s="59"/>
      <c r="D867" s="60"/>
      <c r="E867" s="60"/>
      <c r="F867" s="60"/>
      <c r="G867" s="60"/>
      <c r="H867" s="57"/>
      <c r="I867" s="37"/>
      <c r="J867" s="37"/>
      <c r="K867" s="38"/>
      <c r="L867" s="37"/>
      <c r="M867" s="39"/>
      <c r="N867" s="40"/>
      <c r="O867" s="41"/>
      <c r="P867" s="125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2"/>
      <c r="N868" s="44"/>
      <c r="O868" s="45"/>
      <c r="P868" s="124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2"/>
      <c r="N869" s="44"/>
      <c r="O869" s="45"/>
      <c r="P869" s="124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</sheetData>
  <autoFilter ref="A2:AO681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49">
    <cfRule type="duplicateValues" dxfId="2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69DE-2D43-4CA1-AE8A-394B6128611B}">
  <sheetPr>
    <pageSetUpPr fitToPage="1"/>
  </sheetPr>
  <dimension ref="A1:AO877"/>
  <sheetViews>
    <sheetView zoomScale="70" zoomScaleNormal="7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I19" sqref="I19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2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43">
        <f>$AB$1/P3</f>
        <v>160</v>
      </c>
      <c r="X3" s="50"/>
      <c r="Y3" s="50">
        <f>$Y$1/R3</f>
        <v>6.25</v>
      </c>
      <c r="Z3" s="50"/>
      <c r="AA3" s="50"/>
      <c r="AB3" s="50">
        <f>$Y$1/R3</f>
        <v>6.25</v>
      </c>
      <c r="AC3" s="118"/>
      <c r="AD3" s="119"/>
      <c r="AE3" s="119">
        <f>$Y$1/R3</f>
        <v>6.25</v>
      </c>
      <c r="AF3" s="119"/>
      <c r="AG3" s="119"/>
      <c r="AH3" s="119">
        <f>$Y$1/R3</f>
        <v>6.25</v>
      </c>
      <c r="AI3" s="119"/>
      <c r="AJ3" s="119"/>
      <c r="AK3" s="119">
        <f>$Y$1/R3</f>
        <v>6.25</v>
      </c>
      <c r="AL3" s="119"/>
      <c r="AM3" s="119"/>
      <c r="AN3" s="119">
        <f>$Y$1/R3</f>
        <v>6.25</v>
      </c>
    </row>
    <row r="4" spans="1:40" ht="22.5" customHeight="1" x14ac:dyDescent="0.55000000000000004">
      <c r="A4" s="5"/>
      <c r="B4" s="52" t="s">
        <v>66</v>
      </c>
      <c r="C4" s="110"/>
      <c r="D4" s="71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71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30">
        <v>30023057</v>
      </c>
      <c r="J19" s="71" t="s">
        <v>455</v>
      </c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0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0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30">
        <v>30022130</v>
      </c>
      <c r="K25" s="71" t="s">
        <v>455</v>
      </c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0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0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30">
        <v>30022130</v>
      </c>
      <c r="K31" s="71" t="s">
        <v>455</v>
      </c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0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0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0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30">
        <v>30023145</v>
      </c>
      <c r="J38" s="71" t="s">
        <v>455</v>
      </c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71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30">
        <v>30023051</v>
      </c>
      <c r="J41" s="71" t="s">
        <v>455</v>
      </c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0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0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10034196</v>
      </c>
      <c r="F48" s="71"/>
      <c r="G48" s="71"/>
      <c r="H48" s="71"/>
      <c r="I48" s="64"/>
      <c r="J48" s="64"/>
      <c r="K48" s="71"/>
      <c r="L48" s="112"/>
      <c r="M48" s="8"/>
      <c r="N48" s="87" t="s">
        <v>231</v>
      </c>
      <c r="O48" s="10">
        <v>1.0320024724903705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71">
        <v>30022139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203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71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0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71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0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71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0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10034196</v>
      </c>
      <c r="F65" s="71"/>
      <c r="G65" s="71"/>
      <c r="H65" s="71"/>
      <c r="I65" s="64"/>
      <c r="J65" s="64"/>
      <c r="K65" s="71"/>
      <c r="L65" s="112"/>
      <c r="M65" s="8"/>
      <c r="N65" s="87" t="s">
        <v>231</v>
      </c>
      <c r="O65" s="10">
        <v>0.12766503985053751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71">
        <v>30022147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208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0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71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0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71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0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10034196</v>
      </c>
      <c r="F82" s="71"/>
      <c r="G82" s="71"/>
      <c r="H82" s="71"/>
      <c r="I82" s="64"/>
      <c r="J82" s="64"/>
      <c r="K82" s="71"/>
      <c r="L82" s="112"/>
      <c r="M82" s="8"/>
      <c r="N82" s="87" t="s">
        <v>231</v>
      </c>
      <c r="O82" s="10">
        <v>0.16632080789507631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71">
        <v>30022155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218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71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0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71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32">
        <v>30023081</v>
      </c>
      <c r="G94" s="131" t="s">
        <v>456</v>
      </c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32">
        <v>30023080</v>
      </c>
      <c r="H95" s="131" t="s">
        <v>456</v>
      </c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0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10034196</v>
      </c>
      <c r="F99" s="71"/>
      <c r="G99" s="71"/>
      <c r="H99" s="71"/>
      <c r="I99" s="64"/>
      <c r="J99" s="64"/>
      <c r="K99" s="71"/>
      <c r="L99" s="112"/>
      <c r="M99" s="8"/>
      <c r="N99" s="87" t="s">
        <v>231</v>
      </c>
      <c r="O99" s="10">
        <v>0.17469575231732656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tr">
        <f>VLOOKUP(D106,'CPI27 (5)'!$D$106:$N$162,11,0)</f>
        <v>U000409 Round lock head assembly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tr">
        <f>VLOOKUP(D107,'CPI27 (5)'!$D$106:$N$162,11,0)</f>
        <v>P000492 Round lock head joint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tr">
        <f>VLOOKUP(D108,'CPI27 (5)'!$D$106:$N$162,11,0)</f>
        <v>P000538 Hexagon socket flat end set screw M4x5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tr">
        <f>VLOOKUP(D109,'CPI27 (5)'!$D$106:$N$162,11,0)</f>
        <v>P002726 Aluminum handle 593mm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tr">
        <f>VLOOKUP(D110,'CPI27 (5)'!$D$106:$N$162,11,0)</f>
        <v xml:space="preserve">P002520 Cross round self-tapping screw F 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tr">
        <f>VLOOKUP(D111,'CPI27 (5)'!$D$106:$N$162,11,0)</f>
        <v>P002727 Plastic slide lock L=581.6mm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tr">
        <f>VLOOKUP(D112,'CPI27 (5)'!$D$106:$N$162,11,0)</f>
        <v>P002761 Drawer lock housing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tr">
        <f>VLOOKUP(D113,'CPI27 (5)'!$D$106:$N$162,11,0)</f>
        <v>P002762 Drawer lock tongue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tr">
        <f>VLOOKUP(D114,'CPI27 (5)'!$D$106:$N$162,11,0)</f>
        <v>P002763 Drawer lock spring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tr">
        <f>VLOOKUP(D115,'CPI27 (5)'!$D$106:$N$162,11,0)</f>
        <v>P002803 ball slide rail core (left)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tr">
        <f>VLOOKUP(D116,'CPI27 (5)'!$D$106:$N$162,11,0)</f>
        <v>P002804 ball slide rail shell (left)</v>
      </c>
      <c r="O116" s="10">
        <v>8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tr">
        <f>VLOOKUP(D117,'CPI27 (5)'!$D$106:$N$162,11,0)</f>
        <v>P002805 ball slide rail core (right)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tr">
        <f>VLOOKUP(D118,'CPI27 (5)'!$D$106:$N$162,11,0)</f>
        <v>P002806 ball slide rail shell (right)</v>
      </c>
      <c r="O118" s="10">
        <v>8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tr">
        <f>VLOOKUP(D119,'CPI27 (5)'!$D$106:$N$162,11,0)</f>
        <v>P002729 ball slide rail core (left)</v>
      </c>
      <c r="O119" s="10">
        <v>1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tr">
        <f>VLOOKUP(D120,'CPI27 (5)'!$D$106:$N$162,11,0)</f>
        <v>P003213 ball slide rail core (right)</v>
      </c>
      <c r="O120" s="10">
        <v>1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tr">
        <f>VLOOKUP(D121,'CPI27 (5)'!$D$106:$N$162,11,0)</f>
        <v>P000457 Open aluminum rivet 4x6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tr">
        <f>VLOOKUP(D122,'CPI27 (5)'!$D$106:$N$162,11,0)</f>
        <v>P002662 Transmission shaft Φ6*526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tr">
        <f>VLOOKUP(D123,'CPI27 (5)'!$D$106:$N$162,11,0)</f>
        <v>P002956 5″×2″ fixed caster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tr">
        <f>VLOOKUP(D124,'CPI27 (5)'!$D$106:$N$162,11,0)</f>
        <v>P002957  5″×2″ brake caster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10034960</v>
      </c>
      <c r="E125" s="115"/>
      <c r="F125" s="64"/>
      <c r="G125" s="71"/>
      <c r="H125" s="71"/>
      <c r="I125" s="71"/>
      <c r="J125" s="71"/>
      <c r="K125" s="71"/>
      <c r="L125" s="112"/>
      <c r="M125" s="8"/>
      <c r="N125" s="87" t="str">
        <f>VLOOKUP(D125,'CPI27 (5)'!$D$106:$N$162,11,0)</f>
        <v>P003455 Flat head half hexagon rivet nut</v>
      </c>
      <c r="O125" s="10">
        <v>4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10035327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446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10035328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447</v>
      </c>
      <c r="O127" s="10">
        <v>16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10035329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448</v>
      </c>
      <c r="O128" s="10">
        <v>16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10035330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449</v>
      </c>
      <c r="O129" s="10">
        <v>16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10034191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tr">
        <f>VLOOKUP(D130,'CPI27 (5)'!$D$106:$N$162,11,0)</f>
        <v>P002829 Hexagon socket wrench 5mm</v>
      </c>
      <c r="O130" s="10">
        <v>1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10035033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430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10035035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431</v>
      </c>
      <c r="O132" s="10">
        <v>2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10035034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432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10035032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433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10034195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tr">
        <f>VLOOKUP(D135,'CPI27 (5)'!$D$106:$N$162,11,0)</f>
        <v>P002661 Hexagonal flat head rivet nut M6</v>
      </c>
      <c r="O135" s="10">
        <v>4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10030481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tr">
        <f>VLOOKUP(D136,'CPI27 (5)'!$D$106:$N$162,11,0)</f>
        <v>P002669 Handle ear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10030482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tr">
        <f>VLOOKUP(D137,'CPI27 (5)'!$D$106:$N$162,11,0)</f>
        <v>P002670 Handle tube φ32×400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10030483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tr">
        <f>VLOOKUP(D138,'CPI27 (5)'!$D$106:$N$162,11,0)</f>
        <v>P002671 hexagonal half-thread bolt M6×50</v>
      </c>
      <c r="O138" s="10">
        <v>2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20004974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tr">
        <f>VLOOKUP(D139,'CPI27 (5)'!$D$106:$N$162,11,0)</f>
        <v>PM040097 Red sealed bag 80x130</v>
      </c>
      <c r="O139" s="10">
        <v>2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20004972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tr">
        <f>VLOOKUP(D140,'CPI27 (5)'!$D$106:$N$162,11,0)</f>
        <v>PM040011 Plastic bag 200x600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20004087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99</v>
      </c>
      <c r="O141" s="10">
        <v>0.2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20004998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tr">
        <f>VLOOKUP(D142,'CPI27 (5)'!$D$106:$N$162,11,0)</f>
        <v>PM990004 Black nylon rope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20004973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tr">
        <f>VLOOKUP(D143,'CPI27 (5)'!$D$106:$N$162,11,0)</f>
        <v>PM040095 Sealed bag 70x80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20005026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87" t="str">
        <f>VLOOKUP(D144,'CPI27 (5)'!$D$106:$N$162,11,0)</f>
        <v>PM060101 PVC pad 566x494x2</v>
      </c>
      <c r="O144" s="10">
        <v>7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10030485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87" t="str">
        <f>VLOOKUP(D145,'CPI27 (5)'!$D$106:$N$162,11,0)</f>
        <v>P002694 Rubber mat 675x551x2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20004241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87" t="str">
        <f>VLOOKUP(D146,'CPI27 (5)'!$D$106:$N$162,11,0)</f>
        <v>P001106 Rubber trademark U.S.GENERAL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20004981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87" t="str">
        <f>VLOOKUP(D147,'CPI27 (5)'!$D$106:$N$162,11,0)</f>
        <v>P003300 Rubber trademark SERIES3</v>
      </c>
      <c r="O147" s="10">
        <v>1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20004937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tr">
        <f>VLOOKUP(D148,'CPI27 (5)'!$D$106:$N$162,11,0)</f>
        <v>PM030252 TC-2707TSR five-sided carton</v>
      </c>
      <c r="O148" s="10">
        <v>1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20004941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tr">
        <f>VLOOKUP(D149,'CPI27 (5)'!$D$106:$N$162,11,0)</f>
        <v>PM036063 Floor cover carton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20004290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tr">
        <f>VLOOKUP(D150,'CPI27 (5)'!$D$106:$N$162,11,0)</f>
        <v>P002758 Foam edge guard 912x50x50</v>
      </c>
      <c r="O150" s="10">
        <v>4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tr">
        <f>VLOOKUP(D151,'CPI27 (5)'!$D$106:$N$162,11,0)</f>
        <v>PM050293 Foam board 615x912x20</v>
      </c>
      <c r="O151" s="10">
        <v>2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20004958</v>
      </c>
      <c r="E152" s="114"/>
      <c r="F152" s="114"/>
      <c r="G152" s="114"/>
      <c r="H152" s="114"/>
      <c r="I152" s="64"/>
      <c r="J152" s="114"/>
      <c r="K152" s="114"/>
      <c r="L152" s="101"/>
      <c r="M152" s="8"/>
      <c r="N152" s="87" t="str">
        <f>VLOOKUP(D152,'CPI27 (5)'!$D$106:$N$162,11,0)</f>
        <v>PM050294 Foam board 492x912x20</v>
      </c>
      <c r="O152" s="10">
        <v>2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20004959</v>
      </c>
      <c r="E153" s="64"/>
      <c r="F153" s="114"/>
      <c r="G153" s="114"/>
      <c r="H153" s="114"/>
      <c r="I153" s="64"/>
      <c r="J153" s="114"/>
      <c r="K153" s="114"/>
      <c r="L153" s="101"/>
      <c r="M153" s="8"/>
      <c r="N153" s="87" t="str">
        <f>VLOOKUP(D153,'CPI27 (5)'!$D$106:$N$162,11,0)</f>
        <v>PM050295 Foam board 670x535x20</v>
      </c>
      <c r="O153" s="10">
        <v>2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20004977</v>
      </c>
      <c r="E154" s="71"/>
      <c r="F154" s="64"/>
      <c r="G154" s="114"/>
      <c r="H154" s="114"/>
      <c r="I154" s="64"/>
      <c r="J154" s="64"/>
      <c r="K154" s="114"/>
      <c r="L154" s="101"/>
      <c r="M154" s="8"/>
      <c r="N154" s="87" t="str">
        <f>VLOOKUP(D154,'CPI27 (5)'!$D$106:$N$162,11,0)</f>
        <v>PM040150 Plastic bag 1500x1700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20004296</v>
      </c>
      <c r="E155" s="71"/>
      <c r="F155" s="114"/>
      <c r="G155" s="64"/>
      <c r="H155" s="64"/>
      <c r="I155" s="64"/>
      <c r="J155" s="64"/>
      <c r="K155" s="114"/>
      <c r="L155" s="101"/>
      <c r="M155" s="8"/>
      <c r="N155" s="87" t="str">
        <f>VLOOKUP(D155,'CPI27 (5)'!$D$106:$N$162,11,0)</f>
        <v>P002759  Carton with casters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20004954</v>
      </c>
      <c r="E156" s="114"/>
      <c r="F156" s="64"/>
      <c r="G156" s="114"/>
      <c r="H156" s="114"/>
      <c r="I156" s="114"/>
      <c r="J156" s="64"/>
      <c r="K156" s="114"/>
      <c r="L156" s="101"/>
      <c r="M156" s="8"/>
      <c r="N156" s="87" t="str">
        <f>VLOOKUP(D156,'CPI27 (5)'!$D$106:$N$162,11,0)</f>
        <v>PM050227 EPE foam 600x500x1</v>
      </c>
      <c r="O156" s="10">
        <v>1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20005001</v>
      </c>
      <c r="E157" s="114"/>
      <c r="F157" s="64"/>
      <c r="G157" s="64"/>
      <c r="H157" s="114"/>
      <c r="I157" s="114"/>
      <c r="J157" s="64"/>
      <c r="K157" s="114"/>
      <c r="L157" s="101"/>
      <c r="M157" s="8"/>
      <c r="N157" s="87" t="str">
        <f>VLOOKUP(D157,'CPI27 (5)'!$D$106:$N$162,11,0)</f>
        <v>PM090140 TC-2707TSR English manual</v>
      </c>
      <c r="O157" s="10">
        <v>1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20004988</v>
      </c>
      <c r="E158" s="114"/>
      <c r="F158" s="114"/>
      <c r="G158" s="64"/>
      <c r="H158" s="64"/>
      <c r="I158" s="114"/>
      <c r="J158" s="64"/>
      <c r="K158" s="114"/>
      <c r="L158" s="101"/>
      <c r="M158" s="8"/>
      <c r="N158" s="87" t="str">
        <f>VLOOKUP(D158,'CPI27 (5)'!$D$106:$N$162,11,0)</f>
        <v>PM080428 TC-2707TSR large warning label</v>
      </c>
      <c r="O158" s="10">
        <v>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20004989</v>
      </c>
      <c r="E159" s="114"/>
      <c r="F159" s="64"/>
      <c r="G159" s="114"/>
      <c r="H159" s="114"/>
      <c r="I159" s="114"/>
      <c r="J159" s="64"/>
      <c r="K159" s="114"/>
      <c r="L159" s="101"/>
      <c r="M159" s="8"/>
      <c r="N159" s="87" t="str">
        <f>VLOOKUP(D159,'CPI27 (5)'!$D$106:$N$162,11,0)</f>
        <v>PM080429 TC-2707TSR color sticker</v>
      </c>
      <c r="O159" s="10">
        <v>4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20004982</v>
      </c>
      <c r="E160" s="114"/>
      <c r="F160" s="64"/>
      <c r="G160" s="64"/>
      <c r="H160" s="114"/>
      <c r="I160" s="114"/>
      <c r="J160" s="64"/>
      <c r="K160" s="114"/>
      <c r="L160" s="101"/>
      <c r="M160" s="8"/>
      <c r="N160" s="87" t="str">
        <f>VLOOKUP(D160,'CPI27 (5)'!$D$106:$N$162,11,0)</f>
        <v>PM080101 Warning label</v>
      </c>
      <c r="O160" s="10">
        <v>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20004985</v>
      </c>
      <c r="E161" s="114"/>
      <c r="F161" s="114"/>
      <c r="G161" s="114"/>
      <c r="H161" s="114"/>
      <c r="I161" s="114"/>
      <c r="J161" s="113"/>
      <c r="K161" s="114"/>
      <c r="L161" s="101"/>
      <c r="M161" s="8"/>
      <c r="N161" s="87" t="str">
        <f>VLOOKUP(D161,'CPI27 (5)'!$D$106:$N$162,11,0)</f>
        <v>PM080420 Carton tracking code label</v>
      </c>
      <c r="O161" s="10">
        <v>4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20004947</v>
      </c>
      <c r="E162" s="64"/>
      <c r="F162" s="64"/>
      <c r="G162" s="114"/>
      <c r="H162" s="64"/>
      <c r="I162" s="114"/>
      <c r="J162" s="64"/>
      <c r="K162" s="114"/>
      <c r="L162" s="101"/>
      <c r="M162" s="8"/>
      <c r="N162" s="87" t="str">
        <f>VLOOKUP(D162,'CPI27 (5)'!$D$106:$N$162,11,0)</f>
        <v>PM080430 Carton mark</v>
      </c>
      <c r="O162" s="10">
        <v>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20005152</v>
      </c>
      <c r="E163" s="64"/>
      <c r="F163" s="64"/>
      <c r="G163" s="64"/>
      <c r="H163" s="64"/>
      <c r="I163" s="64"/>
      <c r="J163" s="64"/>
      <c r="K163" s="114"/>
      <c r="L163" s="101"/>
      <c r="M163" s="8"/>
      <c r="N163" s="87" t="s">
        <v>451</v>
      </c>
      <c r="O163" s="10">
        <v>11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20004089</v>
      </c>
      <c r="E164" s="64"/>
      <c r="F164" s="64"/>
      <c r="G164" s="64"/>
      <c r="H164" s="64"/>
      <c r="I164" s="64"/>
      <c r="J164" s="64"/>
      <c r="K164" s="114"/>
      <c r="L164" s="101"/>
      <c r="M164" s="8"/>
      <c r="N164" s="87" t="s">
        <v>450</v>
      </c>
      <c r="O164" s="10">
        <v>2.5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10034961</v>
      </c>
      <c r="E165" s="114"/>
      <c r="F165" s="114"/>
      <c r="G165" s="114"/>
      <c r="H165" s="114"/>
      <c r="I165" s="114"/>
      <c r="J165" s="113"/>
      <c r="K165" s="114"/>
      <c r="L165" s="101"/>
      <c r="M165" s="8"/>
      <c r="N165" s="87" t="s">
        <v>414</v>
      </c>
      <c r="O165" s="10">
        <f>1/40</f>
        <v>2.5000000000000001E-2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6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11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11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6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64"/>
      <c r="F180" s="114"/>
      <c r="G180" s="114"/>
      <c r="H180" s="114"/>
      <c r="I180" s="64"/>
      <c r="J180" s="65"/>
      <c r="K180" s="66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6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6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11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11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3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114"/>
      <c r="G189" s="114"/>
      <c r="H189" s="113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71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64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71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64"/>
      <c r="J198" s="114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64"/>
      <c r="J199" s="114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114"/>
      <c r="J201" s="113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114"/>
      <c r="J202" s="113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71"/>
      <c r="G205" s="114"/>
      <c r="H205" s="114"/>
      <c r="I205" s="64"/>
      <c r="J205" s="65"/>
      <c r="K205" s="66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71"/>
      <c r="G206" s="114"/>
      <c r="H206" s="114"/>
      <c r="I206" s="64"/>
      <c r="J206" s="65"/>
      <c r="K206" s="66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6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6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11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71"/>
      <c r="I212" s="11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64"/>
      <c r="J215" s="114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64"/>
      <c r="J216" s="114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114"/>
      <c r="J218" s="113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114"/>
      <c r="J219" s="113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71"/>
      <c r="G222" s="114"/>
      <c r="H222" s="114"/>
      <c r="I222" s="64"/>
      <c r="J222" s="65"/>
      <c r="K222" s="66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71"/>
      <c r="G223" s="114"/>
      <c r="H223" s="114"/>
      <c r="I223" s="64"/>
      <c r="J223" s="65"/>
      <c r="K223" s="66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6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114"/>
      <c r="I227" s="11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114"/>
      <c r="I228" s="11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71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64"/>
      <c r="J232" s="114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64"/>
      <c r="J233" s="114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114"/>
      <c r="J235" s="113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114"/>
      <c r="J236" s="113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114"/>
      <c r="H239" s="114"/>
      <c r="I239" s="114"/>
      <c r="J239" s="114"/>
      <c r="K239" s="65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114"/>
      <c r="H240" s="114"/>
      <c r="I240" s="114"/>
      <c r="J240" s="114"/>
      <c r="K240" s="65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114"/>
      <c r="J241" s="114"/>
      <c r="K241" s="11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114"/>
      <c r="K242" s="11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11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11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11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11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11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11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71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71"/>
      <c r="K268" s="6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11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11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114"/>
      <c r="F275" s="114"/>
      <c r="G275" s="114"/>
      <c r="H275" s="114"/>
      <c r="I275" s="6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114"/>
      <c r="F276" s="114"/>
      <c r="G276" s="114"/>
      <c r="H276" s="114"/>
      <c r="I276" s="6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/>
      <c r="C279" s="63"/>
      <c r="D279" s="64"/>
      <c r="E279" s="114"/>
      <c r="F279" s="114"/>
      <c r="G279" s="114"/>
      <c r="H279" s="114"/>
      <c r="I279" s="114"/>
      <c r="J279" s="113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/>
      <c r="C280" s="63"/>
      <c r="D280" s="64"/>
      <c r="E280" s="114"/>
      <c r="F280" s="114"/>
      <c r="G280" s="114"/>
      <c r="H280" s="114"/>
      <c r="I280" s="114"/>
      <c r="J280" s="113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71"/>
      <c r="G283" s="114"/>
      <c r="H283" s="114"/>
      <c r="I283" s="114"/>
      <c r="J283" s="114"/>
      <c r="K283" s="6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71"/>
      <c r="G284" s="114"/>
      <c r="H284" s="114"/>
      <c r="I284" s="114"/>
      <c r="J284" s="114"/>
      <c r="K284" s="6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64"/>
      <c r="G285" s="64"/>
      <c r="H285" s="71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64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4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114"/>
      <c r="F288" s="114"/>
      <c r="G288" s="114"/>
      <c r="H288" s="114"/>
      <c r="I288" s="64"/>
      <c r="J288" s="114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114"/>
      <c r="F289" s="114"/>
      <c r="G289" s="114"/>
      <c r="H289" s="114"/>
      <c r="I289" s="64"/>
      <c r="J289" s="114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/>
      <c r="C291" s="63"/>
      <c r="D291" s="64"/>
      <c r="E291" s="114"/>
      <c r="F291" s="114"/>
      <c r="G291" s="114"/>
      <c r="H291" s="114"/>
      <c r="I291" s="114"/>
      <c r="J291" s="113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/>
      <c r="C292" s="63"/>
      <c r="D292" s="64"/>
      <c r="E292" s="114"/>
      <c r="F292" s="114"/>
      <c r="G292" s="114"/>
      <c r="H292" s="114"/>
      <c r="I292" s="114"/>
      <c r="J292" s="113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 t="s">
        <v>66</v>
      </c>
      <c r="C295" s="63"/>
      <c r="D295" s="64"/>
      <c r="E295" s="64"/>
      <c r="F295" s="71"/>
      <c r="G295" s="11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 t="s">
        <v>66</v>
      </c>
      <c r="C296" s="63"/>
      <c r="D296" s="64"/>
      <c r="E296" s="64"/>
      <c r="F296" s="71"/>
      <c r="G296" s="11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 t="s">
        <v>66</v>
      </c>
      <c r="C297" s="63"/>
      <c r="D297" s="64"/>
      <c r="E297" s="64"/>
      <c r="F297" s="64"/>
      <c r="G297" s="64"/>
      <c r="H297" s="71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64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4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s="117" customFormat="1" ht="22.5" customHeight="1" x14ac:dyDescent="0.55000000000000004">
      <c r="A300" s="116"/>
      <c r="B300" s="52" t="s">
        <v>66</v>
      </c>
      <c r="C300" s="63"/>
      <c r="D300" s="64"/>
      <c r="E300" s="64"/>
      <c r="F300" s="64"/>
      <c r="G300" s="6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S300" s="13"/>
      <c r="T300" s="13"/>
      <c r="U300" s="13"/>
      <c r="V300" s="13"/>
      <c r="W300" s="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3"/>
    </row>
    <row r="301" spans="1:41" s="117" customFormat="1" ht="22.5" customHeight="1" x14ac:dyDescent="0.55000000000000004">
      <c r="A301" s="116"/>
      <c r="B301" s="52" t="s">
        <v>66</v>
      </c>
      <c r="C301" s="63"/>
      <c r="D301" s="64"/>
      <c r="E301" s="64"/>
      <c r="F301" s="64"/>
      <c r="G301" s="6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S301" s="13"/>
      <c r="T301" s="13"/>
      <c r="U301" s="13"/>
      <c r="V301" s="13"/>
      <c r="W301" s="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3"/>
    </row>
    <row r="302" spans="1:41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64"/>
      <c r="I302" s="64"/>
      <c r="J302" s="64"/>
      <c r="K302" s="65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</row>
    <row r="303" spans="1:41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64"/>
      <c r="I303" s="64"/>
      <c r="J303" s="64"/>
      <c r="K303" s="65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</row>
    <row r="304" spans="1:41" ht="22.5" customHeight="1" x14ac:dyDescent="0.55000000000000004">
      <c r="A304" s="5"/>
      <c r="B304" s="52" t="s">
        <v>66</v>
      </c>
      <c r="C304" s="63"/>
      <c r="D304" s="64"/>
      <c r="E304" s="114"/>
      <c r="F304" s="114"/>
      <c r="G304" s="114"/>
      <c r="H304" s="114"/>
      <c r="I304" s="64"/>
      <c r="J304" s="114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 t="s">
        <v>66</v>
      </c>
      <c r="C305" s="63"/>
      <c r="D305" s="64"/>
      <c r="E305" s="114"/>
      <c r="F305" s="114"/>
      <c r="G305" s="114"/>
      <c r="H305" s="114"/>
      <c r="I305" s="64"/>
      <c r="J305" s="114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/>
      <c r="C307" s="63"/>
      <c r="D307" s="64"/>
      <c r="E307" s="114"/>
      <c r="F307" s="114"/>
      <c r="G307" s="114"/>
      <c r="H307" s="114"/>
      <c r="I307" s="114"/>
      <c r="J307" s="113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/>
      <c r="C308" s="63"/>
      <c r="D308" s="64"/>
      <c r="E308" s="114"/>
      <c r="F308" s="114"/>
      <c r="G308" s="114"/>
      <c r="H308" s="114"/>
      <c r="I308" s="114"/>
      <c r="J308" s="113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 t="s">
        <v>66</v>
      </c>
      <c r="C311" s="63"/>
      <c r="D311" s="64"/>
      <c r="E311" s="64"/>
      <c r="F311" s="71"/>
      <c r="G311" s="11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71"/>
      <c r="G312" s="11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s="117" customFormat="1" ht="22.5" customHeight="1" x14ac:dyDescent="0.55000000000000004">
      <c r="A316" s="116"/>
      <c r="B316" s="52" t="s">
        <v>66</v>
      </c>
      <c r="C316" s="63"/>
      <c r="D316" s="64"/>
      <c r="E316" s="64"/>
      <c r="F316" s="64"/>
      <c r="G316" s="6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S316" s="13"/>
      <c r="T316" s="13"/>
      <c r="U316" s="13"/>
      <c r="V316" s="13"/>
      <c r="W316" s="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3"/>
    </row>
    <row r="317" spans="1:41" s="117" customFormat="1" ht="22.5" customHeight="1" x14ac:dyDescent="0.55000000000000004">
      <c r="A317" s="116"/>
      <c r="B317" s="52" t="s">
        <v>66</v>
      </c>
      <c r="C317" s="63"/>
      <c r="D317" s="64"/>
      <c r="E317" s="64"/>
      <c r="F317" s="64"/>
      <c r="G317" s="6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S317" s="13"/>
      <c r="T317" s="13"/>
      <c r="U317" s="13"/>
      <c r="V317" s="13"/>
      <c r="W317" s="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3"/>
    </row>
    <row r="318" spans="1:41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64"/>
      <c r="I318" s="64"/>
      <c r="J318" s="64"/>
      <c r="K318" s="65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</row>
    <row r="319" spans="1:41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</row>
    <row r="320" spans="1:41" ht="22.5" customHeight="1" x14ac:dyDescent="0.55000000000000004">
      <c r="A320" s="5"/>
      <c r="B320" s="52" t="s">
        <v>66</v>
      </c>
      <c r="C320" s="63"/>
      <c r="D320" s="64"/>
      <c r="E320" s="114"/>
      <c r="F320" s="114"/>
      <c r="G320" s="114"/>
      <c r="H320" s="114"/>
      <c r="I320" s="64"/>
      <c r="J320" s="114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 t="s">
        <v>66</v>
      </c>
      <c r="C321" s="63"/>
      <c r="D321" s="64"/>
      <c r="E321" s="114"/>
      <c r="F321" s="114"/>
      <c r="G321" s="114"/>
      <c r="H321" s="114"/>
      <c r="I321" s="64"/>
      <c r="J321" s="114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/>
      <c r="C323" s="63"/>
      <c r="D323" s="64"/>
      <c r="E323" s="114"/>
      <c r="F323" s="114"/>
      <c r="G323" s="114"/>
      <c r="H323" s="114"/>
      <c r="I323" s="114"/>
      <c r="J323" s="113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/>
      <c r="C324" s="63"/>
      <c r="D324" s="64"/>
      <c r="E324" s="114"/>
      <c r="F324" s="114"/>
      <c r="G324" s="114"/>
      <c r="H324" s="114"/>
      <c r="I324" s="114"/>
      <c r="J324" s="113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71"/>
      <c r="G327" s="114"/>
      <c r="H327" s="11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3"/>
      <c r="H328" s="11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64"/>
      <c r="J329" s="6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92"/>
      <c r="Y336" s="92"/>
      <c r="Z336" s="92"/>
      <c r="AA336" s="92"/>
      <c r="AB336" s="92"/>
      <c r="AC336" s="93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spans="1:40" ht="22.5" customHeight="1" x14ac:dyDescent="0.55000000000000004">
      <c r="A337" s="5"/>
      <c r="B337" s="52" t="s">
        <v>66</v>
      </c>
      <c r="C337" s="63"/>
      <c r="D337" s="64"/>
      <c r="E337" s="114"/>
      <c r="F337" s="114"/>
      <c r="G337" s="114"/>
      <c r="H337" s="114"/>
      <c r="I337" s="64"/>
      <c r="J337" s="114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 t="s">
        <v>66</v>
      </c>
      <c r="C338" s="63"/>
      <c r="D338" s="64"/>
      <c r="E338" s="114"/>
      <c r="F338" s="114"/>
      <c r="G338" s="114"/>
      <c r="H338" s="114"/>
      <c r="I338" s="64"/>
      <c r="J338" s="114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/>
      <c r="C340" s="63"/>
      <c r="D340" s="64"/>
      <c r="E340" s="114"/>
      <c r="F340" s="114"/>
      <c r="G340" s="114"/>
      <c r="H340" s="114"/>
      <c r="I340" s="114"/>
      <c r="J340" s="113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/>
      <c r="C341" s="63"/>
      <c r="D341" s="64"/>
      <c r="E341" s="114"/>
      <c r="F341" s="114"/>
      <c r="G341" s="114"/>
      <c r="H341" s="114"/>
      <c r="I341" s="114"/>
      <c r="J341" s="113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114"/>
      <c r="H344" s="64"/>
      <c r="I344" s="114"/>
      <c r="J344" s="114"/>
      <c r="K344" s="6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114"/>
      <c r="H345" s="64"/>
      <c r="I345" s="64"/>
      <c r="J345" s="64"/>
      <c r="K345" s="64"/>
      <c r="L345" s="101"/>
      <c r="M345" s="8"/>
      <c r="N345" s="87"/>
      <c r="O345" s="10"/>
      <c r="P345" s="10"/>
      <c r="Q345" s="11"/>
      <c r="R345" s="43"/>
      <c r="X345" s="92"/>
      <c r="Y345" s="92"/>
      <c r="Z345" s="92"/>
      <c r="AA345" s="92"/>
      <c r="AB345" s="92"/>
      <c r="AC345" s="93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spans="1:40" ht="22.5" customHeight="1" x14ac:dyDescent="0.55000000000000004">
      <c r="A346" s="5"/>
      <c r="B346" s="52" t="s">
        <v>66</v>
      </c>
      <c r="C346" s="63"/>
      <c r="D346" s="64"/>
      <c r="E346" s="114"/>
      <c r="F346" s="114"/>
      <c r="G346" s="114"/>
      <c r="H346" s="114"/>
      <c r="I346" s="64"/>
      <c r="J346" s="114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 t="s">
        <v>66</v>
      </c>
      <c r="C347" s="63"/>
      <c r="D347" s="64"/>
      <c r="E347" s="114"/>
      <c r="F347" s="114"/>
      <c r="G347" s="114"/>
      <c r="H347" s="114"/>
      <c r="I347" s="64"/>
      <c r="J347" s="114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/>
      <c r="C349" s="63"/>
      <c r="D349" s="64"/>
      <c r="E349" s="114"/>
      <c r="F349" s="114"/>
      <c r="G349" s="114"/>
      <c r="H349" s="114"/>
      <c r="I349" s="114"/>
      <c r="J349" s="113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/>
      <c r="C350" s="63"/>
      <c r="D350" s="64"/>
      <c r="E350" s="114"/>
      <c r="F350" s="114"/>
      <c r="G350" s="114"/>
      <c r="H350" s="114"/>
      <c r="I350" s="114"/>
      <c r="J350" s="113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114"/>
      <c r="H353" s="114"/>
      <c r="I353" s="114"/>
      <c r="J353" s="64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4"/>
      <c r="I354" s="64"/>
      <c r="J354" s="64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4"/>
      <c r="H355" s="114"/>
      <c r="I355" s="11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4"/>
      <c r="H356" s="114"/>
      <c r="I356" s="114"/>
      <c r="J356" s="11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64"/>
      <c r="I357" s="64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114"/>
      <c r="F358" s="64"/>
      <c r="G358" s="114"/>
      <c r="H358" s="64"/>
      <c r="I358" s="64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11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64"/>
      <c r="H362" s="66"/>
      <c r="I362" s="66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6"/>
      <c r="I363" s="66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114"/>
      <c r="F365" s="114"/>
      <c r="G365" s="11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64"/>
      <c r="G373" s="114"/>
      <c r="H373" s="64"/>
      <c r="I373" s="64"/>
      <c r="J373" s="66"/>
      <c r="K373" s="64"/>
      <c r="L373" s="101"/>
      <c r="M373" s="8"/>
      <c r="N373" s="87"/>
      <c r="O373" s="10"/>
      <c r="P373" s="10"/>
      <c r="Q373" s="11"/>
      <c r="R373" s="43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64"/>
      <c r="G374" s="114"/>
      <c r="H374" s="64"/>
      <c r="I374" s="64"/>
      <c r="J374" s="66"/>
      <c r="K374" s="64"/>
      <c r="L374" s="101"/>
      <c r="M374" s="8"/>
      <c r="N374" s="87"/>
      <c r="O374" s="10"/>
      <c r="P374" s="10"/>
      <c r="Q374" s="11"/>
      <c r="R374" s="43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11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115"/>
      <c r="E381" s="64"/>
      <c r="F381" s="64"/>
      <c r="G381" s="6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64"/>
      <c r="G387" s="114"/>
      <c r="H387" s="64"/>
      <c r="I387" s="64"/>
      <c r="J387" s="66"/>
      <c r="K387" s="64"/>
      <c r="L387" s="101"/>
      <c r="M387" s="8"/>
      <c r="N387" s="87"/>
      <c r="O387" s="10"/>
      <c r="P387" s="10"/>
      <c r="Q387" s="91"/>
      <c r="R387" s="43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64"/>
      <c r="G388" s="114"/>
      <c r="H388" s="64"/>
      <c r="I388" s="64"/>
      <c r="J388" s="66"/>
      <c r="K388" s="64"/>
      <c r="L388" s="101"/>
      <c r="M388" s="8"/>
      <c r="N388" s="87"/>
      <c r="O388" s="10"/>
      <c r="P388" s="10"/>
      <c r="Q388" s="91"/>
      <c r="R388" s="43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11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114"/>
      <c r="G399" s="11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64"/>
      <c r="G401" s="114"/>
      <c r="H401" s="64"/>
      <c r="I401" s="64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64"/>
      <c r="G402" s="114"/>
      <c r="H402" s="64"/>
      <c r="I402" s="64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43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43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115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9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86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86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86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86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86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5"/>
      <c r="I479" s="66"/>
      <c r="J479" s="66"/>
      <c r="K479" s="66"/>
      <c r="L479" s="101"/>
      <c r="M479" s="8"/>
      <c r="N479" s="16"/>
      <c r="O479" s="10"/>
      <c r="P479" s="10"/>
      <c r="Q479" s="11"/>
      <c r="R479" s="43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6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6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6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7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7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5"/>
      <c r="I496" s="66"/>
      <c r="J496" s="66"/>
      <c r="K496" s="66"/>
      <c r="L496" s="101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6"/>
      <c r="E500" s="64"/>
      <c r="F500" s="66"/>
      <c r="G500" s="70"/>
      <c r="H500" s="66"/>
      <c r="I500" s="66"/>
      <c r="J500" s="66"/>
      <c r="K500" s="66"/>
      <c r="L500" s="101"/>
      <c r="M500" s="8"/>
      <c r="N500" s="86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102"/>
      <c r="D501" s="103"/>
      <c r="E501" s="103"/>
      <c r="F501" s="103"/>
      <c r="G501" s="104"/>
      <c r="H501" s="103"/>
      <c r="I501" s="103"/>
      <c r="J501" s="103"/>
      <c r="K501" s="103"/>
      <c r="L501" s="105"/>
      <c r="M501" s="8"/>
      <c r="N501" s="86"/>
      <c r="O501" s="10"/>
      <c r="P501" s="10"/>
      <c r="Q501" s="11"/>
      <c r="R501" s="12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89"/>
      <c r="F502" s="89"/>
      <c r="H502" s="29"/>
      <c r="I502" s="89"/>
      <c r="J502" s="89"/>
      <c r="K502" s="89"/>
      <c r="L502" s="22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89"/>
      <c r="H506" s="89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89"/>
      <c r="E511" s="60"/>
      <c r="F511" s="60"/>
      <c r="G511" s="60"/>
      <c r="H511" s="90"/>
      <c r="I511" s="89"/>
      <c r="J511" s="89"/>
      <c r="K511" s="89"/>
      <c r="L511" s="22"/>
      <c r="M511" s="8"/>
      <c r="N511" s="86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89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12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60"/>
      <c r="E513" s="89"/>
      <c r="F513" s="89"/>
      <c r="G513" s="60"/>
      <c r="H513" s="90"/>
      <c r="I513" s="89"/>
      <c r="J513" s="89"/>
      <c r="K513" s="89"/>
      <c r="L513" s="22"/>
      <c r="M513" s="8"/>
      <c r="N513" s="9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92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89"/>
      <c r="E517" s="60"/>
      <c r="F517" s="60"/>
      <c r="G517" s="60"/>
      <c r="H517" s="90"/>
      <c r="I517" s="89"/>
      <c r="J517" s="89"/>
      <c r="K517" s="89"/>
      <c r="L517" s="22"/>
      <c r="M517" s="8"/>
      <c r="N517" s="86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89"/>
      <c r="F518" s="60"/>
      <c r="G518" s="60"/>
      <c r="H518" s="90"/>
      <c r="I518" s="89"/>
      <c r="J518" s="89"/>
      <c r="K518" s="89"/>
      <c r="L518" s="22"/>
      <c r="M518" s="8"/>
      <c r="N518" s="86"/>
      <c r="O518" s="10"/>
      <c r="P518" s="10"/>
      <c r="Q518" s="11"/>
      <c r="R518" s="12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89"/>
      <c r="G519" s="60"/>
      <c r="H519" s="90"/>
      <c r="I519" s="89"/>
      <c r="J519" s="89"/>
      <c r="K519" s="89"/>
      <c r="L519" s="22"/>
      <c r="M519" s="8"/>
      <c r="N519" s="9"/>
      <c r="O519" s="10"/>
      <c r="P519" s="10"/>
      <c r="Q519" s="11"/>
      <c r="R519" s="12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89"/>
      <c r="E523" s="60"/>
      <c r="F523" s="60"/>
      <c r="G523" s="89"/>
      <c r="H523" s="29"/>
      <c r="I523" s="89"/>
      <c r="J523" s="89"/>
      <c r="K523" s="89"/>
      <c r="L523" s="22"/>
      <c r="M523" s="8"/>
      <c r="N523" s="86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89"/>
      <c r="F524" s="60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89"/>
      <c r="F525" s="89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89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60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2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60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2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2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8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29"/>
      <c r="G533" s="89"/>
      <c r="H533" s="89"/>
      <c r="I533" s="89"/>
      <c r="J533" s="89"/>
      <c r="K533" s="89"/>
      <c r="L533" s="22"/>
      <c r="M533" s="8"/>
      <c r="N533" s="9"/>
      <c r="O533" s="10"/>
      <c r="P533" s="10"/>
      <c r="Q533" s="9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29"/>
      <c r="G534" s="89"/>
      <c r="H534" s="89"/>
      <c r="I534" s="89"/>
      <c r="J534" s="89"/>
      <c r="K534" s="89"/>
      <c r="L534" s="22"/>
      <c r="M534" s="8"/>
      <c r="N534" s="9"/>
      <c r="O534" s="10"/>
      <c r="P534" s="10"/>
      <c r="Q534" s="9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7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7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3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17"/>
      <c r="O555" s="10"/>
      <c r="P555" s="10"/>
      <c r="Q555" s="11"/>
      <c r="R555" s="43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90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9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87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x14ac:dyDescent="0.55000000000000004">
      <c r="A561" s="5"/>
      <c r="B561" s="52" t="s">
        <v>66</v>
      </c>
      <c r="C561" s="88"/>
      <c r="D561" s="60"/>
      <c r="E561" s="60"/>
      <c r="F561" s="60"/>
      <c r="G561" s="29"/>
      <c r="H561" s="90"/>
      <c r="I561" s="89"/>
      <c r="J561" s="89"/>
      <c r="K561" s="89"/>
      <c r="L561" s="22"/>
      <c r="M561" s="8"/>
      <c r="N561" s="87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100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87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87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16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17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7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8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90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6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6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89"/>
      <c r="I612" s="89"/>
      <c r="J612" s="89"/>
      <c r="K612" s="89"/>
      <c r="L612" s="22"/>
      <c r="M612" s="8"/>
      <c r="N612" s="17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43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90"/>
      <c r="I615" s="89"/>
      <c r="J615" s="89"/>
      <c r="K615" s="89"/>
      <c r="L615" s="22"/>
      <c r="M615" s="8"/>
      <c r="N615" s="17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17"/>
      <c r="O616" s="10"/>
      <c r="P616" s="10"/>
      <c r="Q616" s="11"/>
      <c r="R616" s="43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8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9"/>
      <c r="O629" s="10"/>
      <c r="P629" s="10"/>
      <c r="Q629" s="11"/>
      <c r="R629" s="43"/>
      <c r="V629" s="1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16"/>
      <c r="O630" s="10"/>
      <c r="P630" s="10"/>
      <c r="Q630" s="11"/>
      <c r="R630" s="43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9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9"/>
      <c r="O632" s="10"/>
      <c r="P632" s="10"/>
      <c r="Q632" s="11"/>
      <c r="R632" s="43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7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89"/>
      <c r="J634" s="89"/>
      <c r="K634" s="89"/>
      <c r="L634" s="6"/>
      <c r="M634" s="8"/>
      <c r="N634" s="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20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17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89"/>
      <c r="J641" s="89"/>
      <c r="K641" s="89"/>
      <c r="L641" s="6"/>
      <c r="M641" s="8"/>
      <c r="N641" s="9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89"/>
      <c r="J642" s="89"/>
      <c r="K642" s="89"/>
      <c r="L642" s="6"/>
      <c r="M642" s="8"/>
      <c r="N642" s="9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18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20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9"/>
      <c r="O644" s="10"/>
      <c r="P644" s="10"/>
      <c r="Q644" s="11"/>
      <c r="R644" s="43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89"/>
      <c r="I645" s="89"/>
      <c r="J645" s="89"/>
      <c r="K645" s="89"/>
      <c r="L645" s="6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89"/>
      <c r="I646" s="89"/>
      <c r="J646" s="89"/>
      <c r="K646" s="89"/>
      <c r="L646" s="6"/>
      <c r="M646" s="8"/>
      <c r="N646" s="21"/>
      <c r="O646" s="10"/>
      <c r="P646" s="10"/>
      <c r="Q646" s="11"/>
      <c r="R646" s="43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55"/>
      <c r="I647" s="23"/>
      <c r="J647" s="23"/>
      <c r="K647" s="24"/>
      <c r="L647" s="24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25"/>
      <c r="K648" s="26"/>
      <c r="L648" s="24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25"/>
      <c r="J649" s="6"/>
      <c r="K649" s="25"/>
      <c r="L649" s="2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25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23"/>
      <c r="K655" s="23"/>
      <c r="L655" s="7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7"/>
      <c r="L662" s="7"/>
      <c r="M662" s="8"/>
      <c r="N662" s="21"/>
      <c r="O662" s="10"/>
      <c r="P662" s="10"/>
      <c r="Q662" s="11"/>
      <c r="R662" s="43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7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43"/>
      <c r="V665" s="1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  <c r="V666" s="1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7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7"/>
      <c r="K669" s="7"/>
      <c r="L669" s="6"/>
      <c r="M669" s="8"/>
      <c r="N669" s="21"/>
      <c r="O669" s="10"/>
      <c r="P669" s="10"/>
      <c r="Q669" s="11"/>
      <c r="R669" s="43"/>
      <c r="V669" s="1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27"/>
      <c r="M671" s="8"/>
      <c r="N671" s="21"/>
      <c r="O671" s="10"/>
      <c r="P671" s="10"/>
      <c r="Q671" s="11"/>
      <c r="R671" s="43"/>
      <c r="V671" s="14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27"/>
      <c r="M674" s="8"/>
      <c r="N674" s="21"/>
      <c r="O674" s="10"/>
      <c r="P674" s="10"/>
      <c r="Q674" s="11"/>
      <c r="R674" s="43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  <c r="V677" s="14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27"/>
      <c r="M683" s="8"/>
      <c r="N683" s="21"/>
      <c r="O683" s="10"/>
      <c r="P683" s="10"/>
      <c r="Q683" s="11"/>
      <c r="R683" s="43"/>
      <c r="V683" s="14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0"/>
      <c r="Q686" s="11"/>
      <c r="R686" s="43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7"/>
      <c r="K687" s="7"/>
      <c r="L687" s="7"/>
      <c r="M687" s="8"/>
      <c r="N687" s="21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0"/>
      <c r="Q688" s="11"/>
      <c r="R688" s="43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27"/>
      <c r="M689" s="8"/>
      <c r="N689" s="21"/>
      <c r="O689" s="10"/>
      <c r="P689" s="10"/>
      <c r="Q689" s="11"/>
      <c r="R689" s="43"/>
      <c r="V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7"/>
      <c r="K690" s="7"/>
      <c r="L690" s="7"/>
      <c r="M690" s="8"/>
      <c r="N690" s="21"/>
      <c r="O690" s="10"/>
      <c r="P690" s="10"/>
      <c r="Q690" s="11"/>
      <c r="R690" s="43"/>
      <c r="V690" s="14"/>
    </row>
    <row r="691" spans="1:23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6"/>
      <c r="M691" s="8"/>
      <c r="N691" s="28"/>
      <c r="O691" s="10"/>
      <c r="P691" s="10"/>
      <c r="Q691" s="11"/>
      <c r="R691" s="43"/>
      <c r="V691" s="14"/>
    </row>
    <row r="692" spans="1:23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8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7"/>
      <c r="M693" s="8"/>
      <c r="N693" s="28"/>
      <c r="O693" s="10"/>
      <c r="P693" s="10"/>
      <c r="Q693" s="11"/>
      <c r="R693" s="43"/>
      <c r="V693" s="14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8"/>
      <c r="O694" s="10"/>
      <c r="P694" s="10"/>
      <c r="Q694" s="11"/>
      <c r="R694" s="43"/>
    </row>
    <row r="695" spans="1:23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24"/>
      <c r="M695" s="8"/>
      <c r="N695" s="28"/>
      <c r="O695" s="10"/>
      <c r="P695" s="10"/>
      <c r="Q695" s="11"/>
      <c r="R695" s="43"/>
      <c r="V695" s="14"/>
    </row>
    <row r="696" spans="1:23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24"/>
      <c r="M696" s="8"/>
      <c r="N696" s="28"/>
      <c r="O696" s="10"/>
      <c r="P696" s="10"/>
      <c r="Q696" s="11"/>
      <c r="R696" s="43"/>
      <c r="V696" s="14"/>
    </row>
    <row r="697" spans="1:23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1"/>
      <c r="O697" s="10"/>
      <c r="P697" s="10"/>
      <c r="Q697" s="11"/>
      <c r="R697" s="43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0"/>
      <c r="Q698" s="11"/>
      <c r="R698" s="43"/>
    </row>
    <row r="699" spans="1:23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24"/>
      <c r="M699" s="8"/>
      <c r="N699" s="21"/>
      <c r="O699" s="10"/>
      <c r="P699" s="10"/>
      <c r="Q699" s="11"/>
      <c r="R699" s="43"/>
    </row>
    <row r="700" spans="1:23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7"/>
      <c r="M700" s="8"/>
      <c r="N700" s="21"/>
      <c r="O700" s="10"/>
      <c r="P700" s="10"/>
      <c r="Q700" s="11"/>
      <c r="R700" s="43"/>
      <c r="V700" s="14"/>
    </row>
    <row r="701" spans="1:23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6"/>
      <c r="M701" s="8"/>
      <c r="N701" s="21"/>
      <c r="O701" s="10"/>
      <c r="P701" s="10"/>
      <c r="Q701" s="11"/>
      <c r="R701" s="43"/>
    </row>
    <row r="702" spans="1:23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0"/>
      <c r="Q702" s="11"/>
      <c r="R702" s="43"/>
      <c r="V702" s="14"/>
    </row>
    <row r="703" spans="1:23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7"/>
      <c r="M703" s="8"/>
      <c r="N703" s="21"/>
      <c r="O703" s="10"/>
      <c r="P703" s="10"/>
      <c r="Q703" s="11"/>
      <c r="R703" s="4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6"/>
      <c r="L704" s="6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7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6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7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9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56"/>
      <c r="I719" s="7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22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29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29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29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6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6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7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7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7"/>
      <c r="K732" s="6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7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7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8"/>
      <c r="N736" s="9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22"/>
      <c r="I740" s="7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6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29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6"/>
      <c r="L745" s="7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6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6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6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22"/>
      <c r="I754" s="7"/>
      <c r="J754" s="6"/>
      <c r="K754" s="7"/>
      <c r="L754" s="6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22"/>
      <c r="I755" s="6"/>
      <c r="J755" s="6"/>
      <c r="K755" s="7"/>
      <c r="L755" s="6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20"/>
      <c r="B756" s="52"/>
      <c r="C756" s="59"/>
      <c r="D756" s="60"/>
      <c r="E756" s="60"/>
      <c r="F756" s="60"/>
      <c r="G756" s="60"/>
      <c r="H756" s="15"/>
      <c r="I756" s="6"/>
      <c r="J756" s="29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6"/>
      <c r="L759" s="7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27"/>
      <c r="L760" s="6"/>
      <c r="M760" s="31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6"/>
      <c r="L761" s="7"/>
      <c r="M761" s="31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9"/>
      <c r="O764" s="10"/>
      <c r="P764" s="125"/>
      <c r="Q764" s="3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30"/>
      <c r="P765" s="126"/>
      <c r="Q765" s="3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6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22"/>
      <c r="I768" s="7"/>
      <c r="J768" s="6"/>
      <c r="K768" s="7"/>
      <c r="L768" s="6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54"/>
      <c r="I769" s="6"/>
      <c r="J769" s="6"/>
      <c r="K769" s="7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29"/>
      <c r="K770" s="7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31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31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31"/>
      <c r="N774" s="21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31"/>
      <c r="N775" s="21"/>
      <c r="O775" s="10"/>
      <c r="P775" s="125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25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9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30"/>
      <c r="P779" s="126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30"/>
      <c r="P780" s="126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20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20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16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32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1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33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33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9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16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16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34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34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55"/>
      <c r="I866" s="7"/>
      <c r="J866" s="7"/>
      <c r="K866" s="7"/>
      <c r="L866" s="7"/>
      <c r="M866" s="35"/>
      <c r="N866" s="34"/>
      <c r="O866" s="10"/>
      <c r="P866" s="125"/>
    </row>
    <row r="867" spans="1:16" x14ac:dyDescent="0.55000000000000004">
      <c r="A867" s="36"/>
      <c r="B867" s="52"/>
      <c r="C867" s="59"/>
      <c r="D867" s="60"/>
      <c r="E867" s="60"/>
      <c r="F867" s="60"/>
      <c r="G867" s="60"/>
      <c r="H867" s="57"/>
      <c r="I867" s="37"/>
      <c r="J867" s="37"/>
      <c r="K867" s="38"/>
      <c r="L867" s="37"/>
      <c r="M867" s="39"/>
      <c r="N867" s="40"/>
      <c r="O867" s="41"/>
      <c r="P867" s="125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2"/>
      <c r="N868" s="44"/>
      <c r="O868" s="45"/>
      <c r="P868" s="124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2"/>
      <c r="N869" s="44"/>
      <c r="O869" s="45"/>
      <c r="P869" s="124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</sheetData>
  <autoFilter ref="A2:AO681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49">
    <cfRule type="duplicateValues" dxfId="2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B1C9-9F96-4033-89D7-9B67F3B0A948}">
  <sheetPr>
    <pageSetUpPr fitToPage="1"/>
  </sheetPr>
  <dimension ref="A1:AO881"/>
  <sheetViews>
    <sheetView zoomScale="70" zoomScaleNormal="70" workbookViewId="0">
      <selection activeCell="Q8" sqref="Q8"/>
    </sheetView>
  </sheetViews>
  <sheetFormatPr defaultColWidth="9.140625" defaultRowHeight="24" x14ac:dyDescent="0.55000000000000004"/>
  <cols>
    <col min="1" max="1" width="4.42578125" style="48" bestFit="1" customWidth="1"/>
    <col min="2" max="2" width="13.5703125" style="3" bestFit="1" customWidth="1"/>
    <col min="3" max="3" width="11.7109375" style="61" customWidth="1"/>
    <col min="4" max="7" width="10.5703125" style="62" bestFit="1" customWidth="1"/>
    <col min="8" max="8" width="10.5703125" style="49" bestFit="1" customWidth="1"/>
    <col min="9" max="10" width="10.5703125" style="50" bestFit="1" customWidth="1"/>
    <col min="11" max="11" width="12" style="50" hidden="1" customWidth="1"/>
    <col min="12" max="12" width="10.140625" style="50" hidden="1" customWidth="1"/>
    <col min="13" max="13" width="8.140625" style="13" bestFit="1" customWidth="1"/>
    <col min="14" max="14" width="61" style="48" bestFit="1" customWidth="1"/>
    <col min="15" max="16" width="9.85546875" style="51" bestFit="1" customWidth="1"/>
    <col min="17" max="17" width="23.7109375" style="3" bestFit="1" customWidth="1"/>
    <col min="18" max="18" width="4.42578125" style="138" bestFit="1" customWidth="1"/>
    <col min="19" max="19" width="9.5703125" style="13" hidden="1" customWidth="1"/>
    <col min="20" max="20" width="13.5703125" style="13" hidden="1" customWidth="1"/>
    <col min="21" max="21" width="5.28515625" style="13" hidden="1" customWidth="1"/>
    <col min="22" max="22" width="10" style="13" hidden="1" customWidth="1"/>
    <col min="23" max="23" width="6.7109375" style="3" hidden="1" customWidth="1"/>
    <col min="24" max="24" width="2.42578125" style="3" bestFit="1" customWidth="1"/>
    <col min="25" max="25" width="5.5703125" style="3" bestFit="1" customWidth="1"/>
    <col min="26" max="27" width="1.7109375" style="3" customWidth="1"/>
    <col min="28" max="28" width="5.5703125" style="3" bestFit="1" customWidth="1"/>
    <col min="29" max="30" width="1.7109375" style="3" customWidth="1"/>
    <col min="31" max="31" width="2.42578125" style="3" bestFit="1" customWidth="1"/>
    <col min="32" max="33" width="1.7109375" style="3" customWidth="1"/>
    <col min="34" max="34" width="2.42578125" style="3" bestFit="1" customWidth="1"/>
    <col min="35" max="36" width="1.7109375" style="3" customWidth="1"/>
    <col min="37" max="37" width="2.42578125" style="3" bestFit="1" customWidth="1"/>
    <col min="38" max="38" width="1.7109375" style="3" customWidth="1"/>
    <col min="39" max="40" width="2.4257812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2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2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133" t="s">
        <v>66</v>
      </c>
      <c r="C3" s="122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134">
        <f>$AB$1/P3</f>
        <v>160</v>
      </c>
      <c r="X3" s="50"/>
      <c r="Y3" s="50">
        <v>1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1</v>
      </c>
      <c r="AI3" s="119"/>
      <c r="AJ3" s="119"/>
      <c r="AK3" s="119">
        <v>1</v>
      </c>
      <c r="AL3" s="119"/>
      <c r="AM3" s="119"/>
      <c r="AN3" s="119">
        <v>1</v>
      </c>
    </row>
    <row r="4" spans="1:40" ht="22.5" customHeight="1" x14ac:dyDescent="0.55000000000000004">
      <c r="A4" s="5"/>
      <c r="B4" s="133" t="s">
        <v>66</v>
      </c>
      <c r="C4" s="110"/>
      <c r="D4" s="71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134">
        <f t="shared" ref="R4:R64" si="0">$AB$1/P4</f>
        <v>160</v>
      </c>
      <c r="X4" s="50"/>
      <c r="Y4" s="50">
        <v>1</v>
      </c>
      <c r="Z4" s="50"/>
      <c r="AA4" s="50"/>
      <c r="AB4" s="50">
        <v>1</v>
      </c>
      <c r="AC4" s="118"/>
      <c r="AD4" s="119"/>
      <c r="AE4" s="119">
        <v>1</v>
      </c>
      <c r="AF4" s="119"/>
      <c r="AG4" s="119"/>
      <c r="AH4" s="119">
        <v>1</v>
      </c>
      <c r="AI4" s="119"/>
      <c r="AJ4" s="119"/>
      <c r="AK4" s="119">
        <v>1</v>
      </c>
      <c r="AL4" s="119"/>
      <c r="AM4" s="119"/>
      <c r="AN4" s="119">
        <v>1</v>
      </c>
    </row>
    <row r="5" spans="1:40" ht="22.5" customHeight="1" x14ac:dyDescent="0.55000000000000004">
      <c r="A5" s="5"/>
      <c r="B5" s="133" t="s">
        <v>66</v>
      </c>
      <c r="C5" s="110"/>
      <c r="D5" s="71"/>
      <c r="E5" s="71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1" si="1">O4</f>
        <v>1</v>
      </c>
      <c r="P5" s="10">
        <f>180+60</f>
        <v>240</v>
      </c>
      <c r="Q5" s="11" t="s">
        <v>74</v>
      </c>
      <c r="R5" s="134">
        <f t="shared" si="0"/>
        <v>15</v>
      </c>
      <c r="X5" s="50"/>
      <c r="Y5" s="50">
        <v>1</v>
      </c>
      <c r="Z5" s="50"/>
      <c r="AA5" s="50"/>
      <c r="AB5" s="50">
        <v>1</v>
      </c>
      <c r="AC5" s="118"/>
      <c r="AD5" s="119"/>
      <c r="AE5" s="119">
        <v>1</v>
      </c>
      <c r="AF5" s="119"/>
      <c r="AG5" s="119"/>
      <c r="AH5" s="119">
        <v>1</v>
      </c>
      <c r="AI5" s="119"/>
      <c r="AJ5" s="119"/>
      <c r="AK5" s="119">
        <v>1</v>
      </c>
      <c r="AL5" s="119"/>
      <c r="AM5" s="119"/>
      <c r="AN5" s="119">
        <v>1</v>
      </c>
    </row>
    <row r="6" spans="1:40" ht="22.5" customHeight="1" x14ac:dyDescent="0.55000000000000004">
      <c r="A6" s="5"/>
      <c r="B6" s="133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350/2</f>
        <v>175</v>
      </c>
      <c r="Q6" s="11" t="s">
        <v>484</v>
      </c>
      <c r="R6" s="134">
        <f t="shared" si="0"/>
        <v>20.571428571428573</v>
      </c>
      <c r="X6" s="50"/>
      <c r="Y6" s="50">
        <v>1</v>
      </c>
      <c r="Z6" s="50"/>
      <c r="AA6" s="50"/>
      <c r="AB6" s="50">
        <v>1</v>
      </c>
      <c r="AC6" s="118"/>
      <c r="AD6" s="119"/>
      <c r="AE6" s="119">
        <v>1</v>
      </c>
      <c r="AF6" s="119"/>
      <c r="AG6" s="119"/>
      <c r="AH6" s="119">
        <v>1</v>
      </c>
      <c r="AI6" s="119"/>
      <c r="AJ6" s="119"/>
      <c r="AK6" s="119">
        <v>1</v>
      </c>
      <c r="AL6" s="119"/>
      <c r="AM6" s="119"/>
      <c r="AN6" s="119">
        <v>1</v>
      </c>
    </row>
    <row r="7" spans="1:40" ht="22.5" customHeight="1" x14ac:dyDescent="0.55000000000000004">
      <c r="A7" s="5"/>
      <c r="B7" s="133"/>
      <c r="C7" s="110"/>
      <c r="D7" s="71"/>
      <c r="E7" s="71"/>
      <c r="F7" s="71"/>
      <c r="G7" s="71"/>
      <c r="H7" s="71"/>
      <c r="I7" s="71"/>
      <c r="J7" s="111"/>
      <c r="K7" s="72"/>
      <c r="L7" s="112"/>
      <c r="M7" s="8"/>
      <c r="N7" s="87"/>
      <c r="O7" s="10"/>
      <c r="P7" s="10">
        <f>350/2</f>
        <v>175</v>
      </c>
      <c r="Q7" s="11" t="s">
        <v>485</v>
      </c>
      <c r="R7" s="134">
        <f t="shared" si="0"/>
        <v>20.571428571428573</v>
      </c>
      <c r="X7" s="50"/>
      <c r="Y7" s="50">
        <v>1</v>
      </c>
      <c r="Z7" s="50"/>
      <c r="AA7" s="50"/>
      <c r="AB7" s="50">
        <v>1</v>
      </c>
      <c r="AC7" s="118"/>
      <c r="AD7" s="119"/>
      <c r="AE7" s="119">
        <v>1</v>
      </c>
      <c r="AF7" s="119"/>
      <c r="AG7" s="119"/>
      <c r="AH7" s="119">
        <v>1</v>
      </c>
      <c r="AI7" s="119"/>
      <c r="AJ7" s="119"/>
      <c r="AK7" s="119">
        <v>1</v>
      </c>
      <c r="AL7" s="119"/>
      <c r="AM7" s="119"/>
      <c r="AN7" s="119">
        <v>1</v>
      </c>
    </row>
    <row r="8" spans="1:40" ht="22.5" customHeight="1" x14ac:dyDescent="0.55000000000000004">
      <c r="A8" s="5"/>
      <c r="B8" s="133" t="s">
        <v>66</v>
      </c>
      <c r="C8" s="110"/>
      <c r="D8" s="71"/>
      <c r="E8" s="71"/>
      <c r="F8" s="71"/>
      <c r="G8" s="71">
        <v>30022115</v>
      </c>
      <c r="H8" s="71"/>
      <c r="I8" s="71"/>
      <c r="J8" s="71"/>
      <c r="K8" s="111"/>
      <c r="L8" s="112"/>
      <c r="M8" s="8"/>
      <c r="N8" s="87" t="s">
        <v>176</v>
      </c>
      <c r="O8" s="10">
        <f>O6</f>
        <v>1</v>
      </c>
      <c r="P8" s="10">
        <v>10</v>
      </c>
      <c r="Q8" s="11" t="s">
        <v>486</v>
      </c>
      <c r="R8" s="134">
        <f t="shared" si="0"/>
        <v>360</v>
      </c>
      <c r="X8" s="50"/>
      <c r="Y8" s="50">
        <v>1</v>
      </c>
      <c r="Z8" s="50"/>
      <c r="AA8" s="50"/>
      <c r="AB8" s="50">
        <v>1</v>
      </c>
      <c r="AC8" s="118"/>
      <c r="AD8" s="119"/>
      <c r="AE8" s="119">
        <v>1</v>
      </c>
      <c r="AF8" s="119"/>
      <c r="AG8" s="119"/>
      <c r="AH8" s="119">
        <v>1</v>
      </c>
      <c r="AI8" s="119"/>
      <c r="AJ8" s="119"/>
      <c r="AK8" s="119">
        <v>1</v>
      </c>
      <c r="AL8" s="119"/>
      <c r="AM8" s="119"/>
      <c r="AN8" s="119">
        <v>1</v>
      </c>
    </row>
    <row r="9" spans="1:40" ht="22.5" customHeight="1" x14ac:dyDescent="0.55000000000000004">
      <c r="A9" s="5"/>
      <c r="B9" s="133" t="s">
        <v>66</v>
      </c>
      <c r="C9" s="110"/>
      <c r="D9" s="71"/>
      <c r="E9" s="71"/>
      <c r="F9" s="71"/>
      <c r="G9" s="71"/>
      <c r="H9" s="71">
        <v>30022116</v>
      </c>
      <c r="I9" s="71"/>
      <c r="J9" s="71"/>
      <c r="K9" s="111"/>
      <c r="L9" s="112"/>
      <c r="M9" s="8"/>
      <c r="N9" s="87" t="s">
        <v>174</v>
      </c>
      <c r="O9" s="10">
        <f t="shared" si="1"/>
        <v>1</v>
      </c>
      <c r="P9" s="10">
        <v>18</v>
      </c>
      <c r="Q9" s="11" t="s">
        <v>467</v>
      </c>
      <c r="R9" s="134">
        <f t="shared" si="0"/>
        <v>200</v>
      </c>
      <c r="X9" s="50"/>
      <c r="Y9" s="50">
        <v>1</v>
      </c>
      <c r="Z9" s="50"/>
      <c r="AA9" s="50"/>
      <c r="AB9" s="50">
        <v>1</v>
      </c>
      <c r="AC9" s="118"/>
      <c r="AD9" s="119"/>
      <c r="AE9" s="119">
        <v>1</v>
      </c>
      <c r="AF9" s="119"/>
      <c r="AG9" s="119"/>
      <c r="AH9" s="119">
        <v>1</v>
      </c>
      <c r="AI9" s="119"/>
      <c r="AJ9" s="119"/>
      <c r="AK9" s="119">
        <v>1</v>
      </c>
      <c r="AL9" s="119"/>
      <c r="AM9" s="119"/>
      <c r="AN9" s="119">
        <v>1</v>
      </c>
    </row>
    <row r="10" spans="1:40" ht="22.5" customHeight="1" x14ac:dyDescent="0.55000000000000004">
      <c r="A10" s="5"/>
      <c r="B10" s="133" t="s">
        <v>66</v>
      </c>
      <c r="C10" s="110"/>
      <c r="D10" s="71"/>
      <c r="E10" s="71"/>
      <c r="F10" s="71"/>
      <c r="G10" s="71"/>
      <c r="H10" s="71"/>
      <c r="I10" s="71">
        <v>30022117</v>
      </c>
      <c r="J10" s="71"/>
      <c r="K10" s="111"/>
      <c r="L10" s="112"/>
      <c r="M10" s="8"/>
      <c r="N10" s="87" t="s">
        <v>175</v>
      </c>
      <c r="O10" s="10">
        <f t="shared" si="1"/>
        <v>1</v>
      </c>
      <c r="P10" s="10"/>
      <c r="Q10" s="11"/>
      <c r="R10" s="134"/>
      <c r="X10" s="50"/>
      <c r="Y10" s="50">
        <v>1</v>
      </c>
      <c r="Z10" s="50"/>
      <c r="AA10" s="50"/>
      <c r="AB10" s="50">
        <v>1</v>
      </c>
      <c r="AC10" s="118"/>
      <c r="AD10" s="119"/>
      <c r="AE10" s="119">
        <v>1</v>
      </c>
      <c r="AF10" s="119"/>
      <c r="AG10" s="119"/>
      <c r="AH10" s="119">
        <v>1</v>
      </c>
      <c r="AI10" s="119"/>
      <c r="AJ10" s="119"/>
      <c r="AK10" s="119">
        <v>1</v>
      </c>
      <c r="AL10" s="119"/>
      <c r="AM10" s="119"/>
      <c r="AN10" s="119">
        <v>1</v>
      </c>
    </row>
    <row r="11" spans="1:40" ht="22.5" customHeight="1" x14ac:dyDescent="0.55000000000000004">
      <c r="A11" s="5"/>
      <c r="B11" s="133" t="s">
        <v>66</v>
      </c>
      <c r="C11" s="110"/>
      <c r="D11" s="71"/>
      <c r="E11" s="71"/>
      <c r="F11" s="71"/>
      <c r="G11" s="71"/>
      <c r="H11" s="71"/>
      <c r="I11" s="71"/>
      <c r="J11" s="71">
        <v>10030761</v>
      </c>
      <c r="K11" s="111"/>
      <c r="L11" s="112"/>
      <c r="M11" s="8"/>
      <c r="N11" s="87" t="s">
        <v>173</v>
      </c>
      <c r="O11" s="10">
        <f t="shared" si="1"/>
        <v>1</v>
      </c>
      <c r="P11" s="10"/>
      <c r="Q11" s="11"/>
      <c r="R11" s="134"/>
      <c r="X11" s="50"/>
      <c r="Y11" s="50">
        <v>1</v>
      </c>
      <c r="Z11" s="50"/>
      <c r="AA11" s="50"/>
      <c r="AB11" s="50">
        <v>1</v>
      </c>
      <c r="AC11" s="118"/>
      <c r="AD11" s="119"/>
      <c r="AE11" s="119">
        <v>1</v>
      </c>
      <c r="AF11" s="119"/>
      <c r="AG11" s="119"/>
      <c r="AH11" s="119">
        <v>1</v>
      </c>
      <c r="AI11" s="119"/>
      <c r="AJ11" s="119"/>
      <c r="AK11" s="119">
        <v>1</v>
      </c>
      <c r="AL11" s="119"/>
      <c r="AM11" s="119"/>
      <c r="AN11" s="119">
        <v>1</v>
      </c>
    </row>
    <row r="12" spans="1:40" ht="22.5" customHeight="1" x14ac:dyDescent="0.55000000000000004">
      <c r="A12" s="5"/>
      <c r="B12" s="133" t="s">
        <v>66</v>
      </c>
      <c r="C12" s="63"/>
      <c r="D12" s="64"/>
      <c r="E12" s="64"/>
      <c r="F12" s="64"/>
      <c r="G12" s="71"/>
      <c r="H12" s="71">
        <v>10030762</v>
      </c>
      <c r="I12" s="64"/>
      <c r="J12" s="64"/>
      <c r="K12" s="71"/>
      <c r="L12" s="101"/>
      <c r="M12" s="8"/>
      <c r="N12" s="87" t="s">
        <v>230</v>
      </c>
      <c r="O12" s="10">
        <f>O8</f>
        <v>1</v>
      </c>
      <c r="P12" s="10"/>
      <c r="Q12" s="11"/>
      <c r="R12" s="134"/>
      <c r="X12" s="50"/>
      <c r="Y12" s="50">
        <v>1</v>
      </c>
      <c r="Z12" s="50"/>
      <c r="AA12" s="50"/>
      <c r="AB12" s="50">
        <v>1</v>
      </c>
      <c r="AC12" s="118"/>
      <c r="AD12" s="119"/>
      <c r="AE12" s="119">
        <v>1</v>
      </c>
      <c r="AF12" s="119"/>
      <c r="AG12" s="119"/>
      <c r="AH12" s="119">
        <v>1</v>
      </c>
      <c r="AI12" s="119"/>
      <c r="AJ12" s="119"/>
      <c r="AK12" s="119">
        <v>1</v>
      </c>
      <c r="AL12" s="119"/>
      <c r="AM12" s="119"/>
      <c r="AN12" s="119">
        <v>1</v>
      </c>
    </row>
    <row r="13" spans="1:40" ht="22.5" customHeight="1" x14ac:dyDescent="0.55000000000000004">
      <c r="A13" s="5"/>
      <c r="B13" s="133" t="s">
        <v>66</v>
      </c>
      <c r="C13" s="110"/>
      <c r="D13" s="71"/>
      <c r="E13" s="71"/>
      <c r="F13" s="71"/>
      <c r="G13" s="71">
        <v>30022119</v>
      </c>
      <c r="H13" s="71"/>
      <c r="I13" s="71"/>
      <c r="J13" s="71"/>
      <c r="K13" s="111"/>
      <c r="L13" s="112"/>
      <c r="M13" s="8"/>
      <c r="N13" s="87" t="s">
        <v>177</v>
      </c>
      <c r="O13" s="10">
        <f>O6</f>
        <v>1</v>
      </c>
      <c r="P13" s="10">
        <v>9</v>
      </c>
      <c r="Q13" s="11" t="s">
        <v>468</v>
      </c>
      <c r="R13" s="134">
        <f t="shared" si="0"/>
        <v>400</v>
      </c>
      <c r="X13" s="50"/>
      <c r="Y13" s="50">
        <v>1</v>
      </c>
      <c r="Z13" s="50"/>
      <c r="AA13" s="50"/>
      <c r="AB13" s="50">
        <v>1</v>
      </c>
      <c r="AC13" s="118"/>
      <c r="AD13" s="119"/>
      <c r="AE13" s="119">
        <v>1</v>
      </c>
      <c r="AF13" s="119"/>
      <c r="AG13" s="119"/>
      <c r="AH13" s="119">
        <v>1</v>
      </c>
      <c r="AI13" s="119"/>
      <c r="AJ13" s="119"/>
      <c r="AK13" s="119">
        <v>1</v>
      </c>
      <c r="AL13" s="119"/>
      <c r="AM13" s="119"/>
      <c r="AN13" s="119">
        <v>1</v>
      </c>
    </row>
    <row r="14" spans="1:40" ht="22.5" customHeight="1" x14ac:dyDescent="0.55000000000000004">
      <c r="A14" s="5"/>
      <c r="B14" s="133" t="s">
        <v>66</v>
      </c>
      <c r="C14" s="110"/>
      <c r="D14" s="71"/>
      <c r="E14" s="71"/>
      <c r="F14" s="71"/>
      <c r="G14" s="71"/>
      <c r="H14" s="71">
        <v>30022120</v>
      </c>
      <c r="I14" s="71"/>
      <c r="J14" s="71"/>
      <c r="K14" s="111"/>
      <c r="L14" s="112"/>
      <c r="M14" s="8"/>
      <c r="N14" s="87" t="s">
        <v>178</v>
      </c>
      <c r="O14" s="10">
        <f t="shared" ref="O14:O15" si="2">O13</f>
        <v>1</v>
      </c>
      <c r="P14" s="10"/>
      <c r="Q14" s="11"/>
      <c r="R14" s="134"/>
      <c r="X14" s="50"/>
      <c r="Y14" s="50">
        <v>1</v>
      </c>
      <c r="Z14" s="50"/>
      <c r="AA14" s="50"/>
      <c r="AB14" s="50">
        <v>1</v>
      </c>
      <c r="AC14" s="118"/>
      <c r="AD14" s="119"/>
      <c r="AE14" s="119">
        <v>1</v>
      </c>
      <c r="AF14" s="119"/>
      <c r="AG14" s="119"/>
      <c r="AH14" s="119">
        <v>1</v>
      </c>
      <c r="AI14" s="119"/>
      <c r="AJ14" s="119"/>
      <c r="AK14" s="119">
        <v>1</v>
      </c>
      <c r="AL14" s="119"/>
      <c r="AM14" s="119"/>
      <c r="AN14" s="119">
        <v>1</v>
      </c>
    </row>
    <row r="15" spans="1:40" ht="22.5" customHeight="1" x14ac:dyDescent="0.55000000000000004">
      <c r="A15" s="5"/>
      <c r="B15" s="52" t="s">
        <v>66</v>
      </c>
      <c r="C15" s="110"/>
      <c r="D15" s="71"/>
      <c r="E15" s="71"/>
      <c r="F15" s="71"/>
      <c r="G15" s="71"/>
      <c r="H15" s="71"/>
      <c r="I15" s="71">
        <v>10030763</v>
      </c>
      <c r="J15" s="71"/>
      <c r="K15" s="111"/>
      <c r="L15" s="112"/>
      <c r="M15" s="8"/>
      <c r="N15" s="87" t="s">
        <v>179</v>
      </c>
      <c r="O15" s="10">
        <f t="shared" si="2"/>
        <v>1</v>
      </c>
      <c r="P15" s="10"/>
      <c r="Q15" s="11"/>
      <c r="R15" s="134"/>
      <c r="X15" s="50"/>
      <c r="Y15" s="50">
        <v>1</v>
      </c>
      <c r="Z15" s="50"/>
      <c r="AA15" s="50"/>
      <c r="AB15" s="50">
        <v>1</v>
      </c>
      <c r="AC15" s="118"/>
      <c r="AD15" s="119"/>
      <c r="AE15" s="119">
        <v>1</v>
      </c>
      <c r="AF15" s="119"/>
      <c r="AG15" s="119"/>
      <c r="AH15" s="119">
        <v>1</v>
      </c>
      <c r="AI15" s="119"/>
      <c r="AJ15" s="119"/>
      <c r="AK15" s="119">
        <v>1</v>
      </c>
      <c r="AL15" s="119"/>
      <c r="AM15" s="119"/>
      <c r="AN15" s="119">
        <v>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>
        <v>30022121</v>
      </c>
      <c r="H16" s="71"/>
      <c r="I16" s="71"/>
      <c r="J16" s="71"/>
      <c r="K16" s="111"/>
      <c r="L16" s="112"/>
      <c r="M16" s="8"/>
      <c r="N16" s="87" t="s">
        <v>181</v>
      </c>
      <c r="O16" s="10">
        <f>O6*2</f>
        <v>2</v>
      </c>
      <c r="P16" s="10">
        <v>27</v>
      </c>
      <c r="Q16" s="11" t="s">
        <v>469</v>
      </c>
      <c r="R16" s="134">
        <f t="shared" si="0"/>
        <v>133.33333333333334</v>
      </c>
      <c r="X16" s="50"/>
      <c r="Y16" s="50">
        <v>1</v>
      </c>
      <c r="Z16" s="50"/>
      <c r="AA16" s="50"/>
      <c r="AB16" s="50">
        <v>1</v>
      </c>
      <c r="AC16" s="118"/>
      <c r="AD16" s="119"/>
      <c r="AE16" s="119">
        <v>1</v>
      </c>
      <c r="AF16" s="119"/>
      <c r="AG16" s="119"/>
      <c r="AH16" s="119">
        <v>1</v>
      </c>
      <c r="AI16" s="119"/>
      <c r="AJ16" s="119"/>
      <c r="AK16" s="119">
        <v>1</v>
      </c>
      <c r="AL16" s="119"/>
      <c r="AM16" s="119"/>
      <c r="AN16" s="119">
        <v>1</v>
      </c>
    </row>
    <row r="17" spans="1:40" ht="22.5" customHeight="1" x14ac:dyDescent="0.55000000000000004">
      <c r="A17" s="5"/>
      <c r="B17" s="52" t="s">
        <v>66</v>
      </c>
      <c r="C17" s="110"/>
      <c r="D17" s="64"/>
      <c r="E17" s="64"/>
      <c r="F17" s="64"/>
      <c r="G17" s="71"/>
      <c r="H17" s="71">
        <v>10030764</v>
      </c>
      <c r="I17" s="71"/>
      <c r="J17" s="71"/>
      <c r="K17" s="111"/>
      <c r="L17" s="112"/>
      <c r="M17" s="8"/>
      <c r="N17" s="87" t="s">
        <v>180</v>
      </c>
      <c r="O17" s="10">
        <f>O16</f>
        <v>2</v>
      </c>
      <c r="P17" s="10"/>
      <c r="Q17" s="11"/>
      <c r="R17" s="134"/>
      <c r="X17" s="50"/>
      <c r="Y17" s="50">
        <v>1</v>
      </c>
      <c r="Z17" s="50"/>
      <c r="AA17" s="50"/>
      <c r="AB17" s="50">
        <v>1</v>
      </c>
      <c r="AC17" s="118"/>
      <c r="AD17" s="119"/>
      <c r="AE17" s="119">
        <v>1</v>
      </c>
      <c r="AF17" s="119"/>
      <c r="AG17" s="119"/>
      <c r="AH17" s="119">
        <v>1</v>
      </c>
      <c r="AI17" s="119"/>
      <c r="AJ17" s="119"/>
      <c r="AK17" s="119">
        <v>1</v>
      </c>
      <c r="AL17" s="119"/>
      <c r="AM17" s="119"/>
      <c r="AN17" s="119">
        <v>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>
        <v>30023058</v>
      </c>
      <c r="H18" s="71"/>
      <c r="I18" s="71"/>
      <c r="J18" s="71"/>
      <c r="K18" s="111"/>
      <c r="L18" s="112"/>
      <c r="M18" s="8"/>
      <c r="N18" s="87" t="s">
        <v>182</v>
      </c>
      <c r="O18" s="10">
        <f>O6</f>
        <v>1</v>
      </c>
      <c r="P18" s="10">
        <f>40+40</f>
        <v>80</v>
      </c>
      <c r="Q18" s="11" t="s">
        <v>477</v>
      </c>
      <c r="R18" s="134">
        <f t="shared" si="0"/>
        <v>45</v>
      </c>
      <c r="X18" s="50"/>
      <c r="Y18" s="50">
        <v>1</v>
      </c>
      <c r="Z18" s="50"/>
      <c r="AA18" s="50"/>
      <c r="AB18" s="50">
        <v>1</v>
      </c>
      <c r="AC18" s="118"/>
      <c r="AD18" s="119"/>
      <c r="AE18" s="119">
        <v>1</v>
      </c>
      <c r="AF18" s="119"/>
      <c r="AG18" s="119"/>
      <c r="AH18" s="119">
        <v>1</v>
      </c>
      <c r="AI18" s="119"/>
      <c r="AJ18" s="119"/>
      <c r="AK18" s="119">
        <v>1</v>
      </c>
      <c r="AL18" s="119"/>
      <c r="AM18" s="119"/>
      <c r="AN18" s="119">
        <v>1</v>
      </c>
    </row>
    <row r="19" spans="1:40" ht="22.5" customHeight="1" x14ac:dyDescent="0.55000000000000004">
      <c r="A19" s="5"/>
      <c r="B19" s="52"/>
      <c r="C19" s="110"/>
      <c r="D19" s="71"/>
      <c r="E19" s="71"/>
      <c r="F19" s="71"/>
      <c r="G19" s="71"/>
      <c r="H19" s="71"/>
      <c r="I19" s="71"/>
      <c r="J19" s="71"/>
      <c r="K19" s="111"/>
      <c r="L19" s="112"/>
      <c r="M19" s="8"/>
      <c r="N19" s="87"/>
      <c r="O19" s="10"/>
      <c r="P19" s="10">
        <f>75+75</f>
        <v>150</v>
      </c>
      <c r="Q19" s="11" t="s">
        <v>478</v>
      </c>
      <c r="R19" s="134">
        <f t="shared" si="0"/>
        <v>24</v>
      </c>
      <c r="X19" s="50"/>
      <c r="Y19" s="50">
        <v>1</v>
      </c>
      <c r="Z19" s="50"/>
      <c r="AA19" s="50"/>
      <c r="AB19" s="50">
        <v>1</v>
      </c>
      <c r="AC19" s="118"/>
      <c r="AD19" s="119"/>
      <c r="AE19" s="119">
        <v>1</v>
      </c>
      <c r="AF19" s="119"/>
      <c r="AG19" s="119"/>
      <c r="AH19" s="119">
        <v>1</v>
      </c>
      <c r="AI19" s="119"/>
      <c r="AJ19" s="119"/>
      <c r="AK19" s="119">
        <v>1</v>
      </c>
      <c r="AL19" s="119"/>
      <c r="AM19" s="119"/>
      <c r="AN19" s="119">
        <v>1</v>
      </c>
    </row>
    <row r="20" spans="1:40" ht="22.5" customHeight="1" x14ac:dyDescent="0.55000000000000004">
      <c r="A20" s="5"/>
      <c r="B20" s="52"/>
      <c r="C20" s="110"/>
      <c r="D20" s="71"/>
      <c r="E20" s="71"/>
      <c r="F20" s="71"/>
      <c r="G20" s="71"/>
      <c r="H20" s="71"/>
      <c r="I20" s="71"/>
      <c r="J20" s="71"/>
      <c r="K20" s="111"/>
      <c r="L20" s="112"/>
      <c r="M20" s="8"/>
      <c r="N20" s="87"/>
      <c r="O20" s="10"/>
      <c r="P20" s="10">
        <f>45+80</f>
        <v>125</v>
      </c>
      <c r="Q20" s="11" t="s">
        <v>479</v>
      </c>
      <c r="R20" s="134">
        <f t="shared" si="0"/>
        <v>28.8</v>
      </c>
      <c r="X20" s="50"/>
      <c r="Y20" s="50">
        <v>1</v>
      </c>
      <c r="Z20" s="50"/>
      <c r="AA20" s="50"/>
      <c r="AB20" s="50">
        <v>1</v>
      </c>
      <c r="AC20" s="118"/>
      <c r="AD20" s="119"/>
      <c r="AE20" s="119">
        <v>1</v>
      </c>
      <c r="AF20" s="119"/>
      <c r="AG20" s="119"/>
      <c r="AH20" s="119">
        <v>1</v>
      </c>
      <c r="AI20" s="119"/>
      <c r="AJ20" s="119"/>
      <c r="AK20" s="119">
        <v>1</v>
      </c>
      <c r="AL20" s="119"/>
      <c r="AM20" s="119"/>
      <c r="AN20" s="119">
        <v>1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>
        <v>30023056</v>
      </c>
      <c r="I21" s="71"/>
      <c r="J21" s="71"/>
      <c r="K21" s="111"/>
      <c r="L21" s="112"/>
      <c r="M21" s="8"/>
      <c r="N21" s="87" t="s">
        <v>183</v>
      </c>
      <c r="O21" s="10">
        <f>O18</f>
        <v>1</v>
      </c>
      <c r="P21" s="10">
        <v>54</v>
      </c>
      <c r="Q21" s="11" t="s">
        <v>470</v>
      </c>
      <c r="R21" s="134">
        <f t="shared" si="0"/>
        <v>66.666666666666671</v>
      </c>
      <c r="X21" s="50"/>
      <c r="Y21" s="50">
        <v>1</v>
      </c>
      <c r="Z21" s="50"/>
      <c r="AA21" s="50"/>
      <c r="AB21" s="50">
        <v>1</v>
      </c>
      <c r="AC21" s="118"/>
      <c r="AD21" s="119"/>
      <c r="AE21" s="119">
        <v>1</v>
      </c>
      <c r="AF21" s="119"/>
      <c r="AG21" s="119"/>
      <c r="AH21" s="119">
        <v>1</v>
      </c>
      <c r="AI21" s="119"/>
      <c r="AJ21" s="119"/>
      <c r="AK21" s="119">
        <v>1</v>
      </c>
      <c r="AL21" s="119"/>
      <c r="AM21" s="119"/>
      <c r="AN21" s="119">
        <v>1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>
        <v>10034385</v>
      </c>
      <c r="J22" s="71"/>
      <c r="K22" s="71"/>
      <c r="L22" s="111"/>
      <c r="M22" s="8"/>
      <c r="N22" s="87" t="s">
        <v>184</v>
      </c>
      <c r="O22" s="10">
        <f>O21</f>
        <v>1</v>
      </c>
      <c r="P22" s="10"/>
      <c r="Q22" s="11"/>
      <c r="R22" s="134"/>
      <c r="X22" s="50"/>
      <c r="Y22" s="50">
        <v>1</v>
      </c>
      <c r="Z22" s="50"/>
      <c r="AA22" s="50"/>
      <c r="AB22" s="50">
        <v>1</v>
      </c>
      <c r="AC22" s="118"/>
      <c r="AD22" s="119"/>
      <c r="AE22" s="119">
        <v>1</v>
      </c>
      <c r="AF22" s="119"/>
      <c r="AG22" s="119"/>
      <c r="AH22" s="119">
        <v>1</v>
      </c>
      <c r="AI22" s="119"/>
      <c r="AJ22" s="119"/>
      <c r="AK22" s="119">
        <v>1</v>
      </c>
      <c r="AL22" s="119"/>
      <c r="AM22" s="119"/>
      <c r="AN22" s="119">
        <v>1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>
        <v>30023060</v>
      </c>
      <c r="I23" s="71"/>
      <c r="J23" s="71"/>
      <c r="K23" s="71"/>
      <c r="L23" s="111"/>
      <c r="M23" s="8"/>
      <c r="N23" s="87" t="s">
        <v>190</v>
      </c>
      <c r="O23" s="10">
        <f>O18</f>
        <v>1</v>
      </c>
      <c r="P23" s="10">
        <v>50</v>
      </c>
      <c r="Q23" s="11" t="s">
        <v>476</v>
      </c>
      <c r="R23" s="134">
        <f t="shared" si="0"/>
        <v>72</v>
      </c>
      <c r="X23" s="50"/>
      <c r="Y23" s="50">
        <v>1</v>
      </c>
      <c r="Z23" s="50"/>
      <c r="AA23" s="50"/>
      <c r="AB23" s="50">
        <v>1</v>
      </c>
      <c r="AC23" s="118"/>
      <c r="AD23" s="119"/>
      <c r="AE23" s="119">
        <v>1</v>
      </c>
      <c r="AF23" s="119"/>
      <c r="AG23" s="119"/>
      <c r="AH23" s="119">
        <v>1</v>
      </c>
      <c r="AI23" s="119"/>
      <c r="AJ23" s="119"/>
      <c r="AK23" s="119">
        <v>1</v>
      </c>
      <c r="AL23" s="119"/>
      <c r="AM23" s="119"/>
      <c r="AN23" s="119">
        <v>1</v>
      </c>
    </row>
    <row r="24" spans="1:40" ht="22.5" customHeight="1" x14ac:dyDescent="0.55000000000000004">
      <c r="A24" s="5"/>
      <c r="B24" s="52" t="s">
        <v>66</v>
      </c>
      <c r="C24" s="110"/>
      <c r="D24" s="71"/>
      <c r="E24" s="71"/>
      <c r="F24" s="71"/>
      <c r="G24" s="71"/>
      <c r="H24" s="71"/>
      <c r="I24" s="129">
        <v>30023059</v>
      </c>
      <c r="J24" s="71"/>
      <c r="K24" s="71"/>
      <c r="L24" s="111"/>
      <c r="M24" s="8"/>
      <c r="N24" s="87" t="s">
        <v>189</v>
      </c>
      <c r="O24" s="10">
        <f>O23</f>
        <v>1</v>
      </c>
      <c r="P24" s="10">
        <v>12</v>
      </c>
      <c r="Q24" s="11" t="s">
        <v>459</v>
      </c>
      <c r="R24" s="134">
        <f t="shared" si="0"/>
        <v>300</v>
      </c>
      <c r="X24" s="50"/>
      <c r="Y24" s="50">
        <v>1</v>
      </c>
      <c r="Z24" s="50"/>
      <c r="AA24" s="50"/>
      <c r="AB24" s="50">
        <v>1</v>
      </c>
      <c r="AC24" s="118"/>
      <c r="AD24" s="119"/>
      <c r="AE24" s="119">
        <v>1</v>
      </c>
      <c r="AF24" s="119"/>
      <c r="AG24" s="119"/>
      <c r="AH24" s="119">
        <v>1</v>
      </c>
      <c r="AI24" s="119"/>
      <c r="AJ24" s="119"/>
      <c r="AK24" s="119">
        <v>1</v>
      </c>
      <c r="AL24" s="119"/>
      <c r="AM24" s="119"/>
      <c r="AN24" s="119">
        <v>1</v>
      </c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71"/>
      <c r="H25" s="71"/>
      <c r="I25" s="71"/>
      <c r="J25" s="71">
        <v>10034386</v>
      </c>
      <c r="K25" s="71"/>
      <c r="L25" s="111"/>
      <c r="M25" s="8"/>
      <c r="N25" s="87" t="s">
        <v>188</v>
      </c>
      <c r="O25" s="10">
        <f t="shared" ref="O25" si="3">O22</f>
        <v>1</v>
      </c>
      <c r="P25" s="10"/>
      <c r="Q25" s="11"/>
      <c r="R25" s="134"/>
      <c r="X25" s="50"/>
      <c r="Y25" s="50">
        <v>1</v>
      </c>
      <c r="Z25" s="50"/>
      <c r="AA25" s="50"/>
      <c r="AB25" s="50">
        <v>1</v>
      </c>
      <c r="AC25" s="118"/>
      <c r="AD25" s="119"/>
      <c r="AE25" s="119">
        <v>1</v>
      </c>
      <c r="AF25" s="119"/>
      <c r="AG25" s="119"/>
      <c r="AH25" s="119">
        <v>1</v>
      </c>
      <c r="AI25" s="119"/>
      <c r="AJ25" s="119"/>
      <c r="AK25" s="119">
        <v>1</v>
      </c>
      <c r="AL25" s="119"/>
      <c r="AM25" s="119"/>
      <c r="AN25" s="119">
        <v>1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>
        <v>30023055</v>
      </c>
      <c r="J26" s="71"/>
      <c r="K26" s="71"/>
      <c r="L26" s="71"/>
      <c r="M26" s="8"/>
      <c r="N26" s="87" t="s">
        <v>187</v>
      </c>
      <c r="O26" s="10">
        <f>O23</f>
        <v>1</v>
      </c>
      <c r="P26" s="10">
        <v>18</v>
      </c>
      <c r="Q26" s="11" t="s">
        <v>471</v>
      </c>
      <c r="R26" s="134">
        <f t="shared" si="0"/>
        <v>200</v>
      </c>
      <c r="X26" s="50"/>
      <c r="Y26" s="50">
        <v>1</v>
      </c>
      <c r="Z26" s="50"/>
      <c r="AA26" s="50"/>
      <c r="AB26" s="50">
        <v>1</v>
      </c>
      <c r="AC26" s="118"/>
      <c r="AD26" s="119"/>
      <c r="AE26" s="119">
        <v>1</v>
      </c>
      <c r="AF26" s="119"/>
      <c r="AG26" s="119"/>
      <c r="AH26" s="119">
        <v>1</v>
      </c>
      <c r="AI26" s="119"/>
      <c r="AJ26" s="119"/>
      <c r="AK26" s="119">
        <v>1</v>
      </c>
      <c r="AL26" s="119"/>
      <c r="AM26" s="119"/>
      <c r="AN26" s="119">
        <v>1</v>
      </c>
    </row>
    <row r="27" spans="1:40" ht="22.5" customHeight="1" x14ac:dyDescent="0.55000000000000004">
      <c r="A27" s="5"/>
      <c r="B27" s="52" t="s">
        <v>66</v>
      </c>
      <c r="C27" s="110"/>
      <c r="D27" s="64"/>
      <c r="E27" s="64"/>
      <c r="F27" s="64"/>
      <c r="G27" s="64"/>
      <c r="H27" s="71"/>
      <c r="I27" s="71"/>
      <c r="J27" s="71">
        <v>10030768</v>
      </c>
      <c r="K27" s="71"/>
      <c r="L27" s="71"/>
      <c r="M27" s="8"/>
      <c r="N27" s="87" t="s">
        <v>185</v>
      </c>
      <c r="O27" s="10">
        <f>O26</f>
        <v>1</v>
      </c>
      <c r="P27" s="10"/>
      <c r="Q27" s="11"/>
      <c r="R27" s="134"/>
      <c r="X27" s="50"/>
      <c r="Y27" s="50">
        <v>1</v>
      </c>
      <c r="Z27" s="50"/>
      <c r="AA27" s="50"/>
      <c r="AB27" s="50">
        <v>1</v>
      </c>
      <c r="AC27" s="118"/>
      <c r="AD27" s="119"/>
      <c r="AE27" s="119">
        <v>1</v>
      </c>
      <c r="AF27" s="119"/>
      <c r="AG27" s="119"/>
      <c r="AH27" s="119">
        <v>1</v>
      </c>
      <c r="AI27" s="119"/>
      <c r="AJ27" s="119"/>
      <c r="AK27" s="119">
        <v>1</v>
      </c>
      <c r="AL27" s="119"/>
      <c r="AM27" s="119"/>
      <c r="AN27" s="119">
        <v>1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>
        <v>30023062</v>
      </c>
      <c r="I28" s="71"/>
      <c r="J28" s="71"/>
      <c r="K28" s="111"/>
      <c r="L28" s="112"/>
      <c r="M28" s="8"/>
      <c r="N28" s="87" t="s">
        <v>193</v>
      </c>
      <c r="O28" s="10">
        <f>O18</f>
        <v>1</v>
      </c>
      <c r="P28" s="10">
        <v>50</v>
      </c>
      <c r="Q28" s="11" t="s">
        <v>476</v>
      </c>
      <c r="R28" s="134">
        <f t="shared" si="0"/>
        <v>72</v>
      </c>
      <c r="X28" s="50"/>
      <c r="Y28" s="50">
        <v>1</v>
      </c>
      <c r="Z28" s="50"/>
      <c r="AA28" s="50"/>
      <c r="AB28" s="50">
        <v>1</v>
      </c>
      <c r="AC28" s="118"/>
      <c r="AD28" s="119"/>
      <c r="AE28" s="119">
        <v>1</v>
      </c>
      <c r="AF28" s="119"/>
      <c r="AG28" s="119"/>
      <c r="AH28" s="119">
        <v>1</v>
      </c>
      <c r="AI28" s="119"/>
      <c r="AJ28" s="119"/>
      <c r="AK28" s="119">
        <v>1</v>
      </c>
      <c r="AL28" s="119"/>
      <c r="AM28" s="119"/>
      <c r="AN28" s="119">
        <v>1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129">
        <v>30023061</v>
      </c>
      <c r="J29" s="71"/>
      <c r="K29" s="111"/>
      <c r="L29" s="112"/>
      <c r="M29" s="8"/>
      <c r="N29" s="87" t="s">
        <v>192</v>
      </c>
      <c r="O29" s="10">
        <f>O28</f>
        <v>1</v>
      </c>
      <c r="P29" s="10">
        <v>12</v>
      </c>
      <c r="Q29" s="11" t="s">
        <v>459</v>
      </c>
      <c r="R29" s="134">
        <f t="shared" si="0"/>
        <v>300</v>
      </c>
      <c r="X29" s="50"/>
      <c r="Y29" s="50">
        <v>1</v>
      </c>
      <c r="Z29" s="50"/>
      <c r="AA29" s="50"/>
      <c r="AB29" s="50">
        <v>1</v>
      </c>
      <c r="AC29" s="118"/>
      <c r="AD29" s="119"/>
      <c r="AE29" s="119">
        <v>1</v>
      </c>
      <c r="AF29" s="119"/>
      <c r="AG29" s="119"/>
      <c r="AH29" s="119">
        <v>1</v>
      </c>
      <c r="AI29" s="119"/>
      <c r="AJ29" s="119"/>
      <c r="AK29" s="119">
        <v>1</v>
      </c>
      <c r="AL29" s="119"/>
      <c r="AM29" s="119"/>
      <c r="AN29" s="119">
        <v>1</v>
      </c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71"/>
      <c r="I30" s="71"/>
      <c r="J30" s="71">
        <v>10034387</v>
      </c>
      <c r="K30" s="111"/>
      <c r="L30" s="112"/>
      <c r="M30" s="8"/>
      <c r="N30" s="87" t="s">
        <v>191</v>
      </c>
      <c r="O30" s="10">
        <f>O29</f>
        <v>1</v>
      </c>
      <c r="P30" s="10"/>
      <c r="Q30" s="11"/>
      <c r="R30" s="134"/>
      <c r="X30" s="50"/>
      <c r="Y30" s="50">
        <v>1</v>
      </c>
      <c r="Z30" s="50"/>
      <c r="AA30" s="50"/>
      <c r="AB30" s="50">
        <v>1</v>
      </c>
      <c r="AC30" s="118"/>
      <c r="AD30" s="119"/>
      <c r="AE30" s="119">
        <v>1</v>
      </c>
      <c r="AF30" s="119"/>
      <c r="AG30" s="119"/>
      <c r="AH30" s="119">
        <v>1</v>
      </c>
      <c r="AI30" s="119"/>
      <c r="AJ30" s="119"/>
      <c r="AK30" s="119">
        <v>1</v>
      </c>
      <c r="AL30" s="119"/>
      <c r="AM30" s="119"/>
      <c r="AN30" s="119">
        <v>1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>
        <v>30023055</v>
      </c>
      <c r="J31" s="71"/>
      <c r="K31" s="71"/>
      <c r="L31" s="112"/>
      <c r="M31" s="8"/>
      <c r="N31" s="87" t="s">
        <v>187</v>
      </c>
      <c r="O31" s="10">
        <f>O28</f>
        <v>1</v>
      </c>
      <c r="P31" s="10">
        <v>18</v>
      </c>
      <c r="Q31" s="11" t="s">
        <v>72</v>
      </c>
      <c r="R31" s="134">
        <f t="shared" si="0"/>
        <v>200</v>
      </c>
      <c r="X31" s="50"/>
      <c r="Y31" s="50">
        <v>1</v>
      </c>
      <c r="Z31" s="50"/>
      <c r="AA31" s="50"/>
      <c r="AB31" s="50">
        <v>1</v>
      </c>
      <c r="AC31" s="118"/>
      <c r="AD31" s="119"/>
      <c r="AE31" s="119">
        <v>1</v>
      </c>
      <c r="AF31" s="119"/>
      <c r="AG31" s="119"/>
      <c r="AH31" s="119">
        <v>1</v>
      </c>
      <c r="AI31" s="119"/>
      <c r="AJ31" s="119"/>
      <c r="AK31" s="119">
        <v>1</v>
      </c>
      <c r="AL31" s="119"/>
      <c r="AM31" s="119"/>
      <c r="AN31" s="119">
        <v>1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>
        <v>10030768</v>
      </c>
      <c r="K32" s="71"/>
      <c r="L32" s="112"/>
      <c r="M32" s="8"/>
      <c r="N32" s="87" t="s">
        <v>185</v>
      </c>
      <c r="O32" s="10">
        <f>O31</f>
        <v>1</v>
      </c>
      <c r="P32" s="10"/>
      <c r="Q32" s="11"/>
      <c r="R32" s="134"/>
      <c r="X32" s="50"/>
      <c r="Y32" s="50">
        <v>1</v>
      </c>
      <c r="Z32" s="50"/>
      <c r="AA32" s="50"/>
      <c r="AB32" s="50">
        <v>1</v>
      </c>
      <c r="AC32" s="118"/>
      <c r="AD32" s="119"/>
      <c r="AE32" s="119">
        <v>1</v>
      </c>
      <c r="AF32" s="119"/>
      <c r="AG32" s="119"/>
      <c r="AH32" s="119">
        <v>1</v>
      </c>
      <c r="AI32" s="119"/>
      <c r="AJ32" s="119"/>
      <c r="AK32" s="119">
        <v>1</v>
      </c>
      <c r="AL32" s="119"/>
      <c r="AM32" s="119"/>
      <c r="AN32" s="119">
        <v>1</v>
      </c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9">
        <v>30023063</v>
      </c>
      <c r="I33" s="71"/>
      <c r="J33" s="71"/>
      <c r="K33" s="111"/>
      <c r="L33" s="112"/>
      <c r="M33" s="8"/>
      <c r="N33" s="87" t="s">
        <v>196</v>
      </c>
      <c r="O33" s="10">
        <f>O18</f>
        <v>1</v>
      </c>
      <c r="P33" s="10">
        <v>12</v>
      </c>
      <c r="Q33" s="11" t="s">
        <v>460</v>
      </c>
      <c r="R33" s="134">
        <f t="shared" si="0"/>
        <v>300</v>
      </c>
      <c r="X33" s="50"/>
      <c r="Y33" s="50">
        <v>1</v>
      </c>
      <c r="Z33" s="50"/>
      <c r="AA33" s="50"/>
      <c r="AB33" s="50">
        <v>1</v>
      </c>
      <c r="AC33" s="118"/>
      <c r="AD33" s="119"/>
      <c r="AE33" s="119">
        <v>1</v>
      </c>
      <c r="AF33" s="119"/>
      <c r="AG33" s="119"/>
      <c r="AH33" s="119">
        <v>1</v>
      </c>
      <c r="AI33" s="119"/>
      <c r="AJ33" s="119"/>
      <c r="AK33" s="119">
        <v>1</v>
      </c>
      <c r="AL33" s="119"/>
      <c r="AM33" s="119"/>
      <c r="AN33" s="119">
        <v>1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134"/>
      <c r="X34" s="50"/>
      <c r="Y34" s="50">
        <v>1</v>
      </c>
      <c r="Z34" s="50"/>
      <c r="AA34" s="50"/>
      <c r="AB34" s="50">
        <v>1</v>
      </c>
      <c r="AC34" s="118"/>
      <c r="AD34" s="119"/>
      <c r="AE34" s="119">
        <v>1</v>
      </c>
      <c r="AF34" s="119"/>
      <c r="AG34" s="119"/>
      <c r="AH34" s="119">
        <v>1</v>
      </c>
      <c r="AI34" s="119"/>
      <c r="AJ34" s="119"/>
      <c r="AK34" s="119">
        <v>1</v>
      </c>
      <c r="AL34" s="119"/>
      <c r="AM34" s="119"/>
      <c r="AN34" s="119">
        <v>1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9">
        <v>30023064</v>
      </c>
      <c r="I35" s="71"/>
      <c r="J35" s="71"/>
      <c r="K35" s="71"/>
      <c r="L35" s="112"/>
      <c r="M35" s="8"/>
      <c r="N35" s="87" t="s">
        <v>197</v>
      </c>
      <c r="O35" s="10">
        <f>O18</f>
        <v>1</v>
      </c>
      <c r="P35" s="10">
        <v>12</v>
      </c>
      <c r="Q35" s="11" t="s">
        <v>460</v>
      </c>
      <c r="R35" s="134">
        <f t="shared" si="0"/>
        <v>300</v>
      </c>
      <c r="X35" s="50"/>
      <c r="Y35" s="50">
        <v>1</v>
      </c>
      <c r="Z35" s="50"/>
      <c r="AA35" s="50"/>
      <c r="AB35" s="50">
        <v>1</v>
      </c>
      <c r="AC35" s="118"/>
      <c r="AD35" s="119"/>
      <c r="AE35" s="119">
        <v>1</v>
      </c>
      <c r="AF35" s="119"/>
      <c r="AG35" s="119"/>
      <c r="AH35" s="119">
        <v>1</v>
      </c>
      <c r="AI35" s="119"/>
      <c r="AJ35" s="119"/>
      <c r="AK35" s="119">
        <v>1</v>
      </c>
      <c r="AL35" s="119"/>
      <c r="AM35" s="119"/>
      <c r="AN35" s="119">
        <v>1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134"/>
      <c r="X36" s="50"/>
      <c r="Y36" s="50">
        <v>1</v>
      </c>
      <c r="Z36" s="50"/>
      <c r="AA36" s="50"/>
      <c r="AB36" s="50">
        <v>1</v>
      </c>
      <c r="AC36" s="118"/>
      <c r="AD36" s="119"/>
      <c r="AE36" s="119">
        <v>1</v>
      </c>
      <c r="AF36" s="119"/>
      <c r="AG36" s="119"/>
      <c r="AH36" s="119">
        <v>1</v>
      </c>
      <c r="AI36" s="119"/>
      <c r="AJ36" s="119"/>
      <c r="AK36" s="119">
        <v>1</v>
      </c>
      <c r="AL36" s="119"/>
      <c r="AM36" s="119"/>
      <c r="AN36" s="119">
        <v>1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>
        <v>30023050</v>
      </c>
      <c r="I37" s="71"/>
      <c r="J37" s="71"/>
      <c r="K37" s="71"/>
      <c r="L37" s="112"/>
      <c r="M37" s="8"/>
      <c r="N37" s="87" t="s">
        <v>199</v>
      </c>
      <c r="O37" s="10">
        <f>O18</f>
        <v>1</v>
      </c>
      <c r="P37" s="10">
        <v>36</v>
      </c>
      <c r="Q37" s="11" t="s">
        <v>471</v>
      </c>
      <c r="R37" s="134">
        <f t="shared" si="0"/>
        <v>100</v>
      </c>
      <c r="X37" s="50"/>
      <c r="Y37" s="50">
        <v>1</v>
      </c>
      <c r="Z37" s="50"/>
      <c r="AA37" s="50"/>
      <c r="AB37" s="50">
        <v>1</v>
      </c>
      <c r="AC37" s="118"/>
      <c r="AD37" s="119"/>
      <c r="AE37" s="119">
        <v>1</v>
      </c>
      <c r="AF37" s="119"/>
      <c r="AG37" s="119"/>
      <c r="AH37" s="119">
        <v>1</v>
      </c>
      <c r="AI37" s="119"/>
      <c r="AJ37" s="119"/>
      <c r="AK37" s="119">
        <v>1</v>
      </c>
      <c r="AL37" s="119"/>
      <c r="AM37" s="119"/>
      <c r="AN37" s="119">
        <v>1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>
        <v>10034294</v>
      </c>
      <c r="J38" s="71"/>
      <c r="K38" s="71"/>
      <c r="L38" s="112"/>
      <c r="M38" s="8"/>
      <c r="N38" s="87" t="s">
        <v>198</v>
      </c>
      <c r="O38" s="10">
        <f>O37</f>
        <v>1</v>
      </c>
      <c r="P38" s="10"/>
      <c r="Q38" s="11"/>
      <c r="R38" s="134"/>
      <c r="X38" s="50"/>
      <c r="Y38" s="50">
        <v>1</v>
      </c>
      <c r="Z38" s="50"/>
      <c r="AA38" s="50"/>
      <c r="AB38" s="50">
        <v>1</v>
      </c>
      <c r="AC38" s="118"/>
      <c r="AD38" s="119"/>
      <c r="AE38" s="119">
        <v>1</v>
      </c>
      <c r="AF38" s="119"/>
      <c r="AG38" s="119"/>
      <c r="AH38" s="119">
        <v>1</v>
      </c>
      <c r="AI38" s="119"/>
      <c r="AJ38" s="119"/>
      <c r="AK38" s="119">
        <v>1</v>
      </c>
      <c r="AL38" s="119"/>
      <c r="AM38" s="119"/>
      <c r="AN38" s="119">
        <v>1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>
        <v>30023053</v>
      </c>
      <c r="I39" s="71"/>
      <c r="J39" s="71"/>
      <c r="K39" s="64"/>
      <c r="L39" s="112"/>
      <c r="M39" s="8"/>
      <c r="N39" s="87" t="s">
        <v>202</v>
      </c>
      <c r="O39" s="10">
        <f>O18*2</f>
        <v>2</v>
      </c>
      <c r="P39" s="10">
        <v>32</v>
      </c>
      <c r="Q39" s="11" t="s">
        <v>73</v>
      </c>
      <c r="R39" s="134">
        <f t="shared" si="0"/>
        <v>112.5</v>
      </c>
      <c r="X39" s="50"/>
      <c r="Y39" s="50">
        <v>1</v>
      </c>
      <c r="Z39" s="50"/>
      <c r="AA39" s="50"/>
      <c r="AB39" s="50">
        <v>1</v>
      </c>
      <c r="AC39" s="118"/>
      <c r="AD39" s="119"/>
      <c r="AE39" s="119">
        <v>1</v>
      </c>
      <c r="AF39" s="119"/>
      <c r="AG39" s="119"/>
      <c r="AH39" s="119">
        <v>1</v>
      </c>
      <c r="AI39" s="119"/>
      <c r="AJ39" s="119"/>
      <c r="AK39" s="119">
        <v>1</v>
      </c>
      <c r="AL39" s="119"/>
      <c r="AM39" s="119"/>
      <c r="AN39" s="119">
        <v>1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71"/>
      <c r="I40" s="129">
        <v>30023052</v>
      </c>
      <c r="J40" s="71"/>
      <c r="K40" s="71"/>
      <c r="L40" s="112"/>
      <c r="M40" s="8"/>
      <c r="N40" s="87" t="s">
        <v>233</v>
      </c>
      <c r="O40" s="10">
        <f>O39</f>
        <v>2</v>
      </c>
      <c r="P40" s="10">
        <v>24</v>
      </c>
      <c r="Q40" s="11" t="s">
        <v>465</v>
      </c>
      <c r="R40" s="134">
        <f t="shared" si="0"/>
        <v>150</v>
      </c>
      <c r="X40" s="50"/>
      <c r="Y40" s="50">
        <v>1</v>
      </c>
      <c r="Z40" s="50"/>
      <c r="AA40" s="50"/>
      <c r="AB40" s="50">
        <v>1</v>
      </c>
      <c r="AC40" s="118"/>
      <c r="AD40" s="119"/>
      <c r="AE40" s="119">
        <v>1</v>
      </c>
      <c r="AF40" s="119"/>
      <c r="AG40" s="119"/>
      <c r="AH40" s="119">
        <v>1</v>
      </c>
      <c r="AI40" s="119"/>
      <c r="AJ40" s="119"/>
      <c r="AK40" s="119">
        <v>1</v>
      </c>
      <c r="AL40" s="119"/>
      <c r="AM40" s="119"/>
      <c r="AN40" s="119">
        <v>1</v>
      </c>
    </row>
    <row r="41" spans="1:41" ht="22.5" customHeight="1" x14ac:dyDescent="0.55000000000000004">
      <c r="A41" s="5"/>
      <c r="B41" s="52"/>
      <c r="C41" s="110"/>
      <c r="D41" s="64"/>
      <c r="E41" s="64"/>
      <c r="F41" s="64"/>
      <c r="G41" s="64"/>
      <c r="H41" s="71"/>
      <c r="I41" s="129"/>
      <c r="J41" s="71"/>
      <c r="K41" s="71"/>
      <c r="L41" s="112"/>
      <c r="M41" s="8"/>
      <c r="N41" s="87"/>
      <c r="O41" s="10"/>
      <c r="P41" s="10"/>
      <c r="Q41" s="11" t="s">
        <v>466</v>
      </c>
      <c r="R41" s="134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71">
        <v>10034298</v>
      </c>
      <c r="K42" s="71"/>
      <c r="L42" s="112"/>
      <c r="M42" s="8"/>
      <c r="N42" s="87" t="s">
        <v>200</v>
      </c>
      <c r="O42" s="10">
        <f>O40</f>
        <v>2</v>
      </c>
      <c r="P42" s="10"/>
      <c r="Q42" s="11"/>
      <c r="R42" s="134"/>
      <c r="X42" s="50"/>
      <c r="Y42" s="50">
        <v>1</v>
      </c>
      <c r="Z42" s="50"/>
      <c r="AA42" s="50"/>
      <c r="AB42" s="50">
        <v>1</v>
      </c>
      <c r="AC42" s="118"/>
      <c r="AD42" s="119"/>
      <c r="AE42" s="119">
        <v>1</v>
      </c>
      <c r="AF42" s="119"/>
      <c r="AG42" s="119"/>
      <c r="AH42" s="119">
        <v>1</v>
      </c>
      <c r="AI42" s="119"/>
      <c r="AJ42" s="119"/>
      <c r="AK42" s="119">
        <v>1</v>
      </c>
      <c r="AL42" s="119"/>
      <c r="AM42" s="119"/>
      <c r="AN42" s="119">
        <v>1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129">
        <v>30023054</v>
      </c>
      <c r="G43" s="71"/>
      <c r="H43" s="71"/>
      <c r="I43" s="71"/>
      <c r="J43" s="71"/>
      <c r="K43" s="71"/>
      <c r="L43" s="112"/>
      <c r="M43" s="8"/>
      <c r="N43" s="87" t="s">
        <v>234</v>
      </c>
      <c r="O43" s="10">
        <f>-O5</f>
        <v>-1</v>
      </c>
      <c r="P43" s="10">
        <v>12</v>
      </c>
      <c r="Q43" s="11" t="s">
        <v>461</v>
      </c>
      <c r="R43" s="134">
        <f t="shared" si="0"/>
        <v>300</v>
      </c>
      <c r="X43" s="50"/>
      <c r="Y43" s="50">
        <v>1</v>
      </c>
      <c r="Z43" s="50"/>
      <c r="AA43" s="50"/>
      <c r="AB43" s="50">
        <v>1</v>
      </c>
      <c r="AC43" s="118"/>
      <c r="AD43" s="119"/>
      <c r="AE43" s="119">
        <v>1</v>
      </c>
      <c r="AF43" s="119"/>
      <c r="AG43" s="119"/>
      <c r="AH43" s="119">
        <v>1</v>
      </c>
      <c r="AI43" s="119"/>
      <c r="AJ43" s="119"/>
      <c r="AK43" s="119">
        <v>1</v>
      </c>
      <c r="AL43" s="119"/>
      <c r="AM43" s="119"/>
      <c r="AN43" s="119">
        <v>1</v>
      </c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71"/>
      <c r="G44" s="71">
        <v>10030772</v>
      </c>
      <c r="H44" s="71"/>
      <c r="I44" s="71"/>
      <c r="J44" s="71"/>
      <c r="K44" s="71"/>
      <c r="L44" s="112"/>
      <c r="M44" s="8"/>
      <c r="N44" s="87" t="s">
        <v>163</v>
      </c>
      <c r="O44" s="10">
        <f>O5</f>
        <v>1</v>
      </c>
      <c r="P44" s="10"/>
      <c r="Q44" s="11"/>
      <c r="R44" s="134"/>
      <c r="X44" s="50"/>
      <c r="Y44" s="50">
        <v>1</v>
      </c>
      <c r="Z44" s="50"/>
      <c r="AA44" s="50"/>
      <c r="AB44" s="50">
        <v>1</v>
      </c>
      <c r="AC44" s="118"/>
      <c r="AD44" s="119"/>
      <c r="AE44" s="119">
        <v>1</v>
      </c>
      <c r="AF44" s="119"/>
      <c r="AG44" s="119"/>
      <c r="AH44" s="119">
        <v>1</v>
      </c>
      <c r="AI44" s="119"/>
      <c r="AJ44" s="119"/>
      <c r="AK44" s="119">
        <v>1</v>
      </c>
      <c r="AL44" s="119"/>
      <c r="AM44" s="119"/>
      <c r="AN44" s="119">
        <v>1</v>
      </c>
    </row>
    <row r="45" spans="1:41" ht="22.5" customHeight="1" x14ac:dyDescent="0.55000000000000004">
      <c r="A45" s="5"/>
      <c r="B45" s="52" t="s">
        <v>66</v>
      </c>
      <c r="C45" s="110"/>
      <c r="D45" s="71"/>
      <c r="E45" s="71"/>
      <c r="F45" s="71">
        <v>10011564</v>
      </c>
      <c r="G45" s="71"/>
      <c r="H45" s="71"/>
      <c r="I45" s="71"/>
      <c r="J45" s="71"/>
      <c r="K45" s="71"/>
      <c r="L45" s="112"/>
      <c r="M45" s="8"/>
      <c r="N45" s="87" t="s">
        <v>77</v>
      </c>
      <c r="O45" s="10">
        <v>0.02</v>
      </c>
      <c r="P45" s="10"/>
      <c r="Q45" s="11"/>
      <c r="R45" s="134"/>
      <c r="X45" s="50"/>
      <c r="Y45" s="50">
        <v>1</v>
      </c>
      <c r="Z45" s="50"/>
      <c r="AA45" s="50"/>
      <c r="AB45" s="50">
        <v>1</v>
      </c>
      <c r="AC45" s="118"/>
      <c r="AD45" s="119"/>
      <c r="AE45" s="119">
        <v>1</v>
      </c>
      <c r="AF45" s="119"/>
      <c r="AG45" s="119"/>
      <c r="AH45" s="119">
        <v>1</v>
      </c>
      <c r="AI45" s="119"/>
      <c r="AJ45" s="119"/>
      <c r="AK45" s="119">
        <v>1</v>
      </c>
      <c r="AL45" s="119"/>
      <c r="AM45" s="119"/>
      <c r="AN45" s="119">
        <v>1</v>
      </c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10025819</v>
      </c>
      <c r="G46" s="71"/>
      <c r="H46" s="71"/>
      <c r="I46" s="71"/>
      <c r="J46" s="71"/>
      <c r="K46" s="71"/>
      <c r="L46" s="112"/>
      <c r="M46" s="8"/>
      <c r="N46" s="87" t="s">
        <v>78</v>
      </c>
      <c r="O46" s="10">
        <v>1E-3</v>
      </c>
      <c r="P46" s="10"/>
      <c r="Q46" s="11"/>
      <c r="R46" s="134"/>
      <c r="X46" s="50"/>
      <c r="Y46" s="50">
        <v>1</v>
      </c>
      <c r="Z46" s="50"/>
      <c r="AA46" s="50"/>
      <c r="AB46" s="50">
        <v>1</v>
      </c>
      <c r="AC46" s="118"/>
      <c r="AD46" s="119"/>
      <c r="AE46" s="119">
        <v>1</v>
      </c>
      <c r="AF46" s="119"/>
      <c r="AG46" s="119"/>
      <c r="AH46" s="119">
        <v>1</v>
      </c>
      <c r="AI46" s="119"/>
      <c r="AJ46" s="119"/>
      <c r="AK46" s="119">
        <v>1</v>
      </c>
      <c r="AL46" s="119"/>
      <c r="AM46" s="119"/>
      <c r="AN46" s="119">
        <v>1</v>
      </c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10034196</v>
      </c>
      <c r="F47" s="71"/>
      <c r="G47" s="71"/>
      <c r="H47" s="71"/>
      <c r="I47" s="64"/>
      <c r="J47" s="64"/>
      <c r="K47" s="71"/>
      <c r="L47" s="112"/>
      <c r="M47" s="8"/>
      <c r="N47" s="87" t="s">
        <v>231</v>
      </c>
      <c r="O47" s="10">
        <v>1.0320024724903705</v>
      </c>
      <c r="P47" s="10"/>
      <c r="Q47" s="10"/>
      <c r="R47" s="134"/>
      <c r="X47" s="50"/>
      <c r="Y47" s="50">
        <v>1</v>
      </c>
      <c r="Z47" s="50"/>
      <c r="AA47" s="50"/>
      <c r="AB47" s="50">
        <v>1</v>
      </c>
      <c r="AC47" s="118"/>
      <c r="AD47" s="119"/>
      <c r="AE47" s="119">
        <v>1</v>
      </c>
      <c r="AF47" s="119"/>
      <c r="AG47" s="119"/>
      <c r="AH47" s="119">
        <v>1</v>
      </c>
      <c r="AI47" s="119"/>
      <c r="AJ47" s="119"/>
      <c r="AK47" s="119">
        <v>1</v>
      </c>
      <c r="AL47" s="119"/>
      <c r="AM47" s="119"/>
      <c r="AN47" s="119">
        <v>1</v>
      </c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10033352</v>
      </c>
      <c r="F48" s="71"/>
      <c r="G48" s="71"/>
      <c r="H48" s="71"/>
      <c r="I48" s="64"/>
      <c r="J48" s="64"/>
      <c r="K48" s="71"/>
      <c r="L48" s="112"/>
      <c r="M48" s="8"/>
      <c r="N48" s="87" t="s">
        <v>93</v>
      </c>
      <c r="O48" s="10">
        <v>120.7929492822343</v>
      </c>
      <c r="P48" s="10"/>
      <c r="Q48" s="10"/>
      <c r="R48" s="134"/>
      <c r="X48" s="50"/>
      <c r="Y48" s="50">
        <v>1</v>
      </c>
      <c r="Z48" s="50"/>
      <c r="AA48" s="50"/>
      <c r="AB48" s="50">
        <v>1</v>
      </c>
      <c r="AC48" s="118"/>
      <c r="AD48" s="119"/>
      <c r="AE48" s="119">
        <v>1</v>
      </c>
      <c r="AF48" s="119"/>
      <c r="AG48" s="119"/>
      <c r="AH48" s="119">
        <v>1</v>
      </c>
      <c r="AI48" s="119"/>
      <c r="AJ48" s="119"/>
      <c r="AK48" s="119">
        <v>1</v>
      </c>
      <c r="AL48" s="119"/>
      <c r="AM48" s="119"/>
      <c r="AN48" s="119">
        <v>1</v>
      </c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10033353</v>
      </c>
      <c r="F49" s="71"/>
      <c r="G49" s="71"/>
      <c r="H49" s="71"/>
      <c r="I49" s="64"/>
      <c r="J49" s="64"/>
      <c r="K49" s="71"/>
      <c r="L49" s="112"/>
      <c r="M49" s="8"/>
      <c r="N49" s="87" t="s">
        <v>94</v>
      </c>
      <c r="O49" s="10">
        <v>5.3925423786711741</v>
      </c>
      <c r="P49" s="10"/>
      <c r="Q49" s="10"/>
      <c r="R49" s="134"/>
      <c r="X49" s="50"/>
      <c r="Y49" s="50">
        <v>1</v>
      </c>
      <c r="Z49" s="50"/>
      <c r="AA49" s="50"/>
      <c r="AB49" s="50">
        <v>1</v>
      </c>
      <c r="AC49" s="118"/>
      <c r="AD49" s="119"/>
      <c r="AE49" s="119">
        <v>1</v>
      </c>
      <c r="AF49" s="119"/>
      <c r="AG49" s="119"/>
      <c r="AH49" s="119">
        <v>1</v>
      </c>
      <c r="AI49" s="119"/>
      <c r="AJ49" s="119"/>
      <c r="AK49" s="119">
        <v>1</v>
      </c>
      <c r="AL49" s="119"/>
      <c r="AM49" s="119"/>
      <c r="AN49" s="119">
        <v>1</v>
      </c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10033354</v>
      </c>
      <c r="F50" s="71"/>
      <c r="G50" s="71"/>
      <c r="H50" s="71"/>
      <c r="I50" s="64"/>
      <c r="J50" s="64"/>
      <c r="K50" s="71"/>
      <c r="L50" s="112"/>
      <c r="M50" s="8"/>
      <c r="N50" s="87" t="s">
        <v>95</v>
      </c>
      <c r="O50" s="10">
        <v>1.0785084757342347</v>
      </c>
      <c r="P50" s="10"/>
      <c r="Q50" s="10"/>
      <c r="R50" s="134"/>
      <c r="X50" s="50"/>
      <c r="Y50" s="50">
        <v>1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</v>
      </c>
      <c r="AI50" s="119"/>
      <c r="AJ50" s="119"/>
      <c r="AK50" s="119">
        <v>1</v>
      </c>
      <c r="AL50" s="119"/>
      <c r="AM50" s="119"/>
      <c r="AN50" s="119">
        <v>1</v>
      </c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10033355</v>
      </c>
      <c r="F51" s="71"/>
      <c r="G51" s="71"/>
      <c r="H51" s="71"/>
      <c r="I51" s="64"/>
      <c r="J51" s="64"/>
      <c r="K51" s="71"/>
      <c r="L51" s="112"/>
      <c r="M51" s="8"/>
      <c r="N51" s="87" t="s">
        <v>96</v>
      </c>
      <c r="O51" s="10">
        <v>78.731118728599142</v>
      </c>
      <c r="P51" s="10"/>
      <c r="Q51" s="10"/>
      <c r="R51" s="134"/>
      <c r="X51" s="50"/>
      <c r="Y51" s="50">
        <v>1</v>
      </c>
      <c r="Z51" s="50"/>
      <c r="AA51" s="50"/>
      <c r="AB51" s="50">
        <v>1</v>
      </c>
      <c r="AC51" s="118"/>
      <c r="AD51" s="119"/>
      <c r="AE51" s="119">
        <v>1</v>
      </c>
      <c r="AF51" s="119"/>
      <c r="AG51" s="119"/>
      <c r="AH51" s="119">
        <v>1</v>
      </c>
      <c r="AI51" s="119"/>
      <c r="AJ51" s="119"/>
      <c r="AK51" s="119">
        <v>1</v>
      </c>
      <c r="AL51" s="119"/>
      <c r="AM51" s="119"/>
      <c r="AN51" s="119">
        <v>1</v>
      </c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10033356</v>
      </c>
      <c r="F52" s="71"/>
      <c r="G52" s="71"/>
      <c r="H52" s="71"/>
      <c r="I52" s="64"/>
      <c r="J52" s="64"/>
      <c r="K52" s="71"/>
      <c r="L52" s="112"/>
      <c r="M52" s="8"/>
      <c r="N52" s="87" t="s">
        <v>97</v>
      </c>
      <c r="O52" s="10">
        <v>10.785084757342348</v>
      </c>
      <c r="P52" s="10"/>
      <c r="Q52" s="10"/>
      <c r="R52" s="134"/>
      <c r="X52" s="50"/>
      <c r="Y52" s="50">
        <v>1</v>
      </c>
      <c r="Z52" s="50"/>
      <c r="AA52" s="50"/>
      <c r="AB52" s="50">
        <v>1</v>
      </c>
      <c r="AC52" s="118"/>
      <c r="AD52" s="119"/>
      <c r="AE52" s="119">
        <v>1</v>
      </c>
      <c r="AF52" s="119"/>
      <c r="AG52" s="119"/>
      <c r="AH52" s="119">
        <v>1</v>
      </c>
      <c r="AI52" s="119"/>
      <c r="AJ52" s="119"/>
      <c r="AK52" s="119">
        <v>1</v>
      </c>
      <c r="AL52" s="119"/>
      <c r="AM52" s="119"/>
      <c r="AN52" s="119">
        <v>1</v>
      </c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10033357</v>
      </c>
      <c r="F53" s="71"/>
      <c r="G53" s="71"/>
      <c r="H53" s="71"/>
      <c r="I53" s="64"/>
      <c r="J53" s="64"/>
      <c r="K53" s="71"/>
      <c r="L53" s="112"/>
      <c r="M53" s="8"/>
      <c r="N53" s="87" t="s">
        <v>98</v>
      </c>
      <c r="O53" s="10">
        <v>4.3140339029369388</v>
      </c>
      <c r="P53" s="10"/>
      <c r="Q53" s="10"/>
      <c r="R53" s="134"/>
      <c r="X53" s="50"/>
      <c r="Y53" s="50">
        <v>1</v>
      </c>
      <c r="Z53" s="50"/>
      <c r="AA53" s="50"/>
      <c r="AB53" s="50">
        <v>1</v>
      </c>
      <c r="AC53" s="118"/>
      <c r="AD53" s="119"/>
      <c r="AE53" s="119">
        <v>1</v>
      </c>
      <c r="AF53" s="119"/>
      <c r="AG53" s="119"/>
      <c r="AH53" s="119">
        <v>1</v>
      </c>
      <c r="AI53" s="119"/>
      <c r="AJ53" s="119"/>
      <c r="AK53" s="119">
        <v>1</v>
      </c>
      <c r="AL53" s="119"/>
      <c r="AM53" s="119"/>
      <c r="AN53" s="119">
        <v>1</v>
      </c>
      <c r="AO53" s="119"/>
    </row>
    <row r="54" spans="1:41" ht="22.5" customHeight="1" x14ac:dyDescent="0.55000000000000004">
      <c r="A54" s="5"/>
      <c r="B54" s="52" t="s">
        <v>66</v>
      </c>
      <c r="C54" s="110"/>
      <c r="D54" s="71">
        <v>30022139</v>
      </c>
      <c r="E54" s="71"/>
      <c r="F54" s="71"/>
      <c r="G54" s="71"/>
      <c r="H54" s="111"/>
      <c r="I54" s="71"/>
      <c r="J54" s="71"/>
      <c r="K54" s="71"/>
      <c r="L54" s="112"/>
      <c r="M54" s="8"/>
      <c r="N54" s="87" t="s">
        <v>203</v>
      </c>
      <c r="O54" s="10">
        <f>O3*4</f>
        <v>4</v>
      </c>
      <c r="P54" s="10">
        <v>22.5</v>
      </c>
      <c r="Q54" s="11" t="s">
        <v>75</v>
      </c>
      <c r="R54" s="134">
        <f t="shared" si="0"/>
        <v>160</v>
      </c>
      <c r="X54" s="50"/>
      <c r="Y54" s="50">
        <v>1</v>
      </c>
      <c r="Z54" s="50"/>
      <c r="AA54" s="50"/>
      <c r="AB54" s="50">
        <v>1</v>
      </c>
      <c r="AC54" s="118"/>
      <c r="AD54" s="119"/>
      <c r="AE54" s="119">
        <v>1</v>
      </c>
      <c r="AF54" s="119"/>
      <c r="AG54" s="119"/>
      <c r="AH54" s="119">
        <v>1</v>
      </c>
      <c r="AI54" s="119"/>
      <c r="AJ54" s="119"/>
      <c r="AK54" s="119">
        <v>1</v>
      </c>
      <c r="AL54" s="119"/>
      <c r="AM54" s="119"/>
      <c r="AN54" s="119">
        <v>1</v>
      </c>
    </row>
    <row r="55" spans="1:41" ht="22.5" customHeight="1" x14ac:dyDescent="0.55000000000000004">
      <c r="A55" s="5"/>
      <c r="B55" s="52" t="s">
        <v>66</v>
      </c>
      <c r="C55" s="110"/>
      <c r="D55" s="71"/>
      <c r="E55" s="71">
        <v>30022140</v>
      </c>
      <c r="F55" s="71"/>
      <c r="G55" s="71"/>
      <c r="H55" s="71"/>
      <c r="I55" s="71"/>
      <c r="J55" s="71"/>
      <c r="K55" s="71"/>
      <c r="L55" s="112"/>
      <c r="M55" s="8"/>
      <c r="N55" s="87" t="s">
        <v>204</v>
      </c>
      <c r="O55" s="10">
        <f>O54</f>
        <v>4</v>
      </c>
      <c r="P55" s="10">
        <v>55</v>
      </c>
      <c r="Q55" s="139" t="s">
        <v>480</v>
      </c>
      <c r="R55" s="134">
        <f t="shared" si="0"/>
        <v>65.454545454545453</v>
      </c>
      <c r="X55" s="50"/>
      <c r="Y55" s="50">
        <v>1</v>
      </c>
      <c r="Z55" s="50"/>
      <c r="AA55" s="50"/>
      <c r="AB55" s="50">
        <v>1</v>
      </c>
      <c r="AC55" s="118"/>
      <c r="AD55" s="119"/>
      <c r="AE55" s="119">
        <v>1</v>
      </c>
      <c r="AF55" s="119"/>
      <c r="AG55" s="119"/>
      <c r="AH55" s="119">
        <v>1</v>
      </c>
      <c r="AI55" s="119"/>
      <c r="AJ55" s="119"/>
      <c r="AK55" s="119">
        <v>1</v>
      </c>
      <c r="AL55" s="119"/>
      <c r="AM55" s="119"/>
      <c r="AN55" s="119">
        <v>1</v>
      </c>
    </row>
    <row r="56" spans="1:41" ht="22.5" customHeight="1" x14ac:dyDescent="0.55000000000000004">
      <c r="A56" s="5"/>
      <c r="B56" s="52"/>
      <c r="C56" s="110"/>
      <c r="D56" s="71"/>
      <c r="E56" s="71"/>
      <c r="F56" s="71"/>
      <c r="G56" s="71"/>
      <c r="H56" s="71"/>
      <c r="I56" s="71"/>
      <c r="J56" s="71"/>
      <c r="K56" s="71"/>
      <c r="L56" s="112"/>
      <c r="M56" s="8"/>
      <c r="N56" s="87"/>
      <c r="O56" s="10"/>
      <c r="P56" s="10">
        <v>55</v>
      </c>
      <c r="Q56" s="139" t="s">
        <v>481</v>
      </c>
      <c r="R56" s="134">
        <f t="shared" si="0"/>
        <v>65.454545454545453</v>
      </c>
      <c r="X56" s="50"/>
      <c r="Y56" s="50"/>
      <c r="Z56" s="50"/>
      <c r="AA56" s="50"/>
      <c r="AB56" s="50"/>
      <c r="AC56" s="118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71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>O55</f>
        <v>4</v>
      </c>
      <c r="P57" s="10">
        <v>36</v>
      </c>
      <c r="Q57" s="11" t="s">
        <v>472</v>
      </c>
      <c r="R57" s="134">
        <f t="shared" si="0"/>
        <v>100</v>
      </c>
      <c r="X57" s="50"/>
      <c r="Y57" s="50">
        <v>1</v>
      </c>
      <c r="Z57" s="50"/>
      <c r="AA57" s="50"/>
      <c r="AB57" s="50">
        <v>1</v>
      </c>
      <c r="AC57" s="118"/>
      <c r="AD57" s="119"/>
      <c r="AE57" s="119">
        <v>1</v>
      </c>
      <c r="AF57" s="119"/>
      <c r="AG57" s="119"/>
      <c r="AH57" s="119">
        <v>1</v>
      </c>
      <c r="AI57" s="119"/>
      <c r="AJ57" s="119"/>
      <c r="AK57" s="119">
        <v>1</v>
      </c>
      <c r="AL57" s="119"/>
      <c r="AM57" s="119"/>
      <c r="AN57" s="119">
        <v>1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9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ref="O58" si="4">O57</f>
        <v>4</v>
      </c>
      <c r="P58" s="10">
        <v>72</v>
      </c>
      <c r="Q58" s="11" t="s">
        <v>463</v>
      </c>
      <c r="R58" s="134">
        <f t="shared" si="0"/>
        <v>50</v>
      </c>
      <c r="X58" s="50"/>
      <c r="Y58" s="50">
        <v>1</v>
      </c>
      <c r="Z58" s="50"/>
      <c r="AA58" s="50"/>
      <c r="AB58" s="50">
        <v>1</v>
      </c>
      <c r="AC58" s="118"/>
      <c r="AD58" s="119"/>
      <c r="AE58" s="119">
        <v>1</v>
      </c>
      <c r="AF58" s="119"/>
      <c r="AG58" s="119"/>
      <c r="AH58" s="119">
        <v>1</v>
      </c>
      <c r="AI58" s="119"/>
      <c r="AJ58" s="119"/>
      <c r="AK58" s="119">
        <v>1</v>
      </c>
      <c r="AL58" s="119"/>
      <c r="AM58" s="119"/>
      <c r="AN58" s="119">
        <v>1</v>
      </c>
    </row>
    <row r="59" spans="1:41" ht="22.5" customHeight="1" x14ac:dyDescent="0.55000000000000004">
      <c r="A59" s="5"/>
      <c r="B59" s="52"/>
      <c r="C59" s="110"/>
      <c r="D59" s="71"/>
      <c r="E59" s="71"/>
      <c r="F59" s="71"/>
      <c r="G59" s="129"/>
      <c r="H59" s="71"/>
      <c r="I59" s="71"/>
      <c r="J59" s="71"/>
      <c r="K59" s="71"/>
      <c r="L59" s="112"/>
      <c r="M59" s="8"/>
      <c r="N59" s="87"/>
      <c r="O59" s="10"/>
      <c r="P59" s="10"/>
      <c r="Q59" s="11" t="s">
        <v>464</v>
      </c>
      <c r="R59" s="134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/>
      <c r="F60" s="71"/>
      <c r="G60" s="71"/>
      <c r="H60" s="71">
        <v>10030773</v>
      </c>
      <c r="I60" s="71"/>
      <c r="J60" s="71"/>
      <c r="K60" s="71"/>
      <c r="L60" s="112"/>
      <c r="M60" s="8"/>
      <c r="N60" s="87" t="s">
        <v>115</v>
      </c>
      <c r="O60" s="10">
        <f>O58</f>
        <v>4</v>
      </c>
      <c r="P60" s="10"/>
      <c r="Q60" s="11"/>
      <c r="R60" s="134"/>
      <c r="X60" s="50"/>
      <c r="Y60" s="50">
        <v>1</v>
      </c>
      <c r="Z60" s="50"/>
      <c r="AA60" s="50"/>
      <c r="AB60" s="50">
        <v>1</v>
      </c>
      <c r="AC60" s="118"/>
      <c r="AD60" s="119"/>
      <c r="AE60" s="119">
        <v>1</v>
      </c>
      <c r="AF60" s="119"/>
      <c r="AG60" s="119"/>
      <c r="AH60" s="119">
        <v>1</v>
      </c>
      <c r="AI60" s="119"/>
      <c r="AJ60" s="119"/>
      <c r="AK60" s="119">
        <v>1</v>
      </c>
      <c r="AL60" s="119"/>
      <c r="AM60" s="119"/>
      <c r="AN60" s="119">
        <v>1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>
        <v>30023039</v>
      </c>
      <c r="G61" s="71"/>
      <c r="H61" s="71"/>
      <c r="I61" s="64"/>
      <c r="J61" s="71"/>
      <c r="K61" s="71"/>
      <c r="L61" s="112"/>
      <c r="M61" s="8"/>
      <c r="N61" s="87" t="s">
        <v>114</v>
      </c>
      <c r="O61" s="10">
        <f>O54</f>
        <v>4</v>
      </c>
      <c r="P61" s="10">
        <v>9</v>
      </c>
      <c r="Q61" s="11" t="s">
        <v>473</v>
      </c>
      <c r="R61" s="134">
        <f t="shared" si="0"/>
        <v>400</v>
      </c>
      <c r="X61" s="50"/>
      <c r="Y61" s="50">
        <v>1</v>
      </c>
      <c r="Z61" s="50"/>
      <c r="AA61" s="50"/>
      <c r="AB61" s="50">
        <v>1</v>
      </c>
      <c r="AC61" s="118"/>
      <c r="AD61" s="119"/>
      <c r="AE61" s="119">
        <v>1</v>
      </c>
      <c r="AF61" s="119"/>
      <c r="AG61" s="119"/>
      <c r="AH61" s="119">
        <v>1</v>
      </c>
      <c r="AI61" s="119"/>
      <c r="AJ61" s="119"/>
      <c r="AK61" s="119">
        <v>1</v>
      </c>
      <c r="AL61" s="119"/>
      <c r="AM61" s="119"/>
      <c r="AN61" s="119">
        <v>1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129">
        <v>30023040</v>
      </c>
      <c r="H62" s="71"/>
      <c r="I62" s="64"/>
      <c r="J62" s="71"/>
      <c r="K62" s="71"/>
      <c r="L62" s="112"/>
      <c r="M62" s="8"/>
      <c r="N62" s="87" t="s">
        <v>113</v>
      </c>
      <c r="O62" s="10">
        <f>O61</f>
        <v>4</v>
      </c>
      <c r="P62" s="10">
        <v>12</v>
      </c>
      <c r="Q62" s="11" t="s">
        <v>462</v>
      </c>
      <c r="R62" s="134">
        <f t="shared" si="0"/>
        <v>300</v>
      </c>
      <c r="X62" s="50"/>
      <c r="Y62" s="50">
        <v>1</v>
      </c>
      <c r="Z62" s="50"/>
      <c r="AA62" s="50"/>
      <c r="AB62" s="50">
        <v>1</v>
      </c>
      <c r="AC62" s="118"/>
      <c r="AD62" s="119"/>
      <c r="AE62" s="119">
        <v>1</v>
      </c>
      <c r="AF62" s="119"/>
      <c r="AG62" s="119"/>
      <c r="AH62" s="119">
        <v>1</v>
      </c>
      <c r="AI62" s="119"/>
      <c r="AJ62" s="119"/>
      <c r="AK62" s="119">
        <v>1</v>
      </c>
      <c r="AL62" s="119"/>
      <c r="AM62" s="119"/>
      <c r="AN62" s="119">
        <v>1</v>
      </c>
    </row>
    <row r="63" spans="1:41" ht="22.5" customHeight="1" x14ac:dyDescent="0.55000000000000004">
      <c r="A63" s="5"/>
      <c r="B63" s="52" t="s">
        <v>66</v>
      </c>
      <c r="C63" s="110"/>
      <c r="D63" s="64"/>
      <c r="E63" s="64"/>
      <c r="F63" s="71"/>
      <c r="G63" s="71"/>
      <c r="H63" s="71">
        <v>10030774</v>
      </c>
      <c r="I63" s="64"/>
      <c r="J63" s="71"/>
      <c r="K63" s="71"/>
      <c r="L63" s="112"/>
      <c r="M63" s="8"/>
      <c r="N63" s="87" t="s">
        <v>112</v>
      </c>
      <c r="O63" s="10">
        <f>O62</f>
        <v>4</v>
      </c>
      <c r="P63" s="10"/>
      <c r="Q63" s="11"/>
      <c r="R63" s="134"/>
      <c r="X63" s="50"/>
      <c r="Y63" s="50">
        <v>1</v>
      </c>
      <c r="Z63" s="50"/>
      <c r="AA63" s="50"/>
      <c r="AB63" s="50">
        <v>1</v>
      </c>
      <c r="AC63" s="118"/>
      <c r="AD63" s="119"/>
      <c r="AE63" s="119">
        <v>1</v>
      </c>
      <c r="AF63" s="119"/>
      <c r="AG63" s="119"/>
      <c r="AH63" s="119">
        <v>1</v>
      </c>
      <c r="AI63" s="119"/>
      <c r="AJ63" s="119"/>
      <c r="AK63" s="119">
        <v>1</v>
      </c>
      <c r="AL63" s="119"/>
      <c r="AM63" s="119"/>
      <c r="AN63" s="119">
        <v>1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>
        <v>30022146</v>
      </c>
      <c r="G64" s="71"/>
      <c r="H64" s="64"/>
      <c r="I64" s="64"/>
      <c r="J64" s="64"/>
      <c r="K64" s="64"/>
      <c r="L64" s="101"/>
      <c r="M64" s="8"/>
      <c r="N64" s="87" t="s">
        <v>207</v>
      </c>
      <c r="O64" s="10">
        <f>O54</f>
        <v>4</v>
      </c>
      <c r="P64" s="10">
        <v>9</v>
      </c>
      <c r="Q64" s="11" t="s">
        <v>474</v>
      </c>
      <c r="R64" s="134">
        <f t="shared" si="0"/>
        <v>400</v>
      </c>
      <c r="X64" s="50"/>
      <c r="Y64" s="50">
        <v>1</v>
      </c>
      <c r="Z64" s="50"/>
      <c r="AA64" s="50"/>
      <c r="AB64" s="50">
        <v>1</v>
      </c>
      <c r="AC64" s="118"/>
      <c r="AD64" s="119"/>
      <c r="AE64" s="119">
        <v>1</v>
      </c>
      <c r="AF64" s="119"/>
      <c r="AG64" s="119"/>
      <c r="AH64" s="119">
        <v>1</v>
      </c>
      <c r="AI64" s="119"/>
      <c r="AJ64" s="119"/>
      <c r="AK64" s="119">
        <v>1</v>
      </c>
      <c r="AL64" s="119"/>
      <c r="AM64" s="119"/>
      <c r="AN64" s="119">
        <v>1</v>
      </c>
    </row>
    <row r="65" spans="1:41" ht="22.5" customHeight="1" x14ac:dyDescent="0.55000000000000004">
      <c r="A65" s="5"/>
      <c r="B65" s="52" t="s">
        <v>66</v>
      </c>
      <c r="C65" s="63"/>
      <c r="D65" s="64"/>
      <c r="E65" s="64"/>
      <c r="F65" s="71"/>
      <c r="G65" s="71">
        <v>10030775</v>
      </c>
      <c r="H65" s="64"/>
      <c r="I65" s="64"/>
      <c r="J65" s="64"/>
      <c r="K65" s="64"/>
      <c r="L65" s="101"/>
      <c r="M65" s="8"/>
      <c r="N65" s="87" t="s">
        <v>206</v>
      </c>
      <c r="O65" s="10">
        <f>O54</f>
        <v>4</v>
      </c>
      <c r="P65" s="10"/>
      <c r="Q65" s="11"/>
      <c r="R65" s="134"/>
      <c r="X65" s="50"/>
      <c r="Y65" s="50">
        <v>1</v>
      </c>
      <c r="Z65" s="50"/>
      <c r="AA65" s="50"/>
      <c r="AB65" s="50">
        <v>1</v>
      </c>
      <c r="AC65" s="118"/>
      <c r="AD65" s="119"/>
      <c r="AE65" s="119">
        <v>1</v>
      </c>
      <c r="AF65" s="119"/>
      <c r="AG65" s="119"/>
      <c r="AH65" s="119">
        <v>1</v>
      </c>
      <c r="AI65" s="119"/>
      <c r="AJ65" s="119"/>
      <c r="AK65" s="119">
        <v>1</v>
      </c>
      <c r="AL65" s="119"/>
      <c r="AM65" s="119"/>
      <c r="AN65" s="119">
        <v>1</v>
      </c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10034196</v>
      </c>
      <c r="F66" s="71"/>
      <c r="G66" s="71"/>
      <c r="H66" s="71"/>
      <c r="I66" s="64"/>
      <c r="J66" s="64"/>
      <c r="K66" s="71"/>
      <c r="L66" s="112"/>
      <c r="M66" s="8"/>
      <c r="N66" s="87" t="s">
        <v>231</v>
      </c>
      <c r="O66" s="10">
        <v>0.12766503985053751</v>
      </c>
      <c r="P66" s="10"/>
      <c r="Q66" s="10"/>
      <c r="R66" s="134"/>
      <c r="X66" s="50"/>
      <c r="Y66" s="50">
        <v>1</v>
      </c>
      <c r="Z66" s="50"/>
      <c r="AA66" s="50"/>
      <c r="AB66" s="50">
        <v>1</v>
      </c>
      <c r="AC66" s="118"/>
      <c r="AD66" s="119"/>
      <c r="AE66" s="119">
        <v>1</v>
      </c>
      <c r="AF66" s="119"/>
      <c r="AG66" s="119"/>
      <c r="AH66" s="119">
        <v>1</v>
      </c>
      <c r="AI66" s="119"/>
      <c r="AJ66" s="119"/>
      <c r="AK66" s="119">
        <v>1</v>
      </c>
      <c r="AL66" s="119"/>
      <c r="AM66" s="119"/>
      <c r="AN66" s="119">
        <v>1</v>
      </c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10033352</v>
      </c>
      <c r="F67" s="71"/>
      <c r="G67" s="71"/>
      <c r="H67" s="71"/>
      <c r="I67" s="64"/>
      <c r="J67" s="64"/>
      <c r="K67" s="71"/>
      <c r="L67" s="112"/>
      <c r="M67" s="8"/>
      <c r="N67" s="87" t="s">
        <v>93</v>
      </c>
      <c r="O67" s="10">
        <v>14.942829203274309</v>
      </c>
      <c r="P67" s="10"/>
      <c r="Q67" s="10"/>
      <c r="R67" s="134"/>
      <c r="X67" s="50"/>
      <c r="Y67" s="50">
        <v>1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</v>
      </c>
      <c r="AI67" s="119"/>
      <c r="AJ67" s="119"/>
      <c r="AK67" s="119">
        <v>1</v>
      </c>
      <c r="AL67" s="119"/>
      <c r="AM67" s="119"/>
      <c r="AN67" s="119">
        <v>1</v>
      </c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10033353</v>
      </c>
      <c r="F68" s="71"/>
      <c r="G68" s="71"/>
      <c r="H68" s="71"/>
      <c r="I68" s="64"/>
      <c r="J68" s="64"/>
      <c r="K68" s="71"/>
      <c r="L68" s="112"/>
      <c r="M68" s="8"/>
      <c r="N68" s="87" t="s">
        <v>94</v>
      </c>
      <c r="O68" s="10">
        <v>0.6670905894318887</v>
      </c>
      <c r="P68" s="10"/>
      <c r="Q68" s="10"/>
      <c r="R68" s="134"/>
      <c r="X68" s="50"/>
      <c r="Y68" s="50">
        <v>1</v>
      </c>
      <c r="Z68" s="50"/>
      <c r="AA68" s="50"/>
      <c r="AB68" s="50">
        <v>1</v>
      </c>
      <c r="AC68" s="118"/>
      <c r="AD68" s="119"/>
      <c r="AE68" s="119">
        <v>1</v>
      </c>
      <c r="AF68" s="119"/>
      <c r="AG68" s="119"/>
      <c r="AH68" s="119">
        <v>1</v>
      </c>
      <c r="AI68" s="119"/>
      <c r="AJ68" s="119"/>
      <c r="AK68" s="119">
        <v>1</v>
      </c>
      <c r="AL68" s="119"/>
      <c r="AM68" s="119"/>
      <c r="AN68" s="119">
        <v>1</v>
      </c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10033354</v>
      </c>
      <c r="F69" s="71"/>
      <c r="G69" s="71"/>
      <c r="H69" s="71"/>
      <c r="I69" s="64"/>
      <c r="J69" s="64"/>
      <c r="K69" s="71"/>
      <c r="L69" s="112"/>
      <c r="M69" s="8"/>
      <c r="N69" s="87" t="s">
        <v>95</v>
      </c>
      <c r="O69" s="10">
        <v>0.13341811788637775</v>
      </c>
      <c r="P69" s="10"/>
      <c r="Q69" s="10"/>
      <c r="R69" s="134"/>
      <c r="X69" s="50"/>
      <c r="Y69" s="50">
        <v>1</v>
      </c>
      <c r="Z69" s="50"/>
      <c r="AA69" s="50"/>
      <c r="AB69" s="50">
        <v>1</v>
      </c>
      <c r="AC69" s="118"/>
      <c r="AD69" s="119"/>
      <c r="AE69" s="119">
        <v>1</v>
      </c>
      <c r="AF69" s="119"/>
      <c r="AG69" s="119"/>
      <c r="AH69" s="119">
        <v>1</v>
      </c>
      <c r="AI69" s="119"/>
      <c r="AJ69" s="119"/>
      <c r="AK69" s="119">
        <v>1</v>
      </c>
      <c r="AL69" s="119"/>
      <c r="AM69" s="119"/>
      <c r="AN69" s="119">
        <v>1</v>
      </c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10033355</v>
      </c>
      <c r="F70" s="71"/>
      <c r="G70" s="71"/>
      <c r="H70" s="71"/>
      <c r="I70" s="64"/>
      <c r="J70" s="64"/>
      <c r="K70" s="71"/>
      <c r="L70" s="112"/>
      <c r="M70" s="8"/>
      <c r="N70" s="87" t="s">
        <v>96</v>
      </c>
      <c r="O70" s="10">
        <v>9.7395226057055755</v>
      </c>
      <c r="P70" s="10"/>
      <c r="Q70" s="10"/>
      <c r="R70" s="134"/>
      <c r="X70" s="50"/>
      <c r="Y70" s="50">
        <v>1</v>
      </c>
      <c r="Z70" s="50"/>
      <c r="AA70" s="50"/>
      <c r="AB70" s="50">
        <v>1</v>
      </c>
      <c r="AC70" s="118"/>
      <c r="AD70" s="119"/>
      <c r="AE70" s="119">
        <v>1</v>
      </c>
      <c r="AF70" s="119"/>
      <c r="AG70" s="119"/>
      <c r="AH70" s="119">
        <v>1</v>
      </c>
      <c r="AI70" s="119"/>
      <c r="AJ70" s="119"/>
      <c r="AK70" s="119">
        <v>1</v>
      </c>
      <c r="AL70" s="119"/>
      <c r="AM70" s="119"/>
      <c r="AN70" s="119">
        <v>1</v>
      </c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10033356</v>
      </c>
      <c r="F71" s="71"/>
      <c r="G71" s="71"/>
      <c r="H71" s="71"/>
      <c r="I71" s="64"/>
      <c r="J71" s="64"/>
      <c r="K71" s="71"/>
      <c r="L71" s="112"/>
      <c r="M71" s="8"/>
      <c r="N71" s="87" t="s">
        <v>97</v>
      </c>
      <c r="O71" s="10">
        <v>1.3341811788637774</v>
      </c>
      <c r="P71" s="10"/>
      <c r="Q71" s="10"/>
      <c r="R71" s="134"/>
      <c r="X71" s="50"/>
      <c r="Y71" s="50">
        <v>1</v>
      </c>
      <c r="Z71" s="50"/>
      <c r="AA71" s="50"/>
      <c r="AB71" s="50">
        <v>1</v>
      </c>
      <c r="AC71" s="118"/>
      <c r="AD71" s="119"/>
      <c r="AE71" s="119">
        <v>1</v>
      </c>
      <c r="AF71" s="119"/>
      <c r="AG71" s="119"/>
      <c r="AH71" s="119">
        <v>1</v>
      </c>
      <c r="AI71" s="119"/>
      <c r="AJ71" s="119"/>
      <c r="AK71" s="119">
        <v>1</v>
      </c>
      <c r="AL71" s="119"/>
      <c r="AM71" s="119"/>
      <c r="AN71" s="119">
        <v>1</v>
      </c>
      <c r="AO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>
        <v>10033357</v>
      </c>
      <c r="F72" s="71"/>
      <c r="G72" s="71"/>
      <c r="H72" s="71"/>
      <c r="I72" s="64"/>
      <c r="J72" s="64"/>
      <c r="K72" s="71"/>
      <c r="L72" s="112"/>
      <c r="M72" s="8"/>
      <c r="N72" s="87" t="s">
        <v>98</v>
      </c>
      <c r="O72" s="10">
        <v>0.53367247154551101</v>
      </c>
      <c r="P72" s="10"/>
      <c r="Q72" s="10"/>
      <c r="R72" s="134"/>
      <c r="X72" s="50"/>
      <c r="Y72" s="50">
        <v>1</v>
      </c>
      <c r="Z72" s="50"/>
      <c r="AA72" s="50"/>
      <c r="AB72" s="50">
        <v>1</v>
      </c>
      <c r="AC72" s="118"/>
      <c r="AD72" s="119"/>
      <c r="AE72" s="119">
        <v>1</v>
      </c>
      <c r="AF72" s="119"/>
      <c r="AG72" s="119"/>
      <c r="AH72" s="119">
        <v>1</v>
      </c>
      <c r="AI72" s="119"/>
      <c r="AJ72" s="119"/>
      <c r="AK72" s="119">
        <v>1</v>
      </c>
      <c r="AL72" s="119"/>
      <c r="AM72" s="119"/>
      <c r="AN72" s="119">
        <v>1</v>
      </c>
      <c r="AO72" s="119"/>
    </row>
    <row r="73" spans="1:41" ht="22.5" customHeight="1" x14ac:dyDescent="0.55000000000000004">
      <c r="A73" s="5"/>
      <c r="B73" s="52" t="s">
        <v>66</v>
      </c>
      <c r="C73" s="110"/>
      <c r="D73" s="71">
        <v>30022147</v>
      </c>
      <c r="E73" s="71"/>
      <c r="F73" s="71"/>
      <c r="G73" s="71"/>
      <c r="H73" s="111"/>
      <c r="I73" s="64"/>
      <c r="J73" s="64"/>
      <c r="K73" s="71"/>
      <c r="L73" s="112"/>
      <c r="M73" s="8"/>
      <c r="N73" s="87" t="s">
        <v>208</v>
      </c>
      <c r="O73" s="10">
        <f>O3*2</f>
        <v>2</v>
      </c>
      <c r="P73" s="10">
        <v>22.5</v>
      </c>
      <c r="Q73" s="11" t="s">
        <v>75</v>
      </c>
      <c r="R73" s="134">
        <f t="shared" ref="R73:R101" si="5">$AB$1/P73</f>
        <v>160</v>
      </c>
      <c r="X73" s="50"/>
      <c r="Y73" s="50">
        <v>1</v>
      </c>
      <c r="Z73" s="50"/>
      <c r="AA73" s="50"/>
      <c r="AB73" s="50">
        <v>1</v>
      </c>
      <c r="AC73" s="118"/>
      <c r="AD73" s="119"/>
      <c r="AE73" s="119">
        <v>1</v>
      </c>
      <c r="AF73" s="119"/>
      <c r="AG73" s="119"/>
      <c r="AH73" s="119">
        <v>1</v>
      </c>
      <c r="AI73" s="119"/>
      <c r="AJ73" s="119"/>
      <c r="AK73" s="119">
        <v>1</v>
      </c>
      <c r="AL73" s="119"/>
      <c r="AM73" s="119"/>
      <c r="AN73" s="119">
        <v>1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>
        <v>30022148</v>
      </c>
      <c r="F74" s="71"/>
      <c r="G74" s="71"/>
      <c r="H74" s="71"/>
      <c r="I74" s="64"/>
      <c r="J74" s="64"/>
      <c r="K74" s="71"/>
      <c r="L74" s="112"/>
      <c r="M74" s="8"/>
      <c r="N74" s="87" t="s">
        <v>209</v>
      </c>
      <c r="O74" s="10">
        <f>O73</f>
        <v>2</v>
      </c>
      <c r="P74" s="10">
        <v>150</v>
      </c>
      <c r="Q74" s="11" t="s">
        <v>73</v>
      </c>
      <c r="R74" s="134">
        <f t="shared" si="5"/>
        <v>24</v>
      </c>
      <c r="X74" s="50"/>
      <c r="Y74" s="50">
        <v>1</v>
      </c>
      <c r="Z74" s="50"/>
      <c r="AA74" s="50"/>
      <c r="AB74" s="50">
        <v>1</v>
      </c>
      <c r="AC74" s="118"/>
      <c r="AD74" s="119"/>
      <c r="AE74" s="119">
        <v>1</v>
      </c>
      <c r="AF74" s="119"/>
      <c r="AG74" s="119"/>
      <c r="AH74" s="119">
        <v>1</v>
      </c>
      <c r="AI74" s="119"/>
      <c r="AJ74" s="119"/>
      <c r="AK74" s="119">
        <v>1</v>
      </c>
      <c r="AL74" s="119"/>
      <c r="AM74" s="119"/>
      <c r="AN74" s="119">
        <v>1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>
        <v>30022149</v>
      </c>
      <c r="G75" s="71"/>
      <c r="H75" s="71"/>
      <c r="I75" s="64"/>
      <c r="J75" s="64"/>
      <c r="K75" s="71"/>
      <c r="L75" s="112"/>
      <c r="M75" s="8"/>
      <c r="N75" s="87" t="s">
        <v>212</v>
      </c>
      <c r="O75" s="10">
        <f t="shared" ref="O75:O76" si="6">O74</f>
        <v>2</v>
      </c>
      <c r="P75" s="10">
        <v>36</v>
      </c>
      <c r="Q75" s="11" t="s">
        <v>475</v>
      </c>
      <c r="R75" s="134">
        <f t="shared" si="5"/>
        <v>100</v>
      </c>
      <c r="X75" s="50"/>
      <c r="Y75" s="50">
        <v>1</v>
      </c>
      <c r="Z75" s="50"/>
      <c r="AA75" s="50"/>
      <c r="AB75" s="50">
        <v>1</v>
      </c>
      <c r="AC75" s="118"/>
      <c r="AD75" s="119"/>
      <c r="AE75" s="119">
        <v>1</v>
      </c>
      <c r="AF75" s="119"/>
      <c r="AG75" s="119"/>
      <c r="AH75" s="119">
        <v>1</v>
      </c>
      <c r="AI75" s="119"/>
      <c r="AJ75" s="119"/>
      <c r="AK75" s="119">
        <v>1</v>
      </c>
      <c r="AL75" s="119"/>
      <c r="AM75" s="119"/>
      <c r="AN75" s="119">
        <v>1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129">
        <v>30022150</v>
      </c>
      <c r="H76" s="71"/>
      <c r="I76" s="64"/>
      <c r="J76" s="64"/>
      <c r="K76" s="71"/>
      <c r="L76" s="112"/>
      <c r="M76" s="8"/>
      <c r="N76" s="87" t="s">
        <v>211</v>
      </c>
      <c r="O76" s="10">
        <f t="shared" si="6"/>
        <v>2</v>
      </c>
      <c r="P76" s="10">
        <v>72</v>
      </c>
      <c r="Q76" s="11" t="s">
        <v>463</v>
      </c>
      <c r="R76" s="134">
        <f t="shared" si="5"/>
        <v>50</v>
      </c>
      <c r="X76" s="50"/>
      <c r="Y76" s="50">
        <v>1</v>
      </c>
      <c r="Z76" s="50"/>
      <c r="AA76" s="50"/>
      <c r="AB76" s="50">
        <v>1</v>
      </c>
      <c r="AC76" s="118"/>
      <c r="AD76" s="119"/>
      <c r="AE76" s="119">
        <v>1</v>
      </c>
      <c r="AF76" s="119"/>
      <c r="AG76" s="119"/>
      <c r="AH76" s="119">
        <v>1</v>
      </c>
      <c r="AI76" s="119"/>
      <c r="AJ76" s="119"/>
      <c r="AK76" s="119">
        <v>1</v>
      </c>
      <c r="AL76" s="119"/>
      <c r="AM76" s="119"/>
      <c r="AN76" s="119">
        <v>1</v>
      </c>
    </row>
    <row r="77" spans="1:41" ht="22.5" customHeight="1" x14ac:dyDescent="0.55000000000000004">
      <c r="A77" s="5"/>
      <c r="B77" s="52"/>
      <c r="C77" s="110"/>
      <c r="D77" s="71"/>
      <c r="E77" s="71"/>
      <c r="F77" s="71"/>
      <c r="G77" s="129"/>
      <c r="H77" s="71"/>
      <c r="I77" s="64"/>
      <c r="J77" s="64"/>
      <c r="K77" s="71"/>
      <c r="L77" s="112"/>
      <c r="M77" s="8"/>
      <c r="N77" s="87"/>
      <c r="O77" s="10"/>
      <c r="P77" s="10"/>
      <c r="Q77" s="11" t="s">
        <v>464</v>
      </c>
      <c r="R77" s="134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71"/>
      <c r="H78" s="71">
        <v>10030776</v>
      </c>
      <c r="I78" s="64"/>
      <c r="J78" s="64"/>
      <c r="K78" s="71"/>
      <c r="L78" s="112"/>
      <c r="M78" s="8"/>
      <c r="N78" s="87" t="s">
        <v>210</v>
      </c>
      <c r="O78" s="10">
        <f>O76</f>
        <v>2</v>
      </c>
      <c r="P78" s="10"/>
      <c r="Q78" s="11"/>
      <c r="R78" s="134"/>
      <c r="X78" s="50"/>
      <c r="Y78" s="50">
        <v>1</v>
      </c>
      <c r="Z78" s="50"/>
      <c r="AA78" s="50"/>
      <c r="AB78" s="50">
        <v>1</v>
      </c>
      <c r="AC78" s="118"/>
      <c r="AD78" s="119"/>
      <c r="AE78" s="119">
        <v>1</v>
      </c>
      <c r="AF78" s="119"/>
      <c r="AG78" s="119"/>
      <c r="AH78" s="119">
        <v>1</v>
      </c>
      <c r="AI78" s="119"/>
      <c r="AJ78" s="119"/>
      <c r="AK78" s="119">
        <v>1</v>
      </c>
      <c r="AL78" s="119"/>
      <c r="AM78" s="119"/>
      <c r="AN78" s="119">
        <v>1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>
        <v>30022151</v>
      </c>
      <c r="G79" s="71"/>
      <c r="H79" s="71"/>
      <c r="I79" s="71"/>
      <c r="J79" s="64"/>
      <c r="K79" s="64"/>
      <c r="L79" s="112"/>
      <c r="M79" s="8"/>
      <c r="N79" s="87" t="s">
        <v>213</v>
      </c>
      <c r="O79" s="10">
        <f>O74</f>
        <v>2</v>
      </c>
      <c r="P79" s="10">
        <v>9</v>
      </c>
      <c r="Q79" s="11" t="s">
        <v>473</v>
      </c>
      <c r="R79" s="134">
        <f t="shared" si="5"/>
        <v>400</v>
      </c>
      <c r="X79" s="50"/>
      <c r="Y79" s="50">
        <v>1</v>
      </c>
      <c r="Z79" s="50"/>
      <c r="AA79" s="50"/>
      <c r="AB79" s="50">
        <v>1</v>
      </c>
      <c r="AC79" s="118"/>
      <c r="AD79" s="119"/>
      <c r="AE79" s="119">
        <v>1</v>
      </c>
      <c r="AF79" s="119"/>
      <c r="AG79" s="119"/>
      <c r="AH79" s="119">
        <v>1</v>
      </c>
      <c r="AI79" s="119"/>
      <c r="AJ79" s="119"/>
      <c r="AK79" s="119">
        <v>1</v>
      </c>
      <c r="AL79" s="119"/>
      <c r="AM79" s="119"/>
      <c r="AN79" s="119">
        <v>1</v>
      </c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71"/>
      <c r="G80" s="129">
        <v>30022152</v>
      </c>
      <c r="H80" s="71"/>
      <c r="I80" s="71"/>
      <c r="J80" s="64"/>
      <c r="K80" s="64"/>
      <c r="L80" s="112"/>
      <c r="M80" s="8"/>
      <c r="N80" s="87" t="s">
        <v>214</v>
      </c>
      <c r="O80" s="10">
        <f>O74</f>
        <v>2</v>
      </c>
      <c r="P80" s="10">
        <v>12</v>
      </c>
      <c r="Q80" s="11" t="s">
        <v>462</v>
      </c>
      <c r="R80" s="134">
        <f t="shared" si="5"/>
        <v>300</v>
      </c>
      <c r="X80" s="50"/>
      <c r="Y80" s="50">
        <v>1</v>
      </c>
      <c r="Z80" s="50"/>
      <c r="AA80" s="50"/>
      <c r="AB80" s="50">
        <v>1</v>
      </c>
      <c r="AC80" s="118"/>
      <c r="AD80" s="119"/>
      <c r="AE80" s="119">
        <v>1</v>
      </c>
      <c r="AF80" s="119"/>
      <c r="AG80" s="119"/>
      <c r="AH80" s="119">
        <v>1</v>
      </c>
      <c r="AI80" s="119"/>
      <c r="AJ80" s="119"/>
      <c r="AK80" s="119">
        <v>1</v>
      </c>
      <c r="AL80" s="119"/>
      <c r="AM80" s="119"/>
      <c r="AN80" s="119">
        <v>1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/>
      <c r="H81" s="71">
        <v>10030777</v>
      </c>
      <c r="I81" s="71"/>
      <c r="J81" s="64"/>
      <c r="K81" s="64"/>
      <c r="L81" s="112"/>
      <c r="M81" s="8"/>
      <c r="N81" s="87" t="s">
        <v>215</v>
      </c>
      <c r="O81" s="10">
        <f>O74</f>
        <v>2</v>
      </c>
      <c r="P81" s="10"/>
      <c r="Q81" s="11"/>
      <c r="R81" s="134"/>
      <c r="X81" s="50"/>
      <c r="Y81" s="50">
        <v>1</v>
      </c>
      <c r="Z81" s="50"/>
      <c r="AA81" s="50"/>
      <c r="AB81" s="50">
        <v>1</v>
      </c>
      <c r="AC81" s="118"/>
      <c r="AD81" s="119"/>
      <c r="AE81" s="119">
        <v>1</v>
      </c>
      <c r="AF81" s="119"/>
      <c r="AG81" s="119"/>
      <c r="AH81" s="119">
        <v>1</v>
      </c>
      <c r="AI81" s="119"/>
      <c r="AJ81" s="119"/>
      <c r="AK81" s="119">
        <v>1</v>
      </c>
      <c r="AL81" s="119"/>
      <c r="AM81" s="119"/>
      <c r="AN81" s="119">
        <v>1</v>
      </c>
    </row>
    <row r="82" spans="1:41" ht="22.5" customHeight="1" x14ac:dyDescent="0.55000000000000004">
      <c r="A82" s="5"/>
      <c r="B82" s="52" t="s">
        <v>66</v>
      </c>
      <c r="C82" s="110"/>
      <c r="D82" s="71"/>
      <c r="E82" s="71"/>
      <c r="F82" s="71">
        <v>30022154</v>
      </c>
      <c r="G82" s="71"/>
      <c r="H82" s="71"/>
      <c r="I82" s="71"/>
      <c r="J82" s="64"/>
      <c r="K82" s="64"/>
      <c r="L82" s="112"/>
      <c r="M82" s="8"/>
      <c r="N82" s="87" t="s">
        <v>217</v>
      </c>
      <c r="O82" s="10">
        <f>O74</f>
        <v>2</v>
      </c>
      <c r="P82" s="10">
        <v>9</v>
      </c>
      <c r="Q82" s="11" t="s">
        <v>474</v>
      </c>
      <c r="R82" s="134">
        <f t="shared" si="5"/>
        <v>400</v>
      </c>
      <c r="X82" s="50"/>
      <c r="Y82" s="50">
        <v>1</v>
      </c>
      <c r="Z82" s="50"/>
      <c r="AA82" s="50"/>
      <c r="AB82" s="50">
        <v>1</v>
      </c>
      <c r="AC82" s="118"/>
      <c r="AD82" s="119"/>
      <c r="AE82" s="119">
        <v>1</v>
      </c>
      <c r="AF82" s="119"/>
      <c r="AG82" s="119"/>
      <c r="AH82" s="119">
        <v>1</v>
      </c>
      <c r="AI82" s="119"/>
      <c r="AJ82" s="119"/>
      <c r="AK82" s="119">
        <v>1</v>
      </c>
      <c r="AL82" s="119"/>
      <c r="AM82" s="119"/>
      <c r="AN82" s="119">
        <v>1</v>
      </c>
    </row>
    <row r="83" spans="1:41" ht="22.5" customHeight="1" x14ac:dyDescent="0.55000000000000004">
      <c r="A83" s="5"/>
      <c r="B83" s="52" t="s">
        <v>66</v>
      </c>
      <c r="C83" s="110"/>
      <c r="D83" s="71"/>
      <c r="E83" s="71"/>
      <c r="F83" s="71"/>
      <c r="G83" s="71">
        <v>10030778</v>
      </c>
      <c r="H83" s="71"/>
      <c r="I83" s="71"/>
      <c r="J83" s="64"/>
      <c r="K83" s="64"/>
      <c r="L83" s="112"/>
      <c r="M83" s="8"/>
      <c r="N83" s="87" t="s">
        <v>216</v>
      </c>
      <c r="O83" s="10">
        <f>O74</f>
        <v>2</v>
      </c>
      <c r="P83" s="10"/>
      <c r="Q83" s="11"/>
      <c r="R83" s="134"/>
      <c r="X83" s="50"/>
      <c r="Y83" s="50">
        <v>1</v>
      </c>
      <c r="Z83" s="50"/>
      <c r="AA83" s="50"/>
      <c r="AB83" s="50">
        <v>1</v>
      </c>
      <c r="AC83" s="118"/>
      <c r="AD83" s="119"/>
      <c r="AE83" s="119">
        <v>1</v>
      </c>
      <c r="AF83" s="119"/>
      <c r="AG83" s="119"/>
      <c r="AH83" s="119">
        <v>1</v>
      </c>
      <c r="AI83" s="119"/>
      <c r="AJ83" s="119"/>
      <c r="AK83" s="119">
        <v>1</v>
      </c>
      <c r="AL83" s="119"/>
      <c r="AM83" s="119"/>
      <c r="AN83" s="119">
        <v>1</v>
      </c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10034196</v>
      </c>
      <c r="F84" s="71"/>
      <c r="G84" s="71"/>
      <c r="H84" s="71"/>
      <c r="I84" s="64"/>
      <c r="J84" s="64"/>
      <c r="K84" s="71"/>
      <c r="L84" s="112"/>
      <c r="M84" s="8"/>
      <c r="N84" s="87" t="s">
        <v>231</v>
      </c>
      <c r="O84" s="10">
        <v>0.16632080789507631</v>
      </c>
      <c r="P84" s="10"/>
      <c r="Q84" s="10"/>
      <c r="R84" s="134"/>
      <c r="X84" s="50"/>
      <c r="Y84" s="50">
        <v>1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v>1</v>
      </c>
      <c r="AI84" s="119"/>
      <c r="AJ84" s="119"/>
      <c r="AK84" s="119">
        <v>1</v>
      </c>
      <c r="AL84" s="119"/>
      <c r="AM84" s="119"/>
      <c r="AN84" s="119">
        <v>1</v>
      </c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10033352</v>
      </c>
      <c r="F85" s="71"/>
      <c r="G85" s="71"/>
      <c r="H85" s="71"/>
      <c r="I85" s="64"/>
      <c r="J85" s="64"/>
      <c r="K85" s="71"/>
      <c r="L85" s="112"/>
      <c r="M85" s="8"/>
      <c r="N85" s="87" t="s">
        <v>93</v>
      </c>
      <c r="O85" s="10">
        <v>19.467376724562694</v>
      </c>
      <c r="P85" s="10"/>
      <c r="Q85" s="10"/>
      <c r="R85" s="134"/>
      <c r="X85" s="50"/>
      <c r="Y85" s="50">
        <v>1</v>
      </c>
      <c r="Z85" s="50"/>
      <c r="AA85" s="50"/>
      <c r="AB85" s="50">
        <v>1</v>
      </c>
      <c r="AC85" s="118"/>
      <c r="AD85" s="119"/>
      <c r="AE85" s="119">
        <v>1</v>
      </c>
      <c r="AF85" s="119"/>
      <c r="AG85" s="119"/>
      <c r="AH85" s="119">
        <v>1</v>
      </c>
      <c r="AI85" s="119"/>
      <c r="AJ85" s="119"/>
      <c r="AK85" s="119">
        <v>1</v>
      </c>
      <c r="AL85" s="119"/>
      <c r="AM85" s="119"/>
      <c r="AN85" s="119">
        <v>1</v>
      </c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10033353</v>
      </c>
      <c r="F86" s="71"/>
      <c r="G86" s="71"/>
      <c r="H86" s="71"/>
      <c r="I86" s="64"/>
      <c r="J86" s="64"/>
      <c r="K86" s="71"/>
      <c r="L86" s="112"/>
      <c r="M86" s="8"/>
      <c r="N86" s="87" t="s">
        <v>94</v>
      </c>
      <c r="O86" s="10">
        <v>0.86907931806083449</v>
      </c>
      <c r="P86" s="10"/>
      <c r="Q86" s="10"/>
      <c r="R86" s="134"/>
      <c r="X86" s="50"/>
      <c r="Y86" s="50">
        <v>1</v>
      </c>
      <c r="Z86" s="50"/>
      <c r="AA86" s="50"/>
      <c r="AB86" s="50">
        <v>1</v>
      </c>
      <c r="AC86" s="118"/>
      <c r="AD86" s="119"/>
      <c r="AE86" s="119">
        <v>1</v>
      </c>
      <c r="AF86" s="119"/>
      <c r="AG86" s="119"/>
      <c r="AH86" s="119">
        <v>1</v>
      </c>
      <c r="AI86" s="119"/>
      <c r="AJ86" s="119"/>
      <c r="AK86" s="119">
        <v>1</v>
      </c>
      <c r="AL86" s="119"/>
      <c r="AM86" s="119"/>
      <c r="AN86" s="119">
        <v>1</v>
      </c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10033354</v>
      </c>
      <c r="F87" s="71"/>
      <c r="G87" s="71"/>
      <c r="H87" s="71"/>
      <c r="I87" s="64"/>
      <c r="J87" s="64"/>
      <c r="K87" s="71"/>
      <c r="L87" s="112"/>
      <c r="M87" s="8"/>
      <c r="N87" s="87" t="s">
        <v>95</v>
      </c>
      <c r="O87" s="10">
        <v>0.17381586361216689</v>
      </c>
      <c r="P87" s="10"/>
      <c r="Q87" s="10"/>
      <c r="R87" s="134"/>
      <c r="X87" s="50"/>
      <c r="Y87" s="50">
        <v>1</v>
      </c>
      <c r="Z87" s="50"/>
      <c r="AA87" s="50"/>
      <c r="AB87" s="50">
        <v>1</v>
      </c>
      <c r="AC87" s="118"/>
      <c r="AD87" s="119"/>
      <c r="AE87" s="119">
        <v>1</v>
      </c>
      <c r="AF87" s="119"/>
      <c r="AG87" s="119"/>
      <c r="AH87" s="119">
        <v>1</v>
      </c>
      <c r="AI87" s="119"/>
      <c r="AJ87" s="119"/>
      <c r="AK87" s="119">
        <v>1</v>
      </c>
      <c r="AL87" s="119"/>
      <c r="AM87" s="119"/>
      <c r="AN87" s="119">
        <v>1</v>
      </c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10033355</v>
      </c>
      <c r="F88" s="71"/>
      <c r="G88" s="71"/>
      <c r="H88" s="71"/>
      <c r="I88" s="64"/>
      <c r="J88" s="64"/>
      <c r="K88" s="71"/>
      <c r="L88" s="112"/>
      <c r="M88" s="8"/>
      <c r="N88" s="87" t="s">
        <v>96</v>
      </c>
      <c r="O88" s="10">
        <v>12.688558043688184</v>
      </c>
      <c r="P88" s="10"/>
      <c r="Q88" s="10"/>
      <c r="R88" s="134"/>
      <c r="X88" s="50"/>
      <c r="Y88" s="50">
        <v>1</v>
      </c>
      <c r="Z88" s="50"/>
      <c r="AA88" s="50"/>
      <c r="AB88" s="50">
        <v>1</v>
      </c>
      <c r="AC88" s="118"/>
      <c r="AD88" s="119"/>
      <c r="AE88" s="119">
        <v>1</v>
      </c>
      <c r="AF88" s="119"/>
      <c r="AG88" s="119"/>
      <c r="AH88" s="119">
        <v>1</v>
      </c>
      <c r="AI88" s="119"/>
      <c r="AJ88" s="119"/>
      <c r="AK88" s="119">
        <v>1</v>
      </c>
      <c r="AL88" s="119"/>
      <c r="AM88" s="119"/>
      <c r="AN88" s="119">
        <v>1</v>
      </c>
      <c r="AO88" s="119"/>
    </row>
    <row r="89" spans="1:41" ht="22.5" customHeight="1" x14ac:dyDescent="0.55000000000000004">
      <c r="A89" s="5"/>
      <c r="B89" s="52" t="s">
        <v>66</v>
      </c>
      <c r="C89" s="110"/>
      <c r="D89" s="71"/>
      <c r="E89" s="71">
        <v>10033356</v>
      </c>
      <c r="F89" s="71"/>
      <c r="G89" s="71"/>
      <c r="H89" s="71"/>
      <c r="I89" s="64"/>
      <c r="J89" s="64"/>
      <c r="K89" s="71"/>
      <c r="L89" s="112"/>
      <c r="M89" s="8"/>
      <c r="N89" s="87" t="s">
        <v>97</v>
      </c>
      <c r="O89" s="10">
        <v>1.738158636121669</v>
      </c>
      <c r="P89" s="10"/>
      <c r="Q89" s="10"/>
      <c r="R89" s="134"/>
      <c r="X89" s="50"/>
      <c r="Y89" s="50">
        <v>1</v>
      </c>
      <c r="Z89" s="50"/>
      <c r="AA89" s="50"/>
      <c r="AB89" s="50">
        <v>1</v>
      </c>
      <c r="AC89" s="118"/>
      <c r="AD89" s="119"/>
      <c r="AE89" s="119">
        <v>1</v>
      </c>
      <c r="AF89" s="119"/>
      <c r="AG89" s="119"/>
      <c r="AH89" s="119">
        <v>1</v>
      </c>
      <c r="AI89" s="119"/>
      <c r="AJ89" s="119"/>
      <c r="AK89" s="119">
        <v>1</v>
      </c>
      <c r="AL89" s="119"/>
      <c r="AM89" s="119"/>
      <c r="AN89" s="119">
        <v>1</v>
      </c>
      <c r="AO89" s="119"/>
    </row>
    <row r="90" spans="1:41" ht="22.5" customHeight="1" x14ac:dyDescent="0.55000000000000004">
      <c r="A90" s="5"/>
      <c r="B90" s="52" t="s">
        <v>66</v>
      </c>
      <c r="C90" s="110"/>
      <c r="D90" s="71"/>
      <c r="E90" s="71">
        <v>10033357</v>
      </c>
      <c r="F90" s="71"/>
      <c r="G90" s="71"/>
      <c r="H90" s="71"/>
      <c r="I90" s="64"/>
      <c r="J90" s="64"/>
      <c r="K90" s="71"/>
      <c r="L90" s="112"/>
      <c r="M90" s="8"/>
      <c r="N90" s="87" t="s">
        <v>98</v>
      </c>
      <c r="O90" s="10">
        <v>0.69526345444866755</v>
      </c>
      <c r="P90" s="10"/>
      <c r="Q90" s="10"/>
      <c r="R90" s="134"/>
      <c r="X90" s="50"/>
      <c r="Y90" s="50">
        <v>1</v>
      </c>
      <c r="Z90" s="50"/>
      <c r="AA90" s="50"/>
      <c r="AB90" s="50">
        <v>1</v>
      </c>
      <c r="AC90" s="118"/>
      <c r="AD90" s="119"/>
      <c r="AE90" s="119">
        <v>1</v>
      </c>
      <c r="AF90" s="119"/>
      <c r="AG90" s="119"/>
      <c r="AH90" s="119">
        <v>1</v>
      </c>
      <c r="AI90" s="119"/>
      <c r="AJ90" s="119"/>
      <c r="AK90" s="119">
        <v>1</v>
      </c>
      <c r="AL90" s="119"/>
      <c r="AM90" s="119"/>
      <c r="AN90" s="119">
        <v>1</v>
      </c>
      <c r="AO90" s="119"/>
    </row>
    <row r="91" spans="1:41" ht="22.5" customHeight="1" x14ac:dyDescent="0.55000000000000004">
      <c r="A91" s="5"/>
      <c r="B91" s="52" t="s">
        <v>66</v>
      </c>
      <c r="C91" s="110"/>
      <c r="D91" s="71">
        <v>30022155</v>
      </c>
      <c r="E91" s="71"/>
      <c r="F91" s="71"/>
      <c r="G91" s="71"/>
      <c r="H91" s="111"/>
      <c r="I91" s="71"/>
      <c r="J91" s="64"/>
      <c r="K91" s="64"/>
      <c r="L91" s="112"/>
      <c r="M91" s="8"/>
      <c r="N91" s="87" t="s">
        <v>218</v>
      </c>
      <c r="O91" s="10">
        <f>O3</f>
        <v>1</v>
      </c>
      <c r="P91" s="10">
        <v>22.5</v>
      </c>
      <c r="Q91" s="11" t="s">
        <v>75</v>
      </c>
      <c r="R91" s="134">
        <f t="shared" si="5"/>
        <v>160</v>
      </c>
      <c r="X91" s="50"/>
      <c r="Y91" s="50">
        <v>1</v>
      </c>
      <c r="Z91" s="50"/>
      <c r="AA91" s="50"/>
      <c r="AB91" s="50">
        <v>1</v>
      </c>
      <c r="AC91" s="118"/>
      <c r="AD91" s="119"/>
      <c r="AE91" s="119">
        <v>1</v>
      </c>
      <c r="AF91" s="119"/>
      <c r="AG91" s="119"/>
      <c r="AH91" s="119">
        <v>1</v>
      </c>
      <c r="AI91" s="119"/>
      <c r="AJ91" s="119"/>
      <c r="AK91" s="119">
        <v>1</v>
      </c>
      <c r="AL91" s="119"/>
      <c r="AM91" s="119"/>
      <c r="AN91" s="119">
        <v>1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>
        <v>30022156</v>
      </c>
      <c r="F92" s="71"/>
      <c r="G92" s="71"/>
      <c r="H92" s="71"/>
      <c r="I92" s="71"/>
      <c r="J92" s="64"/>
      <c r="K92" s="64"/>
      <c r="L92" s="112"/>
      <c r="M92" s="8"/>
      <c r="N92" s="87" t="s">
        <v>219</v>
      </c>
      <c r="O92" s="10">
        <f>O91</f>
        <v>1</v>
      </c>
      <c r="P92" s="10">
        <v>75</v>
      </c>
      <c r="Q92" s="139" t="s">
        <v>482</v>
      </c>
      <c r="R92" s="134">
        <f t="shared" si="5"/>
        <v>48</v>
      </c>
      <c r="X92" s="50"/>
      <c r="Y92" s="50">
        <v>1</v>
      </c>
      <c r="Z92" s="50"/>
      <c r="AA92" s="50"/>
      <c r="AB92" s="50">
        <v>1</v>
      </c>
      <c r="AC92" s="118"/>
      <c r="AD92" s="119"/>
      <c r="AE92" s="119">
        <v>1</v>
      </c>
      <c r="AF92" s="119"/>
      <c r="AG92" s="119"/>
      <c r="AH92" s="119">
        <v>1</v>
      </c>
      <c r="AI92" s="119"/>
      <c r="AJ92" s="119"/>
      <c r="AK92" s="119">
        <v>1</v>
      </c>
      <c r="AL92" s="119"/>
      <c r="AM92" s="119"/>
      <c r="AN92" s="119">
        <v>1</v>
      </c>
    </row>
    <row r="93" spans="1:41" ht="22.5" customHeight="1" x14ac:dyDescent="0.55000000000000004">
      <c r="A93" s="5"/>
      <c r="B93" s="52"/>
      <c r="C93" s="110"/>
      <c r="D93" s="71"/>
      <c r="E93" s="71"/>
      <c r="F93" s="71"/>
      <c r="G93" s="71"/>
      <c r="H93" s="71"/>
      <c r="I93" s="71"/>
      <c r="J93" s="64"/>
      <c r="K93" s="64"/>
      <c r="L93" s="112"/>
      <c r="M93" s="8"/>
      <c r="N93" s="87"/>
      <c r="O93" s="10"/>
      <c r="P93" s="10">
        <v>75</v>
      </c>
      <c r="Q93" s="139" t="s">
        <v>483</v>
      </c>
      <c r="R93" s="134">
        <f t="shared" si="5"/>
        <v>48</v>
      </c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/>
      <c r="F94" s="71">
        <v>30022157</v>
      </c>
      <c r="G94" s="71"/>
      <c r="H94" s="71"/>
      <c r="I94" s="71"/>
      <c r="J94" s="64"/>
      <c r="K94" s="64"/>
      <c r="L94" s="112"/>
      <c r="M94" s="8"/>
      <c r="N94" s="87" t="s">
        <v>222</v>
      </c>
      <c r="O94" s="10">
        <f>O92</f>
        <v>1</v>
      </c>
      <c r="P94" s="10">
        <v>36</v>
      </c>
      <c r="Q94" s="11" t="s">
        <v>470</v>
      </c>
      <c r="R94" s="134">
        <f t="shared" si="5"/>
        <v>100</v>
      </c>
      <c r="X94" s="50"/>
      <c r="Y94" s="50">
        <v>1</v>
      </c>
      <c r="Z94" s="50"/>
      <c r="AA94" s="50"/>
      <c r="AB94" s="50">
        <v>1</v>
      </c>
      <c r="AC94" s="118"/>
      <c r="AD94" s="119"/>
      <c r="AE94" s="119">
        <v>1</v>
      </c>
      <c r="AF94" s="119"/>
      <c r="AG94" s="119"/>
      <c r="AH94" s="119">
        <v>1</v>
      </c>
      <c r="AI94" s="119"/>
      <c r="AJ94" s="119"/>
      <c r="AK94" s="119">
        <v>1</v>
      </c>
      <c r="AL94" s="119"/>
      <c r="AM94" s="119"/>
      <c r="AN94" s="119">
        <v>1</v>
      </c>
    </row>
    <row r="95" spans="1:41" ht="22.5" customHeight="1" x14ac:dyDescent="0.55000000000000004">
      <c r="A95" s="5"/>
      <c r="B95" s="52" t="s">
        <v>66</v>
      </c>
      <c r="C95" s="110"/>
      <c r="D95" s="71"/>
      <c r="E95" s="71"/>
      <c r="F95" s="71"/>
      <c r="G95" s="129">
        <v>30022158</v>
      </c>
      <c r="H95" s="71"/>
      <c r="I95" s="71"/>
      <c r="J95" s="64"/>
      <c r="K95" s="64"/>
      <c r="L95" s="112"/>
      <c r="M95" s="8"/>
      <c r="N95" s="87" t="s">
        <v>221</v>
      </c>
      <c r="O95" s="10">
        <f t="shared" ref="O95" si="7">O94</f>
        <v>1</v>
      </c>
      <c r="P95" s="10">
        <v>72</v>
      </c>
      <c r="Q95" s="11" t="s">
        <v>463</v>
      </c>
      <c r="R95" s="134">
        <f t="shared" si="5"/>
        <v>50</v>
      </c>
      <c r="X95" s="50"/>
      <c r="Y95" s="50">
        <v>1</v>
      </c>
      <c r="Z95" s="50"/>
      <c r="AA95" s="50"/>
      <c r="AB95" s="50">
        <v>1</v>
      </c>
      <c r="AC95" s="118"/>
      <c r="AD95" s="119"/>
      <c r="AE95" s="119">
        <v>1</v>
      </c>
      <c r="AF95" s="119"/>
      <c r="AG95" s="119"/>
      <c r="AH95" s="119">
        <v>1</v>
      </c>
      <c r="AI95" s="119"/>
      <c r="AJ95" s="119"/>
      <c r="AK95" s="119">
        <v>1</v>
      </c>
      <c r="AL95" s="119"/>
      <c r="AM95" s="119"/>
      <c r="AN95" s="119">
        <v>1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129"/>
      <c r="H96" s="71"/>
      <c r="I96" s="71"/>
      <c r="J96" s="64"/>
      <c r="K96" s="64"/>
      <c r="L96" s="112"/>
      <c r="M96" s="8"/>
      <c r="N96" s="87"/>
      <c r="O96" s="10"/>
      <c r="P96" s="10"/>
      <c r="Q96" s="11" t="s">
        <v>464</v>
      </c>
      <c r="R96" s="134"/>
      <c r="X96" s="50"/>
      <c r="Y96" s="50"/>
      <c r="Z96" s="50"/>
      <c r="AA96" s="50"/>
      <c r="AB96" s="50"/>
      <c r="AC96" s="118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/>
      <c r="F97" s="71"/>
      <c r="G97" s="71"/>
      <c r="H97" s="71">
        <v>10030779</v>
      </c>
      <c r="I97" s="71"/>
      <c r="J97" s="64"/>
      <c r="K97" s="64"/>
      <c r="L97" s="112"/>
      <c r="M97" s="8"/>
      <c r="N97" s="87" t="s">
        <v>220</v>
      </c>
      <c r="O97" s="10">
        <f>O95</f>
        <v>1</v>
      </c>
      <c r="P97" s="10"/>
      <c r="Q97" s="11"/>
      <c r="R97" s="134"/>
      <c r="X97" s="50"/>
      <c r="Y97" s="50">
        <v>1</v>
      </c>
      <c r="Z97" s="50"/>
      <c r="AA97" s="50"/>
      <c r="AB97" s="50">
        <v>1</v>
      </c>
      <c r="AC97" s="118"/>
      <c r="AD97" s="119"/>
      <c r="AE97" s="119">
        <v>1</v>
      </c>
      <c r="AF97" s="119"/>
      <c r="AG97" s="119"/>
      <c r="AH97" s="119">
        <v>1</v>
      </c>
      <c r="AI97" s="119"/>
      <c r="AJ97" s="119"/>
      <c r="AK97" s="119">
        <v>1</v>
      </c>
      <c r="AL97" s="119"/>
      <c r="AM97" s="119"/>
      <c r="AN97" s="119">
        <v>1</v>
      </c>
    </row>
    <row r="98" spans="1:41" ht="22.5" customHeight="1" x14ac:dyDescent="0.55000000000000004">
      <c r="A98" s="5"/>
      <c r="B98" s="52"/>
      <c r="C98" s="110"/>
      <c r="D98" s="71"/>
      <c r="E98" s="71"/>
      <c r="F98" s="71">
        <v>30023081</v>
      </c>
      <c r="G98" s="71"/>
      <c r="H98" s="131"/>
      <c r="I98" s="64"/>
      <c r="J98" s="64"/>
      <c r="K98" s="71"/>
      <c r="L98" s="112"/>
      <c r="M98" s="8"/>
      <c r="N98" s="87" t="s">
        <v>224</v>
      </c>
      <c r="O98" s="10">
        <f>O99</f>
        <v>1</v>
      </c>
      <c r="P98" s="10">
        <v>9</v>
      </c>
      <c r="Q98" s="11" t="s">
        <v>473</v>
      </c>
      <c r="R98" s="134">
        <f>$Y$1/P98</f>
        <v>111.11111111111111</v>
      </c>
      <c r="X98" s="50">
        <f>$X$1/R98</f>
        <v>0</v>
      </c>
      <c r="Y98" s="50">
        <v>1</v>
      </c>
      <c r="Z98" s="50"/>
      <c r="AA98" s="50"/>
      <c r="AB98" s="50">
        <v>1</v>
      </c>
      <c r="AC98" s="118"/>
      <c r="AD98" s="119"/>
      <c r="AE98" s="119">
        <v>1</v>
      </c>
      <c r="AF98" s="119"/>
      <c r="AG98" s="119"/>
      <c r="AH98" s="119">
        <v>1</v>
      </c>
      <c r="AI98" s="119"/>
      <c r="AJ98" s="119"/>
      <c r="AK98" s="119">
        <v>1</v>
      </c>
      <c r="AL98" s="119"/>
      <c r="AM98" s="119">
        <f>$X$1/R98</f>
        <v>0</v>
      </c>
      <c r="AN98" s="119">
        <v>1</v>
      </c>
    </row>
    <row r="99" spans="1:41" ht="22.5" customHeight="1" x14ac:dyDescent="0.55000000000000004">
      <c r="A99" s="5"/>
      <c r="B99" s="52"/>
      <c r="C99" s="110"/>
      <c r="D99" s="71"/>
      <c r="E99" s="71"/>
      <c r="F99" s="71"/>
      <c r="G99" s="129">
        <v>30023080</v>
      </c>
      <c r="H99" s="71"/>
      <c r="I99" s="64"/>
      <c r="J99" s="64"/>
      <c r="K99" s="71"/>
      <c r="L99" s="112"/>
      <c r="M99" s="8"/>
      <c r="N99" s="87" t="s">
        <v>225</v>
      </c>
      <c r="O99" s="10">
        <f>O92</f>
        <v>1</v>
      </c>
      <c r="P99" s="10">
        <v>12</v>
      </c>
      <c r="Q99" s="11" t="s">
        <v>462</v>
      </c>
      <c r="R99" s="134">
        <f>$Y$1/P99</f>
        <v>83.333333333333329</v>
      </c>
      <c r="X99" s="50">
        <f t="shared" ref="X99" si="8">$X$1/R99</f>
        <v>0</v>
      </c>
      <c r="Y99" s="50">
        <v>1</v>
      </c>
      <c r="Z99" s="50"/>
      <c r="AA99" s="50"/>
      <c r="AB99" s="50">
        <v>1</v>
      </c>
      <c r="AC99" s="118"/>
      <c r="AD99" s="119"/>
      <c r="AE99" s="119">
        <v>1</v>
      </c>
      <c r="AF99" s="119"/>
      <c r="AG99" s="119"/>
      <c r="AH99" s="119">
        <v>1</v>
      </c>
      <c r="AI99" s="119"/>
      <c r="AJ99" s="119"/>
      <c r="AK99" s="119">
        <v>1</v>
      </c>
      <c r="AL99" s="119"/>
      <c r="AM99" s="119">
        <f t="shared" ref="AM99" si="9">$X$1/R99</f>
        <v>0</v>
      </c>
      <c r="AN99" s="119">
        <v>1</v>
      </c>
    </row>
    <row r="100" spans="1:41" ht="22.5" customHeight="1" x14ac:dyDescent="0.55000000000000004">
      <c r="A100" s="5"/>
      <c r="B100" s="52"/>
      <c r="C100" s="110"/>
      <c r="D100" s="71"/>
      <c r="E100" s="71"/>
      <c r="F100" s="71"/>
      <c r="G100" s="71"/>
      <c r="H100" s="71">
        <v>10030780</v>
      </c>
      <c r="I100" s="64"/>
      <c r="J100" s="64"/>
      <c r="K100" s="71"/>
      <c r="L100" s="112"/>
      <c r="M100" s="8"/>
      <c r="N100" s="87" t="s">
        <v>223</v>
      </c>
      <c r="O100" s="10">
        <f>O98</f>
        <v>1</v>
      </c>
      <c r="P100" s="10"/>
      <c r="Q100" s="11"/>
      <c r="R100" s="134"/>
      <c r="X100" s="50"/>
      <c r="Y100" s="50">
        <v>1</v>
      </c>
      <c r="Z100" s="50"/>
      <c r="AA100" s="50"/>
      <c r="AB100" s="50">
        <v>1</v>
      </c>
      <c r="AC100" s="118"/>
      <c r="AD100" s="119"/>
      <c r="AE100" s="119">
        <v>1</v>
      </c>
      <c r="AF100" s="119"/>
      <c r="AG100" s="119"/>
      <c r="AH100" s="119">
        <v>1</v>
      </c>
      <c r="AI100" s="119"/>
      <c r="AJ100" s="119"/>
      <c r="AK100" s="119">
        <v>1</v>
      </c>
      <c r="AL100" s="119"/>
      <c r="AM100" s="119"/>
      <c r="AN100" s="119">
        <v>1</v>
      </c>
    </row>
    <row r="101" spans="1:41" ht="22.5" customHeight="1" x14ac:dyDescent="0.55000000000000004">
      <c r="A101" s="5"/>
      <c r="B101" s="52" t="s">
        <v>66</v>
      </c>
      <c r="C101" s="110"/>
      <c r="D101" s="64"/>
      <c r="E101" s="64"/>
      <c r="F101" s="71">
        <v>30022162</v>
      </c>
      <c r="G101" s="71"/>
      <c r="H101" s="71"/>
      <c r="I101" s="71"/>
      <c r="J101" s="64"/>
      <c r="K101" s="64"/>
      <c r="L101" s="112"/>
      <c r="M101" s="8"/>
      <c r="N101" s="87" t="s">
        <v>227</v>
      </c>
      <c r="O101" s="10">
        <f>O91</f>
        <v>1</v>
      </c>
      <c r="P101" s="10">
        <v>9</v>
      </c>
      <c r="Q101" s="11" t="s">
        <v>474</v>
      </c>
      <c r="R101" s="134">
        <f t="shared" si="5"/>
        <v>400</v>
      </c>
      <c r="X101" s="50"/>
      <c r="Y101" s="50">
        <v>1</v>
      </c>
      <c r="Z101" s="50"/>
      <c r="AA101" s="50"/>
      <c r="AB101" s="50">
        <v>1</v>
      </c>
      <c r="AC101" s="118"/>
      <c r="AD101" s="119"/>
      <c r="AE101" s="119">
        <v>1</v>
      </c>
      <c r="AF101" s="119"/>
      <c r="AG101" s="119"/>
      <c r="AH101" s="119">
        <v>1</v>
      </c>
      <c r="AI101" s="119"/>
      <c r="AJ101" s="119"/>
      <c r="AK101" s="119">
        <v>1</v>
      </c>
      <c r="AL101" s="119"/>
      <c r="AM101" s="119"/>
      <c r="AN101" s="119">
        <v>1</v>
      </c>
    </row>
    <row r="102" spans="1:41" ht="22.5" customHeight="1" x14ac:dyDescent="0.55000000000000004">
      <c r="A102" s="5"/>
      <c r="B102" s="52" t="s">
        <v>66</v>
      </c>
      <c r="C102" s="110"/>
      <c r="D102" s="64"/>
      <c r="E102" s="64"/>
      <c r="F102" s="71"/>
      <c r="G102" s="71">
        <v>10030781</v>
      </c>
      <c r="H102" s="71"/>
      <c r="I102" s="71"/>
      <c r="J102" s="64"/>
      <c r="K102" s="64"/>
      <c r="L102" s="112"/>
      <c r="M102" s="8"/>
      <c r="N102" s="87" t="s">
        <v>226</v>
      </c>
      <c r="O102" s="10">
        <f>O92</f>
        <v>1</v>
      </c>
      <c r="P102" s="10"/>
      <c r="Q102" s="11"/>
      <c r="R102" s="134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10034196</v>
      </c>
      <c r="F103" s="71"/>
      <c r="G103" s="71"/>
      <c r="H103" s="71"/>
      <c r="I103" s="64"/>
      <c r="J103" s="64"/>
      <c r="K103" s="71"/>
      <c r="L103" s="112"/>
      <c r="M103" s="8"/>
      <c r="N103" s="87" t="s">
        <v>231</v>
      </c>
      <c r="O103" s="10">
        <v>0.17469575231732656</v>
      </c>
      <c r="P103" s="10"/>
      <c r="Q103" s="10"/>
      <c r="R103" s="135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10033352</v>
      </c>
      <c r="F104" s="71"/>
      <c r="G104" s="71"/>
      <c r="H104" s="71"/>
      <c r="I104" s="64"/>
      <c r="J104" s="64"/>
      <c r="K104" s="71"/>
      <c r="L104" s="112"/>
      <c r="M104" s="8"/>
      <c r="N104" s="87" t="s">
        <v>93</v>
      </c>
      <c r="O104" s="10">
        <v>20.44764010939469</v>
      </c>
      <c r="P104" s="10"/>
      <c r="Q104" s="10"/>
      <c r="R104" s="135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10033353</v>
      </c>
      <c r="F105" s="71"/>
      <c r="G105" s="71"/>
      <c r="H105" s="71"/>
      <c r="I105" s="64"/>
      <c r="J105" s="64"/>
      <c r="K105" s="71"/>
      <c r="L105" s="112"/>
      <c r="M105" s="8"/>
      <c r="N105" s="87" t="s">
        <v>94</v>
      </c>
      <c r="O105" s="10">
        <v>0.91284107631226297</v>
      </c>
      <c r="P105" s="10"/>
      <c r="Q105" s="10"/>
      <c r="R105" s="135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110"/>
      <c r="D106" s="71"/>
      <c r="E106" s="71">
        <v>10033354</v>
      </c>
      <c r="F106" s="71"/>
      <c r="G106" s="71"/>
      <c r="H106" s="71"/>
      <c r="I106" s="64"/>
      <c r="J106" s="64"/>
      <c r="K106" s="71"/>
      <c r="L106" s="112"/>
      <c r="M106" s="8"/>
      <c r="N106" s="87" t="s">
        <v>95</v>
      </c>
      <c r="O106" s="10">
        <v>0.18256821526245257</v>
      </c>
      <c r="P106" s="10"/>
      <c r="Q106" s="10"/>
      <c r="R106" s="135"/>
      <c r="S106" s="43"/>
      <c r="W106" s="13"/>
      <c r="X106" s="50"/>
      <c r="Z106" s="50"/>
      <c r="AA106" s="50"/>
      <c r="AB106" s="50"/>
      <c r="AC106" s="50"/>
      <c r="AD106" s="118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</row>
    <row r="107" spans="1:41" ht="22.5" customHeight="1" x14ac:dyDescent="0.55000000000000004">
      <c r="A107" s="5"/>
      <c r="B107" s="52" t="s">
        <v>66</v>
      </c>
      <c r="C107" s="110"/>
      <c r="D107" s="71"/>
      <c r="E107" s="71">
        <v>10033355</v>
      </c>
      <c r="F107" s="71"/>
      <c r="G107" s="71"/>
      <c r="H107" s="71"/>
      <c r="I107" s="64"/>
      <c r="J107" s="64"/>
      <c r="K107" s="71"/>
      <c r="L107" s="112"/>
      <c r="M107" s="8"/>
      <c r="N107" s="87" t="s">
        <v>96</v>
      </c>
      <c r="O107" s="10">
        <v>13.32747971415904</v>
      </c>
      <c r="P107" s="10"/>
      <c r="Q107" s="10"/>
      <c r="R107" s="135"/>
      <c r="S107" s="43"/>
      <c r="W107" s="13"/>
      <c r="X107" s="50"/>
      <c r="Z107" s="50"/>
      <c r="AA107" s="50"/>
      <c r="AB107" s="50"/>
      <c r="AC107" s="50"/>
      <c r="AD107" s="118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</row>
    <row r="108" spans="1:41" ht="22.5" customHeight="1" x14ac:dyDescent="0.55000000000000004">
      <c r="A108" s="5"/>
      <c r="B108" s="52" t="s">
        <v>66</v>
      </c>
      <c r="C108" s="110"/>
      <c r="D108" s="71"/>
      <c r="E108" s="71">
        <v>10033356</v>
      </c>
      <c r="F108" s="71"/>
      <c r="G108" s="71"/>
      <c r="H108" s="71"/>
      <c r="I108" s="64"/>
      <c r="J108" s="64"/>
      <c r="K108" s="71"/>
      <c r="L108" s="112"/>
      <c r="M108" s="8"/>
      <c r="N108" s="87" t="s">
        <v>97</v>
      </c>
      <c r="O108" s="10">
        <v>1.8256821526245259</v>
      </c>
      <c r="P108" s="10"/>
      <c r="Q108" s="10"/>
      <c r="R108" s="135"/>
      <c r="S108" s="43"/>
      <c r="W108" s="13"/>
      <c r="X108" s="50"/>
      <c r="Z108" s="50"/>
      <c r="AA108" s="50"/>
      <c r="AB108" s="50"/>
      <c r="AC108" s="50"/>
      <c r="AD108" s="118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</row>
    <row r="109" spans="1:41" ht="22.5" customHeight="1" x14ac:dyDescent="0.55000000000000004">
      <c r="A109" s="5"/>
      <c r="B109" s="52" t="s">
        <v>66</v>
      </c>
      <c r="C109" s="110"/>
      <c r="D109" s="71"/>
      <c r="E109" s="71">
        <v>10033357</v>
      </c>
      <c r="F109" s="71"/>
      <c r="G109" s="71"/>
      <c r="H109" s="71"/>
      <c r="I109" s="64"/>
      <c r="J109" s="64"/>
      <c r="K109" s="71"/>
      <c r="L109" s="112"/>
      <c r="M109" s="8"/>
      <c r="N109" s="87" t="s">
        <v>98</v>
      </c>
      <c r="O109" s="10">
        <v>0.73027286104981026</v>
      </c>
      <c r="P109" s="10"/>
      <c r="Q109" s="10"/>
      <c r="R109" s="135"/>
      <c r="S109" s="43"/>
      <c r="W109" s="13"/>
      <c r="X109" s="50"/>
      <c r="Z109" s="50"/>
      <c r="AA109" s="50"/>
      <c r="AB109" s="50"/>
      <c r="AC109" s="50"/>
      <c r="AD109" s="118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</row>
    <row r="110" spans="1:41" ht="22.5" customHeight="1" x14ac:dyDescent="0.55000000000000004">
      <c r="A110" s="5"/>
      <c r="B110" s="52" t="s">
        <v>66</v>
      </c>
      <c r="C110" s="63"/>
      <c r="D110" s="64">
        <v>10030465</v>
      </c>
      <c r="E110" s="64"/>
      <c r="F110" s="64"/>
      <c r="G110" s="64"/>
      <c r="H110" s="71"/>
      <c r="I110" s="71"/>
      <c r="J110" s="71"/>
      <c r="K110" s="64"/>
      <c r="L110" s="101"/>
      <c r="M110" s="8"/>
      <c r="N110" s="87" t="str">
        <f>VLOOKUP(D110,'CPI27 (5)'!$D$106:$N$162,11,0)</f>
        <v>U000409 Round lock head assembly</v>
      </c>
      <c r="O110" s="10">
        <v>1</v>
      </c>
      <c r="P110" s="10"/>
      <c r="Q110" s="11"/>
      <c r="R110" s="134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10030466</v>
      </c>
      <c r="E111" s="64"/>
      <c r="F111" s="64"/>
      <c r="G111" s="64"/>
      <c r="H111" s="71"/>
      <c r="I111" s="71"/>
      <c r="J111" s="71"/>
      <c r="L111" s="101"/>
      <c r="M111" s="8"/>
      <c r="N111" s="87" t="str">
        <f>VLOOKUP(D111,'CPI27 (5)'!$D$106:$N$162,11,0)</f>
        <v>P000492 Round lock head joint</v>
      </c>
      <c r="O111" s="10">
        <v>1</v>
      </c>
      <c r="P111" s="10"/>
      <c r="Q111" s="11"/>
      <c r="R111" s="134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63"/>
      <c r="D112" s="64">
        <v>10030467</v>
      </c>
      <c r="E112" s="64"/>
      <c r="F112" s="64"/>
      <c r="G112" s="64"/>
      <c r="H112" s="71"/>
      <c r="I112" s="71"/>
      <c r="J112" s="64"/>
      <c r="K112" s="114"/>
      <c r="L112" s="101"/>
      <c r="M112" s="8"/>
      <c r="N112" s="87" t="str">
        <f>VLOOKUP(D112,'CPI27 (5)'!$D$106:$N$162,11,0)</f>
        <v>P000538 Hexagon socket flat end set screw M4x5</v>
      </c>
      <c r="O112" s="10">
        <v>1</v>
      </c>
      <c r="P112" s="10"/>
      <c r="Q112" s="11"/>
      <c r="R112" s="134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10030454</v>
      </c>
      <c r="E113" s="64"/>
      <c r="F113" s="64"/>
      <c r="G113" s="71"/>
      <c r="H113" s="64"/>
      <c r="I113" s="64"/>
      <c r="J113" s="64"/>
      <c r="K113" s="64"/>
      <c r="L113" s="112"/>
      <c r="M113" s="8"/>
      <c r="N113" s="87" t="str">
        <f>VLOOKUP(D113,'CPI27 (5)'!$D$106:$N$162,11,0)</f>
        <v>P002726 Aluminum handle 593mm</v>
      </c>
      <c r="O113" s="10">
        <v>7</v>
      </c>
      <c r="P113" s="10"/>
      <c r="Q113" s="11"/>
      <c r="R113" s="134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10030455</v>
      </c>
      <c r="E114" s="64"/>
      <c r="F114" s="64"/>
      <c r="G114" s="71"/>
      <c r="H114" s="71"/>
      <c r="I114" s="64"/>
      <c r="J114" s="64"/>
      <c r="K114" s="64"/>
      <c r="L114" s="112"/>
      <c r="M114" s="8"/>
      <c r="N114" s="87" t="str">
        <f>VLOOKUP(D114,'CPI27 (5)'!$D$106:$N$162,11,0)</f>
        <v xml:space="preserve">P002520 Cross round self-tapping screw F </v>
      </c>
      <c r="O114" s="10">
        <v>14</v>
      </c>
      <c r="P114" s="10"/>
      <c r="Q114" s="11"/>
      <c r="R114" s="134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10030456</v>
      </c>
      <c r="E115" s="64"/>
      <c r="F115" s="64"/>
      <c r="G115" s="64"/>
      <c r="H115" s="64"/>
      <c r="I115" s="71"/>
      <c r="J115" s="71"/>
      <c r="K115" s="64"/>
      <c r="L115" s="112"/>
      <c r="M115" s="8"/>
      <c r="N115" s="87" t="str">
        <f>VLOOKUP(D115,'CPI27 (5)'!$D$106:$N$162,11,0)</f>
        <v>P002727 Plastic slide lock L=581.6mm</v>
      </c>
      <c r="O115" s="10">
        <v>7</v>
      </c>
      <c r="P115" s="10"/>
      <c r="Q115" s="11"/>
      <c r="R115" s="134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110"/>
      <c r="D116" s="64">
        <v>10030470</v>
      </c>
      <c r="E116" s="64"/>
      <c r="F116" s="64"/>
      <c r="G116" s="64"/>
      <c r="H116" s="64"/>
      <c r="I116" s="71"/>
      <c r="J116" s="71"/>
      <c r="K116" s="64"/>
      <c r="L116" s="112"/>
      <c r="M116" s="8"/>
      <c r="N116" s="87" t="str">
        <f>VLOOKUP(D116,'CPI27 (5)'!$D$106:$N$162,11,0)</f>
        <v>P002761 Drawer lock housing</v>
      </c>
      <c r="O116" s="10">
        <v>7</v>
      </c>
      <c r="P116" s="10"/>
      <c r="Q116" s="11"/>
      <c r="R116" s="134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10030471</v>
      </c>
      <c r="E117" s="64"/>
      <c r="F117" s="64"/>
      <c r="G117" s="64"/>
      <c r="H117" s="71"/>
      <c r="I117" s="71"/>
      <c r="J117" s="71"/>
      <c r="K117" s="64"/>
      <c r="L117" s="112"/>
      <c r="M117" s="8"/>
      <c r="N117" s="87" t="str">
        <f>VLOOKUP(D117,'CPI27 (5)'!$D$106:$N$162,11,0)</f>
        <v>P002762 Drawer lock tongue</v>
      </c>
      <c r="O117" s="10">
        <v>7</v>
      </c>
      <c r="P117" s="10"/>
      <c r="Q117" s="11"/>
      <c r="R117" s="134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10030472</v>
      </c>
      <c r="E118" s="64"/>
      <c r="F118" s="64"/>
      <c r="G118" s="64"/>
      <c r="H118" s="71"/>
      <c r="I118" s="71"/>
      <c r="J118" s="71"/>
      <c r="K118" s="64"/>
      <c r="L118" s="112"/>
      <c r="M118" s="8"/>
      <c r="N118" s="87" t="str">
        <f>VLOOKUP(D118,'CPI27 (5)'!$D$106:$N$162,11,0)</f>
        <v>P002763 Drawer lock spring</v>
      </c>
      <c r="O118" s="10">
        <v>7</v>
      </c>
      <c r="P118" s="10"/>
      <c r="Q118" s="11"/>
      <c r="R118" s="134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63"/>
      <c r="D119" s="64">
        <v>10034174</v>
      </c>
      <c r="E119" s="64"/>
      <c r="F119" s="64"/>
      <c r="G119" s="64"/>
      <c r="H119" s="71"/>
      <c r="I119" s="71"/>
      <c r="J119" s="71"/>
      <c r="K119" s="71"/>
      <c r="L119" s="101"/>
      <c r="M119" s="8"/>
      <c r="N119" s="87" t="str">
        <f>VLOOKUP(D119,'CPI27 (5)'!$D$106:$N$162,11,0)</f>
        <v>P002803 ball slide rail core (left)</v>
      </c>
      <c r="O119" s="10">
        <v>7</v>
      </c>
      <c r="P119" s="10"/>
      <c r="Q119" s="11"/>
      <c r="R119" s="134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63"/>
      <c r="D120" s="64">
        <v>10034175</v>
      </c>
      <c r="E120" s="64"/>
      <c r="F120" s="64"/>
      <c r="G120" s="64"/>
      <c r="H120" s="71"/>
      <c r="I120" s="71"/>
      <c r="J120" s="71"/>
      <c r="K120" s="71"/>
      <c r="L120" s="101"/>
      <c r="M120" s="8"/>
      <c r="N120" s="87" t="str">
        <f>VLOOKUP(D120,'CPI27 (5)'!$D$106:$N$162,11,0)</f>
        <v>P002804 ball slide rail shell (left)</v>
      </c>
      <c r="O120" s="10">
        <v>8</v>
      </c>
      <c r="P120" s="10"/>
      <c r="Q120" s="11"/>
      <c r="R120" s="134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110"/>
      <c r="D121" s="64">
        <v>10034176</v>
      </c>
      <c r="E121" s="64"/>
      <c r="F121" s="64"/>
      <c r="G121" s="71"/>
      <c r="H121" s="71"/>
      <c r="I121" s="71"/>
      <c r="J121" s="71"/>
      <c r="K121" s="64"/>
      <c r="L121" s="112"/>
      <c r="M121" s="8"/>
      <c r="N121" s="87" t="str">
        <f>VLOOKUP(D121,'CPI27 (5)'!$D$106:$N$162,11,0)</f>
        <v>P002805 ball slide rail core (right)</v>
      </c>
      <c r="O121" s="10">
        <v>7</v>
      </c>
      <c r="P121" s="10"/>
      <c r="Q121" s="11"/>
      <c r="R121" s="134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10034177</v>
      </c>
      <c r="E122" s="64"/>
      <c r="F122" s="64"/>
      <c r="G122" s="71"/>
      <c r="H122" s="71"/>
      <c r="I122" s="71"/>
      <c r="J122" s="71"/>
      <c r="K122" s="64"/>
      <c r="L122" s="112"/>
      <c r="M122" s="8"/>
      <c r="N122" s="87" t="str">
        <f>VLOOKUP(D122,'CPI27 (5)'!$D$106:$N$162,11,0)</f>
        <v>P002806 ball slide rail shell (right)</v>
      </c>
      <c r="O122" s="10">
        <v>8</v>
      </c>
      <c r="P122" s="10"/>
      <c r="Q122" s="11"/>
      <c r="R122" s="134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10034185</v>
      </c>
      <c r="E123" s="64"/>
      <c r="F123" s="64"/>
      <c r="G123" s="71"/>
      <c r="H123" s="71"/>
      <c r="I123" s="71"/>
      <c r="J123" s="71"/>
      <c r="K123" s="64"/>
      <c r="L123" s="112"/>
      <c r="M123" s="8"/>
      <c r="N123" s="87" t="str">
        <f>VLOOKUP(D123,'CPI27 (5)'!$D$106:$N$162,11,0)</f>
        <v>P002729 ball slide rail core (left)</v>
      </c>
      <c r="O123" s="10">
        <v>1</v>
      </c>
      <c r="P123" s="10"/>
      <c r="Q123" s="11"/>
      <c r="R123" s="134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10034186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tr">
        <f>VLOOKUP(D124,'CPI27 (5)'!$D$106:$N$162,11,0)</f>
        <v>P003213 ball slide rail core (right)</v>
      </c>
      <c r="O124" s="10">
        <v>1</v>
      </c>
      <c r="P124" s="10"/>
      <c r="Q124" s="11"/>
      <c r="R124" s="134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63"/>
      <c r="D125" s="64">
        <v>10034178</v>
      </c>
      <c r="E125" s="64"/>
      <c r="F125" s="64"/>
      <c r="G125" s="71"/>
      <c r="H125" s="71"/>
      <c r="I125" s="64"/>
      <c r="J125" s="64"/>
      <c r="K125" s="64"/>
      <c r="L125" s="101"/>
      <c r="M125" s="8"/>
      <c r="N125" s="87" t="str">
        <f>VLOOKUP(D125,'CPI27 (5)'!$D$106:$N$162,11,0)</f>
        <v>P000457 Open aluminum rivet 4x6</v>
      </c>
      <c r="O125" s="10">
        <v>46</v>
      </c>
      <c r="P125" s="10"/>
      <c r="Q125" s="11"/>
      <c r="R125" s="134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10030473</v>
      </c>
      <c r="E126" s="64"/>
      <c r="F126" s="64"/>
      <c r="G126" s="71"/>
      <c r="H126" s="71"/>
      <c r="I126" s="71"/>
      <c r="J126" s="71"/>
      <c r="K126" s="71"/>
      <c r="L126" s="101"/>
      <c r="M126" s="8"/>
      <c r="N126" s="87" t="str">
        <f>VLOOKUP(D126,'CPI27 (5)'!$D$106:$N$162,11,0)</f>
        <v>P002662 Transmission shaft Φ6*526</v>
      </c>
      <c r="O126" s="10">
        <v>1</v>
      </c>
      <c r="P126" s="10"/>
      <c r="Q126" s="11"/>
      <c r="R126" s="134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63"/>
      <c r="D127" s="64">
        <v>10034188</v>
      </c>
      <c r="E127" s="64"/>
      <c r="F127" s="64"/>
      <c r="G127" s="71"/>
      <c r="H127" s="71"/>
      <c r="I127" s="71"/>
      <c r="J127" s="71"/>
      <c r="K127" s="71"/>
      <c r="L127" s="101"/>
      <c r="M127" s="8"/>
      <c r="N127" s="87" t="str">
        <f>VLOOKUP(D127,'CPI27 (5)'!$D$106:$N$162,11,0)</f>
        <v>P002956 5″×2″ fixed caster</v>
      </c>
      <c r="O127" s="10">
        <v>2</v>
      </c>
      <c r="P127" s="10"/>
      <c r="Q127" s="11"/>
      <c r="R127" s="134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10034189</v>
      </c>
      <c r="E128" s="64"/>
      <c r="F128" s="64"/>
      <c r="G128" s="71"/>
      <c r="H128" s="71"/>
      <c r="I128" s="71"/>
      <c r="J128" s="71"/>
      <c r="K128" s="71"/>
      <c r="L128" s="112"/>
      <c r="M128" s="8"/>
      <c r="N128" s="87" t="str">
        <f>VLOOKUP(D128,'CPI27 (5)'!$D$106:$N$162,11,0)</f>
        <v>P002957  5″×2″ brake caster</v>
      </c>
      <c r="O128" s="10">
        <v>2</v>
      </c>
      <c r="P128" s="10"/>
      <c r="Q128" s="11"/>
      <c r="R128" s="134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10034960</v>
      </c>
      <c r="E129" s="115"/>
      <c r="F129" s="64"/>
      <c r="G129" s="71"/>
      <c r="H129" s="71"/>
      <c r="I129" s="71"/>
      <c r="J129" s="71"/>
      <c r="K129" s="71"/>
      <c r="L129" s="112"/>
      <c r="M129" s="8"/>
      <c r="N129" s="87" t="str">
        <f>VLOOKUP(D129,'CPI27 (5)'!$D$106:$N$162,11,0)</f>
        <v>P003455 Flat head half hexagon rivet nut</v>
      </c>
      <c r="O129" s="10">
        <v>4</v>
      </c>
      <c r="P129" s="10"/>
      <c r="Q129" s="11"/>
      <c r="R129" s="134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63"/>
      <c r="D130" s="64">
        <v>10035327</v>
      </c>
      <c r="E130" s="64"/>
      <c r="F130" s="64"/>
      <c r="G130" s="64"/>
      <c r="H130" s="64"/>
      <c r="I130" s="71"/>
      <c r="J130" s="64"/>
      <c r="K130" s="64"/>
      <c r="L130" s="101"/>
      <c r="M130" s="8"/>
      <c r="N130" s="87" t="s">
        <v>446</v>
      </c>
      <c r="O130" s="10">
        <v>16</v>
      </c>
      <c r="P130" s="10"/>
      <c r="Q130" s="11"/>
      <c r="R130" s="134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10035328</v>
      </c>
      <c r="E131" s="64"/>
      <c r="F131" s="64"/>
      <c r="G131" s="71"/>
      <c r="H131" s="71"/>
      <c r="I131" s="71"/>
      <c r="J131" s="64"/>
      <c r="K131" s="64"/>
      <c r="L131" s="112"/>
      <c r="M131" s="8"/>
      <c r="N131" s="87" t="s">
        <v>447</v>
      </c>
      <c r="O131" s="10">
        <v>16</v>
      </c>
      <c r="P131" s="10"/>
      <c r="Q131" s="11"/>
      <c r="R131" s="134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10035329</v>
      </c>
      <c r="E132" s="64"/>
      <c r="F132" s="64"/>
      <c r="G132" s="71"/>
      <c r="H132" s="71"/>
      <c r="I132" s="71"/>
      <c r="J132" s="64"/>
      <c r="K132" s="64"/>
      <c r="L132" s="112"/>
      <c r="M132" s="8"/>
      <c r="N132" s="87" t="s">
        <v>448</v>
      </c>
      <c r="O132" s="10">
        <v>16</v>
      </c>
      <c r="P132" s="10"/>
      <c r="Q132" s="11"/>
      <c r="R132" s="134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110"/>
      <c r="D133" s="64">
        <v>10035330</v>
      </c>
      <c r="E133" s="64"/>
      <c r="F133" s="64"/>
      <c r="G133" s="71"/>
      <c r="H133" s="71"/>
      <c r="I133" s="71"/>
      <c r="J133" s="71"/>
      <c r="K133" s="64"/>
      <c r="L133" s="112"/>
      <c r="M133" s="8"/>
      <c r="N133" s="87" t="s">
        <v>449</v>
      </c>
      <c r="O133" s="10">
        <v>16</v>
      </c>
      <c r="P133" s="10"/>
      <c r="Q133" s="11"/>
      <c r="R133" s="134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10034191</v>
      </c>
      <c r="E134" s="64"/>
      <c r="F134" s="64"/>
      <c r="G134" s="71"/>
      <c r="H134" s="71"/>
      <c r="I134" s="71"/>
      <c r="J134" s="71"/>
      <c r="K134" s="64"/>
      <c r="L134" s="112"/>
      <c r="M134" s="8"/>
      <c r="N134" s="87" t="str">
        <f>VLOOKUP(D134,'CPI27 (5)'!$D$106:$N$162,11,0)</f>
        <v>P002829 Hexagon socket wrench 5mm</v>
      </c>
      <c r="O134" s="10">
        <v>1</v>
      </c>
      <c r="P134" s="10"/>
      <c r="Q134" s="11"/>
      <c r="R134" s="134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10035033</v>
      </c>
      <c r="E135" s="64"/>
      <c r="F135" s="64"/>
      <c r="G135" s="71"/>
      <c r="H135" s="71"/>
      <c r="I135" s="71"/>
      <c r="J135" s="71"/>
      <c r="K135" s="64"/>
      <c r="L135" s="112"/>
      <c r="M135" s="8"/>
      <c r="N135" s="87" t="s">
        <v>430</v>
      </c>
      <c r="O135" s="10">
        <v>2</v>
      </c>
      <c r="P135" s="10"/>
      <c r="Q135" s="11"/>
      <c r="R135" s="134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10035035</v>
      </c>
      <c r="E136" s="64"/>
      <c r="F136" s="64"/>
      <c r="G136" s="71"/>
      <c r="H136" s="71"/>
      <c r="I136" s="71"/>
      <c r="J136" s="71"/>
      <c r="K136" s="64"/>
      <c r="L136" s="112"/>
      <c r="M136" s="8"/>
      <c r="N136" s="87" t="s">
        <v>431</v>
      </c>
      <c r="O136" s="10">
        <v>2</v>
      </c>
      <c r="P136" s="10"/>
      <c r="Q136" s="11"/>
      <c r="R136" s="134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10035034</v>
      </c>
      <c r="E137" s="64"/>
      <c r="F137" s="64"/>
      <c r="G137" s="71"/>
      <c r="H137" s="71"/>
      <c r="I137" s="64"/>
      <c r="J137" s="64"/>
      <c r="K137" s="64"/>
      <c r="L137" s="101"/>
      <c r="M137" s="8"/>
      <c r="N137" s="87" t="s">
        <v>432</v>
      </c>
      <c r="O137" s="10">
        <v>2</v>
      </c>
      <c r="P137" s="10"/>
      <c r="Q137" s="11"/>
      <c r="R137" s="134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10035032</v>
      </c>
      <c r="E138" s="64"/>
      <c r="F138" s="64"/>
      <c r="G138" s="71"/>
      <c r="H138" s="71"/>
      <c r="I138" s="71"/>
      <c r="J138" s="71"/>
      <c r="K138" s="71"/>
      <c r="L138" s="112"/>
      <c r="M138" s="8"/>
      <c r="N138" s="87" t="s">
        <v>433</v>
      </c>
      <c r="O138" s="10">
        <v>2</v>
      </c>
      <c r="P138" s="10"/>
      <c r="Q138" s="11"/>
      <c r="R138" s="134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10034195</v>
      </c>
      <c r="E139" s="64"/>
      <c r="F139" s="64"/>
      <c r="G139" s="71"/>
      <c r="H139" s="71"/>
      <c r="I139" s="71"/>
      <c r="J139" s="71"/>
      <c r="K139" s="71"/>
      <c r="L139" s="112"/>
      <c r="M139" s="8"/>
      <c r="N139" s="87" t="str">
        <f>VLOOKUP(D139,'CPI27 (5)'!$D$106:$N$162,11,0)</f>
        <v>P002661 Hexagonal flat head rivet nut M6</v>
      </c>
      <c r="O139" s="10">
        <v>4</v>
      </c>
      <c r="P139" s="10"/>
      <c r="Q139" s="11"/>
      <c r="R139" s="134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10030481</v>
      </c>
      <c r="E140" s="64"/>
      <c r="F140" s="64"/>
      <c r="G140" s="71"/>
      <c r="H140" s="71"/>
      <c r="I140" s="71"/>
      <c r="J140" s="71"/>
      <c r="K140" s="71"/>
      <c r="L140" s="112"/>
      <c r="M140" s="8"/>
      <c r="N140" s="87" t="str">
        <f>VLOOKUP(D140,'CPI27 (5)'!$D$106:$N$162,11,0)</f>
        <v>P002669 Handle ear</v>
      </c>
      <c r="O140" s="10">
        <v>2</v>
      </c>
      <c r="P140" s="10"/>
      <c r="Q140" s="11"/>
      <c r="R140" s="134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110"/>
      <c r="D141" s="64">
        <v>10030482</v>
      </c>
      <c r="E141" s="64"/>
      <c r="F141" s="64"/>
      <c r="G141" s="71"/>
      <c r="H141" s="71"/>
      <c r="I141" s="71"/>
      <c r="J141" s="71"/>
      <c r="K141" s="71"/>
      <c r="L141" s="112"/>
      <c r="M141" s="8"/>
      <c r="N141" s="87" t="str">
        <f>VLOOKUP(D141,'CPI27 (5)'!$D$106:$N$162,11,0)</f>
        <v>P002670 Handle tube φ32×400</v>
      </c>
      <c r="O141" s="10">
        <v>1</v>
      </c>
      <c r="P141" s="10"/>
      <c r="Q141" s="11"/>
      <c r="R141" s="134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10030483</v>
      </c>
      <c r="E142" s="64"/>
      <c r="F142" s="64"/>
      <c r="G142" s="64"/>
      <c r="H142" s="64"/>
      <c r="I142" s="71"/>
      <c r="J142" s="64"/>
      <c r="K142" s="64"/>
      <c r="L142" s="101"/>
      <c r="M142" s="8"/>
      <c r="N142" s="87" t="str">
        <f>VLOOKUP(D142,'CPI27 (5)'!$D$106:$N$162,11,0)</f>
        <v>P002671 hexagonal half-thread bolt M6×50</v>
      </c>
      <c r="O142" s="10">
        <v>2</v>
      </c>
      <c r="P142" s="10"/>
      <c r="Q142" s="11"/>
      <c r="R142" s="134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20004974</v>
      </c>
      <c r="E143" s="64"/>
      <c r="F143" s="64"/>
      <c r="G143" s="71"/>
      <c r="H143" s="71"/>
      <c r="I143" s="71"/>
      <c r="J143" s="64"/>
      <c r="K143" s="64"/>
      <c r="L143" s="112"/>
      <c r="M143" s="8"/>
      <c r="N143" s="87" t="str">
        <f>VLOOKUP(D143,'CPI27 (5)'!$D$106:$N$162,11,0)</f>
        <v>PM040097 Red sealed bag 80x130</v>
      </c>
      <c r="O143" s="10">
        <v>2</v>
      </c>
      <c r="P143" s="10"/>
      <c r="Q143" s="11"/>
      <c r="R143" s="134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64">
        <v>20004972</v>
      </c>
      <c r="E144" s="64"/>
      <c r="F144" s="64"/>
      <c r="G144" s="71"/>
      <c r="H144" s="71"/>
      <c r="I144" s="71"/>
      <c r="J144" s="64"/>
      <c r="K144" s="64"/>
      <c r="L144" s="112"/>
      <c r="M144" s="8"/>
      <c r="N144" s="87" t="str">
        <f>VLOOKUP(D144,'CPI27 (5)'!$D$106:$N$162,11,0)</f>
        <v>PM040011 Plastic bag 200x600</v>
      </c>
      <c r="O144" s="10">
        <v>1</v>
      </c>
      <c r="P144" s="10"/>
      <c r="Q144" s="11"/>
      <c r="R144" s="134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20004087</v>
      </c>
      <c r="E145" s="64"/>
      <c r="F145" s="64"/>
      <c r="G145" s="71"/>
      <c r="H145" s="64"/>
      <c r="I145" s="64"/>
      <c r="J145" s="64"/>
      <c r="K145" s="114"/>
      <c r="L145" s="101"/>
      <c r="M145" s="8"/>
      <c r="N145" s="87" t="s">
        <v>99</v>
      </c>
      <c r="O145" s="10">
        <v>0.2</v>
      </c>
      <c r="P145" s="10"/>
      <c r="Q145" s="11"/>
      <c r="R145" s="134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20004998</v>
      </c>
      <c r="E146" s="64"/>
      <c r="F146" s="64"/>
      <c r="G146" s="71"/>
      <c r="H146" s="114"/>
      <c r="I146" s="114"/>
      <c r="J146" s="114"/>
      <c r="K146" s="64"/>
      <c r="L146" s="101"/>
      <c r="M146" s="8"/>
      <c r="N146" s="87" t="str">
        <f>VLOOKUP(D146,'CPI27 (5)'!$D$106:$N$162,11,0)</f>
        <v>PM990004 Black nylon rope</v>
      </c>
      <c r="O146" s="10">
        <v>1</v>
      </c>
      <c r="P146" s="10"/>
      <c r="Q146" s="11"/>
      <c r="R146" s="134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110"/>
      <c r="D147" s="64">
        <v>20004973</v>
      </c>
      <c r="E147" s="64"/>
      <c r="F147" s="71"/>
      <c r="G147" s="64"/>
      <c r="H147" s="64"/>
      <c r="I147" s="64"/>
      <c r="J147" s="64"/>
      <c r="K147" s="64"/>
      <c r="L147" s="112"/>
      <c r="M147" s="8"/>
      <c r="N147" s="87" t="str">
        <f>VLOOKUP(D147,'CPI27 (5)'!$D$106:$N$162,11,0)</f>
        <v>PM040095 Sealed bag 70x80</v>
      </c>
      <c r="O147" s="10">
        <v>1</v>
      </c>
      <c r="P147" s="10"/>
      <c r="Q147" s="11"/>
      <c r="R147" s="134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110"/>
      <c r="D148" s="71">
        <v>20005026</v>
      </c>
      <c r="E148" s="64"/>
      <c r="F148" s="114"/>
      <c r="G148" s="114"/>
      <c r="H148" s="114"/>
      <c r="I148" s="64"/>
      <c r="J148" s="114"/>
      <c r="K148" s="114"/>
      <c r="L148" s="112"/>
      <c r="M148" s="8"/>
      <c r="N148" s="87" t="str">
        <f>VLOOKUP(D148,'CPI27 (5)'!$D$106:$N$162,11,0)</f>
        <v>PM060101 PVC pad 566x494x2</v>
      </c>
      <c r="O148" s="10">
        <v>7</v>
      </c>
      <c r="P148" s="10"/>
      <c r="Q148" s="11"/>
      <c r="R148" s="134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10030485</v>
      </c>
      <c r="E149" s="114"/>
      <c r="F149" s="64"/>
      <c r="G149" s="114"/>
      <c r="H149" s="114"/>
      <c r="I149" s="64"/>
      <c r="J149" s="114"/>
      <c r="K149" s="114"/>
      <c r="L149" s="101"/>
      <c r="M149" s="8"/>
      <c r="N149" s="87" t="str">
        <f>VLOOKUP(D149,'CPI27 (5)'!$D$106:$N$162,11,0)</f>
        <v>P002694 Rubber mat 675x551x2</v>
      </c>
      <c r="O149" s="10">
        <v>1</v>
      </c>
      <c r="P149" s="10"/>
      <c r="Q149" s="11"/>
      <c r="R149" s="134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20004241</v>
      </c>
      <c r="E150" s="114"/>
      <c r="F150" s="114"/>
      <c r="G150" s="64"/>
      <c r="H150" s="114"/>
      <c r="I150" s="64"/>
      <c r="J150" s="114"/>
      <c r="K150" s="114"/>
      <c r="L150" s="101"/>
      <c r="M150" s="8"/>
      <c r="N150" s="87" t="str">
        <f>VLOOKUP(D150,'CPI27 (5)'!$D$106:$N$162,11,0)</f>
        <v>P001106 Rubber trademark U.S.GENERAL</v>
      </c>
      <c r="O150" s="10">
        <v>1</v>
      </c>
      <c r="P150" s="10"/>
      <c r="Q150" s="11"/>
      <c r="R150" s="134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20004981</v>
      </c>
      <c r="E151" s="114"/>
      <c r="F151" s="114"/>
      <c r="G151" s="114"/>
      <c r="H151" s="64"/>
      <c r="I151" s="64"/>
      <c r="J151" s="114"/>
      <c r="K151" s="114"/>
      <c r="L151" s="101"/>
      <c r="M151" s="8"/>
      <c r="N151" s="87" t="str">
        <f>VLOOKUP(D151,'CPI27 (5)'!$D$106:$N$162,11,0)</f>
        <v>P003300 Rubber trademark SERIES3</v>
      </c>
      <c r="O151" s="10">
        <v>1</v>
      </c>
      <c r="P151" s="10"/>
      <c r="Q151" s="11"/>
      <c r="R151" s="134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20004937</v>
      </c>
      <c r="E152" s="114"/>
      <c r="F152" s="64"/>
      <c r="G152" s="114"/>
      <c r="H152" s="114"/>
      <c r="I152" s="64"/>
      <c r="J152" s="114"/>
      <c r="K152" s="114"/>
      <c r="L152" s="101"/>
      <c r="M152" s="8"/>
      <c r="N152" s="87" t="str">
        <f>VLOOKUP(D152,'CPI27 (5)'!$D$106:$N$162,11,0)</f>
        <v>PM030252 TC-2707TSR five-sided carton</v>
      </c>
      <c r="O152" s="10">
        <v>1</v>
      </c>
      <c r="P152" s="10"/>
      <c r="Q152" s="11"/>
      <c r="R152" s="134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20004941</v>
      </c>
      <c r="E153" s="114"/>
      <c r="F153" s="64"/>
      <c r="G153" s="64"/>
      <c r="H153" s="114"/>
      <c r="I153" s="64"/>
      <c r="J153" s="114"/>
      <c r="K153" s="114"/>
      <c r="L153" s="101"/>
      <c r="M153" s="8"/>
      <c r="N153" s="87" t="str">
        <f>VLOOKUP(D153,'CPI27 (5)'!$D$106:$N$162,11,0)</f>
        <v>PM036063 Floor cover carton</v>
      </c>
      <c r="O153" s="10">
        <v>1</v>
      </c>
      <c r="P153" s="10"/>
      <c r="Q153" s="11"/>
      <c r="R153" s="134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20004290</v>
      </c>
      <c r="E154" s="114"/>
      <c r="F154" s="114"/>
      <c r="G154" s="64"/>
      <c r="H154" s="64"/>
      <c r="I154" s="64"/>
      <c r="J154" s="114"/>
      <c r="K154" s="114"/>
      <c r="L154" s="101"/>
      <c r="M154" s="8"/>
      <c r="N154" s="87" t="str">
        <f>VLOOKUP(D154,'CPI27 (5)'!$D$106:$N$162,11,0)</f>
        <v>P002758 Foam edge guard 912x50x50</v>
      </c>
      <c r="O154" s="10">
        <v>4</v>
      </c>
      <c r="P154" s="10"/>
      <c r="Q154" s="11"/>
      <c r="R154" s="134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20004957</v>
      </c>
      <c r="E155" s="114"/>
      <c r="F155" s="64"/>
      <c r="G155" s="114"/>
      <c r="H155" s="114"/>
      <c r="I155" s="64"/>
      <c r="J155" s="114"/>
      <c r="K155" s="114"/>
      <c r="L155" s="101"/>
      <c r="M155" s="8"/>
      <c r="N155" s="87" t="str">
        <f>VLOOKUP(D155,'CPI27 (5)'!$D$106:$N$162,11,0)</f>
        <v>PM050293 Foam board 615x912x20</v>
      </c>
      <c r="O155" s="10">
        <v>2</v>
      </c>
      <c r="P155" s="10"/>
      <c r="Q155" s="11"/>
      <c r="R155" s="134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20004958</v>
      </c>
      <c r="E156" s="114"/>
      <c r="F156" s="114"/>
      <c r="G156" s="114"/>
      <c r="H156" s="114"/>
      <c r="I156" s="64"/>
      <c r="J156" s="114"/>
      <c r="K156" s="114"/>
      <c r="L156" s="101"/>
      <c r="M156" s="8"/>
      <c r="N156" s="87" t="str">
        <f>VLOOKUP(D156,'CPI27 (5)'!$D$106:$N$162,11,0)</f>
        <v>PM050294 Foam board 492x912x20</v>
      </c>
      <c r="O156" s="10">
        <v>2</v>
      </c>
      <c r="P156" s="10"/>
      <c r="Q156" s="11"/>
      <c r="R156" s="134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20004959</v>
      </c>
      <c r="E157" s="64"/>
      <c r="F157" s="114"/>
      <c r="G157" s="114"/>
      <c r="H157" s="114"/>
      <c r="I157" s="64"/>
      <c r="J157" s="114"/>
      <c r="K157" s="114"/>
      <c r="L157" s="101"/>
      <c r="M157" s="8"/>
      <c r="N157" s="87" t="str">
        <f>VLOOKUP(D157,'CPI27 (5)'!$D$106:$N$162,11,0)</f>
        <v>PM050295 Foam board 670x535x20</v>
      </c>
      <c r="O157" s="10">
        <v>2</v>
      </c>
      <c r="P157" s="10"/>
      <c r="Q157" s="11"/>
      <c r="R157" s="134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20004977</v>
      </c>
      <c r="E158" s="71"/>
      <c r="F158" s="64"/>
      <c r="G158" s="114"/>
      <c r="H158" s="114"/>
      <c r="I158" s="64"/>
      <c r="J158" s="64"/>
      <c r="K158" s="114"/>
      <c r="L158" s="101"/>
      <c r="M158" s="8"/>
      <c r="N158" s="87" t="str">
        <f>VLOOKUP(D158,'CPI27 (5)'!$D$106:$N$162,11,0)</f>
        <v>PM040150 Plastic bag 1500x1700</v>
      </c>
      <c r="O158" s="10">
        <v>1</v>
      </c>
      <c r="P158" s="10"/>
      <c r="Q158" s="11"/>
      <c r="R158" s="134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20004296</v>
      </c>
      <c r="E159" s="71"/>
      <c r="F159" s="114"/>
      <c r="G159" s="64"/>
      <c r="H159" s="64"/>
      <c r="I159" s="64"/>
      <c r="J159" s="64"/>
      <c r="K159" s="114"/>
      <c r="L159" s="101"/>
      <c r="M159" s="8"/>
      <c r="N159" s="87" t="str">
        <f>VLOOKUP(D159,'CPI27 (5)'!$D$106:$N$162,11,0)</f>
        <v>P002759  Carton with casters</v>
      </c>
      <c r="O159" s="10">
        <v>1</v>
      </c>
      <c r="P159" s="10"/>
      <c r="Q159" s="11"/>
      <c r="R159" s="134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20004954</v>
      </c>
      <c r="E160" s="114"/>
      <c r="F160" s="64"/>
      <c r="G160" s="114"/>
      <c r="H160" s="114"/>
      <c r="I160" s="114"/>
      <c r="J160" s="64"/>
      <c r="K160" s="114"/>
      <c r="L160" s="101"/>
      <c r="M160" s="8"/>
      <c r="N160" s="87" t="str">
        <f>VLOOKUP(D160,'CPI27 (5)'!$D$106:$N$162,11,0)</f>
        <v>PM050227 EPE foam 600x500x1</v>
      </c>
      <c r="O160" s="10">
        <v>1</v>
      </c>
      <c r="P160" s="10"/>
      <c r="Q160" s="11"/>
      <c r="R160" s="134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20005001</v>
      </c>
      <c r="E161" s="114"/>
      <c r="F161" s="64"/>
      <c r="G161" s="64"/>
      <c r="H161" s="114"/>
      <c r="I161" s="114"/>
      <c r="J161" s="64"/>
      <c r="K161" s="114"/>
      <c r="L161" s="101"/>
      <c r="M161" s="8"/>
      <c r="N161" s="87" t="str">
        <f>VLOOKUP(D161,'CPI27 (5)'!$D$106:$N$162,11,0)</f>
        <v>PM090140 TC-2707TSR English manual</v>
      </c>
      <c r="O161" s="10">
        <v>1</v>
      </c>
      <c r="P161" s="10"/>
      <c r="Q161" s="11"/>
      <c r="R161" s="134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20004988</v>
      </c>
      <c r="E162" s="114"/>
      <c r="F162" s="114"/>
      <c r="G162" s="64"/>
      <c r="H162" s="64"/>
      <c r="I162" s="114"/>
      <c r="J162" s="64"/>
      <c r="K162" s="114"/>
      <c r="L162" s="101"/>
      <c r="M162" s="8"/>
      <c r="N162" s="87" t="str">
        <f>VLOOKUP(D162,'CPI27 (5)'!$D$106:$N$162,11,0)</f>
        <v>PM080428 TC-2707TSR large warning label</v>
      </c>
      <c r="O162" s="10">
        <v>1</v>
      </c>
      <c r="P162" s="10"/>
      <c r="Q162" s="11"/>
      <c r="R162" s="134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20004989</v>
      </c>
      <c r="E163" s="114"/>
      <c r="F163" s="64"/>
      <c r="G163" s="114"/>
      <c r="H163" s="114"/>
      <c r="I163" s="114"/>
      <c r="J163" s="64"/>
      <c r="K163" s="114"/>
      <c r="L163" s="101"/>
      <c r="M163" s="8"/>
      <c r="N163" s="87" t="str">
        <f>VLOOKUP(D163,'CPI27 (5)'!$D$106:$N$162,11,0)</f>
        <v>PM080429 TC-2707TSR color sticker</v>
      </c>
      <c r="O163" s="10">
        <v>4</v>
      </c>
      <c r="P163" s="10"/>
      <c r="Q163" s="11"/>
      <c r="R163" s="134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20004982</v>
      </c>
      <c r="E164" s="114"/>
      <c r="F164" s="64"/>
      <c r="G164" s="64"/>
      <c r="H164" s="114"/>
      <c r="I164" s="114"/>
      <c r="J164" s="64"/>
      <c r="K164" s="114"/>
      <c r="L164" s="101"/>
      <c r="M164" s="8"/>
      <c r="N164" s="87" t="str">
        <f>VLOOKUP(D164,'CPI27 (5)'!$D$106:$N$162,11,0)</f>
        <v>PM080101 Warning label</v>
      </c>
      <c r="O164" s="10">
        <v>2</v>
      </c>
      <c r="P164" s="10"/>
      <c r="Q164" s="11"/>
      <c r="R164" s="134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20004985</v>
      </c>
      <c r="E165" s="114"/>
      <c r="F165" s="114"/>
      <c r="G165" s="114"/>
      <c r="H165" s="114"/>
      <c r="I165" s="114"/>
      <c r="J165" s="113"/>
      <c r="K165" s="114"/>
      <c r="L165" s="101"/>
      <c r="M165" s="8"/>
      <c r="N165" s="87" t="str">
        <f>VLOOKUP(D165,'CPI27 (5)'!$D$106:$N$162,11,0)</f>
        <v>PM080420 Carton tracking code label</v>
      </c>
      <c r="O165" s="10">
        <v>4</v>
      </c>
      <c r="P165" s="10"/>
      <c r="Q165" s="11"/>
      <c r="R165" s="134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>
        <v>20004947</v>
      </c>
      <c r="E166" s="64"/>
      <c r="F166" s="64"/>
      <c r="G166" s="114"/>
      <c r="H166" s="64"/>
      <c r="I166" s="114"/>
      <c r="J166" s="64"/>
      <c r="K166" s="114"/>
      <c r="L166" s="101"/>
      <c r="M166" s="8"/>
      <c r="N166" s="87" t="str">
        <f>VLOOKUP(D166,'CPI27 (5)'!$D$106:$N$162,11,0)</f>
        <v>PM080430 Carton mark</v>
      </c>
      <c r="O166" s="10">
        <v>2</v>
      </c>
      <c r="P166" s="10"/>
      <c r="Q166" s="11"/>
      <c r="R166" s="134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>
        <v>20005152</v>
      </c>
      <c r="E167" s="64"/>
      <c r="F167" s="64"/>
      <c r="G167" s="64"/>
      <c r="H167" s="64"/>
      <c r="I167" s="64"/>
      <c r="J167" s="64"/>
      <c r="K167" s="114"/>
      <c r="L167" s="101"/>
      <c r="M167" s="8"/>
      <c r="N167" s="87" t="s">
        <v>451</v>
      </c>
      <c r="O167" s="10">
        <v>11</v>
      </c>
      <c r="P167" s="10"/>
      <c r="Q167" s="11"/>
      <c r="R167" s="134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>
        <v>20004089</v>
      </c>
      <c r="E168" s="64"/>
      <c r="F168" s="64"/>
      <c r="G168" s="64"/>
      <c r="H168" s="64"/>
      <c r="I168" s="64"/>
      <c r="J168" s="64"/>
      <c r="K168" s="114"/>
      <c r="L168" s="101"/>
      <c r="M168" s="8"/>
      <c r="N168" s="87" t="s">
        <v>450</v>
      </c>
      <c r="O168" s="10">
        <v>2.5</v>
      </c>
      <c r="P168" s="10"/>
      <c r="Q168" s="11"/>
      <c r="R168" s="134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>
        <v>10034961</v>
      </c>
      <c r="E169" s="114"/>
      <c r="F169" s="114"/>
      <c r="G169" s="114"/>
      <c r="H169" s="114"/>
      <c r="I169" s="114"/>
      <c r="J169" s="113"/>
      <c r="K169" s="114"/>
      <c r="L169" s="101"/>
      <c r="M169" s="8"/>
      <c r="N169" s="87" t="s">
        <v>414</v>
      </c>
      <c r="O169" s="10">
        <f>1/40</f>
        <v>2.5000000000000001E-2</v>
      </c>
      <c r="P169" s="10"/>
      <c r="Q169" s="11"/>
      <c r="R169" s="134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64"/>
      <c r="L170" s="101"/>
      <c r="M170" s="8"/>
      <c r="N170" s="87"/>
      <c r="O170" s="10"/>
      <c r="P170" s="10"/>
      <c r="Q170" s="11"/>
      <c r="R170" s="134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134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134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64"/>
      <c r="F173" s="64"/>
      <c r="G173" s="6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134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64"/>
      <c r="F174" s="64"/>
      <c r="G174" s="6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134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64"/>
      <c r="G175" s="6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134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134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134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134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134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134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134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134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134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4"/>
      <c r="I184" s="64"/>
      <c r="J184" s="65"/>
      <c r="K184" s="66"/>
      <c r="L184" s="101"/>
      <c r="M184" s="8"/>
      <c r="N184" s="87"/>
      <c r="O184" s="10"/>
      <c r="P184" s="10"/>
      <c r="Q184" s="11"/>
      <c r="R184" s="134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64"/>
      <c r="J185" s="64"/>
      <c r="K185" s="114"/>
      <c r="L185" s="101"/>
      <c r="M185" s="8"/>
      <c r="N185" s="87"/>
      <c r="O185" s="10"/>
      <c r="P185" s="10"/>
      <c r="Q185" s="11"/>
      <c r="R185" s="134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64"/>
      <c r="J186" s="64"/>
      <c r="K186" s="114"/>
      <c r="L186" s="101"/>
      <c r="M186" s="8"/>
      <c r="N186" s="87"/>
      <c r="O186" s="10"/>
      <c r="P186" s="10"/>
      <c r="Q186" s="11"/>
      <c r="R186" s="134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64"/>
      <c r="J187" s="64"/>
      <c r="K187" s="114"/>
      <c r="L187" s="101"/>
      <c r="M187" s="8"/>
      <c r="N187" s="87"/>
      <c r="O187" s="10"/>
      <c r="P187" s="10"/>
      <c r="Q187" s="11"/>
      <c r="R187" s="134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114"/>
      <c r="J188" s="64"/>
      <c r="K188" s="114"/>
      <c r="L188" s="101"/>
      <c r="M188" s="8"/>
      <c r="N188" s="87"/>
      <c r="O188" s="10"/>
      <c r="P188" s="10"/>
      <c r="Q188" s="11"/>
      <c r="R188" s="134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4"/>
      <c r="I189" s="114"/>
      <c r="J189" s="64"/>
      <c r="K189" s="114"/>
      <c r="L189" s="101"/>
      <c r="M189" s="8"/>
      <c r="N189" s="87"/>
      <c r="O189" s="10"/>
      <c r="P189" s="10"/>
      <c r="Q189" s="11"/>
      <c r="R189" s="134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114"/>
      <c r="F190" s="114"/>
      <c r="G190" s="114"/>
      <c r="H190" s="114"/>
      <c r="I190" s="114"/>
      <c r="J190" s="64"/>
      <c r="K190" s="114"/>
      <c r="L190" s="101"/>
      <c r="M190" s="8"/>
      <c r="N190" s="87"/>
      <c r="O190" s="10"/>
      <c r="P190" s="10"/>
      <c r="Q190" s="11"/>
      <c r="R190" s="134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114"/>
      <c r="F191" s="114"/>
      <c r="G191" s="114"/>
      <c r="H191" s="114"/>
      <c r="I191" s="114"/>
      <c r="J191" s="64"/>
      <c r="K191" s="114"/>
      <c r="L191" s="101"/>
      <c r="M191" s="8"/>
      <c r="N191" s="87"/>
      <c r="O191" s="10"/>
      <c r="P191" s="10"/>
      <c r="Q191" s="11"/>
      <c r="R191" s="134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114"/>
      <c r="F192" s="114"/>
      <c r="G192" s="114"/>
      <c r="H192" s="113"/>
      <c r="I192" s="64"/>
      <c r="J192" s="65"/>
      <c r="K192" s="66"/>
      <c r="L192" s="101"/>
      <c r="M192" s="8"/>
      <c r="N192" s="87"/>
      <c r="O192" s="10"/>
      <c r="P192" s="10"/>
      <c r="Q192" s="11"/>
      <c r="R192" s="134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114"/>
      <c r="G193" s="114"/>
      <c r="H193" s="113"/>
      <c r="I193" s="64"/>
      <c r="J193" s="65"/>
      <c r="K193" s="66"/>
      <c r="L193" s="101"/>
      <c r="M193" s="8"/>
      <c r="N193" s="87"/>
      <c r="O193" s="10"/>
      <c r="P193" s="10"/>
      <c r="Q193" s="11"/>
      <c r="R193" s="134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71"/>
      <c r="I194" s="64"/>
      <c r="J194" s="65"/>
      <c r="K194" s="66"/>
      <c r="L194" s="101"/>
      <c r="M194" s="8"/>
      <c r="N194" s="87"/>
      <c r="O194" s="10"/>
      <c r="P194" s="10"/>
      <c r="Q194" s="11"/>
      <c r="R194" s="134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64"/>
      <c r="I195" s="64"/>
      <c r="J195" s="65"/>
      <c r="K195" s="66"/>
      <c r="L195" s="101"/>
      <c r="M195" s="8"/>
      <c r="N195" s="87"/>
      <c r="O195" s="10"/>
      <c r="P195" s="10"/>
      <c r="Q195" s="11"/>
      <c r="R195" s="134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134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71"/>
      <c r="I197" s="64"/>
      <c r="J197" s="65"/>
      <c r="K197" s="66"/>
      <c r="L197" s="101"/>
      <c r="M197" s="8"/>
      <c r="N197" s="87"/>
      <c r="O197" s="10"/>
      <c r="P197" s="10"/>
      <c r="Q197" s="11"/>
      <c r="R197" s="134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5"/>
      <c r="K198" s="66"/>
      <c r="L198" s="101"/>
      <c r="M198" s="8"/>
      <c r="N198" s="87"/>
      <c r="O198" s="10"/>
      <c r="P198" s="10"/>
      <c r="Q198" s="11"/>
      <c r="R198" s="134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71"/>
      <c r="I199" s="64"/>
      <c r="J199" s="65"/>
      <c r="K199" s="66"/>
      <c r="L199" s="101"/>
      <c r="M199" s="8"/>
      <c r="N199" s="87"/>
      <c r="O199" s="10"/>
      <c r="P199" s="10"/>
      <c r="Q199" s="11"/>
      <c r="R199" s="134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64"/>
      <c r="F200" s="64"/>
      <c r="G200" s="64"/>
      <c r="H200" s="64"/>
      <c r="I200" s="64"/>
      <c r="J200" s="65"/>
      <c r="K200" s="66"/>
      <c r="L200" s="101"/>
      <c r="M200" s="8"/>
      <c r="N200" s="87"/>
      <c r="O200" s="10"/>
      <c r="P200" s="10"/>
      <c r="Q200" s="11"/>
      <c r="R200" s="134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64"/>
      <c r="G201" s="64"/>
      <c r="H201" s="64"/>
      <c r="I201" s="64"/>
      <c r="J201" s="65"/>
      <c r="K201" s="66"/>
      <c r="L201" s="101"/>
      <c r="M201" s="8"/>
      <c r="N201" s="87"/>
      <c r="O201" s="10"/>
      <c r="P201" s="10"/>
      <c r="Q201" s="11"/>
      <c r="R201" s="134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64"/>
      <c r="J202" s="114"/>
      <c r="K202" s="114"/>
      <c r="L202" s="101"/>
      <c r="M202" s="8"/>
      <c r="N202" s="87"/>
      <c r="O202" s="10"/>
      <c r="P202" s="10"/>
      <c r="Q202" s="11"/>
      <c r="R202" s="134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64"/>
      <c r="J203" s="114"/>
      <c r="K203" s="114"/>
      <c r="L203" s="101"/>
      <c r="M203" s="8"/>
      <c r="N203" s="87"/>
      <c r="O203" s="10"/>
      <c r="P203" s="10"/>
      <c r="Q203" s="11"/>
      <c r="R203" s="134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64"/>
      <c r="J204" s="114"/>
      <c r="K204" s="114"/>
      <c r="L204" s="101"/>
      <c r="M204" s="8"/>
      <c r="N204" s="87"/>
      <c r="O204" s="10"/>
      <c r="P204" s="10"/>
      <c r="Q204" s="11"/>
      <c r="R204" s="134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134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114"/>
      <c r="F206" s="114"/>
      <c r="G206" s="114"/>
      <c r="H206" s="114"/>
      <c r="I206" s="114"/>
      <c r="J206" s="113"/>
      <c r="K206" s="114"/>
      <c r="L206" s="101"/>
      <c r="M206" s="8"/>
      <c r="N206" s="87"/>
      <c r="O206" s="10"/>
      <c r="P206" s="10"/>
      <c r="Q206" s="11"/>
      <c r="R206" s="134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114"/>
      <c r="F207" s="114"/>
      <c r="G207" s="114"/>
      <c r="H207" s="114"/>
      <c r="I207" s="114"/>
      <c r="J207" s="113"/>
      <c r="K207" s="114"/>
      <c r="L207" s="101"/>
      <c r="M207" s="8"/>
      <c r="N207" s="87"/>
      <c r="O207" s="10"/>
      <c r="P207" s="10"/>
      <c r="Q207" s="11"/>
      <c r="R207" s="134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114"/>
      <c r="F208" s="114"/>
      <c r="G208" s="114"/>
      <c r="H208" s="114"/>
      <c r="I208" s="114"/>
      <c r="J208" s="113"/>
      <c r="K208" s="114"/>
      <c r="L208" s="101"/>
      <c r="M208" s="8"/>
      <c r="N208" s="87"/>
      <c r="O208" s="10"/>
      <c r="P208" s="10"/>
      <c r="Q208" s="11"/>
      <c r="R208" s="134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114"/>
      <c r="F209" s="71"/>
      <c r="G209" s="114"/>
      <c r="H209" s="114"/>
      <c r="I209" s="64"/>
      <c r="J209" s="65"/>
      <c r="K209" s="66"/>
      <c r="L209" s="101"/>
      <c r="M209" s="8"/>
      <c r="N209" s="87"/>
      <c r="O209" s="10"/>
      <c r="P209" s="10"/>
      <c r="Q209" s="11"/>
      <c r="R209" s="134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71"/>
      <c r="G210" s="114"/>
      <c r="H210" s="114"/>
      <c r="I210" s="64"/>
      <c r="J210" s="65"/>
      <c r="K210" s="66"/>
      <c r="L210" s="101"/>
      <c r="M210" s="8"/>
      <c r="N210" s="87"/>
      <c r="O210" s="10"/>
      <c r="P210" s="10"/>
      <c r="Q210" s="11"/>
      <c r="R210" s="134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71"/>
      <c r="I211" s="64"/>
      <c r="J211" s="64"/>
      <c r="K211" s="65"/>
      <c r="L211" s="101"/>
      <c r="M211" s="8"/>
      <c r="N211" s="87"/>
      <c r="O211" s="10"/>
      <c r="P211" s="10"/>
      <c r="Q211" s="11"/>
      <c r="R211" s="134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64"/>
      <c r="J212" s="64"/>
      <c r="K212" s="65"/>
      <c r="L212" s="101"/>
      <c r="M212" s="8"/>
      <c r="N212" s="87"/>
      <c r="O212" s="10"/>
      <c r="P212" s="10"/>
      <c r="Q212" s="11"/>
      <c r="R212" s="134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64"/>
      <c r="J213" s="64"/>
      <c r="K213" s="65"/>
      <c r="L213" s="101"/>
      <c r="M213" s="8"/>
      <c r="N213" s="87"/>
      <c r="O213" s="10"/>
      <c r="P213" s="10"/>
      <c r="Q213" s="11"/>
      <c r="R213" s="134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64"/>
      <c r="J214" s="64"/>
      <c r="K214" s="65"/>
      <c r="L214" s="101"/>
      <c r="M214" s="8"/>
      <c r="N214" s="87"/>
      <c r="O214" s="10"/>
      <c r="P214" s="10"/>
      <c r="Q214" s="11"/>
      <c r="R214" s="134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114"/>
      <c r="J215" s="64"/>
      <c r="K215" s="65"/>
      <c r="L215" s="101"/>
      <c r="M215" s="8"/>
      <c r="N215" s="87"/>
      <c r="O215" s="10"/>
      <c r="P215" s="10"/>
      <c r="Q215" s="11"/>
      <c r="R215" s="134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71"/>
      <c r="I216" s="114"/>
      <c r="J216" s="64"/>
      <c r="K216" s="65"/>
      <c r="L216" s="101"/>
      <c r="M216" s="8"/>
      <c r="N216" s="87"/>
      <c r="O216" s="10"/>
      <c r="P216" s="10"/>
      <c r="Q216" s="11"/>
      <c r="R216" s="134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64"/>
      <c r="F217" s="64"/>
      <c r="G217" s="64"/>
      <c r="H217" s="64"/>
      <c r="I217" s="114"/>
      <c r="J217" s="64"/>
      <c r="K217" s="65"/>
      <c r="L217" s="101"/>
      <c r="M217" s="8"/>
      <c r="N217" s="87"/>
      <c r="O217" s="10"/>
      <c r="P217" s="10"/>
      <c r="Q217" s="11"/>
      <c r="R217" s="134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64"/>
      <c r="G218" s="64"/>
      <c r="H218" s="64"/>
      <c r="I218" s="114"/>
      <c r="J218" s="64"/>
      <c r="K218" s="65"/>
      <c r="L218" s="101"/>
      <c r="M218" s="8"/>
      <c r="N218" s="87"/>
      <c r="O218" s="10"/>
      <c r="P218" s="10"/>
      <c r="Q218" s="11"/>
      <c r="R218" s="134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64"/>
      <c r="J219" s="114"/>
      <c r="K219" s="114"/>
      <c r="L219" s="101"/>
      <c r="M219" s="8"/>
      <c r="N219" s="87"/>
      <c r="O219" s="10"/>
      <c r="P219" s="10"/>
      <c r="Q219" s="11"/>
      <c r="R219" s="134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64"/>
      <c r="J220" s="114"/>
      <c r="K220" s="114"/>
      <c r="L220" s="101"/>
      <c r="M220" s="8"/>
      <c r="N220" s="87"/>
      <c r="O220" s="10"/>
      <c r="P220" s="10"/>
      <c r="Q220" s="11"/>
      <c r="R220" s="134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64"/>
      <c r="J221" s="114"/>
      <c r="K221" s="114"/>
      <c r="L221" s="101"/>
      <c r="M221" s="8"/>
      <c r="N221" s="87"/>
      <c r="O221" s="10"/>
      <c r="P221" s="10"/>
      <c r="Q221" s="11"/>
      <c r="R221" s="134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114"/>
      <c r="J222" s="113"/>
      <c r="K222" s="114"/>
      <c r="L222" s="101"/>
      <c r="M222" s="8"/>
      <c r="N222" s="87"/>
      <c r="O222" s="10"/>
      <c r="P222" s="10"/>
      <c r="Q222" s="11"/>
      <c r="R222" s="134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114"/>
      <c r="F223" s="114"/>
      <c r="G223" s="114"/>
      <c r="H223" s="114"/>
      <c r="I223" s="114"/>
      <c r="J223" s="113"/>
      <c r="K223" s="114"/>
      <c r="L223" s="101"/>
      <c r="M223" s="8"/>
      <c r="N223" s="87"/>
      <c r="O223" s="10"/>
      <c r="P223" s="10"/>
      <c r="Q223" s="11"/>
      <c r="R223" s="134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114"/>
      <c r="F224" s="114"/>
      <c r="G224" s="114"/>
      <c r="H224" s="114"/>
      <c r="I224" s="114"/>
      <c r="J224" s="113"/>
      <c r="K224" s="114"/>
      <c r="L224" s="101"/>
      <c r="M224" s="8"/>
      <c r="N224" s="87"/>
      <c r="O224" s="10"/>
      <c r="P224" s="10"/>
      <c r="Q224" s="11"/>
      <c r="R224" s="134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114"/>
      <c r="F225" s="114"/>
      <c r="G225" s="114"/>
      <c r="H225" s="114"/>
      <c r="I225" s="114"/>
      <c r="J225" s="113"/>
      <c r="K225" s="114"/>
      <c r="L225" s="101"/>
      <c r="M225" s="8"/>
      <c r="N225" s="87"/>
      <c r="O225" s="10"/>
      <c r="P225" s="10"/>
      <c r="Q225" s="11"/>
      <c r="R225" s="134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114"/>
      <c r="F226" s="71"/>
      <c r="G226" s="114"/>
      <c r="H226" s="114"/>
      <c r="I226" s="64"/>
      <c r="J226" s="65"/>
      <c r="K226" s="66"/>
      <c r="L226" s="101"/>
      <c r="M226" s="8"/>
      <c r="N226" s="87"/>
      <c r="O226" s="10"/>
      <c r="P226" s="10"/>
      <c r="Q226" s="11"/>
      <c r="R226" s="134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71"/>
      <c r="G227" s="114"/>
      <c r="H227" s="114"/>
      <c r="I227" s="64"/>
      <c r="J227" s="65"/>
      <c r="K227" s="66"/>
      <c r="L227" s="101"/>
      <c r="M227" s="8"/>
      <c r="N227" s="87"/>
      <c r="O227" s="10"/>
      <c r="P227" s="10"/>
      <c r="Q227" s="11"/>
      <c r="R227" s="134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71"/>
      <c r="I228" s="64"/>
      <c r="J228" s="64"/>
      <c r="K228" s="65"/>
      <c r="L228" s="101"/>
      <c r="M228" s="8"/>
      <c r="N228" s="87"/>
      <c r="O228" s="10"/>
      <c r="P228" s="10"/>
      <c r="Q228" s="11"/>
      <c r="R228" s="134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5"/>
      <c r="L229" s="101"/>
      <c r="M229" s="8"/>
      <c r="N229" s="87"/>
      <c r="O229" s="10"/>
      <c r="P229" s="10"/>
      <c r="Q229" s="11"/>
      <c r="R229" s="134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5"/>
      <c r="L230" s="101"/>
      <c r="M230" s="8"/>
      <c r="N230" s="87"/>
      <c r="O230" s="10"/>
      <c r="P230" s="10"/>
      <c r="Q230" s="11"/>
      <c r="R230" s="134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114"/>
      <c r="I231" s="114"/>
      <c r="J231" s="64"/>
      <c r="K231" s="65"/>
      <c r="L231" s="101"/>
      <c r="M231" s="8"/>
      <c r="N231" s="87"/>
      <c r="O231" s="10"/>
      <c r="P231" s="10"/>
      <c r="Q231" s="11"/>
      <c r="R231" s="134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114"/>
      <c r="I232" s="114"/>
      <c r="J232" s="64"/>
      <c r="K232" s="65"/>
      <c r="L232" s="101"/>
      <c r="M232" s="8"/>
      <c r="N232" s="87"/>
      <c r="O232" s="10"/>
      <c r="P232" s="10"/>
      <c r="Q232" s="11"/>
      <c r="R232" s="134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71"/>
      <c r="I233" s="114"/>
      <c r="J233" s="64"/>
      <c r="K233" s="65"/>
      <c r="L233" s="101"/>
      <c r="M233" s="8"/>
      <c r="N233" s="87"/>
      <c r="O233" s="10"/>
      <c r="P233" s="10"/>
      <c r="Q233" s="11"/>
      <c r="R233" s="134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64"/>
      <c r="H234" s="64"/>
      <c r="I234" s="114"/>
      <c r="J234" s="64"/>
      <c r="K234" s="65"/>
      <c r="L234" s="101"/>
      <c r="M234" s="8"/>
      <c r="N234" s="87"/>
      <c r="O234" s="10"/>
      <c r="P234" s="10"/>
      <c r="Q234" s="11"/>
      <c r="R234" s="134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64"/>
      <c r="H235" s="64"/>
      <c r="I235" s="114"/>
      <c r="J235" s="64"/>
      <c r="K235" s="65"/>
      <c r="L235" s="101"/>
      <c r="M235" s="8"/>
      <c r="N235" s="87"/>
      <c r="O235" s="10"/>
      <c r="P235" s="10"/>
      <c r="Q235" s="11"/>
      <c r="R235" s="134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64"/>
      <c r="J236" s="114"/>
      <c r="K236" s="114"/>
      <c r="L236" s="101"/>
      <c r="M236" s="8"/>
      <c r="N236" s="87"/>
      <c r="O236" s="10"/>
      <c r="P236" s="10"/>
      <c r="Q236" s="11"/>
      <c r="R236" s="134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64"/>
      <c r="J237" s="114"/>
      <c r="K237" s="114"/>
      <c r="L237" s="101"/>
      <c r="M237" s="8"/>
      <c r="N237" s="87"/>
      <c r="O237" s="10"/>
      <c r="P237" s="10"/>
      <c r="Q237" s="11"/>
      <c r="R237" s="134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64"/>
      <c r="J238" s="114"/>
      <c r="K238" s="114"/>
      <c r="L238" s="101"/>
      <c r="M238" s="8"/>
      <c r="N238" s="87"/>
      <c r="O238" s="10"/>
      <c r="P238" s="10"/>
      <c r="Q238" s="11"/>
      <c r="R238" s="134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114"/>
      <c r="J239" s="113"/>
      <c r="K239" s="114"/>
      <c r="L239" s="101"/>
      <c r="M239" s="8"/>
      <c r="N239" s="87"/>
      <c r="O239" s="10"/>
      <c r="P239" s="10"/>
      <c r="Q239" s="11"/>
      <c r="R239" s="134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114"/>
      <c r="F240" s="114"/>
      <c r="G240" s="114"/>
      <c r="H240" s="114"/>
      <c r="I240" s="114"/>
      <c r="J240" s="113"/>
      <c r="K240" s="114"/>
      <c r="L240" s="101"/>
      <c r="M240" s="8"/>
      <c r="N240" s="87"/>
      <c r="O240" s="10"/>
      <c r="P240" s="10"/>
      <c r="Q240" s="11"/>
      <c r="R240" s="134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114"/>
      <c r="F241" s="114"/>
      <c r="G241" s="114"/>
      <c r="H241" s="114"/>
      <c r="I241" s="114"/>
      <c r="J241" s="113"/>
      <c r="K241" s="114"/>
      <c r="L241" s="101"/>
      <c r="M241" s="8"/>
      <c r="N241" s="87"/>
      <c r="O241" s="10"/>
      <c r="P241" s="10"/>
      <c r="Q241" s="11"/>
      <c r="R241" s="134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114"/>
      <c r="F242" s="114"/>
      <c r="G242" s="114"/>
      <c r="H242" s="114"/>
      <c r="I242" s="114"/>
      <c r="J242" s="113"/>
      <c r="K242" s="114"/>
      <c r="L242" s="101"/>
      <c r="M242" s="8"/>
      <c r="N242" s="87"/>
      <c r="O242" s="10"/>
      <c r="P242" s="10"/>
      <c r="Q242" s="11"/>
      <c r="R242" s="134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114"/>
      <c r="H243" s="114"/>
      <c r="I243" s="114"/>
      <c r="J243" s="114"/>
      <c r="K243" s="65"/>
      <c r="L243" s="101"/>
      <c r="M243" s="8"/>
      <c r="N243" s="87"/>
      <c r="O243" s="10"/>
      <c r="P243" s="10"/>
      <c r="Q243" s="11"/>
      <c r="R243" s="134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114"/>
      <c r="H244" s="114"/>
      <c r="I244" s="114"/>
      <c r="J244" s="114"/>
      <c r="K244" s="65"/>
      <c r="L244" s="101"/>
      <c r="M244" s="8"/>
      <c r="N244" s="87"/>
      <c r="O244" s="10"/>
      <c r="P244" s="10"/>
      <c r="Q244" s="11"/>
      <c r="R244" s="134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114"/>
      <c r="K245" s="114"/>
      <c r="L245" s="101"/>
      <c r="M245" s="8"/>
      <c r="N245" s="87"/>
      <c r="O245" s="10"/>
      <c r="P245" s="10"/>
      <c r="Q245" s="11"/>
      <c r="R245" s="134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114"/>
      <c r="K246" s="114"/>
      <c r="L246" s="101"/>
      <c r="M246" s="8"/>
      <c r="N246" s="87"/>
      <c r="O246" s="10"/>
      <c r="P246" s="10"/>
      <c r="Q246" s="11"/>
      <c r="R246" s="134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114"/>
      <c r="L247" s="101"/>
      <c r="M247" s="8"/>
      <c r="N247" s="87"/>
      <c r="O247" s="10"/>
      <c r="P247" s="10"/>
      <c r="Q247" s="11"/>
      <c r="R247" s="134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134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134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134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134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134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114"/>
      <c r="J253" s="64"/>
      <c r="K253" s="64"/>
      <c r="L253" s="101"/>
      <c r="M253" s="8"/>
      <c r="N253" s="87"/>
      <c r="O253" s="10"/>
      <c r="P253" s="10"/>
      <c r="Q253" s="11"/>
      <c r="R253" s="134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114"/>
      <c r="J254" s="64"/>
      <c r="K254" s="64"/>
      <c r="L254" s="101"/>
      <c r="M254" s="8"/>
      <c r="N254" s="87"/>
      <c r="O254" s="10"/>
      <c r="P254" s="10"/>
      <c r="Q254" s="11"/>
      <c r="R254" s="134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134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134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64"/>
      <c r="L257" s="101"/>
      <c r="M257" s="8"/>
      <c r="N257" s="87"/>
      <c r="O257" s="10"/>
      <c r="P257" s="10"/>
      <c r="Q257" s="11"/>
      <c r="R257" s="134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134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134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114"/>
      <c r="J260" s="64"/>
      <c r="K260" s="64"/>
      <c r="L260" s="101"/>
      <c r="M260" s="8"/>
      <c r="N260" s="87"/>
      <c r="O260" s="10"/>
      <c r="P260" s="10"/>
      <c r="Q260" s="11"/>
      <c r="R260" s="134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114"/>
      <c r="J261" s="64"/>
      <c r="K261" s="64"/>
      <c r="L261" s="101"/>
      <c r="M261" s="8"/>
      <c r="N261" s="87"/>
      <c r="O261" s="10"/>
      <c r="P261" s="10"/>
      <c r="Q261" s="11"/>
      <c r="R261" s="134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64"/>
      <c r="L262" s="101"/>
      <c r="M262" s="8"/>
      <c r="N262" s="87"/>
      <c r="O262" s="10"/>
      <c r="P262" s="10"/>
      <c r="Q262" s="11"/>
      <c r="R262" s="134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64"/>
      <c r="L263" s="101"/>
      <c r="M263" s="8"/>
      <c r="N263" s="87"/>
      <c r="O263" s="10"/>
      <c r="P263" s="10"/>
      <c r="Q263" s="11"/>
      <c r="R263" s="134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134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134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134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114"/>
      <c r="L267" s="101"/>
      <c r="M267" s="8"/>
      <c r="N267" s="87"/>
      <c r="O267" s="10"/>
      <c r="P267" s="10"/>
      <c r="Q267" s="11"/>
      <c r="R267" s="134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64"/>
      <c r="K268" s="114"/>
      <c r="L268" s="101"/>
      <c r="M268" s="8"/>
      <c r="N268" s="87"/>
      <c r="O268" s="10"/>
      <c r="P268" s="10"/>
      <c r="Q268" s="11"/>
      <c r="R268" s="134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64"/>
      <c r="L269" s="101"/>
      <c r="M269" s="8"/>
      <c r="N269" s="87"/>
      <c r="O269" s="10"/>
      <c r="P269" s="10"/>
      <c r="Q269" s="11"/>
      <c r="R269" s="134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114"/>
      <c r="L270" s="101"/>
      <c r="M270" s="8"/>
      <c r="N270" s="87"/>
      <c r="O270" s="10"/>
      <c r="P270" s="10"/>
      <c r="Q270" s="11"/>
      <c r="R270" s="134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71"/>
      <c r="K271" s="64"/>
      <c r="L271" s="101"/>
      <c r="M271" s="8"/>
      <c r="N271" s="87"/>
      <c r="O271" s="10"/>
      <c r="P271" s="10"/>
      <c r="Q271" s="11"/>
      <c r="R271" s="134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71"/>
      <c r="K272" s="64"/>
      <c r="L272" s="101"/>
      <c r="M272" s="8"/>
      <c r="N272" s="87"/>
      <c r="O272" s="10"/>
      <c r="P272" s="10"/>
      <c r="Q272" s="11"/>
      <c r="R272" s="134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64"/>
      <c r="K273" s="64"/>
      <c r="L273" s="101"/>
      <c r="M273" s="8"/>
      <c r="N273" s="87"/>
      <c r="O273" s="10"/>
      <c r="P273" s="10"/>
      <c r="Q273" s="11"/>
      <c r="R273" s="134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64"/>
      <c r="J274" s="64"/>
      <c r="K274" s="64"/>
      <c r="L274" s="101"/>
      <c r="M274" s="8"/>
      <c r="N274" s="87"/>
      <c r="O274" s="10"/>
      <c r="P274" s="10"/>
      <c r="Q274" s="11"/>
      <c r="R274" s="134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4"/>
      <c r="L275" s="101"/>
      <c r="M275" s="8"/>
      <c r="N275" s="87"/>
      <c r="O275" s="10"/>
      <c r="P275" s="10"/>
      <c r="Q275" s="11"/>
      <c r="R275" s="134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4"/>
      <c r="I276" s="64"/>
      <c r="J276" s="114"/>
      <c r="K276" s="114"/>
      <c r="L276" s="101"/>
      <c r="M276" s="8"/>
      <c r="N276" s="87"/>
      <c r="O276" s="10"/>
      <c r="P276" s="10"/>
      <c r="Q276" s="11"/>
      <c r="R276" s="134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64"/>
      <c r="F277" s="64"/>
      <c r="G277" s="64"/>
      <c r="H277" s="64"/>
      <c r="I277" s="114"/>
      <c r="J277" s="114"/>
      <c r="K277" s="114"/>
      <c r="L277" s="101"/>
      <c r="M277" s="8"/>
      <c r="N277" s="87"/>
      <c r="O277" s="10"/>
      <c r="P277" s="10"/>
      <c r="Q277" s="11"/>
      <c r="R277" s="134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64"/>
      <c r="G278" s="64"/>
      <c r="H278" s="64"/>
      <c r="I278" s="114"/>
      <c r="J278" s="114"/>
      <c r="K278" s="114"/>
      <c r="L278" s="101"/>
      <c r="M278" s="8"/>
      <c r="N278" s="87"/>
      <c r="O278" s="10"/>
      <c r="P278" s="10"/>
      <c r="Q278" s="11"/>
      <c r="R278" s="134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114"/>
      <c r="F279" s="114"/>
      <c r="G279" s="114"/>
      <c r="H279" s="114"/>
      <c r="I279" s="64"/>
      <c r="J279" s="114"/>
      <c r="K279" s="114"/>
      <c r="L279" s="101"/>
      <c r="M279" s="8"/>
      <c r="N279" s="87"/>
      <c r="O279" s="10"/>
      <c r="P279" s="10"/>
      <c r="Q279" s="11"/>
      <c r="R279" s="134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114"/>
      <c r="F280" s="114"/>
      <c r="G280" s="114"/>
      <c r="H280" s="114"/>
      <c r="I280" s="64"/>
      <c r="J280" s="114"/>
      <c r="K280" s="114"/>
      <c r="L280" s="101"/>
      <c r="M280" s="8"/>
      <c r="N280" s="87"/>
      <c r="O280" s="10"/>
      <c r="P280" s="10"/>
      <c r="Q280" s="11"/>
      <c r="R280" s="134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114"/>
      <c r="F281" s="114"/>
      <c r="G281" s="114"/>
      <c r="H281" s="114"/>
      <c r="I281" s="64"/>
      <c r="J281" s="114"/>
      <c r="K281" s="114"/>
      <c r="L281" s="101"/>
      <c r="M281" s="8"/>
      <c r="N281" s="87"/>
      <c r="O281" s="10"/>
      <c r="P281" s="10"/>
      <c r="Q281" s="11"/>
      <c r="R281" s="134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114"/>
      <c r="F282" s="114"/>
      <c r="G282" s="114"/>
      <c r="H282" s="114"/>
      <c r="I282" s="64"/>
      <c r="J282" s="114"/>
      <c r="K282" s="114"/>
      <c r="L282" s="101"/>
      <c r="M282" s="8"/>
      <c r="N282" s="87"/>
      <c r="O282" s="10"/>
      <c r="P282" s="10"/>
      <c r="Q282" s="11"/>
      <c r="R282" s="134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/>
      <c r="C283" s="63"/>
      <c r="D283" s="64"/>
      <c r="E283" s="114"/>
      <c r="F283" s="114"/>
      <c r="G283" s="114"/>
      <c r="H283" s="114"/>
      <c r="I283" s="114"/>
      <c r="J283" s="113"/>
      <c r="K283" s="114"/>
      <c r="L283" s="101"/>
      <c r="M283" s="8"/>
      <c r="N283" s="87"/>
      <c r="O283" s="10"/>
      <c r="P283" s="10"/>
      <c r="Q283" s="11"/>
      <c r="R283" s="134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/>
      <c r="C284" s="63"/>
      <c r="D284" s="64"/>
      <c r="E284" s="114"/>
      <c r="F284" s="114"/>
      <c r="G284" s="114"/>
      <c r="H284" s="114"/>
      <c r="I284" s="114"/>
      <c r="J284" s="113"/>
      <c r="K284" s="114"/>
      <c r="L284" s="101"/>
      <c r="M284" s="8"/>
      <c r="N284" s="87"/>
      <c r="O284" s="10"/>
      <c r="P284" s="10"/>
      <c r="Q284" s="11"/>
      <c r="R284" s="134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/>
      <c r="C285" s="63"/>
      <c r="D285" s="64"/>
      <c r="E285" s="114"/>
      <c r="F285" s="114"/>
      <c r="G285" s="114"/>
      <c r="H285" s="114"/>
      <c r="I285" s="114"/>
      <c r="J285" s="113"/>
      <c r="K285" s="114"/>
      <c r="L285" s="101"/>
      <c r="M285" s="8"/>
      <c r="N285" s="87"/>
      <c r="O285" s="10"/>
      <c r="P285" s="10"/>
      <c r="Q285" s="11"/>
      <c r="R285" s="134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134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71"/>
      <c r="G287" s="114"/>
      <c r="H287" s="114"/>
      <c r="I287" s="114"/>
      <c r="J287" s="114"/>
      <c r="K287" s="64"/>
      <c r="L287" s="101"/>
      <c r="M287" s="8"/>
      <c r="N287" s="87"/>
      <c r="O287" s="10"/>
      <c r="P287" s="10"/>
      <c r="Q287" s="11"/>
      <c r="R287" s="134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71"/>
      <c r="G288" s="114"/>
      <c r="H288" s="114"/>
      <c r="I288" s="114"/>
      <c r="J288" s="114"/>
      <c r="K288" s="64"/>
      <c r="L288" s="101"/>
      <c r="M288" s="8"/>
      <c r="N288" s="87"/>
      <c r="O288" s="10"/>
      <c r="P288" s="10"/>
      <c r="Q288" s="11"/>
      <c r="R288" s="134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71"/>
      <c r="I289" s="114"/>
      <c r="J289" s="114"/>
      <c r="K289" s="64"/>
      <c r="L289" s="101"/>
      <c r="M289" s="8"/>
      <c r="N289" s="87"/>
      <c r="O289" s="10"/>
      <c r="P289" s="10"/>
      <c r="Q289" s="11"/>
      <c r="R289" s="134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64"/>
      <c r="I290" s="114"/>
      <c r="J290" s="114"/>
      <c r="K290" s="64"/>
      <c r="L290" s="101"/>
      <c r="M290" s="8"/>
      <c r="N290" s="87"/>
      <c r="O290" s="10"/>
      <c r="P290" s="10"/>
      <c r="Q290" s="11"/>
      <c r="R290" s="134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64"/>
      <c r="G291" s="64"/>
      <c r="H291" s="64"/>
      <c r="I291" s="114"/>
      <c r="J291" s="114"/>
      <c r="K291" s="64"/>
      <c r="L291" s="101"/>
      <c r="M291" s="8"/>
      <c r="N291" s="87"/>
      <c r="O291" s="10"/>
      <c r="P291" s="10"/>
      <c r="Q291" s="11"/>
      <c r="R291" s="134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114"/>
      <c r="F292" s="114"/>
      <c r="G292" s="114"/>
      <c r="H292" s="114"/>
      <c r="I292" s="64"/>
      <c r="J292" s="114"/>
      <c r="K292" s="114"/>
      <c r="L292" s="101"/>
      <c r="M292" s="8"/>
      <c r="N292" s="87"/>
      <c r="O292" s="10"/>
      <c r="P292" s="10"/>
      <c r="Q292" s="11"/>
      <c r="R292" s="134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114"/>
      <c r="F293" s="114"/>
      <c r="G293" s="114"/>
      <c r="H293" s="114"/>
      <c r="I293" s="64"/>
      <c r="J293" s="114"/>
      <c r="K293" s="114"/>
      <c r="L293" s="101"/>
      <c r="M293" s="8"/>
      <c r="N293" s="87"/>
      <c r="O293" s="10"/>
      <c r="P293" s="10"/>
      <c r="Q293" s="11"/>
      <c r="R293" s="134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114"/>
      <c r="F294" s="114"/>
      <c r="G294" s="114"/>
      <c r="H294" s="114"/>
      <c r="I294" s="64"/>
      <c r="J294" s="114"/>
      <c r="K294" s="114"/>
      <c r="L294" s="101"/>
      <c r="M294" s="8"/>
      <c r="N294" s="87"/>
      <c r="O294" s="10"/>
      <c r="P294" s="10"/>
      <c r="Q294" s="11"/>
      <c r="R294" s="134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/>
      <c r="C295" s="63"/>
      <c r="D295" s="64"/>
      <c r="E295" s="114"/>
      <c r="F295" s="114"/>
      <c r="G295" s="114"/>
      <c r="H295" s="114"/>
      <c r="I295" s="114"/>
      <c r="J295" s="113"/>
      <c r="K295" s="114"/>
      <c r="L295" s="101"/>
      <c r="M295" s="8"/>
      <c r="N295" s="87"/>
      <c r="O295" s="10"/>
      <c r="P295" s="10"/>
      <c r="Q295" s="11"/>
      <c r="R295" s="134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/>
      <c r="C296" s="63"/>
      <c r="D296" s="64"/>
      <c r="E296" s="114"/>
      <c r="F296" s="114"/>
      <c r="G296" s="114"/>
      <c r="H296" s="114"/>
      <c r="I296" s="114"/>
      <c r="J296" s="113"/>
      <c r="K296" s="114"/>
      <c r="L296" s="101"/>
      <c r="M296" s="8"/>
      <c r="N296" s="87"/>
      <c r="O296" s="10"/>
      <c r="P296" s="10"/>
      <c r="Q296" s="11"/>
      <c r="R296" s="134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/>
      <c r="C297" s="63"/>
      <c r="D297" s="64"/>
      <c r="E297" s="114"/>
      <c r="F297" s="114"/>
      <c r="G297" s="114"/>
      <c r="H297" s="114"/>
      <c r="I297" s="114"/>
      <c r="J297" s="113"/>
      <c r="K297" s="114"/>
      <c r="L297" s="101"/>
      <c r="M297" s="8"/>
      <c r="N297" s="87"/>
      <c r="O297" s="10"/>
      <c r="P297" s="10"/>
      <c r="Q297" s="11"/>
      <c r="R297" s="134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/>
      <c r="C298" s="63"/>
      <c r="D298" s="64"/>
      <c r="E298" s="114"/>
      <c r="F298" s="114"/>
      <c r="G298" s="114"/>
      <c r="H298" s="114"/>
      <c r="I298" s="114"/>
      <c r="J298" s="113"/>
      <c r="K298" s="114"/>
      <c r="L298" s="101"/>
      <c r="M298" s="8"/>
      <c r="N298" s="87"/>
      <c r="O298" s="10"/>
      <c r="P298" s="10"/>
      <c r="Q298" s="11"/>
      <c r="R298" s="134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71"/>
      <c r="G299" s="114"/>
      <c r="H299" s="114"/>
      <c r="I299" s="114"/>
      <c r="J299" s="114"/>
      <c r="K299" s="64"/>
      <c r="L299" s="101"/>
      <c r="M299" s="8"/>
      <c r="N299" s="87"/>
      <c r="O299" s="10"/>
      <c r="P299" s="10"/>
      <c r="Q299" s="11"/>
      <c r="R299" s="134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64"/>
      <c r="F300" s="71"/>
      <c r="G300" s="11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134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64"/>
      <c r="H301" s="71"/>
      <c r="I301" s="114"/>
      <c r="J301" s="114"/>
      <c r="K301" s="64"/>
      <c r="L301" s="101"/>
      <c r="M301" s="8"/>
      <c r="N301" s="87"/>
      <c r="O301" s="10"/>
      <c r="P301" s="10"/>
      <c r="Q301" s="11"/>
      <c r="R301" s="134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64"/>
      <c r="I302" s="114"/>
      <c r="J302" s="114"/>
      <c r="K302" s="64"/>
      <c r="L302" s="101"/>
      <c r="M302" s="8"/>
      <c r="N302" s="87"/>
      <c r="O302" s="10"/>
      <c r="P302" s="10"/>
      <c r="Q302" s="11"/>
      <c r="R302" s="134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64"/>
      <c r="I303" s="114"/>
      <c r="J303" s="114"/>
      <c r="K303" s="64"/>
      <c r="L303" s="101"/>
      <c r="M303" s="8"/>
      <c r="N303" s="87"/>
      <c r="O303" s="10"/>
      <c r="P303" s="10"/>
      <c r="Q303" s="11"/>
      <c r="R303" s="134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s="117" customFormat="1" ht="22.5" customHeight="1" x14ac:dyDescent="0.55000000000000004">
      <c r="A304" s="116"/>
      <c r="B304" s="52" t="s">
        <v>66</v>
      </c>
      <c r="C304" s="63"/>
      <c r="D304" s="64"/>
      <c r="E304" s="64"/>
      <c r="F304" s="64"/>
      <c r="G304" s="64"/>
      <c r="H304" s="114"/>
      <c r="I304" s="114"/>
      <c r="J304" s="114"/>
      <c r="K304" s="64"/>
      <c r="L304" s="101"/>
      <c r="M304" s="8"/>
      <c r="N304" s="87"/>
      <c r="O304" s="10"/>
      <c r="P304" s="10"/>
      <c r="Q304" s="11"/>
      <c r="R304" s="134"/>
      <c r="S304" s="13"/>
      <c r="T304" s="13"/>
      <c r="U304" s="13"/>
      <c r="V304" s="13"/>
      <c r="W304" s="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3"/>
    </row>
    <row r="305" spans="1:41" s="117" customFormat="1" ht="22.5" customHeight="1" x14ac:dyDescent="0.55000000000000004">
      <c r="A305" s="116"/>
      <c r="B305" s="52" t="s">
        <v>66</v>
      </c>
      <c r="C305" s="63"/>
      <c r="D305" s="64"/>
      <c r="E305" s="64"/>
      <c r="F305" s="64"/>
      <c r="G305" s="64"/>
      <c r="H305" s="114"/>
      <c r="I305" s="114"/>
      <c r="J305" s="114"/>
      <c r="K305" s="64"/>
      <c r="L305" s="101"/>
      <c r="M305" s="8"/>
      <c r="N305" s="87"/>
      <c r="O305" s="10"/>
      <c r="P305" s="10"/>
      <c r="Q305" s="11"/>
      <c r="R305" s="134"/>
      <c r="S305" s="13"/>
      <c r="T305" s="13"/>
      <c r="U305" s="13"/>
      <c r="V305" s="13"/>
      <c r="W305" s="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3"/>
    </row>
    <row r="306" spans="1:41" s="117" customFormat="1" ht="22.5" customHeight="1" x14ac:dyDescent="0.55000000000000004">
      <c r="A306" s="116"/>
      <c r="B306" s="52" t="s">
        <v>66</v>
      </c>
      <c r="C306" s="63"/>
      <c r="D306" s="64"/>
      <c r="E306" s="64"/>
      <c r="F306" s="64"/>
      <c r="G306" s="64"/>
      <c r="H306" s="64"/>
      <c r="I306" s="64"/>
      <c r="J306" s="64"/>
      <c r="K306" s="65"/>
      <c r="L306" s="101"/>
      <c r="M306" s="8"/>
      <c r="N306" s="87"/>
      <c r="O306" s="10"/>
      <c r="P306" s="10"/>
      <c r="Q306" s="11"/>
      <c r="R306" s="134"/>
      <c r="S306" s="13"/>
      <c r="T306" s="13"/>
      <c r="U306" s="13"/>
      <c r="V306" s="13"/>
      <c r="W306" s="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3"/>
    </row>
    <row r="307" spans="1:41" s="117" customFormat="1" ht="22.5" customHeight="1" x14ac:dyDescent="0.55000000000000004">
      <c r="A307" s="116"/>
      <c r="B307" s="52" t="s">
        <v>66</v>
      </c>
      <c r="C307" s="63"/>
      <c r="D307" s="64"/>
      <c r="E307" s="64"/>
      <c r="F307" s="64"/>
      <c r="G307" s="64"/>
      <c r="H307" s="64"/>
      <c r="I307" s="64"/>
      <c r="J307" s="64"/>
      <c r="K307" s="65"/>
      <c r="L307" s="101"/>
      <c r="M307" s="8"/>
      <c r="N307" s="87"/>
      <c r="O307" s="10"/>
      <c r="P307" s="10"/>
      <c r="Q307" s="11"/>
      <c r="R307" s="134"/>
      <c r="S307" s="13"/>
      <c r="T307" s="13"/>
      <c r="U307" s="13"/>
      <c r="V307" s="13"/>
      <c r="W307" s="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3"/>
    </row>
    <row r="308" spans="1:41" ht="22.5" customHeight="1" x14ac:dyDescent="0.55000000000000004">
      <c r="A308" s="5"/>
      <c r="B308" s="52" t="s">
        <v>66</v>
      </c>
      <c r="C308" s="63"/>
      <c r="D308" s="64"/>
      <c r="E308" s="114"/>
      <c r="F308" s="114"/>
      <c r="G308" s="114"/>
      <c r="H308" s="114"/>
      <c r="I308" s="64"/>
      <c r="J308" s="114"/>
      <c r="K308" s="114"/>
      <c r="L308" s="101"/>
      <c r="M308" s="8"/>
      <c r="N308" s="87"/>
      <c r="O308" s="10"/>
      <c r="P308" s="10"/>
      <c r="Q308" s="11"/>
      <c r="R308" s="134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114"/>
      <c r="F309" s="114"/>
      <c r="G309" s="114"/>
      <c r="H309" s="114"/>
      <c r="I309" s="64"/>
      <c r="J309" s="114"/>
      <c r="K309" s="114"/>
      <c r="L309" s="101"/>
      <c r="M309" s="8"/>
      <c r="N309" s="87"/>
      <c r="O309" s="10"/>
      <c r="P309" s="10"/>
      <c r="Q309" s="11"/>
      <c r="R309" s="134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114"/>
      <c r="F310" s="114"/>
      <c r="G310" s="114"/>
      <c r="H310" s="114"/>
      <c r="I310" s="64"/>
      <c r="J310" s="114"/>
      <c r="K310" s="114"/>
      <c r="L310" s="101"/>
      <c r="M310" s="8"/>
      <c r="N310" s="87"/>
      <c r="O310" s="10"/>
      <c r="P310" s="10"/>
      <c r="Q310" s="11"/>
      <c r="R310" s="134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/>
      <c r="C311" s="63"/>
      <c r="D311" s="64"/>
      <c r="E311" s="114"/>
      <c r="F311" s="114"/>
      <c r="G311" s="114"/>
      <c r="H311" s="114"/>
      <c r="I311" s="114"/>
      <c r="J311" s="113"/>
      <c r="K311" s="114"/>
      <c r="L311" s="101"/>
      <c r="M311" s="8"/>
      <c r="N311" s="87"/>
      <c r="O311" s="10"/>
      <c r="P311" s="10"/>
      <c r="Q311" s="11"/>
      <c r="R311" s="134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/>
      <c r="C312" s="63"/>
      <c r="D312" s="64"/>
      <c r="E312" s="114"/>
      <c r="F312" s="114"/>
      <c r="G312" s="114"/>
      <c r="H312" s="114"/>
      <c r="I312" s="114"/>
      <c r="J312" s="113"/>
      <c r="K312" s="114"/>
      <c r="L312" s="101"/>
      <c r="M312" s="8"/>
      <c r="N312" s="87"/>
      <c r="O312" s="10"/>
      <c r="P312" s="10"/>
      <c r="Q312" s="11"/>
      <c r="R312" s="134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/>
      <c r="C313" s="63"/>
      <c r="D313" s="64"/>
      <c r="E313" s="114"/>
      <c r="F313" s="114"/>
      <c r="G313" s="114"/>
      <c r="H313" s="114"/>
      <c r="I313" s="114"/>
      <c r="J313" s="113"/>
      <c r="K313" s="114"/>
      <c r="L313" s="101"/>
      <c r="M313" s="8"/>
      <c r="N313" s="87"/>
      <c r="O313" s="10"/>
      <c r="P313" s="10"/>
      <c r="Q313" s="11"/>
      <c r="R313" s="134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/>
      <c r="C314" s="63"/>
      <c r="D314" s="64"/>
      <c r="E314" s="114"/>
      <c r="F314" s="114"/>
      <c r="G314" s="114"/>
      <c r="H314" s="114"/>
      <c r="I314" s="114"/>
      <c r="J314" s="113"/>
      <c r="K314" s="114"/>
      <c r="L314" s="101"/>
      <c r="M314" s="8"/>
      <c r="N314" s="87"/>
      <c r="O314" s="10"/>
      <c r="P314" s="10"/>
      <c r="Q314" s="11"/>
      <c r="R314" s="134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71"/>
      <c r="G315" s="114"/>
      <c r="H315" s="114"/>
      <c r="I315" s="114"/>
      <c r="J315" s="114"/>
      <c r="K315" s="64"/>
      <c r="L315" s="101"/>
      <c r="M315" s="8"/>
      <c r="N315" s="87"/>
      <c r="O315" s="10"/>
      <c r="P315" s="10"/>
      <c r="Q315" s="11"/>
      <c r="R315" s="134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64"/>
      <c r="F316" s="71"/>
      <c r="G316" s="11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134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71"/>
      <c r="I317" s="114"/>
      <c r="J317" s="114"/>
      <c r="K317" s="64"/>
      <c r="L317" s="101"/>
      <c r="M317" s="8"/>
      <c r="N317" s="87"/>
      <c r="O317" s="10"/>
      <c r="P317" s="10"/>
      <c r="Q317" s="11"/>
      <c r="R317" s="134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64"/>
      <c r="I318" s="114"/>
      <c r="J318" s="114"/>
      <c r="K318" s="64"/>
      <c r="L318" s="101"/>
      <c r="M318" s="8"/>
      <c r="N318" s="87"/>
      <c r="O318" s="10"/>
      <c r="P318" s="10"/>
      <c r="Q318" s="11"/>
      <c r="R318" s="134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4"/>
      <c r="I319" s="114"/>
      <c r="J319" s="114"/>
      <c r="K319" s="64"/>
      <c r="L319" s="101"/>
      <c r="M319" s="8"/>
      <c r="N319" s="87"/>
      <c r="O319" s="10"/>
      <c r="P319" s="10"/>
      <c r="Q319" s="11"/>
      <c r="R319" s="134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s="117" customFormat="1" ht="22.5" customHeight="1" x14ac:dyDescent="0.55000000000000004">
      <c r="A320" s="116"/>
      <c r="B320" s="52" t="s">
        <v>66</v>
      </c>
      <c r="C320" s="63"/>
      <c r="D320" s="64"/>
      <c r="E320" s="64"/>
      <c r="F320" s="64"/>
      <c r="G320" s="64"/>
      <c r="H320" s="114"/>
      <c r="I320" s="114"/>
      <c r="J320" s="114"/>
      <c r="K320" s="64"/>
      <c r="L320" s="101"/>
      <c r="M320" s="8"/>
      <c r="N320" s="87"/>
      <c r="O320" s="10"/>
      <c r="P320" s="10"/>
      <c r="Q320" s="11"/>
      <c r="R320" s="134"/>
      <c r="S320" s="13"/>
      <c r="T320" s="13"/>
      <c r="U320" s="13"/>
      <c r="V320" s="13"/>
      <c r="W320" s="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3"/>
    </row>
    <row r="321" spans="1:41" s="117" customFormat="1" ht="22.5" customHeight="1" x14ac:dyDescent="0.55000000000000004">
      <c r="A321" s="116"/>
      <c r="B321" s="52" t="s">
        <v>66</v>
      </c>
      <c r="C321" s="63"/>
      <c r="D321" s="64"/>
      <c r="E321" s="64"/>
      <c r="F321" s="64"/>
      <c r="G321" s="64"/>
      <c r="H321" s="114"/>
      <c r="I321" s="114"/>
      <c r="J321" s="114"/>
      <c r="K321" s="64"/>
      <c r="L321" s="101"/>
      <c r="M321" s="8"/>
      <c r="N321" s="87"/>
      <c r="O321" s="10"/>
      <c r="P321" s="10"/>
      <c r="Q321" s="11"/>
      <c r="R321" s="134"/>
      <c r="S321" s="13"/>
      <c r="T321" s="13"/>
      <c r="U321" s="13"/>
      <c r="V321" s="13"/>
      <c r="W321" s="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3"/>
    </row>
    <row r="322" spans="1:41" s="117" customFormat="1" ht="22.5" customHeight="1" x14ac:dyDescent="0.55000000000000004">
      <c r="A322" s="116"/>
      <c r="B322" s="52" t="s">
        <v>66</v>
      </c>
      <c r="C322" s="63"/>
      <c r="D322" s="64"/>
      <c r="E322" s="64"/>
      <c r="F322" s="64"/>
      <c r="G322" s="64"/>
      <c r="H322" s="64"/>
      <c r="I322" s="64"/>
      <c r="J322" s="64"/>
      <c r="K322" s="65"/>
      <c r="L322" s="101"/>
      <c r="M322" s="8"/>
      <c r="N322" s="87"/>
      <c r="O322" s="10"/>
      <c r="P322" s="10"/>
      <c r="Q322" s="11"/>
      <c r="R322" s="134"/>
      <c r="S322" s="13"/>
      <c r="T322" s="13"/>
      <c r="U322" s="13"/>
      <c r="V322" s="13"/>
      <c r="W322" s="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  <c r="AO322" s="3"/>
    </row>
    <row r="323" spans="1:41" s="117" customFormat="1" ht="22.5" customHeight="1" x14ac:dyDescent="0.55000000000000004">
      <c r="A323" s="116"/>
      <c r="B323" s="52" t="s">
        <v>66</v>
      </c>
      <c r="C323" s="63"/>
      <c r="D323" s="64"/>
      <c r="E323" s="64"/>
      <c r="F323" s="64"/>
      <c r="G323" s="64"/>
      <c r="H323" s="64"/>
      <c r="I323" s="64"/>
      <c r="J323" s="64"/>
      <c r="K323" s="65"/>
      <c r="L323" s="101"/>
      <c r="M323" s="8"/>
      <c r="N323" s="87"/>
      <c r="O323" s="10"/>
      <c r="P323" s="10"/>
      <c r="Q323" s="11"/>
      <c r="R323" s="134"/>
      <c r="S323" s="13"/>
      <c r="T323" s="13"/>
      <c r="U323" s="13"/>
      <c r="V323" s="13"/>
      <c r="W323" s="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  <c r="AO323" s="3"/>
    </row>
    <row r="324" spans="1:41" ht="22.5" customHeight="1" x14ac:dyDescent="0.55000000000000004">
      <c r="A324" s="5"/>
      <c r="B324" s="52" t="s">
        <v>66</v>
      </c>
      <c r="C324" s="63"/>
      <c r="D324" s="64"/>
      <c r="E324" s="114"/>
      <c r="F324" s="114"/>
      <c r="G324" s="114"/>
      <c r="H324" s="114"/>
      <c r="I324" s="64"/>
      <c r="J324" s="114"/>
      <c r="K324" s="114"/>
      <c r="L324" s="101"/>
      <c r="M324" s="8"/>
      <c r="N324" s="87"/>
      <c r="O324" s="10"/>
      <c r="P324" s="10"/>
      <c r="Q324" s="11"/>
      <c r="R324" s="134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1" ht="22.5" customHeight="1" x14ac:dyDescent="0.55000000000000004">
      <c r="A325" s="5"/>
      <c r="B325" s="52" t="s">
        <v>66</v>
      </c>
      <c r="C325" s="63"/>
      <c r="D325" s="64"/>
      <c r="E325" s="114"/>
      <c r="F325" s="114"/>
      <c r="G325" s="114"/>
      <c r="H325" s="114"/>
      <c r="I325" s="64"/>
      <c r="J325" s="114"/>
      <c r="K325" s="114"/>
      <c r="L325" s="101"/>
      <c r="M325" s="8"/>
      <c r="N325" s="87"/>
      <c r="O325" s="10"/>
      <c r="P325" s="10"/>
      <c r="Q325" s="11"/>
      <c r="R325" s="134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1" ht="22.5" customHeight="1" x14ac:dyDescent="0.55000000000000004">
      <c r="A326" s="5"/>
      <c r="B326" s="52" t="s">
        <v>66</v>
      </c>
      <c r="C326" s="63"/>
      <c r="D326" s="64"/>
      <c r="E326" s="114"/>
      <c r="F326" s="114"/>
      <c r="G326" s="114"/>
      <c r="H326" s="114"/>
      <c r="I326" s="64"/>
      <c r="J326" s="114"/>
      <c r="K326" s="114"/>
      <c r="L326" s="101"/>
      <c r="M326" s="8"/>
      <c r="N326" s="87"/>
      <c r="O326" s="10"/>
      <c r="P326" s="10"/>
      <c r="Q326" s="11"/>
      <c r="R326" s="134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1" ht="22.5" customHeight="1" x14ac:dyDescent="0.55000000000000004">
      <c r="A327" s="5"/>
      <c r="B327" s="52"/>
      <c r="C327" s="63"/>
      <c r="D327" s="64"/>
      <c r="E327" s="114"/>
      <c r="F327" s="114"/>
      <c r="G327" s="114"/>
      <c r="H327" s="114"/>
      <c r="I327" s="114"/>
      <c r="J327" s="113"/>
      <c r="K327" s="114"/>
      <c r="L327" s="101"/>
      <c r="M327" s="8"/>
      <c r="N327" s="87"/>
      <c r="O327" s="10"/>
      <c r="P327" s="10"/>
      <c r="Q327" s="11"/>
      <c r="R327" s="134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1" ht="22.5" customHeight="1" x14ac:dyDescent="0.55000000000000004">
      <c r="A328" s="5"/>
      <c r="B328" s="52"/>
      <c r="C328" s="63"/>
      <c r="D328" s="64"/>
      <c r="E328" s="114"/>
      <c r="F328" s="114"/>
      <c r="G328" s="114"/>
      <c r="H328" s="114"/>
      <c r="I328" s="114"/>
      <c r="J328" s="113"/>
      <c r="K328" s="114"/>
      <c r="L328" s="101"/>
      <c r="M328" s="8"/>
      <c r="N328" s="87"/>
      <c r="O328" s="10"/>
      <c r="P328" s="10"/>
      <c r="Q328" s="11"/>
      <c r="R328" s="134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1" ht="22.5" customHeight="1" x14ac:dyDescent="0.55000000000000004">
      <c r="A329" s="5"/>
      <c r="B329" s="52"/>
      <c r="C329" s="63"/>
      <c r="D329" s="64"/>
      <c r="E329" s="114"/>
      <c r="F329" s="114"/>
      <c r="G329" s="114"/>
      <c r="H329" s="114"/>
      <c r="I329" s="114"/>
      <c r="J329" s="113"/>
      <c r="K329" s="114"/>
      <c r="L329" s="101"/>
      <c r="M329" s="8"/>
      <c r="N329" s="87"/>
      <c r="O329" s="10"/>
      <c r="P329" s="10"/>
      <c r="Q329" s="11"/>
      <c r="R329" s="134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1" ht="22.5" customHeight="1" x14ac:dyDescent="0.55000000000000004">
      <c r="A330" s="5"/>
      <c r="B330" s="52"/>
      <c r="C330" s="63"/>
      <c r="D330" s="64"/>
      <c r="E330" s="114"/>
      <c r="F330" s="114"/>
      <c r="G330" s="114"/>
      <c r="H330" s="114"/>
      <c r="I330" s="114"/>
      <c r="J330" s="113"/>
      <c r="K330" s="114"/>
      <c r="L330" s="101"/>
      <c r="M330" s="8"/>
      <c r="N330" s="87"/>
      <c r="O330" s="10"/>
      <c r="P330" s="10"/>
      <c r="Q330" s="11"/>
      <c r="R330" s="134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1" ht="22.5" customHeight="1" x14ac:dyDescent="0.55000000000000004">
      <c r="A331" s="5"/>
      <c r="B331" s="52" t="s">
        <v>66</v>
      </c>
      <c r="C331" s="63"/>
      <c r="D331" s="64"/>
      <c r="E331" s="64"/>
      <c r="F331" s="71"/>
      <c r="G331" s="114"/>
      <c r="H331" s="114"/>
      <c r="I331" s="114"/>
      <c r="J331" s="114"/>
      <c r="K331" s="64"/>
      <c r="L331" s="101"/>
      <c r="M331" s="8"/>
      <c r="N331" s="87"/>
      <c r="O331" s="10"/>
      <c r="P331" s="10"/>
      <c r="Q331" s="11"/>
      <c r="R331" s="134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1" ht="22.5" customHeight="1" x14ac:dyDescent="0.55000000000000004">
      <c r="A332" s="5"/>
      <c r="B332" s="52" t="s">
        <v>66</v>
      </c>
      <c r="C332" s="63"/>
      <c r="D332" s="64"/>
      <c r="E332" s="64"/>
      <c r="F332" s="71"/>
      <c r="G332" s="113"/>
      <c r="H332" s="114"/>
      <c r="I332" s="114"/>
      <c r="J332" s="114"/>
      <c r="K332" s="64"/>
      <c r="L332" s="101"/>
      <c r="M332" s="8"/>
      <c r="N332" s="87"/>
      <c r="O332" s="10"/>
      <c r="P332" s="10"/>
      <c r="Q332" s="11"/>
      <c r="R332" s="134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1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71"/>
      <c r="I333" s="64"/>
      <c r="J333" s="64"/>
      <c r="K333" s="64"/>
      <c r="L333" s="101"/>
      <c r="M333" s="8"/>
      <c r="N333" s="87"/>
      <c r="O333" s="10"/>
      <c r="P333" s="10"/>
      <c r="Q333" s="11"/>
      <c r="R333" s="134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1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4"/>
      <c r="I334" s="114"/>
      <c r="J334" s="114"/>
      <c r="K334" s="64"/>
      <c r="L334" s="101"/>
      <c r="M334" s="8"/>
      <c r="N334" s="87"/>
      <c r="O334" s="10"/>
      <c r="P334" s="10"/>
      <c r="Q334" s="11"/>
      <c r="R334" s="134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1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134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1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134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134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71"/>
      <c r="I338" s="114"/>
      <c r="J338" s="114"/>
      <c r="K338" s="64"/>
      <c r="L338" s="101"/>
      <c r="M338" s="8"/>
      <c r="N338" s="87"/>
      <c r="O338" s="10"/>
      <c r="P338" s="10"/>
      <c r="Q338" s="11"/>
      <c r="R338" s="134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134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114"/>
      <c r="J340" s="114"/>
      <c r="K340" s="64"/>
      <c r="L340" s="101"/>
      <c r="M340" s="8"/>
      <c r="N340" s="87"/>
      <c r="O340" s="10"/>
      <c r="P340" s="10"/>
      <c r="Q340" s="11"/>
      <c r="R340" s="134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134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134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134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134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134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134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134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64"/>
      <c r="I348" s="114"/>
      <c r="J348" s="114"/>
      <c r="K348" s="64"/>
      <c r="L348" s="101"/>
      <c r="M348" s="8"/>
      <c r="N348" s="87"/>
      <c r="O348" s="10"/>
      <c r="P348" s="10"/>
      <c r="Q348" s="11"/>
      <c r="R348" s="134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11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134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114"/>
      <c r="F350" s="114"/>
      <c r="G350" s="114"/>
      <c r="H350" s="114"/>
      <c r="I350" s="64"/>
      <c r="J350" s="114"/>
      <c r="K350" s="114"/>
      <c r="L350" s="101"/>
      <c r="M350" s="8"/>
      <c r="N350" s="87"/>
      <c r="O350" s="10"/>
      <c r="P350" s="10"/>
      <c r="Q350" s="11"/>
      <c r="R350" s="134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 t="s">
        <v>66</v>
      </c>
      <c r="C351" s="63"/>
      <c r="D351" s="64"/>
      <c r="E351" s="114"/>
      <c r="F351" s="114"/>
      <c r="G351" s="114"/>
      <c r="H351" s="114"/>
      <c r="I351" s="64"/>
      <c r="J351" s="114"/>
      <c r="K351" s="114"/>
      <c r="L351" s="101"/>
      <c r="M351" s="8"/>
      <c r="N351" s="87"/>
      <c r="O351" s="10"/>
      <c r="P351" s="10"/>
      <c r="Q351" s="11"/>
      <c r="R351" s="134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 t="s">
        <v>66</v>
      </c>
      <c r="C352" s="63"/>
      <c r="D352" s="64"/>
      <c r="E352" s="114"/>
      <c r="F352" s="114"/>
      <c r="G352" s="114"/>
      <c r="H352" s="114"/>
      <c r="I352" s="64"/>
      <c r="J352" s="114"/>
      <c r="K352" s="114"/>
      <c r="L352" s="101"/>
      <c r="M352" s="8"/>
      <c r="N352" s="87"/>
      <c r="O352" s="10"/>
      <c r="P352" s="10"/>
      <c r="Q352" s="11"/>
      <c r="R352" s="134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/>
      <c r="C353" s="63"/>
      <c r="D353" s="64"/>
      <c r="E353" s="114"/>
      <c r="F353" s="114"/>
      <c r="G353" s="114"/>
      <c r="H353" s="114"/>
      <c r="I353" s="114"/>
      <c r="J353" s="113"/>
      <c r="K353" s="114"/>
      <c r="L353" s="101"/>
      <c r="M353" s="8"/>
      <c r="N353" s="87"/>
      <c r="O353" s="10"/>
      <c r="P353" s="10"/>
      <c r="Q353" s="11"/>
      <c r="R353" s="134"/>
      <c r="X353" s="50"/>
      <c r="Y353" s="50"/>
      <c r="Z353" s="50"/>
      <c r="AA353" s="50"/>
      <c r="AB353" s="50"/>
      <c r="AC353" s="118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</row>
    <row r="354" spans="1:40" ht="22.5" customHeight="1" x14ac:dyDescent="0.55000000000000004">
      <c r="A354" s="5"/>
      <c r="B354" s="52"/>
      <c r="C354" s="63"/>
      <c r="D354" s="64"/>
      <c r="E354" s="114"/>
      <c r="F354" s="114"/>
      <c r="G354" s="114"/>
      <c r="H354" s="114"/>
      <c r="I354" s="114"/>
      <c r="J354" s="113"/>
      <c r="K354" s="114"/>
      <c r="L354" s="101"/>
      <c r="M354" s="8"/>
      <c r="N354" s="87"/>
      <c r="O354" s="10"/>
      <c r="P354" s="10"/>
      <c r="Q354" s="11"/>
      <c r="R354" s="134"/>
      <c r="X354" s="50"/>
      <c r="Y354" s="50"/>
      <c r="Z354" s="50"/>
      <c r="AA354" s="50"/>
      <c r="AB354" s="50"/>
      <c r="AC354" s="118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</row>
    <row r="355" spans="1:40" ht="22.5" customHeight="1" x14ac:dyDescent="0.55000000000000004">
      <c r="A355" s="5"/>
      <c r="B355" s="52"/>
      <c r="C355" s="63"/>
      <c r="D355" s="64"/>
      <c r="E355" s="114"/>
      <c r="F355" s="114"/>
      <c r="G355" s="114"/>
      <c r="H355" s="114"/>
      <c r="I355" s="114"/>
      <c r="J355" s="113"/>
      <c r="K355" s="114"/>
      <c r="L355" s="101"/>
      <c r="M355" s="8"/>
      <c r="N355" s="87"/>
      <c r="O355" s="10"/>
      <c r="P355" s="10"/>
      <c r="Q355" s="11"/>
      <c r="R355" s="134"/>
      <c r="X355" s="50"/>
      <c r="Y355" s="50"/>
      <c r="Z355" s="50"/>
      <c r="AA355" s="50"/>
      <c r="AB355" s="50"/>
      <c r="AC355" s="118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19"/>
      <c r="AN355" s="119"/>
    </row>
    <row r="356" spans="1:40" ht="22.5" customHeight="1" x14ac:dyDescent="0.55000000000000004">
      <c r="A356" s="5"/>
      <c r="B356" s="52"/>
      <c r="C356" s="63"/>
      <c r="D356" s="64"/>
      <c r="E356" s="114"/>
      <c r="F356" s="114"/>
      <c r="G356" s="114"/>
      <c r="H356" s="114"/>
      <c r="I356" s="114"/>
      <c r="J356" s="113"/>
      <c r="K356" s="114"/>
      <c r="L356" s="101"/>
      <c r="M356" s="8"/>
      <c r="N356" s="87"/>
      <c r="O356" s="10"/>
      <c r="P356" s="10"/>
      <c r="Q356" s="11"/>
      <c r="R356" s="134"/>
      <c r="X356" s="50"/>
      <c r="Y356" s="50"/>
      <c r="Z356" s="50"/>
      <c r="AA356" s="50"/>
      <c r="AB356" s="50"/>
      <c r="AC356" s="118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19"/>
      <c r="AN356" s="119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114"/>
      <c r="I357" s="114"/>
      <c r="J357" s="64"/>
      <c r="K357" s="64"/>
      <c r="L357" s="101"/>
      <c r="M357" s="8"/>
      <c r="N357" s="87"/>
      <c r="O357" s="10"/>
      <c r="P357" s="10"/>
      <c r="Q357" s="11"/>
      <c r="R357" s="134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64"/>
      <c r="L358" s="101"/>
      <c r="M358" s="8"/>
      <c r="N358" s="87"/>
      <c r="O358" s="10"/>
      <c r="P358" s="10"/>
      <c r="Q358" s="11"/>
      <c r="R358" s="134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114"/>
      <c r="H359" s="114"/>
      <c r="I359" s="114"/>
      <c r="J359" s="64"/>
      <c r="K359" s="64"/>
      <c r="L359" s="101"/>
      <c r="M359" s="8"/>
      <c r="N359" s="87"/>
      <c r="O359" s="10"/>
      <c r="P359" s="10"/>
      <c r="Q359" s="11"/>
      <c r="R359" s="134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114"/>
      <c r="H360" s="114"/>
      <c r="I360" s="114"/>
      <c r="J360" s="114"/>
      <c r="K360" s="64"/>
      <c r="L360" s="101"/>
      <c r="M360" s="8"/>
      <c r="N360" s="87"/>
      <c r="O360" s="10"/>
      <c r="P360" s="10"/>
      <c r="Q360" s="11"/>
      <c r="R360" s="134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134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134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114"/>
      <c r="H363" s="64"/>
      <c r="I363" s="64"/>
      <c r="J363" s="66"/>
      <c r="K363" s="64"/>
      <c r="L363" s="101"/>
      <c r="M363" s="8"/>
      <c r="N363" s="87"/>
      <c r="O363" s="10"/>
      <c r="P363" s="10"/>
      <c r="Q363" s="11"/>
      <c r="R363" s="134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64"/>
      <c r="G364" s="114"/>
      <c r="H364" s="64"/>
      <c r="I364" s="64"/>
      <c r="J364" s="66"/>
      <c r="K364" s="64"/>
      <c r="L364" s="101"/>
      <c r="M364" s="8"/>
      <c r="N364" s="87"/>
      <c r="O364" s="10"/>
      <c r="P364" s="10"/>
      <c r="Q364" s="11"/>
      <c r="R364" s="134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114"/>
      <c r="F365" s="64"/>
      <c r="G365" s="114"/>
      <c r="H365" s="64"/>
      <c r="I365" s="64"/>
      <c r="J365" s="66"/>
      <c r="K365" s="64"/>
      <c r="L365" s="101"/>
      <c r="M365" s="8"/>
      <c r="N365" s="87"/>
      <c r="O365" s="10"/>
      <c r="P365" s="10"/>
      <c r="Q365" s="11"/>
      <c r="R365" s="134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64"/>
      <c r="G366" s="64"/>
      <c r="H366" s="66"/>
      <c r="I366" s="66"/>
      <c r="J366" s="66"/>
      <c r="K366" s="64"/>
      <c r="L366" s="101"/>
      <c r="M366" s="8"/>
      <c r="N366" s="87"/>
      <c r="O366" s="10"/>
      <c r="P366" s="10"/>
      <c r="Q366" s="11"/>
      <c r="R366" s="134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6"/>
      <c r="I367" s="66"/>
      <c r="J367" s="66"/>
      <c r="K367" s="64"/>
      <c r="L367" s="101"/>
      <c r="M367" s="8"/>
      <c r="N367" s="87"/>
      <c r="O367" s="10"/>
      <c r="P367" s="10"/>
      <c r="Q367" s="11"/>
      <c r="R367" s="134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34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34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34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36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36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36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36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36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36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64"/>
      <c r="G377" s="114"/>
      <c r="H377" s="64"/>
      <c r="I377" s="64"/>
      <c r="J377" s="66"/>
      <c r="K377" s="64"/>
      <c r="L377" s="101"/>
      <c r="M377" s="8"/>
      <c r="N377" s="87"/>
      <c r="O377" s="10"/>
      <c r="P377" s="10"/>
      <c r="Q377" s="11"/>
      <c r="R377" s="134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64"/>
      <c r="G378" s="114"/>
      <c r="H378" s="64"/>
      <c r="I378" s="64"/>
      <c r="J378" s="66"/>
      <c r="K378" s="64"/>
      <c r="L378" s="101"/>
      <c r="M378" s="8"/>
      <c r="N378" s="87"/>
      <c r="O378" s="10"/>
      <c r="P378" s="10"/>
      <c r="Q378" s="11"/>
      <c r="R378" s="134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114"/>
      <c r="F379" s="64"/>
      <c r="G379" s="114"/>
      <c r="H379" s="64"/>
      <c r="I379" s="64"/>
      <c r="J379" s="66"/>
      <c r="K379" s="64"/>
      <c r="L379" s="101"/>
      <c r="M379" s="8"/>
      <c r="N379" s="87"/>
      <c r="O379" s="10"/>
      <c r="P379" s="10"/>
      <c r="Q379" s="11"/>
      <c r="R379" s="134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36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6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36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36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36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36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115"/>
      <c r="E385" s="64"/>
      <c r="F385" s="64"/>
      <c r="G385" s="6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36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36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36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36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36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36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64"/>
      <c r="G391" s="114"/>
      <c r="H391" s="64"/>
      <c r="I391" s="64"/>
      <c r="J391" s="66"/>
      <c r="K391" s="64"/>
      <c r="L391" s="101"/>
      <c r="M391" s="8"/>
      <c r="N391" s="87"/>
      <c r="O391" s="10"/>
      <c r="P391" s="10"/>
      <c r="Q391" s="91"/>
      <c r="R391" s="134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64"/>
      <c r="G392" s="114"/>
      <c r="H392" s="64"/>
      <c r="I392" s="64"/>
      <c r="J392" s="66"/>
      <c r="K392" s="64"/>
      <c r="L392" s="101"/>
      <c r="M392" s="8"/>
      <c r="N392" s="87"/>
      <c r="O392" s="10"/>
      <c r="P392" s="10"/>
      <c r="Q392" s="91"/>
      <c r="R392" s="134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114"/>
      <c r="F393" s="64"/>
      <c r="G393" s="114"/>
      <c r="H393" s="64"/>
      <c r="I393" s="64"/>
      <c r="J393" s="66"/>
      <c r="K393" s="64"/>
      <c r="L393" s="101"/>
      <c r="M393" s="8"/>
      <c r="N393" s="87"/>
      <c r="O393" s="10"/>
      <c r="P393" s="10"/>
      <c r="Q393" s="91"/>
      <c r="R393" s="134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36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36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36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36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36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36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36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136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66"/>
      <c r="J402" s="66"/>
      <c r="K402" s="64"/>
      <c r="L402" s="101"/>
      <c r="M402" s="8"/>
      <c r="N402" s="87"/>
      <c r="O402" s="10"/>
      <c r="P402" s="10"/>
      <c r="Q402" s="11"/>
      <c r="R402" s="136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114"/>
      <c r="G403" s="114"/>
      <c r="H403" s="64"/>
      <c r="I403" s="66"/>
      <c r="J403" s="66"/>
      <c r="K403" s="64"/>
      <c r="L403" s="101"/>
      <c r="M403" s="8"/>
      <c r="N403" s="87"/>
      <c r="O403" s="10"/>
      <c r="P403" s="10"/>
      <c r="Q403" s="11"/>
      <c r="R403" s="136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114"/>
      <c r="F404" s="114"/>
      <c r="G404" s="114"/>
      <c r="H404" s="64"/>
      <c r="I404" s="66"/>
      <c r="J404" s="66"/>
      <c r="K404" s="64"/>
      <c r="L404" s="101"/>
      <c r="M404" s="8"/>
      <c r="N404" s="87"/>
      <c r="O404" s="10"/>
      <c r="P404" s="10"/>
      <c r="Q404" s="11"/>
      <c r="R404" s="134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114"/>
      <c r="F405" s="64"/>
      <c r="G405" s="114"/>
      <c r="H405" s="64"/>
      <c r="I405" s="64"/>
      <c r="J405" s="66"/>
      <c r="K405" s="64"/>
      <c r="L405" s="101"/>
      <c r="M405" s="8"/>
      <c r="N405" s="87"/>
      <c r="O405" s="10"/>
      <c r="P405" s="10"/>
      <c r="Q405" s="11"/>
      <c r="R405" s="134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114"/>
      <c r="F406" s="64"/>
      <c r="G406" s="114"/>
      <c r="H406" s="64"/>
      <c r="I406" s="64"/>
      <c r="J406" s="66"/>
      <c r="K406" s="64"/>
      <c r="L406" s="101"/>
      <c r="M406" s="8"/>
      <c r="N406" s="87"/>
      <c r="O406" s="10"/>
      <c r="P406" s="10"/>
      <c r="Q406" s="11"/>
      <c r="R406" s="134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114"/>
      <c r="F407" s="64"/>
      <c r="G407" s="114"/>
      <c r="H407" s="64"/>
      <c r="I407" s="64"/>
      <c r="J407" s="66"/>
      <c r="K407" s="64"/>
      <c r="L407" s="101"/>
      <c r="M407" s="8"/>
      <c r="N407" s="87"/>
      <c r="O407" s="10"/>
      <c r="P407" s="10"/>
      <c r="Q407" s="11"/>
      <c r="R407" s="134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34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34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34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36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36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36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36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36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36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36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36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136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4"/>
      <c r="L420" s="101"/>
      <c r="M420" s="8"/>
      <c r="N420" s="87"/>
      <c r="O420" s="10"/>
      <c r="P420" s="10"/>
      <c r="Q420" s="11"/>
      <c r="R420" s="136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4"/>
      <c r="L421" s="101"/>
      <c r="M421" s="8"/>
      <c r="N421" s="87"/>
      <c r="O421" s="10"/>
      <c r="P421" s="10"/>
      <c r="Q421" s="11"/>
      <c r="R421" s="134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4"/>
      <c r="L422" s="101"/>
      <c r="M422" s="8"/>
      <c r="N422" s="87"/>
      <c r="O422" s="10"/>
      <c r="P422" s="10"/>
      <c r="Q422" s="11"/>
      <c r="R422" s="136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36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36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36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36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36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36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36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36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36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36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36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34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36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36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36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36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36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115"/>
      <c r="E440" s="64"/>
      <c r="F440" s="64"/>
      <c r="G440" s="64"/>
      <c r="H440" s="66"/>
      <c r="I440" s="66"/>
      <c r="J440" s="66"/>
      <c r="K440" s="66"/>
      <c r="L440" s="101"/>
      <c r="M440" s="8"/>
      <c r="N440" s="87"/>
      <c r="O440" s="10"/>
      <c r="P440" s="10"/>
      <c r="Q440" s="11"/>
      <c r="R440" s="136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7"/>
      <c r="O441" s="10"/>
      <c r="P441" s="10"/>
      <c r="Q441" s="11"/>
      <c r="R441" s="136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7"/>
      <c r="O442" s="10"/>
      <c r="P442" s="10"/>
      <c r="Q442" s="11"/>
      <c r="R442" s="136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36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36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36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36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86"/>
      <c r="O447" s="10"/>
      <c r="P447" s="10"/>
      <c r="Q447" s="11"/>
      <c r="R447" s="136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86"/>
      <c r="O448" s="10"/>
      <c r="P448" s="10"/>
      <c r="Q448" s="11"/>
      <c r="R448" s="136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86"/>
      <c r="O449" s="10"/>
      <c r="P449" s="10"/>
      <c r="Q449" s="11"/>
      <c r="R449" s="136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36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9"/>
      <c r="O451" s="10"/>
      <c r="P451" s="10"/>
      <c r="Q451" s="11"/>
      <c r="R451" s="136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36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36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86"/>
      <c r="O454" s="10"/>
      <c r="P454" s="10"/>
      <c r="Q454" s="11"/>
      <c r="R454" s="136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86"/>
      <c r="O455" s="10"/>
      <c r="P455" s="10"/>
      <c r="Q455" s="11"/>
      <c r="R455" s="136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9"/>
      <c r="O456" s="10"/>
      <c r="P456" s="10"/>
      <c r="Q456" s="11"/>
      <c r="R456" s="136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9"/>
      <c r="O457" s="10"/>
      <c r="P457" s="10"/>
      <c r="Q457" s="11"/>
      <c r="R457" s="136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36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36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86"/>
      <c r="O460" s="10"/>
      <c r="P460" s="10"/>
      <c r="Q460" s="11"/>
      <c r="R460" s="136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/>
      <c r="N461" s="86"/>
      <c r="O461" s="10"/>
      <c r="P461" s="10"/>
      <c r="Q461" s="11"/>
      <c r="R461" s="136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/>
      <c r="N462" s="9"/>
      <c r="O462" s="10"/>
      <c r="P462" s="10"/>
      <c r="Q462" s="11"/>
      <c r="R462" s="136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/>
      <c r="N463" s="9"/>
      <c r="O463" s="10"/>
      <c r="P463" s="10"/>
      <c r="Q463" s="11"/>
      <c r="R463" s="136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36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36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36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36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86"/>
      <c r="O468" s="10"/>
      <c r="P468" s="10"/>
      <c r="Q468" s="11"/>
      <c r="R468" s="136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86"/>
      <c r="O469" s="10"/>
      <c r="P469" s="10"/>
      <c r="Q469" s="11"/>
      <c r="R469" s="136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86"/>
      <c r="O470" s="10"/>
      <c r="P470" s="10"/>
      <c r="Q470" s="11"/>
      <c r="R470" s="136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86"/>
      <c r="O471" s="10"/>
      <c r="P471" s="10"/>
      <c r="Q471" s="11"/>
      <c r="R471" s="136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36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36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36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36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36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 t="s">
        <v>66</v>
      </c>
      <c r="N477" s="9"/>
      <c r="O477" s="10"/>
      <c r="P477" s="10"/>
      <c r="Q477" s="11"/>
      <c r="R477" s="136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 t="s">
        <v>66</v>
      </c>
      <c r="N478" s="9"/>
      <c r="O478" s="10"/>
      <c r="P478" s="10"/>
      <c r="Q478" s="11"/>
      <c r="R478" s="136"/>
      <c r="X478" s="92"/>
      <c r="Y478" s="92"/>
      <c r="Z478" s="92"/>
      <c r="AA478" s="92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 t="s">
        <v>66</v>
      </c>
      <c r="N479" s="9"/>
      <c r="O479" s="10"/>
      <c r="P479" s="10"/>
      <c r="Q479" s="11"/>
      <c r="R479" s="136"/>
      <c r="X479" s="92"/>
      <c r="Y479" s="92"/>
      <c r="Z479" s="92"/>
      <c r="AA479" s="92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36"/>
      <c r="X480" s="92"/>
      <c r="Y480" s="92"/>
      <c r="Z480" s="92"/>
      <c r="AA480" s="92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134"/>
      <c r="X481" s="92"/>
      <c r="Y481" s="92"/>
      <c r="Z481" s="92"/>
      <c r="AA481" s="92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134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4"/>
      <c r="G483" s="64"/>
      <c r="H483" s="65"/>
      <c r="I483" s="66"/>
      <c r="J483" s="66"/>
      <c r="K483" s="66"/>
      <c r="L483" s="101"/>
      <c r="M483" s="8"/>
      <c r="N483" s="16"/>
      <c r="O483" s="10"/>
      <c r="P483" s="10"/>
      <c r="Q483" s="11"/>
      <c r="R483" s="134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6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34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34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34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9"/>
      <c r="O487" s="10"/>
      <c r="P487" s="10"/>
      <c r="Q487" s="11"/>
      <c r="R487" s="136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9"/>
      <c r="O488" s="10"/>
      <c r="P488" s="10"/>
      <c r="Q488" s="11"/>
      <c r="R488" s="136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9"/>
      <c r="O489" s="10"/>
      <c r="P489" s="10"/>
      <c r="Q489" s="11"/>
      <c r="R489" s="136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36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6"/>
      <c r="O491" s="10"/>
      <c r="P491" s="10"/>
      <c r="Q491" s="11"/>
      <c r="R491" s="136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6"/>
      <c r="O492" s="10"/>
      <c r="P492" s="10"/>
      <c r="Q492" s="11"/>
      <c r="R492" s="136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36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6"/>
      <c r="O494" s="10"/>
      <c r="P494" s="10"/>
      <c r="Q494" s="11"/>
      <c r="R494" s="136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7"/>
      <c r="O495" s="10"/>
      <c r="P495" s="10"/>
      <c r="Q495" s="11"/>
      <c r="R495" s="136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87"/>
      <c r="O496" s="10"/>
      <c r="P496" s="10"/>
      <c r="Q496" s="11"/>
      <c r="R496" s="136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87"/>
      <c r="O497" s="10"/>
      <c r="P497" s="10"/>
      <c r="Q497" s="11"/>
      <c r="R497" s="136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87"/>
      <c r="O498" s="10"/>
      <c r="P498" s="10"/>
      <c r="Q498" s="11"/>
      <c r="R498" s="136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134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4"/>
      <c r="E500" s="64"/>
      <c r="F500" s="64"/>
      <c r="G500" s="64"/>
      <c r="H500" s="65"/>
      <c r="I500" s="66"/>
      <c r="J500" s="66"/>
      <c r="K500" s="66"/>
      <c r="L500" s="101"/>
      <c r="M500" s="8"/>
      <c r="N500" s="9"/>
      <c r="O500" s="10"/>
      <c r="P500" s="10"/>
      <c r="Q500" s="11"/>
      <c r="R500" s="134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63"/>
      <c r="D501" s="64"/>
      <c r="E501" s="64"/>
      <c r="F501" s="65"/>
      <c r="G501" s="66"/>
      <c r="H501" s="66"/>
      <c r="I501" s="66"/>
      <c r="J501" s="66"/>
      <c r="K501" s="66"/>
      <c r="L501" s="101"/>
      <c r="M501" s="8"/>
      <c r="N501" s="9"/>
      <c r="O501" s="10"/>
      <c r="P501" s="10"/>
      <c r="Q501" s="11"/>
      <c r="R501" s="134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63"/>
      <c r="D502" s="64"/>
      <c r="E502" s="64"/>
      <c r="F502" s="65"/>
      <c r="G502" s="66"/>
      <c r="H502" s="66"/>
      <c r="I502" s="66"/>
      <c r="J502" s="66"/>
      <c r="K502" s="66"/>
      <c r="L502" s="101"/>
      <c r="M502" s="8"/>
      <c r="N502" s="9"/>
      <c r="O502" s="10"/>
      <c r="P502" s="10"/>
      <c r="Q502" s="11"/>
      <c r="R502" s="134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63"/>
      <c r="D503" s="64"/>
      <c r="E503" s="64"/>
      <c r="F503" s="65"/>
      <c r="G503" s="66"/>
      <c r="H503" s="66"/>
      <c r="I503" s="66"/>
      <c r="J503" s="66"/>
      <c r="K503" s="66"/>
      <c r="L503" s="101"/>
      <c r="M503" s="8"/>
      <c r="N503" s="9"/>
      <c r="O503" s="10"/>
      <c r="P503" s="10"/>
      <c r="Q503" s="11"/>
      <c r="R503" s="134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63"/>
      <c r="D504" s="66"/>
      <c r="E504" s="64"/>
      <c r="F504" s="66"/>
      <c r="G504" s="70"/>
      <c r="H504" s="66"/>
      <c r="I504" s="66"/>
      <c r="J504" s="66"/>
      <c r="K504" s="66"/>
      <c r="L504" s="101"/>
      <c r="M504" s="8"/>
      <c r="N504" s="86"/>
      <c r="O504" s="10"/>
      <c r="P504" s="10"/>
      <c r="Q504" s="11"/>
      <c r="R504" s="134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102"/>
      <c r="D505" s="103"/>
      <c r="E505" s="103"/>
      <c r="F505" s="103"/>
      <c r="G505" s="104"/>
      <c r="H505" s="103"/>
      <c r="I505" s="103"/>
      <c r="J505" s="103"/>
      <c r="K505" s="103"/>
      <c r="L505" s="105"/>
      <c r="M505" s="8"/>
      <c r="N505" s="86"/>
      <c r="O505" s="10"/>
      <c r="P505" s="10"/>
      <c r="Q505" s="11"/>
      <c r="R505" s="136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60"/>
      <c r="E506" s="89"/>
      <c r="F506" s="89"/>
      <c r="H506" s="29"/>
      <c r="I506" s="89"/>
      <c r="J506" s="89"/>
      <c r="K506" s="89"/>
      <c r="L506" s="22"/>
      <c r="M506" s="8"/>
      <c r="N506" s="86"/>
      <c r="O506" s="10"/>
      <c r="P506" s="10"/>
      <c r="Q506" s="11"/>
      <c r="R506" s="134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91"/>
      <c r="R507" s="134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134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134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88"/>
      <c r="D510" s="89"/>
      <c r="E510" s="60"/>
      <c r="F510" s="89"/>
      <c r="H510" s="89"/>
      <c r="I510" s="89"/>
      <c r="J510" s="89"/>
      <c r="K510" s="89"/>
      <c r="L510" s="22"/>
      <c r="M510" s="8"/>
      <c r="N510" s="86"/>
      <c r="O510" s="10"/>
      <c r="P510" s="10"/>
      <c r="Q510" s="11"/>
      <c r="R510" s="134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134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x14ac:dyDescent="0.55000000000000004">
      <c r="A512" s="5"/>
      <c r="B512" s="52" t="s">
        <v>66</v>
      </c>
      <c r="C512" s="88"/>
      <c r="D512" s="60"/>
      <c r="E512" s="60"/>
      <c r="F512" s="29"/>
      <c r="G512" s="89"/>
      <c r="H512" s="89"/>
      <c r="I512" s="89"/>
      <c r="J512" s="89"/>
      <c r="K512" s="89"/>
      <c r="L512" s="22"/>
      <c r="M512" s="8"/>
      <c r="N512" s="9"/>
      <c r="O512" s="10"/>
      <c r="P512" s="10"/>
      <c r="Q512" s="91"/>
      <c r="R512" s="134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x14ac:dyDescent="0.55000000000000004">
      <c r="A513" s="5"/>
      <c r="B513" s="52" t="s">
        <v>66</v>
      </c>
      <c r="C513" s="88"/>
      <c r="D513" s="60"/>
      <c r="E513" s="60"/>
      <c r="F513" s="29"/>
      <c r="G513" s="89"/>
      <c r="H513" s="89"/>
      <c r="I513" s="89"/>
      <c r="J513" s="89"/>
      <c r="K513" s="89"/>
      <c r="L513" s="22"/>
      <c r="M513" s="8"/>
      <c r="N513" s="9"/>
      <c r="O513" s="10"/>
      <c r="P513" s="10"/>
      <c r="Q513" s="91"/>
      <c r="R513" s="134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91"/>
      <c r="R514" s="134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89"/>
      <c r="E515" s="60"/>
      <c r="F515" s="60"/>
      <c r="G515" s="60"/>
      <c r="H515" s="90"/>
      <c r="I515" s="89"/>
      <c r="J515" s="89"/>
      <c r="K515" s="89"/>
      <c r="L515" s="22"/>
      <c r="M515" s="8"/>
      <c r="N515" s="86"/>
      <c r="O515" s="10"/>
      <c r="P515" s="10"/>
      <c r="Q515" s="11"/>
      <c r="R515" s="134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89"/>
      <c r="E516" s="89"/>
      <c r="F516" s="60"/>
      <c r="G516" s="60"/>
      <c r="H516" s="90"/>
      <c r="I516" s="89"/>
      <c r="J516" s="89"/>
      <c r="K516" s="89"/>
      <c r="L516" s="22"/>
      <c r="M516" s="8"/>
      <c r="N516" s="86"/>
      <c r="O516" s="10"/>
      <c r="P516" s="10"/>
      <c r="Q516" s="11"/>
      <c r="R516" s="136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89"/>
      <c r="F517" s="89"/>
      <c r="G517" s="60"/>
      <c r="H517" s="90"/>
      <c r="I517" s="89"/>
      <c r="J517" s="89"/>
      <c r="K517" s="89"/>
      <c r="L517" s="22"/>
      <c r="M517" s="8"/>
      <c r="N517" s="9"/>
      <c r="O517" s="10"/>
      <c r="P517" s="10"/>
      <c r="Q517" s="11"/>
      <c r="R517" s="136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60"/>
      <c r="E518" s="60"/>
      <c r="F518" s="29"/>
      <c r="G518" s="89"/>
      <c r="H518" s="89"/>
      <c r="I518" s="89"/>
      <c r="J518" s="89"/>
      <c r="K518" s="89"/>
      <c r="L518" s="22"/>
      <c r="M518" s="8"/>
      <c r="N518" s="9"/>
      <c r="O518" s="10"/>
      <c r="P518" s="10"/>
      <c r="Q518" s="11"/>
      <c r="R518" s="134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92</v>
      </c>
      <c r="C519" s="88"/>
      <c r="D519" s="60"/>
      <c r="E519" s="60"/>
      <c r="F519" s="29"/>
      <c r="G519" s="89"/>
      <c r="H519" s="89"/>
      <c r="I519" s="89"/>
      <c r="J519" s="89"/>
      <c r="K519" s="89"/>
      <c r="L519" s="22"/>
      <c r="M519" s="8"/>
      <c r="N519" s="9"/>
      <c r="O519" s="10"/>
      <c r="P519" s="10"/>
      <c r="Q519" s="11"/>
      <c r="R519" s="134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134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89"/>
      <c r="E521" s="60"/>
      <c r="F521" s="60"/>
      <c r="G521" s="60"/>
      <c r="H521" s="90"/>
      <c r="I521" s="89"/>
      <c r="J521" s="89"/>
      <c r="K521" s="89"/>
      <c r="L521" s="22"/>
      <c r="M521" s="8"/>
      <c r="N521" s="86"/>
      <c r="O521" s="10"/>
      <c r="P521" s="10"/>
      <c r="Q521" s="11"/>
      <c r="R521" s="134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89"/>
      <c r="E522" s="89"/>
      <c r="F522" s="60"/>
      <c r="G522" s="60"/>
      <c r="H522" s="90"/>
      <c r="I522" s="89"/>
      <c r="J522" s="89"/>
      <c r="K522" s="89"/>
      <c r="L522" s="22"/>
      <c r="M522" s="8"/>
      <c r="N522" s="86"/>
      <c r="O522" s="10"/>
      <c r="P522" s="10"/>
      <c r="Q522" s="11"/>
      <c r="R522" s="136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89"/>
      <c r="F523" s="89"/>
      <c r="G523" s="60"/>
      <c r="H523" s="90"/>
      <c r="I523" s="89"/>
      <c r="J523" s="89"/>
      <c r="K523" s="89"/>
      <c r="L523" s="22"/>
      <c r="M523" s="8"/>
      <c r="N523" s="9"/>
      <c r="O523" s="10"/>
      <c r="P523" s="10"/>
      <c r="Q523" s="11"/>
      <c r="R523" s="136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29"/>
      <c r="G524" s="89"/>
      <c r="H524" s="89"/>
      <c r="I524" s="89"/>
      <c r="J524" s="89"/>
      <c r="K524" s="89"/>
      <c r="L524" s="22"/>
      <c r="M524" s="8"/>
      <c r="N524" s="9"/>
      <c r="O524" s="10"/>
      <c r="P524" s="10"/>
      <c r="Q524" s="11"/>
      <c r="R524" s="134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29"/>
      <c r="G525" s="89"/>
      <c r="H525" s="89"/>
      <c r="I525" s="89"/>
      <c r="J525" s="89"/>
      <c r="K525" s="89"/>
      <c r="L525" s="22"/>
      <c r="M525" s="8"/>
      <c r="N525" s="9"/>
      <c r="O525" s="10"/>
      <c r="P525" s="10"/>
      <c r="Q525" s="11"/>
      <c r="R525" s="134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29"/>
      <c r="G526" s="89"/>
      <c r="H526" s="89"/>
      <c r="I526" s="89"/>
      <c r="J526" s="89"/>
      <c r="K526" s="89"/>
      <c r="L526" s="22"/>
      <c r="M526" s="8"/>
      <c r="N526" s="9"/>
      <c r="O526" s="10"/>
      <c r="P526" s="10"/>
      <c r="Q526" s="11"/>
      <c r="R526" s="134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89"/>
      <c r="E527" s="60"/>
      <c r="F527" s="60"/>
      <c r="G527" s="89"/>
      <c r="H527" s="29"/>
      <c r="I527" s="89"/>
      <c r="J527" s="89"/>
      <c r="K527" s="89"/>
      <c r="L527" s="22"/>
      <c r="M527" s="8"/>
      <c r="N527" s="86"/>
      <c r="O527" s="10"/>
      <c r="P527" s="10"/>
      <c r="Q527" s="11"/>
      <c r="R527" s="134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89"/>
      <c r="F528" s="60"/>
      <c r="G528" s="89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34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89"/>
      <c r="F529" s="89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136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89"/>
      <c r="F530" s="89"/>
      <c r="G530" s="89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36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89"/>
      <c r="I531" s="89"/>
      <c r="J531" s="89"/>
      <c r="K531" s="89"/>
      <c r="L531" s="22"/>
      <c r="M531" s="8"/>
      <c r="N531" s="9"/>
      <c r="O531" s="10"/>
      <c r="P531" s="10"/>
      <c r="Q531" s="11"/>
      <c r="R531" s="134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136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89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134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89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136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89"/>
      <c r="G535" s="89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136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89"/>
      <c r="G536" s="60"/>
      <c r="H536" s="89"/>
      <c r="I536" s="89"/>
      <c r="J536" s="89"/>
      <c r="K536" s="89"/>
      <c r="L536" s="22"/>
      <c r="M536" s="8"/>
      <c r="N536" s="9"/>
      <c r="O536" s="10"/>
      <c r="P536" s="10"/>
      <c r="Q536" s="11"/>
      <c r="R536" s="134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29"/>
      <c r="G537" s="89"/>
      <c r="H537" s="89"/>
      <c r="I537" s="89"/>
      <c r="J537" s="89"/>
      <c r="K537" s="89"/>
      <c r="L537" s="22"/>
      <c r="M537" s="8"/>
      <c r="N537" s="9"/>
      <c r="O537" s="10"/>
      <c r="P537" s="10"/>
      <c r="Q537" s="91"/>
      <c r="R537" s="134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29"/>
      <c r="G538" s="89"/>
      <c r="H538" s="89"/>
      <c r="I538" s="89"/>
      <c r="J538" s="89"/>
      <c r="K538" s="89"/>
      <c r="L538" s="22"/>
      <c r="M538" s="8"/>
      <c r="N538" s="9"/>
      <c r="O538" s="10"/>
      <c r="P538" s="10"/>
      <c r="Q538" s="91"/>
      <c r="R538" s="134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29"/>
      <c r="G539" s="89"/>
      <c r="H539" s="89"/>
      <c r="I539" s="89"/>
      <c r="J539" s="89"/>
      <c r="K539" s="89"/>
      <c r="L539" s="22"/>
      <c r="M539" s="8"/>
      <c r="N539" s="9"/>
      <c r="O539" s="10"/>
      <c r="P539" s="10"/>
      <c r="Q539" s="91"/>
      <c r="R539" s="134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134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134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134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134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134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134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134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134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134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134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134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87"/>
      <c r="O551" s="10"/>
      <c r="P551" s="10"/>
      <c r="Q551" s="11"/>
      <c r="R551" s="134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134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83"/>
      <c r="O553" s="10"/>
      <c r="P553" s="10"/>
      <c r="Q553" s="11"/>
      <c r="R553" s="134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134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134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87"/>
      <c r="O556" s="10"/>
      <c r="P556" s="10"/>
      <c r="Q556" s="11"/>
      <c r="R556" s="134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9"/>
      <c r="O557" s="10"/>
      <c r="P557" s="10"/>
      <c r="Q557" s="11"/>
      <c r="R557" s="134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134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17"/>
      <c r="O559" s="10"/>
      <c r="P559" s="10"/>
      <c r="Q559" s="11"/>
      <c r="R559" s="13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90"/>
      <c r="I560" s="89"/>
      <c r="J560" s="89"/>
      <c r="K560" s="89"/>
      <c r="L560" s="22"/>
      <c r="M560" s="8"/>
      <c r="N560" s="9"/>
      <c r="O560" s="10"/>
      <c r="P560" s="10"/>
      <c r="Q560" s="11"/>
      <c r="R560" s="134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134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134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87"/>
      <c r="O563" s="10"/>
      <c r="P563" s="10"/>
      <c r="Q563" s="11"/>
      <c r="R563" s="134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134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x14ac:dyDescent="0.55000000000000004">
      <c r="A565" s="5"/>
      <c r="B565" s="52" t="s">
        <v>66</v>
      </c>
      <c r="C565" s="88"/>
      <c r="D565" s="60"/>
      <c r="E565" s="60"/>
      <c r="F565" s="60"/>
      <c r="G565" s="29"/>
      <c r="H565" s="90"/>
      <c r="I565" s="89"/>
      <c r="J565" s="89"/>
      <c r="K565" s="89"/>
      <c r="L565" s="22"/>
      <c r="M565" s="8"/>
      <c r="N565" s="87"/>
      <c r="O565" s="10"/>
      <c r="P565" s="10"/>
      <c r="Q565" s="11"/>
      <c r="R565" s="134"/>
      <c r="S565" s="3"/>
      <c r="T565" s="3"/>
      <c r="U565" s="3"/>
      <c r="V565" s="3"/>
      <c r="X565" s="92"/>
      <c r="Y565" s="92"/>
      <c r="Z565" s="92"/>
      <c r="AA565" s="94"/>
      <c r="AB565" s="92"/>
      <c r="AC565" s="93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100"/>
      <c r="O566" s="10"/>
      <c r="P566" s="10"/>
      <c r="Q566" s="11"/>
      <c r="R566" s="134"/>
      <c r="S566" s="3"/>
      <c r="T566" s="3"/>
      <c r="U566" s="3"/>
      <c r="V566" s="3"/>
      <c r="X566" s="92"/>
      <c r="Y566" s="92"/>
      <c r="Z566" s="92"/>
      <c r="AA566" s="94"/>
      <c r="AB566" s="92"/>
      <c r="AC566" s="93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134"/>
      <c r="S567" s="3"/>
      <c r="T567" s="3"/>
      <c r="U567" s="3"/>
      <c r="V567" s="3"/>
      <c r="X567" s="92"/>
      <c r="Y567" s="92"/>
      <c r="Z567" s="92"/>
      <c r="AA567" s="94"/>
      <c r="AB567" s="92"/>
      <c r="AC567" s="93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134"/>
      <c r="S568" s="3"/>
      <c r="T568" s="3"/>
      <c r="U568" s="3"/>
      <c r="V568" s="3"/>
      <c r="X568" s="92"/>
      <c r="Y568" s="92"/>
      <c r="Z568" s="92"/>
      <c r="AA568" s="94"/>
      <c r="AB568" s="92"/>
      <c r="AC568" s="93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13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13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13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13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87"/>
      <c r="O573" s="10"/>
      <c r="P573" s="10"/>
      <c r="Q573" s="11"/>
      <c r="R573" s="13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134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13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13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134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13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9"/>
      <c r="O579" s="10"/>
      <c r="P579" s="10"/>
      <c r="Q579" s="11"/>
      <c r="R579" s="134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87"/>
      <c r="O580" s="10"/>
      <c r="P580" s="10"/>
      <c r="Q580" s="11"/>
      <c r="R580" s="134"/>
      <c r="V580" s="1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134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16"/>
      <c r="O582" s="10"/>
      <c r="P582" s="10"/>
      <c r="Q582" s="11"/>
      <c r="R582" s="134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17"/>
      <c r="O583" s="10"/>
      <c r="P583" s="10"/>
      <c r="Q583" s="11"/>
      <c r="R583" s="134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17"/>
      <c r="O584" s="10"/>
      <c r="P584" s="10"/>
      <c r="Q584" s="11"/>
      <c r="R584" s="13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134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134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134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89"/>
      <c r="I588" s="89"/>
      <c r="J588" s="89"/>
      <c r="K588" s="89"/>
      <c r="L588" s="22"/>
      <c r="M588" s="8"/>
      <c r="N588" s="9"/>
      <c r="O588" s="10"/>
      <c r="P588" s="10"/>
      <c r="Q588" s="11"/>
      <c r="R588" s="134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13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134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134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90"/>
      <c r="I592" s="89"/>
      <c r="J592" s="89"/>
      <c r="K592" s="89"/>
      <c r="L592" s="22"/>
      <c r="M592" s="8"/>
      <c r="N592" s="9"/>
      <c r="O592" s="10"/>
      <c r="P592" s="10"/>
      <c r="Q592" s="11"/>
      <c r="R592" s="134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13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134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134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134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13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134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134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9"/>
      <c r="O600" s="10"/>
      <c r="P600" s="10"/>
      <c r="Q600" s="11"/>
      <c r="R600" s="134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13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134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134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134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13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134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134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134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13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134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6"/>
      <c r="O611" s="10"/>
      <c r="P611" s="10"/>
      <c r="Q611" s="11"/>
      <c r="R611" s="134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7"/>
      <c r="O612" s="10"/>
      <c r="P612" s="10"/>
      <c r="Q612" s="11"/>
      <c r="R612" s="134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13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134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6"/>
      <c r="O615" s="10"/>
      <c r="P615" s="10"/>
      <c r="Q615" s="11"/>
      <c r="R615" s="134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89"/>
      <c r="I616" s="89"/>
      <c r="J616" s="89"/>
      <c r="K616" s="89"/>
      <c r="L616" s="22"/>
      <c r="M616" s="8"/>
      <c r="N616" s="17"/>
      <c r="O616" s="10"/>
      <c r="P616" s="10"/>
      <c r="Q616" s="11"/>
      <c r="R616" s="134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17"/>
      <c r="O617" s="10"/>
      <c r="P617" s="10"/>
      <c r="Q617" s="11"/>
      <c r="R617" s="13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134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90"/>
      <c r="I619" s="89"/>
      <c r="J619" s="89"/>
      <c r="K619" s="89"/>
      <c r="L619" s="22"/>
      <c r="M619" s="8"/>
      <c r="N619" s="17"/>
      <c r="O619" s="10"/>
      <c r="P619" s="10"/>
      <c r="Q619" s="11"/>
      <c r="R619" s="134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7"/>
      <c r="O620" s="10"/>
      <c r="P620" s="10"/>
      <c r="Q620" s="11"/>
      <c r="R620" s="13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134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134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134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13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134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134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8"/>
      <c r="O627" s="10"/>
      <c r="P627" s="10"/>
      <c r="Q627" s="11"/>
      <c r="R627" s="134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13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9"/>
      <c r="O629" s="10"/>
      <c r="P629" s="10"/>
      <c r="Q629" s="11"/>
      <c r="R629" s="134"/>
      <c r="V629" s="1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9"/>
      <c r="O630" s="10"/>
      <c r="P630" s="10"/>
      <c r="Q630" s="11"/>
      <c r="R630" s="134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8"/>
      <c r="O631" s="10"/>
      <c r="P631" s="10"/>
      <c r="Q631" s="11"/>
      <c r="R631" s="134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8"/>
      <c r="O632" s="10"/>
      <c r="P632" s="10"/>
      <c r="Q632" s="11"/>
      <c r="R632" s="13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9"/>
      <c r="O633" s="10"/>
      <c r="P633" s="10"/>
      <c r="Q633" s="11"/>
      <c r="R633" s="134"/>
      <c r="V633" s="1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16"/>
      <c r="O634" s="10"/>
      <c r="P634" s="10"/>
      <c r="Q634" s="11"/>
      <c r="R634" s="134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88"/>
      <c r="D635" s="60"/>
      <c r="E635" s="60"/>
      <c r="F635" s="60"/>
      <c r="G635" s="60"/>
      <c r="H635" s="29"/>
      <c r="I635" s="89"/>
      <c r="J635" s="89"/>
      <c r="K635" s="89"/>
      <c r="L635" s="22"/>
      <c r="M635" s="8"/>
      <c r="N635" s="19"/>
      <c r="O635" s="10"/>
      <c r="P635" s="10"/>
      <c r="Q635" s="11"/>
      <c r="R635" s="134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88"/>
      <c r="D636" s="60"/>
      <c r="E636" s="60"/>
      <c r="F636" s="60"/>
      <c r="G636" s="60"/>
      <c r="H636" s="29"/>
      <c r="I636" s="89"/>
      <c r="J636" s="89"/>
      <c r="K636" s="89"/>
      <c r="L636" s="22"/>
      <c r="M636" s="8"/>
      <c r="N636" s="19"/>
      <c r="O636" s="10"/>
      <c r="P636" s="10"/>
      <c r="Q636" s="11"/>
      <c r="R636" s="13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88"/>
      <c r="D637" s="60"/>
      <c r="E637" s="60"/>
      <c r="F637" s="60"/>
      <c r="G637" s="60"/>
      <c r="H637" s="29"/>
      <c r="I637" s="89"/>
      <c r="J637" s="89"/>
      <c r="K637" s="89"/>
      <c r="L637" s="22"/>
      <c r="M637" s="8"/>
      <c r="N637" s="17"/>
      <c r="O637" s="10"/>
      <c r="P637" s="10"/>
      <c r="Q637" s="11"/>
      <c r="R637" s="13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9"/>
      <c r="O638" s="10"/>
      <c r="P638" s="10"/>
      <c r="Q638" s="11"/>
      <c r="R638" s="13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9"/>
      <c r="O639" s="10"/>
      <c r="P639" s="10"/>
      <c r="Q639" s="11"/>
      <c r="R639" s="13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13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9"/>
      <c r="O641" s="10"/>
      <c r="P641" s="10"/>
      <c r="Q641" s="11"/>
      <c r="R641" s="134"/>
      <c r="V641" s="1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20"/>
      <c r="B642" s="52" t="s">
        <v>66</v>
      </c>
      <c r="C642" s="59"/>
      <c r="D642" s="60"/>
      <c r="E642" s="60"/>
      <c r="F642" s="60"/>
      <c r="G642" s="60"/>
      <c r="H642" s="29"/>
      <c r="I642" s="29"/>
      <c r="J642" s="89"/>
      <c r="K642" s="89"/>
      <c r="L642" s="6"/>
      <c r="M642" s="8"/>
      <c r="N642" s="9"/>
      <c r="O642" s="10"/>
      <c r="P642" s="10"/>
      <c r="Q642" s="11"/>
      <c r="R642" s="13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29"/>
      <c r="J643" s="89"/>
      <c r="K643" s="89"/>
      <c r="L643" s="6"/>
      <c r="M643" s="8"/>
      <c r="N643" s="17"/>
      <c r="O643" s="10"/>
      <c r="P643" s="10"/>
      <c r="Q643" s="11"/>
      <c r="R643" s="134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29"/>
      <c r="J644" s="89"/>
      <c r="K644" s="89"/>
      <c r="L644" s="6"/>
      <c r="M644" s="8"/>
      <c r="N644" s="9"/>
      <c r="O644" s="10"/>
      <c r="P644" s="10"/>
      <c r="Q644" s="11"/>
      <c r="R644" s="134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29"/>
      <c r="I645" s="89"/>
      <c r="J645" s="89"/>
      <c r="K645" s="89"/>
      <c r="L645" s="6"/>
      <c r="M645" s="8"/>
      <c r="N645" s="9"/>
      <c r="O645" s="10"/>
      <c r="P645" s="10"/>
      <c r="Q645" s="11"/>
      <c r="R645" s="13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29"/>
      <c r="I646" s="89"/>
      <c r="J646" s="89"/>
      <c r="K646" s="89"/>
      <c r="L646" s="6"/>
      <c r="M646" s="8"/>
      <c r="N646" s="9"/>
      <c r="O646" s="10"/>
      <c r="P646" s="10"/>
      <c r="Q646" s="11"/>
      <c r="R646" s="134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29"/>
      <c r="I647" s="89"/>
      <c r="J647" s="89"/>
      <c r="K647" s="89"/>
      <c r="L647" s="6"/>
      <c r="M647" s="8"/>
      <c r="N647" s="18"/>
      <c r="O647" s="10"/>
      <c r="P647" s="10"/>
      <c r="Q647" s="11"/>
      <c r="R647" s="134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20"/>
      <c r="B648" s="52" t="s">
        <v>66</v>
      </c>
      <c r="C648" s="59"/>
      <c r="D648" s="60"/>
      <c r="E648" s="60"/>
      <c r="F648" s="60"/>
      <c r="G648" s="60"/>
      <c r="H648" s="29"/>
      <c r="I648" s="89"/>
      <c r="J648" s="89"/>
      <c r="K648" s="89"/>
      <c r="L648" s="6"/>
      <c r="M648" s="8"/>
      <c r="N648" s="9"/>
      <c r="O648" s="10"/>
      <c r="P648" s="10"/>
      <c r="Q648" s="11"/>
      <c r="R648" s="13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89"/>
      <c r="I649" s="89"/>
      <c r="J649" s="89"/>
      <c r="K649" s="89"/>
      <c r="L649" s="6"/>
      <c r="M649" s="8"/>
      <c r="N649" s="21"/>
      <c r="O649" s="10"/>
      <c r="P649" s="10"/>
      <c r="Q649" s="11"/>
      <c r="R649" s="134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89"/>
      <c r="I650" s="89"/>
      <c r="J650" s="89"/>
      <c r="K650" s="89"/>
      <c r="L650" s="6"/>
      <c r="M650" s="8"/>
      <c r="N650" s="21"/>
      <c r="O650" s="10"/>
      <c r="P650" s="10"/>
      <c r="Q650" s="11"/>
      <c r="R650" s="13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55"/>
      <c r="I651" s="23"/>
      <c r="J651" s="23"/>
      <c r="K651" s="24"/>
      <c r="L651" s="24"/>
      <c r="M651" s="8"/>
      <c r="N651" s="21"/>
      <c r="O651" s="10"/>
      <c r="P651" s="10"/>
      <c r="Q651" s="11"/>
      <c r="R651" s="134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25"/>
      <c r="K652" s="26"/>
      <c r="L652" s="24"/>
      <c r="M652" s="8"/>
      <c r="N652" s="21"/>
      <c r="O652" s="10"/>
      <c r="P652" s="10"/>
      <c r="Q652" s="11"/>
      <c r="R652" s="134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25"/>
      <c r="J653" s="6"/>
      <c r="K653" s="25"/>
      <c r="L653" s="26"/>
      <c r="M653" s="8"/>
      <c r="N653" s="21"/>
      <c r="O653" s="10"/>
      <c r="P653" s="10"/>
      <c r="Q653" s="11"/>
      <c r="R653" s="134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25"/>
      <c r="M654" s="8"/>
      <c r="N654" s="21"/>
      <c r="O654" s="10"/>
      <c r="P654" s="10"/>
      <c r="Q654" s="11"/>
      <c r="R654" s="134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134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134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13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7"/>
      <c r="L658" s="6"/>
      <c r="M658" s="8"/>
      <c r="N658" s="21"/>
      <c r="O658" s="10"/>
      <c r="P658" s="10"/>
      <c r="Q658" s="11"/>
      <c r="R658" s="134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23"/>
      <c r="K659" s="23"/>
      <c r="L659" s="7"/>
      <c r="M659" s="8"/>
      <c r="N659" s="21"/>
      <c r="O659" s="10"/>
      <c r="P659" s="10"/>
      <c r="Q659" s="11"/>
      <c r="R659" s="13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134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134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134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13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1"/>
      <c r="O664" s="10"/>
      <c r="P664" s="10"/>
      <c r="Q664" s="11"/>
      <c r="R664" s="134"/>
      <c r="V664" s="1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134"/>
      <c r="V665" s="1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7"/>
      <c r="L666" s="7"/>
      <c r="M666" s="8"/>
      <c r="N666" s="21"/>
      <c r="O666" s="10"/>
      <c r="P666" s="10"/>
      <c r="Q666" s="11"/>
      <c r="R666" s="13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13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13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1"/>
      <c r="O669" s="10"/>
      <c r="P669" s="10"/>
      <c r="Q669" s="11"/>
      <c r="R669" s="134"/>
      <c r="V669" s="1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134"/>
      <c r="V670" s="1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134"/>
      <c r="V671" s="1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134"/>
      <c r="V672" s="1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7"/>
      <c r="K673" s="7"/>
      <c r="L673" s="6"/>
      <c r="M673" s="8"/>
      <c r="N673" s="21"/>
      <c r="O673" s="10"/>
      <c r="P673" s="10"/>
      <c r="Q673" s="11"/>
      <c r="R673" s="134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13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134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134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134"/>
      <c r="V677" s="14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13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13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0"/>
      <c r="Q680" s="11"/>
      <c r="R680" s="13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134"/>
      <c r="V681" s="14"/>
    </row>
    <row r="682" spans="1:22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27"/>
      <c r="M682" s="8"/>
      <c r="N682" s="21"/>
      <c r="O682" s="10"/>
      <c r="P682" s="10"/>
      <c r="Q682" s="11"/>
      <c r="R682" s="134"/>
      <c r="V682" s="14"/>
    </row>
    <row r="683" spans="1:22" ht="22.5" customHeight="1" x14ac:dyDescent="0.55000000000000004">
      <c r="A683" s="5"/>
      <c r="B683" s="52" t="s">
        <v>66</v>
      </c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134"/>
      <c r="V683" s="14"/>
    </row>
    <row r="684" spans="1:22" ht="22.5" customHeight="1" x14ac:dyDescent="0.55000000000000004">
      <c r="A684" s="5"/>
      <c r="B684" s="52" t="s">
        <v>66</v>
      </c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134"/>
      <c r="V684" s="14"/>
    </row>
    <row r="685" spans="1:22" ht="22.5" customHeight="1" x14ac:dyDescent="0.55000000000000004">
      <c r="A685" s="5"/>
      <c r="B685" s="52" t="s">
        <v>66</v>
      </c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0"/>
      <c r="Q685" s="11"/>
      <c r="R685" s="134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0"/>
      <c r="Q686" s="11"/>
      <c r="R686" s="13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27"/>
      <c r="M687" s="8"/>
      <c r="N687" s="21"/>
      <c r="O687" s="10"/>
      <c r="P687" s="10"/>
      <c r="Q687" s="11"/>
      <c r="R687" s="134"/>
      <c r="V687" s="14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0"/>
      <c r="Q688" s="11"/>
      <c r="R688" s="134"/>
    </row>
    <row r="689" spans="1:22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7"/>
      <c r="M689" s="8"/>
      <c r="N689" s="21"/>
      <c r="O689" s="10"/>
      <c r="P689" s="10"/>
      <c r="Q689" s="11"/>
      <c r="R689" s="134"/>
      <c r="V689" s="14"/>
    </row>
    <row r="690" spans="1:22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6"/>
      <c r="M690" s="8"/>
      <c r="N690" s="21"/>
      <c r="O690" s="10"/>
      <c r="P690" s="10"/>
      <c r="Q690" s="11"/>
      <c r="R690" s="134"/>
    </row>
    <row r="691" spans="1:22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7"/>
      <c r="K691" s="7"/>
      <c r="L691" s="7"/>
      <c r="M691" s="8"/>
      <c r="N691" s="21"/>
      <c r="O691" s="10"/>
      <c r="P691" s="10"/>
      <c r="Q691" s="11"/>
      <c r="R691" s="134"/>
    </row>
    <row r="692" spans="1:22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7"/>
      <c r="M692" s="8"/>
      <c r="N692" s="21"/>
      <c r="O692" s="10"/>
      <c r="P692" s="10"/>
      <c r="Q692" s="11"/>
      <c r="R692" s="134"/>
    </row>
    <row r="693" spans="1:22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7"/>
      <c r="M693" s="8"/>
      <c r="N693" s="21"/>
      <c r="O693" s="10"/>
      <c r="P693" s="10"/>
      <c r="Q693" s="11"/>
      <c r="R693" s="134"/>
      <c r="V693" s="14"/>
    </row>
    <row r="694" spans="1:22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7"/>
      <c r="M694" s="8"/>
      <c r="N694" s="21"/>
      <c r="O694" s="10"/>
      <c r="P694" s="10"/>
      <c r="Q694" s="11"/>
      <c r="R694" s="134"/>
      <c r="V694" s="14"/>
    </row>
    <row r="695" spans="1:22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6"/>
      <c r="M695" s="8"/>
      <c r="N695" s="28"/>
      <c r="O695" s="10"/>
      <c r="P695" s="10"/>
      <c r="Q695" s="11"/>
      <c r="R695" s="134"/>
      <c r="V695" s="14"/>
    </row>
    <row r="696" spans="1:22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8"/>
      <c r="O696" s="10"/>
      <c r="P696" s="10"/>
      <c r="Q696" s="11"/>
      <c r="R696" s="134"/>
    </row>
    <row r="697" spans="1:22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7"/>
      <c r="M697" s="8"/>
      <c r="N697" s="28"/>
      <c r="O697" s="10"/>
      <c r="P697" s="10"/>
      <c r="Q697" s="11"/>
      <c r="R697" s="134"/>
      <c r="V697" s="14"/>
    </row>
    <row r="698" spans="1:22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8"/>
      <c r="O698" s="10"/>
      <c r="P698" s="10"/>
      <c r="Q698" s="11"/>
      <c r="R698" s="134"/>
    </row>
    <row r="699" spans="1:22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24"/>
      <c r="M699" s="8"/>
      <c r="N699" s="28"/>
      <c r="O699" s="10"/>
      <c r="P699" s="10"/>
      <c r="Q699" s="11"/>
      <c r="R699" s="134"/>
      <c r="V699" s="14"/>
    </row>
    <row r="700" spans="1:22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24"/>
      <c r="M700" s="8"/>
      <c r="N700" s="28"/>
      <c r="O700" s="10"/>
      <c r="P700" s="10"/>
      <c r="Q700" s="11"/>
      <c r="R700" s="134"/>
      <c r="V700" s="14"/>
    </row>
    <row r="701" spans="1:22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24"/>
      <c r="M701" s="8"/>
      <c r="N701" s="21"/>
      <c r="O701" s="10"/>
      <c r="P701" s="10"/>
      <c r="Q701" s="11"/>
      <c r="R701" s="134"/>
    </row>
    <row r="702" spans="1:22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0"/>
      <c r="Q702" s="11"/>
      <c r="R702" s="134"/>
    </row>
    <row r="703" spans="1:22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24"/>
      <c r="M703" s="8"/>
      <c r="N703" s="21"/>
      <c r="O703" s="10"/>
      <c r="P703" s="10"/>
      <c r="Q703" s="11"/>
      <c r="R703" s="134"/>
    </row>
    <row r="704" spans="1:22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0"/>
      <c r="Q704" s="11"/>
      <c r="R704" s="134"/>
      <c r="V704" s="14"/>
    </row>
    <row r="705" spans="1:23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0"/>
      <c r="Q705" s="11"/>
      <c r="R705" s="134"/>
    </row>
    <row r="706" spans="1:23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0"/>
      <c r="Q706" s="11"/>
      <c r="R706" s="134"/>
      <c r="V706" s="14"/>
    </row>
    <row r="707" spans="1:23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0"/>
      <c r="Q707" s="11"/>
      <c r="R707" s="134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137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6"/>
      <c r="M709" s="8"/>
      <c r="N709" s="21"/>
      <c r="O709" s="10"/>
      <c r="P709" s="125"/>
      <c r="Q709" s="3"/>
      <c r="R709" s="137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7"/>
      <c r="M710" s="8"/>
      <c r="N710" s="21"/>
      <c r="O710" s="10"/>
      <c r="P710" s="125"/>
      <c r="Q710" s="3"/>
      <c r="R710" s="137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6"/>
      <c r="M711" s="8"/>
      <c r="N711" s="21"/>
      <c r="O711" s="10"/>
      <c r="P711" s="125"/>
      <c r="Q711" s="3"/>
      <c r="R711" s="137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7"/>
      <c r="K712" s="7"/>
      <c r="L712" s="6"/>
      <c r="M712" s="8"/>
      <c r="N712" s="21"/>
      <c r="O712" s="10"/>
      <c r="P712" s="125"/>
      <c r="Q712" s="3"/>
      <c r="R712" s="137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7"/>
      <c r="K713" s="7"/>
      <c r="L713" s="7"/>
      <c r="M713" s="8"/>
      <c r="N713" s="21"/>
      <c r="O713" s="10"/>
      <c r="P713" s="125"/>
      <c r="Q713" s="3"/>
      <c r="R713" s="137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137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7"/>
      <c r="M715" s="8"/>
      <c r="N715" s="21"/>
      <c r="O715" s="10"/>
      <c r="P715" s="125"/>
      <c r="Q715" s="3"/>
      <c r="R715" s="137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6"/>
      <c r="L716" s="6"/>
      <c r="M716" s="8"/>
      <c r="N716" s="21"/>
      <c r="O716" s="10"/>
      <c r="P716" s="125"/>
      <c r="Q716" s="3"/>
      <c r="R716" s="137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6"/>
      <c r="L717" s="6"/>
      <c r="M717" s="8"/>
      <c r="N717" s="21"/>
      <c r="O717" s="10"/>
      <c r="P717" s="125"/>
      <c r="Q717" s="3"/>
      <c r="R717" s="137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6"/>
      <c r="M718" s="8"/>
      <c r="N718" s="21"/>
      <c r="O718" s="10"/>
      <c r="P718" s="125"/>
      <c r="Q718" s="3"/>
      <c r="R718" s="137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9"/>
      <c r="O719" s="10"/>
      <c r="P719" s="125"/>
      <c r="Q719" s="3"/>
      <c r="R719" s="137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5"/>
      <c r="Q720" s="3"/>
      <c r="R720" s="137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5"/>
      <c r="Q721" s="3"/>
      <c r="R721" s="137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137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56"/>
      <c r="I723" s="7"/>
      <c r="J723" s="6"/>
      <c r="K723" s="7"/>
      <c r="L723" s="6"/>
      <c r="M723" s="8"/>
      <c r="N723" s="21"/>
      <c r="O723" s="10"/>
      <c r="P723" s="125"/>
      <c r="Q723" s="3"/>
      <c r="R723" s="137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22"/>
      <c r="I724" s="6"/>
      <c r="J724" s="6"/>
      <c r="K724" s="7"/>
      <c r="L724" s="6"/>
      <c r="M724" s="8"/>
      <c r="N724" s="21"/>
      <c r="O724" s="10"/>
      <c r="P724" s="125"/>
      <c r="Q724" s="3"/>
      <c r="R724" s="137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29"/>
      <c r="K725" s="7"/>
      <c r="L725" s="6"/>
      <c r="M725" s="8"/>
      <c r="N725" s="21"/>
      <c r="O725" s="10"/>
      <c r="P725" s="125"/>
      <c r="Q725" s="3"/>
      <c r="R725" s="137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29"/>
      <c r="L726" s="6"/>
      <c r="M726" s="8"/>
      <c r="N726" s="21"/>
      <c r="O726" s="10"/>
      <c r="P726" s="125"/>
      <c r="Q726" s="3"/>
      <c r="R726" s="137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29"/>
      <c r="M727" s="8"/>
      <c r="N727" s="21"/>
      <c r="O727" s="10"/>
      <c r="P727" s="125"/>
      <c r="Q727" s="3"/>
      <c r="R727" s="137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137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6"/>
      <c r="M729" s="8"/>
      <c r="N729" s="21"/>
      <c r="O729" s="10"/>
      <c r="P729" s="125"/>
      <c r="Q729" s="3"/>
      <c r="R729" s="137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6"/>
      <c r="L730" s="6"/>
      <c r="M730" s="8"/>
      <c r="N730" s="21"/>
      <c r="O730" s="10"/>
      <c r="P730" s="125"/>
      <c r="Q730" s="3"/>
      <c r="R730" s="137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5"/>
      <c r="Q731" s="3"/>
      <c r="R731" s="137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137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6"/>
      <c r="L733" s="6"/>
      <c r="M733" s="8"/>
      <c r="N733" s="21"/>
      <c r="O733" s="10"/>
      <c r="P733" s="125"/>
      <c r="Q733" s="3"/>
      <c r="R733" s="137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6"/>
      <c r="M734" s="8"/>
      <c r="N734" s="21"/>
      <c r="O734" s="10"/>
      <c r="P734" s="125"/>
      <c r="Q734" s="3"/>
      <c r="R734" s="137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7"/>
      <c r="M735" s="8"/>
      <c r="N735" s="21"/>
      <c r="O735" s="10"/>
      <c r="P735" s="125"/>
      <c r="Q735" s="3"/>
      <c r="R735" s="137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7"/>
      <c r="K736" s="6"/>
      <c r="L736" s="6"/>
      <c r="M736" s="8"/>
      <c r="N736" s="21"/>
      <c r="O736" s="10"/>
      <c r="P736" s="125"/>
      <c r="Q736" s="3"/>
      <c r="R736" s="137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7"/>
      <c r="K737" s="7"/>
      <c r="L737" s="6"/>
      <c r="M737" s="8"/>
      <c r="N737" s="21"/>
      <c r="O737" s="10"/>
      <c r="P737" s="125"/>
      <c r="Q737" s="3"/>
      <c r="R737" s="137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7"/>
      <c r="K738" s="7"/>
      <c r="L738" s="7"/>
      <c r="M738" s="8"/>
      <c r="N738" s="21"/>
      <c r="O738" s="10"/>
      <c r="P738" s="125"/>
      <c r="Q738" s="3"/>
      <c r="R738" s="137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7"/>
      <c r="M739" s="8"/>
      <c r="N739" s="21"/>
      <c r="O739" s="10"/>
      <c r="P739" s="125"/>
      <c r="Q739" s="3"/>
      <c r="R739" s="137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9"/>
      <c r="O740" s="10"/>
      <c r="P740" s="125"/>
      <c r="Q740" s="3"/>
      <c r="R740" s="137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10"/>
      <c r="P741" s="125"/>
      <c r="Q741" s="3"/>
      <c r="R741" s="137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10"/>
      <c r="P742" s="125"/>
      <c r="Q742" s="3"/>
      <c r="R742" s="137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137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22"/>
      <c r="I744" s="7"/>
      <c r="J744" s="6"/>
      <c r="K744" s="7"/>
      <c r="L744" s="6"/>
      <c r="M744" s="8"/>
      <c r="N744" s="21"/>
      <c r="O744" s="10"/>
      <c r="P744" s="125"/>
      <c r="Q744" s="3"/>
      <c r="R744" s="137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22"/>
      <c r="I745" s="6"/>
      <c r="J745" s="6"/>
      <c r="K745" s="7"/>
      <c r="L745" s="6"/>
      <c r="M745" s="8"/>
      <c r="N745" s="21"/>
      <c r="O745" s="10"/>
      <c r="P745" s="125"/>
      <c r="Q745" s="3"/>
      <c r="R745" s="137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29"/>
      <c r="K746" s="7"/>
      <c r="L746" s="6"/>
      <c r="M746" s="8"/>
      <c r="N746" s="21"/>
      <c r="O746" s="10"/>
      <c r="P746" s="125"/>
      <c r="Q746" s="3"/>
      <c r="R746" s="137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10"/>
      <c r="P747" s="125"/>
      <c r="Q747" s="3"/>
      <c r="R747" s="137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137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8"/>
      <c r="N749" s="21"/>
      <c r="O749" s="10"/>
      <c r="P749" s="125"/>
      <c r="Q749" s="3"/>
      <c r="R749" s="137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6"/>
      <c r="L750" s="6"/>
      <c r="M750" s="8"/>
      <c r="N750" s="21"/>
      <c r="O750" s="10"/>
      <c r="P750" s="125"/>
      <c r="Q750" s="3"/>
      <c r="R750" s="137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6"/>
      <c r="L751" s="7"/>
      <c r="M751" s="8"/>
      <c r="N751" s="21"/>
      <c r="O751" s="10"/>
      <c r="P751" s="125"/>
      <c r="Q751" s="3"/>
      <c r="R751" s="137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137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137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9"/>
      <c r="O754" s="10"/>
      <c r="P754" s="125"/>
      <c r="Q754" s="3"/>
      <c r="R754" s="137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6"/>
      <c r="Q755" s="3"/>
      <c r="R755" s="137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30"/>
      <c r="P756" s="126"/>
      <c r="Q756" s="3"/>
      <c r="R756" s="137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30"/>
      <c r="P757" s="126"/>
      <c r="Q757" s="3"/>
      <c r="R757" s="137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22"/>
      <c r="I758" s="7"/>
      <c r="J758" s="6"/>
      <c r="K758" s="7"/>
      <c r="L758" s="6"/>
      <c r="M758" s="8"/>
      <c r="N758" s="21"/>
      <c r="O758" s="10"/>
      <c r="P758" s="125"/>
      <c r="Q758" s="3"/>
      <c r="R758" s="137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22"/>
      <c r="I759" s="6"/>
      <c r="J759" s="6"/>
      <c r="K759" s="7"/>
      <c r="L759" s="6"/>
      <c r="M759" s="8"/>
      <c r="N759" s="21"/>
      <c r="O759" s="10"/>
      <c r="P759" s="125"/>
      <c r="Q759" s="3"/>
      <c r="R759" s="137"/>
      <c r="W759" s="3"/>
    </row>
    <row r="760" spans="1:23" s="13" customFormat="1" ht="22.5" customHeight="1" x14ac:dyDescent="0.55000000000000004">
      <c r="A760" s="20"/>
      <c r="B760" s="52"/>
      <c r="C760" s="59"/>
      <c r="D760" s="60"/>
      <c r="E760" s="60"/>
      <c r="F760" s="60"/>
      <c r="G760" s="60"/>
      <c r="H760" s="15"/>
      <c r="I760" s="6"/>
      <c r="J760" s="29"/>
      <c r="K760" s="7"/>
      <c r="L760" s="6"/>
      <c r="M760" s="8"/>
      <c r="N760" s="21"/>
      <c r="O760" s="10"/>
      <c r="P760" s="125"/>
      <c r="Q760" s="3"/>
      <c r="R760" s="137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5"/>
      <c r="Q761" s="3"/>
      <c r="R761" s="137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5"/>
      <c r="Q762" s="3"/>
      <c r="R762" s="137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6"/>
      <c r="L763" s="7"/>
      <c r="M763" s="8"/>
      <c r="N763" s="21"/>
      <c r="O763" s="10"/>
      <c r="P763" s="125"/>
      <c r="Q763" s="3"/>
      <c r="R763" s="137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27"/>
      <c r="L764" s="6"/>
      <c r="M764" s="31"/>
      <c r="N764" s="21"/>
      <c r="O764" s="10"/>
      <c r="P764" s="125"/>
      <c r="Q764" s="3"/>
      <c r="R764" s="137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6"/>
      <c r="L765" s="7"/>
      <c r="M765" s="31"/>
      <c r="N765" s="21"/>
      <c r="O765" s="10"/>
      <c r="P765" s="125"/>
      <c r="Q765" s="3"/>
      <c r="R765" s="137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  <c r="Q766" s="3"/>
      <c r="R766" s="137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  <c r="Q767" s="3"/>
      <c r="R767" s="137"/>
      <c r="W767" s="3"/>
    </row>
    <row r="768" spans="1:23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31"/>
      <c r="N768" s="9"/>
      <c r="O768" s="10"/>
      <c r="P768" s="125"/>
      <c r="Q768" s="3"/>
      <c r="R768" s="138"/>
      <c r="W768" s="3"/>
    </row>
    <row r="769" spans="1:23" s="13" customFormat="1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30"/>
      <c r="P769" s="126"/>
      <c r="Q769" s="3"/>
      <c r="R769" s="138"/>
      <c r="W769" s="3"/>
    </row>
    <row r="770" spans="1:23" s="13" customFormat="1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30"/>
      <c r="P770" s="126"/>
      <c r="Q770" s="3"/>
      <c r="R770" s="138"/>
      <c r="W770" s="3"/>
    </row>
    <row r="771" spans="1:23" s="13" customFormat="1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30"/>
      <c r="P771" s="126"/>
      <c r="Q771" s="3"/>
      <c r="R771" s="138"/>
      <c r="W771" s="3"/>
    </row>
    <row r="772" spans="1:23" ht="22.5" customHeight="1" x14ac:dyDescent="0.55000000000000004">
      <c r="A772" s="5"/>
      <c r="B772" s="52"/>
      <c r="C772" s="59"/>
      <c r="D772" s="60"/>
      <c r="E772" s="60"/>
      <c r="F772" s="60"/>
      <c r="G772" s="60"/>
      <c r="H772" s="22"/>
      <c r="I772" s="7"/>
      <c r="J772" s="6"/>
      <c r="K772" s="7"/>
      <c r="L772" s="6"/>
      <c r="M772" s="31"/>
      <c r="N772" s="21"/>
      <c r="O772" s="10"/>
      <c r="P772" s="125"/>
    </row>
    <row r="773" spans="1:23" ht="22.5" customHeight="1" x14ac:dyDescent="0.55000000000000004">
      <c r="A773" s="5"/>
      <c r="B773" s="52"/>
      <c r="C773" s="59"/>
      <c r="D773" s="60"/>
      <c r="E773" s="60"/>
      <c r="F773" s="60"/>
      <c r="G773" s="60"/>
      <c r="H773" s="54"/>
      <c r="I773" s="6"/>
      <c r="J773" s="6"/>
      <c r="K773" s="7"/>
      <c r="L773" s="6"/>
      <c r="M773" s="31"/>
      <c r="N773" s="21"/>
      <c r="O773" s="10"/>
      <c r="P773" s="125"/>
    </row>
    <row r="774" spans="1:23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29"/>
      <c r="K774" s="7"/>
      <c r="L774" s="6"/>
      <c r="M774" s="31"/>
      <c r="N774" s="21"/>
      <c r="O774" s="10"/>
      <c r="P774" s="125"/>
    </row>
    <row r="775" spans="1:23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31"/>
      <c r="N775" s="21"/>
      <c r="O775" s="10"/>
      <c r="P775" s="125"/>
    </row>
    <row r="776" spans="1:23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31"/>
      <c r="N776" s="21"/>
      <c r="O776" s="10"/>
      <c r="P776" s="125"/>
    </row>
    <row r="777" spans="1:23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31"/>
      <c r="N777" s="21"/>
      <c r="O777" s="10"/>
      <c r="P777" s="125"/>
    </row>
    <row r="778" spans="1:23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31"/>
      <c r="N778" s="21"/>
      <c r="O778" s="10"/>
      <c r="P778" s="125"/>
    </row>
    <row r="779" spans="1:23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6"/>
      <c r="L779" s="7"/>
      <c r="M779" s="31"/>
      <c r="N779" s="21"/>
      <c r="O779" s="10"/>
      <c r="P779" s="125"/>
    </row>
    <row r="780" spans="1:23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23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5"/>
    </row>
    <row r="782" spans="1:23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23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30"/>
      <c r="P783" s="126"/>
    </row>
    <row r="784" spans="1:23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30"/>
      <c r="P784" s="126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30"/>
      <c r="P785" s="126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18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21"/>
      <c r="O799" s="10"/>
      <c r="P799" s="125"/>
    </row>
    <row r="800" spans="1:16" ht="22.5" customHeight="1" x14ac:dyDescent="0.55000000000000004">
      <c r="A800" s="20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21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8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18"/>
      <c r="O814" s="10"/>
      <c r="P814" s="125"/>
    </row>
    <row r="815" spans="1:16" ht="22.5" customHeight="1" x14ac:dyDescent="0.55000000000000004">
      <c r="A815" s="20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18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21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16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2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1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33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33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9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9"/>
      <c r="O860" s="10"/>
      <c r="P860" s="125"/>
    </row>
    <row r="861" spans="1:16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16"/>
      <c r="O861" s="10"/>
      <c r="P861" s="125"/>
    </row>
    <row r="862" spans="1:16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16"/>
      <c r="O862" s="10"/>
      <c r="P862" s="125"/>
    </row>
    <row r="863" spans="1:16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25"/>
    </row>
    <row r="868" spans="1:16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34"/>
      <c r="O868" s="10"/>
      <c r="P868" s="125"/>
    </row>
    <row r="869" spans="1:16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34"/>
      <c r="O869" s="10"/>
      <c r="P869" s="125"/>
    </row>
    <row r="870" spans="1:16" x14ac:dyDescent="0.55000000000000004">
      <c r="A870" s="5"/>
      <c r="B870" s="52"/>
      <c r="C870" s="59"/>
      <c r="D870" s="60"/>
      <c r="E870" s="60"/>
      <c r="F870" s="60"/>
      <c r="G870" s="60"/>
      <c r="H870" s="55"/>
      <c r="I870" s="7"/>
      <c r="J870" s="7"/>
      <c r="K870" s="7"/>
      <c r="L870" s="7"/>
      <c r="M870" s="35"/>
      <c r="N870" s="34"/>
      <c r="O870" s="10"/>
      <c r="P870" s="125"/>
    </row>
    <row r="871" spans="1:16" x14ac:dyDescent="0.55000000000000004">
      <c r="A871" s="36"/>
      <c r="B871" s="52"/>
      <c r="C871" s="59"/>
      <c r="D871" s="60"/>
      <c r="E871" s="60"/>
      <c r="F871" s="60"/>
      <c r="G871" s="60"/>
      <c r="H871" s="57"/>
      <c r="I871" s="37"/>
      <c r="J871" s="37"/>
      <c r="K871" s="38"/>
      <c r="L871" s="37"/>
      <c r="M871" s="39"/>
      <c r="N871" s="40"/>
      <c r="O871" s="41"/>
      <c r="P871" s="125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2"/>
      <c r="N872" s="44"/>
      <c r="O872" s="45"/>
      <c r="P872" s="124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2"/>
      <c r="N873" s="44"/>
      <c r="O873" s="45"/>
      <c r="P873" s="124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2"/>
      <c r="N874" s="44"/>
      <c r="O874" s="45"/>
      <c r="P874" s="124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2"/>
      <c r="N875" s="44"/>
      <c r="O875" s="45"/>
      <c r="P875" s="124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  <row r="879" spans="1:16" x14ac:dyDescent="0.55000000000000004">
      <c r="A879" s="42"/>
      <c r="B879" s="53"/>
      <c r="H879" s="58"/>
      <c r="I879" s="43"/>
      <c r="J879" s="43"/>
      <c r="K879" s="43"/>
      <c r="L879" s="43"/>
      <c r="M879" s="46"/>
      <c r="N879" s="42"/>
      <c r="O879" s="47"/>
    </row>
    <row r="880" spans="1:16" x14ac:dyDescent="0.55000000000000004">
      <c r="A880" s="42"/>
      <c r="B880" s="53"/>
      <c r="H880" s="58"/>
      <c r="I880" s="43"/>
      <c r="J880" s="43"/>
      <c r="K880" s="43"/>
      <c r="L880" s="43"/>
      <c r="M880" s="46"/>
      <c r="N880" s="42"/>
      <c r="O880" s="47"/>
    </row>
    <row r="881" spans="1:15" x14ac:dyDescent="0.55000000000000004">
      <c r="A881" s="42"/>
      <c r="B881" s="53"/>
      <c r="H881" s="58"/>
      <c r="I881" s="43"/>
      <c r="J881" s="43"/>
      <c r="K881" s="43"/>
      <c r="L881" s="43"/>
      <c r="M881" s="46"/>
      <c r="N881" s="42"/>
      <c r="O881" s="47"/>
    </row>
  </sheetData>
  <autoFilter ref="A2:AO68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53">
    <cfRule type="duplicateValues" dxfId="19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458A-186B-41D7-B930-B38C3FA41A1F}">
  <sheetPr>
    <pageSetUpPr fitToPage="1"/>
  </sheetPr>
  <dimension ref="A1:AO87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3" sqref="D16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40013806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415</v>
      </c>
      <c r="O3" s="10">
        <v>1</v>
      </c>
      <c r="P3" s="10">
        <v>22.5</v>
      </c>
      <c r="Q3" s="11" t="s">
        <v>76</v>
      </c>
      <c r="R3" s="43">
        <v>37.5</v>
      </c>
      <c r="X3" s="50"/>
      <c r="Y3" s="50">
        <v>1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1</v>
      </c>
      <c r="AI3" s="119"/>
      <c r="AJ3" s="119"/>
      <c r="AK3" s="119">
        <v>1</v>
      </c>
      <c r="AL3" s="119"/>
      <c r="AM3" s="119"/>
      <c r="AN3" s="119">
        <v>1</v>
      </c>
    </row>
    <row r="4" spans="1:40" ht="22.5" customHeight="1" x14ac:dyDescent="0.55000000000000004">
      <c r="A4" s="5"/>
      <c r="B4" s="52" t="s">
        <v>66</v>
      </c>
      <c r="C4" s="110"/>
      <c r="D4" s="129">
        <v>30023552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416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10034231</v>
      </c>
      <c r="F48" s="71"/>
      <c r="G48" s="71"/>
      <c r="H48" s="71"/>
      <c r="I48" s="64"/>
      <c r="J48" s="64"/>
      <c r="K48" s="71"/>
      <c r="L48" s="112"/>
      <c r="M48" s="8"/>
      <c r="N48" s="87" t="s">
        <v>440</v>
      </c>
      <c r="O48" s="10">
        <v>1.0320024724903705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9">
        <v>30023553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417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10034231</v>
      </c>
      <c r="F65" s="71"/>
      <c r="G65" s="71"/>
      <c r="H65" s="71"/>
      <c r="I65" s="64"/>
      <c r="J65" s="64"/>
      <c r="K65" s="71"/>
      <c r="L65" s="112"/>
      <c r="M65" s="8"/>
      <c r="N65" s="87" t="s">
        <v>440</v>
      </c>
      <c r="O65" s="10">
        <v>0.12766503985053751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9">
        <v>30023554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418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10034231</v>
      </c>
      <c r="F82" s="71"/>
      <c r="G82" s="71"/>
      <c r="H82" s="71"/>
      <c r="I82" s="64"/>
      <c r="J82" s="64"/>
      <c r="K82" s="71"/>
      <c r="L82" s="112"/>
      <c r="M82" s="8"/>
      <c r="N82" s="87" t="s">
        <v>440</v>
      </c>
      <c r="O82" s="10">
        <v>0.16632080789507631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9">
        <v>30023555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419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28">
        <v>30023081</v>
      </c>
      <c r="G94" s="71"/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28">
        <v>30023080</v>
      </c>
      <c r="H95" s="71"/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10034231</v>
      </c>
      <c r="F99" s="71"/>
      <c r="G99" s="71"/>
      <c r="H99" s="71"/>
      <c r="I99" s="64"/>
      <c r="J99" s="64"/>
      <c r="K99" s="71"/>
      <c r="L99" s="112"/>
      <c r="M99" s="8"/>
      <c r="N99" s="87" t="s">
        <v>440</v>
      </c>
      <c r="O99" s="10">
        <v>0.17469575231732656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">
        <v>254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">
        <v>255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">
        <v>256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">
        <v>235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">
        <v>236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">
        <v>237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">
        <v>257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">
        <v>258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">
        <v>259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">
        <v>238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">
        <v>239</v>
      </c>
      <c r="O116" s="10">
        <v>8</v>
      </c>
      <c r="P116" s="10" t="s">
        <v>294</v>
      </c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">
        <v>240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">
        <v>241</v>
      </c>
      <c r="O118" s="10">
        <v>8</v>
      </c>
      <c r="P118" s="10" t="s">
        <v>294</v>
      </c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">
        <v>260</v>
      </c>
      <c r="O119" s="10">
        <v>1</v>
      </c>
      <c r="P119" s="10" t="s">
        <v>294</v>
      </c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">
        <v>261</v>
      </c>
      <c r="O120" s="10">
        <v>1</v>
      </c>
      <c r="P120" s="10" t="s">
        <v>294</v>
      </c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">
        <v>242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">
        <v>262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">
        <v>263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">
        <v>264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10034960</v>
      </c>
      <c r="E125" s="115"/>
      <c r="F125" s="64"/>
      <c r="G125" s="71"/>
      <c r="H125" s="71"/>
      <c r="I125" s="71"/>
      <c r="J125" s="71"/>
      <c r="K125" s="71"/>
      <c r="L125" s="112"/>
      <c r="M125" s="8"/>
      <c r="N125" s="87" t="s">
        <v>413</v>
      </c>
      <c r="O125" s="10">
        <v>4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10035327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446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10035328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447</v>
      </c>
      <c r="O127" s="10">
        <v>16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10035329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448</v>
      </c>
      <c r="O128" s="10">
        <v>16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10035330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449</v>
      </c>
      <c r="O129" s="10">
        <v>16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10034191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">
        <v>266</v>
      </c>
      <c r="O130" s="10">
        <v>1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10035033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430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10035035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431</v>
      </c>
      <c r="O132" s="10">
        <v>2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10035034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432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10035032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433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10034195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">
        <v>271</v>
      </c>
      <c r="O135" s="10">
        <v>4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10030481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">
        <v>272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10030482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">
        <v>273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10030483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">
        <v>274</v>
      </c>
      <c r="O138" s="10">
        <v>2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20004974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">
        <v>275</v>
      </c>
      <c r="O139" s="10">
        <v>2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20004972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">
        <v>276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20004087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99</v>
      </c>
      <c r="O141" s="10">
        <v>0.2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20004998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">
        <v>248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20004973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">
        <v>249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20005026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87" t="s">
        <v>246</v>
      </c>
      <c r="O144" s="10">
        <v>7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10030485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87" t="s">
        <v>277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20004241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87" t="s">
        <v>244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20004981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87" t="s">
        <v>245</v>
      </c>
      <c r="O147" s="10">
        <v>1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20004937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">
        <v>278</v>
      </c>
      <c r="O148" s="10">
        <v>1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20004941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">
        <v>279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20004290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">
        <v>280</v>
      </c>
      <c r="O150" s="10">
        <v>4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">
        <v>281</v>
      </c>
      <c r="O151" s="10">
        <v>2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20004958</v>
      </c>
      <c r="E152" s="114"/>
      <c r="F152" s="114"/>
      <c r="G152" s="114"/>
      <c r="H152" s="114"/>
      <c r="I152" s="64"/>
      <c r="J152" s="114"/>
      <c r="K152" s="114"/>
      <c r="L152" s="101"/>
      <c r="M152" s="8"/>
      <c r="N152" s="87" t="s">
        <v>282</v>
      </c>
      <c r="O152" s="10">
        <v>2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20004959</v>
      </c>
      <c r="E153" s="64"/>
      <c r="F153" s="114"/>
      <c r="G153" s="114"/>
      <c r="H153" s="114"/>
      <c r="I153" s="64"/>
      <c r="J153" s="114"/>
      <c r="K153" s="114"/>
      <c r="L153" s="101"/>
      <c r="M153" s="8"/>
      <c r="N153" s="87" t="s">
        <v>283</v>
      </c>
      <c r="O153" s="10">
        <v>2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20004977</v>
      </c>
      <c r="E154" s="71"/>
      <c r="F154" s="64"/>
      <c r="G154" s="114"/>
      <c r="H154" s="114"/>
      <c r="I154" s="64"/>
      <c r="J154" s="64"/>
      <c r="K154" s="114"/>
      <c r="L154" s="101"/>
      <c r="M154" s="8"/>
      <c r="N154" s="87" t="s">
        <v>284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20004296</v>
      </c>
      <c r="E155" s="71"/>
      <c r="F155" s="114"/>
      <c r="G155" s="64"/>
      <c r="H155" s="64"/>
      <c r="I155" s="64"/>
      <c r="J155" s="64"/>
      <c r="K155" s="114"/>
      <c r="L155" s="101"/>
      <c r="M155" s="8"/>
      <c r="N155" s="87" t="s">
        <v>286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20004954</v>
      </c>
      <c r="E156" s="114"/>
      <c r="F156" s="64"/>
      <c r="G156" s="114"/>
      <c r="H156" s="114"/>
      <c r="I156" s="114"/>
      <c r="J156" s="64"/>
      <c r="K156" s="114"/>
      <c r="L156" s="101"/>
      <c r="M156" s="8"/>
      <c r="N156" s="87" t="s">
        <v>287</v>
      </c>
      <c r="O156" s="10">
        <v>1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20005001</v>
      </c>
      <c r="E157" s="114"/>
      <c r="F157" s="64"/>
      <c r="G157" s="64"/>
      <c r="H157" s="114"/>
      <c r="I157" s="114"/>
      <c r="J157" s="64"/>
      <c r="K157" s="114"/>
      <c r="L157" s="101"/>
      <c r="M157" s="8"/>
      <c r="N157" s="87" t="s">
        <v>288</v>
      </c>
      <c r="O157" s="10">
        <v>1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20005251</v>
      </c>
      <c r="E158" s="114"/>
      <c r="F158" s="114"/>
      <c r="G158" s="64"/>
      <c r="H158" s="64"/>
      <c r="I158" s="114"/>
      <c r="J158" s="64"/>
      <c r="K158" s="114"/>
      <c r="L158" s="101"/>
      <c r="M158" s="8"/>
      <c r="N158" s="87" t="s">
        <v>434</v>
      </c>
      <c r="O158" s="10">
        <v>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20005252</v>
      </c>
      <c r="E159" s="114"/>
      <c r="F159" s="64"/>
      <c r="G159" s="114"/>
      <c r="H159" s="114"/>
      <c r="I159" s="114"/>
      <c r="J159" s="64"/>
      <c r="K159" s="114"/>
      <c r="L159" s="101"/>
      <c r="M159" s="8"/>
      <c r="N159" s="87" t="s">
        <v>435</v>
      </c>
      <c r="O159" s="10">
        <v>4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20004982</v>
      </c>
      <c r="E160" s="114"/>
      <c r="F160" s="64"/>
      <c r="G160" s="64"/>
      <c r="H160" s="114"/>
      <c r="I160" s="114"/>
      <c r="J160" s="64"/>
      <c r="K160" s="114"/>
      <c r="L160" s="101"/>
      <c r="M160" s="8"/>
      <c r="N160" s="87" t="s">
        <v>250</v>
      </c>
      <c r="O160" s="10">
        <v>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20004985</v>
      </c>
      <c r="E161" s="114"/>
      <c r="F161" s="114"/>
      <c r="G161" s="114"/>
      <c r="H161" s="114"/>
      <c r="I161" s="114"/>
      <c r="J161" s="113"/>
      <c r="K161" s="114"/>
      <c r="L161" s="101"/>
      <c r="M161" s="8"/>
      <c r="N161" s="87" t="s">
        <v>251</v>
      </c>
      <c r="O161" s="10">
        <v>4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20005253</v>
      </c>
      <c r="E162" s="64"/>
      <c r="F162" s="64"/>
      <c r="G162" s="114"/>
      <c r="H162" s="64"/>
      <c r="I162" s="114"/>
      <c r="J162" s="64"/>
      <c r="K162" s="114"/>
      <c r="L162" s="101"/>
      <c r="M162" s="8"/>
      <c r="N162" s="87" t="s">
        <v>436</v>
      </c>
      <c r="O162" s="10">
        <v>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20005152</v>
      </c>
      <c r="E163" s="64"/>
      <c r="F163" s="64"/>
      <c r="G163" s="64"/>
      <c r="H163" s="64"/>
      <c r="I163" s="64"/>
      <c r="J163" s="64"/>
      <c r="K163" s="114"/>
      <c r="L163" s="101"/>
      <c r="M163" s="8"/>
      <c r="N163" s="87" t="s">
        <v>451</v>
      </c>
      <c r="O163" s="10">
        <v>11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20004089</v>
      </c>
      <c r="E164" s="64"/>
      <c r="F164" s="64"/>
      <c r="G164" s="64"/>
      <c r="H164" s="64"/>
      <c r="I164" s="64"/>
      <c r="J164" s="64"/>
      <c r="K164" s="114"/>
      <c r="L164" s="101"/>
      <c r="M164" s="8"/>
      <c r="N164" s="87" t="s">
        <v>450</v>
      </c>
      <c r="O164" s="10">
        <v>2.5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10034962</v>
      </c>
      <c r="E165" s="64"/>
      <c r="F165" s="64"/>
      <c r="G165" s="64"/>
      <c r="H165" s="64"/>
      <c r="I165" s="64"/>
      <c r="J165" s="64"/>
      <c r="K165" s="114"/>
      <c r="L165" s="101"/>
      <c r="M165" s="8"/>
      <c r="N165" s="87" t="s">
        <v>441</v>
      </c>
      <c r="O165" s="10">
        <v>2.5000000000000001E-2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6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11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11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6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64"/>
      <c r="F180" s="114"/>
      <c r="G180" s="114"/>
      <c r="H180" s="114"/>
      <c r="I180" s="64"/>
      <c r="J180" s="65"/>
      <c r="K180" s="66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6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6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11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11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3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114"/>
      <c r="G189" s="114"/>
      <c r="H189" s="113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71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64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71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64"/>
      <c r="J198" s="114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64"/>
      <c r="J199" s="114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114"/>
      <c r="J201" s="113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114"/>
      <c r="J202" s="113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71"/>
      <c r="G205" s="114"/>
      <c r="H205" s="114"/>
      <c r="I205" s="64"/>
      <c r="J205" s="65"/>
      <c r="K205" s="66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71"/>
      <c r="G206" s="114"/>
      <c r="H206" s="114"/>
      <c r="I206" s="64"/>
      <c r="J206" s="65"/>
      <c r="K206" s="66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6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6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11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71"/>
      <c r="I212" s="11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64"/>
      <c r="J215" s="114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64"/>
      <c r="J216" s="114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114"/>
      <c r="J218" s="113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114"/>
      <c r="J219" s="113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71"/>
      <c r="G222" s="114"/>
      <c r="H222" s="114"/>
      <c r="I222" s="64"/>
      <c r="J222" s="65"/>
      <c r="K222" s="66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71"/>
      <c r="G223" s="114"/>
      <c r="H223" s="114"/>
      <c r="I223" s="64"/>
      <c r="J223" s="65"/>
      <c r="K223" s="66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6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114"/>
      <c r="I227" s="11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114"/>
      <c r="I228" s="11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71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64"/>
      <c r="J232" s="114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64"/>
      <c r="J233" s="114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114"/>
      <c r="J235" s="113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114"/>
      <c r="J236" s="113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114"/>
      <c r="H239" s="114"/>
      <c r="I239" s="114"/>
      <c r="J239" s="114"/>
      <c r="K239" s="65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114"/>
      <c r="H240" s="114"/>
      <c r="I240" s="114"/>
      <c r="J240" s="114"/>
      <c r="K240" s="65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114"/>
      <c r="J241" s="114"/>
      <c r="K241" s="11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114"/>
      <c r="K242" s="11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11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11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11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11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11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11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71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71"/>
      <c r="K268" s="6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11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11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114"/>
      <c r="F275" s="114"/>
      <c r="G275" s="114"/>
      <c r="H275" s="114"/>
      <c r="I275" s="6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114"/>
      <c r="F276" s="114"/>
      <c r="G276" s="114"/>
      <c r="H276" s="114"/>
      <c r="I276" s="6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/>
      <c r="C279" s="63"/>
      <c r="D279" s="64"/>
      <c r="E279" s="114"/>
      <c r="F279" s="114"/>
      <c r="G279" s="114"/>
      <c r="H279" s="114"/>
      <c r="I279" s="114"/>
      <c r="J279" s="113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/>
      <c r="C280" s="63"/>
      <c r="D280" s="64"/>
      <c r="E280" s="114"/>
      <c r="F280" s="114"/>
      <c r="G280" s="114"/>
      <c r="H280" s="114"/>
      <c r="I280" s="114"/>
      <c r="J280" s="113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71"/>
      <c r="G283" s="114"/>
      <c r="H283" s="114"/>
      <c r="I283" s="114"/>
      <c r="J283" s="114"/>
      <c r="K283" s="6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71"/>
      <c r="G284" s="114"/>
      <c r="H284" s="114"/>
      <c r="I284" s="114"/>
      <c r="J284" s="114"/>
      <c r="K284" s="6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64"/>
      <c r="G285" s="64"/>
      <c r="H285" s="71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64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4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114"/>
      <c r="F288" s="114"/>
      <c r="G288" s="114"/>
      <c r="H288" s="114"/>
      <c r="I288" s="64"/>
      <c r="J288" s="114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114"/>
      <c r="F289" s="114"/>
      <c r="G289" s="114"/>
      <c r="H289" s="114"/>
      <c r="I289" s="64"/>
      <c r="J289" s="114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/>
      <c r="C291" s="63"/>
      <c r="D291" s="64"/>
      <c r="E291" s="114"/>
      <c r="F291" s="114"/>
      <c r="G291" s="114"/>
      <c r="H291" s="114"/>
      <c r="I291" s="114"/>
      <c r="J291" s="113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/>
      <c r="C292" s="63"/>
      <c r="D292" s="64"/>
      <c r="E292" s="114"/>
      <c r="F292" s="114"/>
      <c r="G292" s="114"/>
      <c r="H292" s="114"/>
      <c r="I292" s="114"/>
      <c r="J292" s="113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 t="s">
        <v>66</v>
      </c>
      <c r="C295" s="63"/>
      <c r="D295" s="64"/>
      <c r="E295" s="64"/>
      <c r="F295" s="71"/>
      <c r="G295" s="11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 t="s">
        <v>66</v>
      </c>
      <c r="C296" s="63"/>
      <c r="D296" s="64"/>
      <c r="E296" s="64"/>
      <c r="F296" s="71"/>
      <c r="G296" s="11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 t="s">
        <v>66</v>
      </c>
      <c r="C297" s="63"/>
      <c r="D297" s="64"/>
      <c r="E297" s="64"/>
      <c r="F297" s="64"/>
      <c r="G297" s="64"/>
      <c r="H297" s="71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64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4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s="117" customFormat="1" ht="22.5" customHeight="1" x14ac:dyDescent="0.55000000000000004">
      <c r="A300" s="116"/>
      <c r="B300" s="52" t="s">
        <v>66</v>
      </c>
      <c r="C300" s="63"/>
      <c r="D300" s="64"/>
      <c r="E300" s="64"/>
      <c r="F300" s="64"/>
      <c r="G300" s="6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S300" s="13"/>
      <c r="T300" s="13"/>
      <c r="U300" s="13"/>
      <c r="V300" s="13"/>
      <c r="W300" s="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3"/>
    </row>
    <row r="301" spans="1:41" s="117" customFormat="1" ht="22.5" customHeight="1" x14ac:dyDescent="0.55000000000000004">
      <c r="A301" s="116"/>
      <c r="B301" s="52" t="s">
        <v>66</v>
      </c>
      <c r="C301" s="63"/>
      <c r="D301" s="64"/>
      <c r="E301" s="64"/>
      <c r="F301" s="64"/>
      <c r="G301" s="6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S301" s="13"/>
      <c r="T301" s="13"/>
      <c r="U301" s="13"/>
      <c r="V301" s="13"/>
      <c r="W301" s="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3"/>
    </row>
    <row r="302" spans="1:41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64"/>
      <c r="I302" s="64"/>
      <c r="J302" s="64"/>
      <c r="K302" s="65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</row>
    <row r="303" spans="1:41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64"/>
      <c r="I303" s="64"/>
      <c r="J303" s="64"/>
      <c r="K303" s="65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</row>
    <row r="304" spans="1:41" ht="22.5" customHeight="1" x14ac:dyDescent="0.55000000000000004">
      <c r="A304" s="5"/>
      <c r="B304" s="52" t="s">
        <v>66</v>
      </c>
      <c r="C304" s="63"/>
      <c r="D304" s="64"/>
      <c r="E304" s="114"/>
      <c r="F304" s="114"/>
      <c r="G304" s="114"/>
      <c r="H304" s="114"/>
      <c r="I304" s="64"/>
      <c r="J304" s="114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 t="s">
        <v>66</v>
      </c>
      <c r="C305" s="63"/>
      <c r="D305" s="64"/>
      <c r="E305" s="114"/>
      <c r="F305" s="114"/>
      <c r="G305" s="114"/>
      <c r="H305" s="114"/>
      <c r="I305" s="64"/>
      <c r="J305" s="114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/>
      <c r="C307" s="63"/>
      <c r="D307" s="64"/>
      <c r="E307" s="114"/>
      <c r="F307" s="114"/>
      <c r="G307" s="114"/>
      <c r="H307" s="114"/>
      <c r="I307" s="114"/>
      <c r="J307" s="113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/>
      <c r="C308" s="63"/>
      <c r="D308" s="64"/>
      <c r="E308" s="114"/>
      <c r="F308" s="114"/>
      <c r="G308" s="114"/>
      <c r="H308" s="114"/>
      <c r="I308" s="114"/>
      <c r="J308" s="113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 t="s">
        <v>66</v>
      </c>
      <c r="C311" s="63"/>
      <c r="D311" s="64"/>
      <c r="E311" s="64"/>
      <c r="F311" s="71"/>
      <c r="G311" s="11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71"/>
      <c r="G312" s="11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s="117" customFormat="1" ht="22.5" customHeight="1" x14ac:dyDescent="0.55000000000000004">
      <c r="A316" s="116"/>
      <c r="B316" s="52" t="s">
        <v>66</v>
      </c>
      <c r="C316" s="63"/>
      <c r="D316" s="64"/>
      <c r="E316" s="64"/>
      <c r="F316" s="64"/>
      <c r="G316" s="6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S316" s="13"/>
      <c r="T316" s="13"/>
      <c r="U316" s="13"/>
      <c r="V316" s="13"/>
      <c r="W316" s="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3"/>
    </row>
    <row r="317" spans="1:41" s="117" customFormat="1" ht="22.5" customHeight="1" x14ac:dyDescent="0.55000000000000004">
      <c r="A317" s="116"/>
      <c r="B317" s="52" t="s">
        <v>66</v>
      </c>
      <c r="C317" s="63"/>
      <c r="D317" s="64"/>
      <c r="E317" s="64"/>
      <c r="F317" s="64"/>
      <c r="G317" s="6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S317" s="13"/>
      <c r="T317" s="13"/>
      <c r="U317" s="13"/>
      <c r="V317" s="13"/>
      <c r="W317" s="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3"/>
    </row>
    <row r="318" spans="1:41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64"/>
      <c r="I318" s="64"/>
      <c r="J318" s="64"/>
      <c r="K318" s="65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</row>
    <row r="319" spans="1:41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</row>
    <row r="320" spans="1:41" ht="22.5" customHeight="1" x14ac:dyDescent="0.55000000000000004">
      <c r="A320" s="5"/>
      <c r="B320" s="52" t="s">
        <v>66</v>
      </c>
      <c r="C320" s="63"/>
      <c r="D320" s="64"/>
      <c r="E320" s="114"/>
      <c r="F320" s="114"/>
      <c r="G320" s="114"/>
      <c r="H320" s="114"/>
      <c r="I320" s="64"/>
      <c r="J320" s="114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 t="s">
        <v>66</v>
      </c>
      <c r="C321" s="63"/>
      <c r="D321" s="64"/>
      <c r="E321" s="114"/>
      <c r="F321" s="114"/>
      <c r="G321" s="114"/>
      <c r="H321" s="114"/>
      <c r="I321" s="64"/>
      <c r="J321" s="114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/>
      <c r="C323" s="63"/>
      <c r="D323" s="64"/>
      <c r="E323" s="114"/>
      <c r="F323" s="114"/>
      <c r="G323" s="114"/>
      <c r="H323" s="114"/>
      <c r="I323" s="114"/>
      <c r="J323" s="113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/>
      <c r="C324" s="63"/>
      <c r="D324" s="64"/>
      <c r="E324" s="114"/>
      <c r="F324" s="114"/>
      <c r="G324" s="114"/>
      <c r="H324" s="114"/>
      <c r="I324" s="114"/>
      <c r="J324" s="113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71"/>
      <c r="G327" s="114"/>
      <c r="H327" s="11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3"/>
      <c r="H328" s="11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64"/>
      <c r="J329" s="6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92"/>
      <c r="Y336" s="92"/>
      <c r="Z336" s="92"/>
      <c r="AA336" s="92"/>
      <c r="AB336" s="92"/>
      <c r="AC336" s="93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spans="1:40" ht="22.5" customHeight="1" x14ac:dyDescent="0.55000000000000004">
      <c r="A337" s="5"/>
      <c r="B337" s="52" t="s">
        <v>66</v>
      </c>
      <c r="C337" s="63"/>
      <c r="D337" s="64"/>
      <c r="E337" s="114"/>
      <c r="F337" s="114"/>
      <c r="G337" s="114"/>
      <c r="H337" s="114"/>
      <c r="I337" s="64"/>
      <c r="J337" s="114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 t="s">
        <v>66</v>
      </c>
      <c r="C338" s="63"/>
      <c r="D338" s="64"/>
      <c r="E338" s="114"/>
      <c r="F338" s="114"/>
      <c r="G338" s="114"/>
      <c r="H338" s="114"/>
      <c r="I338" s="64"/>
      <c r="J338" s="114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/>
      <c r="C340" s="63"/>
      <c r="D340" s="64"/>
      <c r="E340" s="114"/>
      <c r="F340" s="114"/>
      <c r="G340" s="114"/>
      <c r="H340" s="114"/>
      <c r="I340" s="114"/>
      <c r="J340" s="113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/>
      <c r="C341" s="63"/>
      <c r="D341" s="64"/>
      <c r="E341" s="114"/>
      <c r="F341" s="114"/>
      <c r="G341" s="114"/>
      <c r="H341" s="114"/>
      <c r="I341" s="114"/>
      <c r="J341" s="113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114"/>
      <c r="H344" s="64"/>
      <c r="I344" s="114"/>
      <c r="J344" s="114"/>
      <c r="K344" s="6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114"/>
      <c r="H345" s="64"/>
      <c r="I345" s="64"/>
      <c r="J345" s="64"/>
      <c r="K345" s="64"/>
      <c r="L345" s="101"/>
      <c r="M345" s="8"/>
      <c r="N345" s="87"/>
      <c r="O345" s="10"/>
      <c r="P345" s="10"/>
      <c r="Q345" s="11"/>
      <c r="R345" s="43"/>
      <c r="X345" s="92"/>
      <c r="Y345" s="92"/>
      <c r="Z345" s="92"/>
      <c r="AA345" s="92"/>
      <c r="AB345" s="92"/>
      <c r="AC345" s="93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spans="1:40" ht="22.5" customHeight="1" x14ac:dyDescent="0.55000000000000004">
      <c r="A346" s="5"/>
      <c r="B346" s="52" t="s">
        <v>66</v>
      </c>
      <c r="C346" s="63"/>
      <c r="D346" s="64"/>
      <c r="E346" s="114"/>
      <c r="F346" s="114"/>
      <c r="G346" s="114"/>
      <c r="H346" s="114"/>
      <c r="I346" s="64"/>
      <c r="J346" s="114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 t="s">
        <v>66</v>
      </c>
      <c r="C347" s="63"/>
      <c r="D347" s="64"/>
      <c r="E347" s="114"/>
      <c r="F347" s="114"/>
      <c r="G347" s="114"/>
      <c r="H347" s="114"/>
      <c r="I347" s="64"/>
      <c r="J347" s="114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/>
      <c r="C349" s="63"/>
      <c r="D349" s="64"/>
      <c r="E349" s="114"/>
      <c r="F349" s="114"/>
      <c r="G349" s="114"/>
      <c r="H349" s="114"/>
      <c r="I349" s="114"/>
      <c r="J349" s="113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/>
      <c r="C350" s="63"/>
      <c r="D350" s="64"/>
      <c r="E350" s="114"/>
      <c r="F350" s="114"/>
      <c r="G350" s="114"/>
      <c r="H350" s="114"/>
      <c r="I350" s="114"/>
      <c r="J350" s="113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114"/>
      <c r="H353" s="114"/>
      <c r="I353" s="114"/>
      <c r="J353" s="64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4"/>
      <c r="I354" s="64"/>
      <c r="J354" s="64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4"/>
      <c r="H355" s="114"/>
      <c r="I355" s="11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4"/>
      <c r="H356" s="114"/>
      <c r="I356" s="114"/>
      <c r="J356" s="11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64"/>
      <c r="I357" s="64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114"/>
      <c r="F358" s="64"/>
      <c r="G358" s="114"/>
      <c r="H358" s="64"/>
      <c r="I358" s="64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11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64"/>
      <c r="H362" s="66"/>
      <c r="I362" s="66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6"/>
      <c r="I363" s="66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114"/>
      <c r="F365" s="114"/>
      <c r="G365" s="11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64"/>
      <c r="G373" s="114"/>
      <c r="H373" s="64"/>
      <c r="I373" s="64"/>
      <c r="J373" s="66"/>
      <c r="K373" s="64"/>
      <c r="L373" s="101"/>
      <c r="M373" s="8"/>
      <c r="N373" s="87"/>
      <c r="O373" s="10"/>
      <c r="P373" s="10"/>
      <c r="Q373" s="11"/>
      <c r="R373" s="43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64"/>
      <c r="G374" s="114"/>
      <c r="H374" s="64"/>
      <c r="I374" s="64"/>
      <c r="J374" s="66"/>
      <c r="K374" s="64"/>
      <c r="L374" s="101"/>
      <c r="M374" s="8"/>
      <c r="N374" s="87"/>
      <c r="O374" s="10"/>
      <c r="P374" s="10"/>
      <c r="Q374" s="11"/>
      <c r="R374" s="43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11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115"/>
      <c r="E381" s="64"/>
      <c r="F381" s="64"/>
      <c r="G381" s="6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64"/>
      <c r="G387" s="114"/>
      <c r="H387" s="64"/>
      <c r="I387" s="64"/>
      <c r="J387" s="66"/>
      <c r="K387" s="64"/>
      <c r="L387" s="101"/>
      <c r="M387" s="8"/>
      <c r="N387" s="87"/>
      <c r="O387" s="10"/>
      <c r="P387" s="10"/>
      <c r="Q387" s="91"/>
      <c r="R387" s="43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64"/>
      <c r="G388" s="114"/>
      <c r="H388" s="64"/>
      <c r="I388" s="64"/>
      <c r="J388" s="66"/>
      <c r="K388" s="64"/>
      <c r="L388" s="101"/>
      <c r="M388" s="8"/>
      <c r="N388" s="87"/>
      <c r="O388" s="10"/>
      <c r="P388" s="10"/>
      <c r="Q388" s="91"/>
      <c r="R388" s="43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11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114"/>
      <c r="G399" s="11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64"/>
      <c r="G401" s="114"/>
      <c r="H401" s="64"/>
      <c r="I401" s="64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64"/>
      <c r="G402" s="114"/>
      <c r="H402" s="64"/>
      <c r="I402" s="64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43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43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115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9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86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86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86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86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86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5"/>
      <c r="I479" s="66"/>
      <c r="J479" s="66"/>
      <c r="K479" s="66"/>
      <c r="L479" s="101"/>
      <c r="M479" s="8"/>
      <c r="N479" s="16"/>
      <c r="O479" s="10"/>
      <c r="P479" s="10"/>
      <c r="Q479" s="11"/>
      <c r="R479" s="43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6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6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6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7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7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5"/>
      <c r="I496" s="66"/>
      <c r="J496" s="66"/>
      <c r="K496" s="66"/>
      <c r="L496" s="101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6"/>
      <c r="E500" s="64"/>
      <c r="F500" s="66"/>
      <c r="G500" s="70"/>
      <c r="H500" s="66"/>
      <c r="I500" s="66"/>
      <c r="J500" s="66"/>
      <c r="K500" s="66"/>
      <c r="L500" s="101"/>
      <c r="M500" s="8"/>
      <c r="N500" s="86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102"/>
      <c r="D501" s="103"/>
      <c r="E501" s="103"/>
      <c r="F501" s="103"/>
      <c r="G501" s="104"/>
      <c r="H501" s="103"/>
      <c r="I501" s="103"/>
      <c r="J501" s="103"/>
      <c r="K501" s="103"/>
      <c r="L501" s="105"/>
      <c r="M501" s="8"/>
      <c r="N501" s="86"/>
      <c r="O501" s="10"/>
      <c r="P501" s="10"/>
      <c r="Q501" s="11"/>
      <c r="R501" s="12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89"/>
      <c r="F502" s="89"/>
      <c r="H502" s="29"/>
      <c r="I502" s="89"/>
      <c r="J502" s="89"/>
      <c r="K502" s="89"/>
      <c r="L502" s="22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89"/>
      <c r="H506" s="89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89"/>
      <c r="E511" s="60"/>
      <c r="F511" s="60"/>
      <c r="G511" s="60"/>
      <c r="H511" s="90"/>
      <c r="I511" s="89"/>
      <c r="J511" s="89"/>
      <c r="K511" s="89"/>
      <c r="L511" s="22"/>
      <c r="M511" s="8"/>
      <c r="N511" s="86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89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12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60"/>
      <c r="E513" s="89"/>
      <c r="F513" s="89"/>
      <c r="G513" s="60"/>
      <c r="H513" s="90"/>
      <c r="I513" s="89"/>
      <c r="J513" s="89"/>
      <c r="K513" s="89"/>
      <c r="L513" s="22"/>
      <c r="M513" s="8"/>
      <c r="N513" s="9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92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89"/>
      <c r="E517" s="60"/>
      <c r="F517" s="60"/>
      <c r="G517" s="60"/>
      <c r="H517" s="90"/>
      <c r="I517" s="89"/>
      <c r="J517" s="89"/>
      <c r="K517" s="89"/>
      <c r="L517" s="22"/>
      <c r="M517" s="8"/>
      <c r="N517" s="86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89"/>
      <c r="F518" s="60"/>
      <c r="G518" s="60"/>
      <c r="H518" s="90"/>
      <c r="I518" s="89"/>
      <c r="J518" s="89"/>
      <c r="K518" s="89"/>
      <c r="L518" s="22"/>
      <c r="M518" s="8"/>
      <c r="N518" s="86"/>
      <c r="O518" s="10"/>
      <c r="P518" s="10"/>
      <c r="Q518" s="11"/>
      <c r="R518" s="12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89"/>
      <c r="G519" s="60"/>
      <c r="H519" s="90"/>
      <c r="I519" s="89"/>
      <c r="J519" s="89"/>
      <c r="K519" s="89"/>
      <c r="L519" s="22"/>
      <c r="M519" s="8"/>
      <c r="N519" s="9"/>
      <c r="O519" s="10"/>
      <c r="P519" s="10"/>
      <c r="Q519" s="11"/>
      <c r="R519" s="12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89"/>
      <c r="E523" s="60"/>
      <c r="F523" s="60"/>
      <c r="G523" s="89"/>
      <c r="H523" s="29"/>
      <c r="I523" s="89"/>
      <c r="J523" s="89"/>
      <c r="K523" s="89"/>
      <c r="L523" s="22"/>
      <c r="M523" s="8"/>
      <c r="N523" s="86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89"/>
      <c r="F524" s="60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89"/>
      <c r="F525" s="89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89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60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2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60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2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2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8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29"/>
      <c r="G533" s="89"/>
      <c r="H533" s="89"/>
      <c r="I533" s="89"/>
      <c r="J533" s="89"/>
      <c r="K533" s="89"/>
      <c r="L533" s="22"/>
      <c r="M533" s="8"/>
      <c r="N533" s="9"/>
      <c r="O533" s="10"/>
      <c r="P533" s="10"/>
      <c r="Q533" s="9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29"/>
      <c r="G534" s="89"/>
      <c r="H534" s="89"/>
      <c r="I534" s="89"/>
      <c r="J534" s="89"/>
      <c r="K534" s="89"/>
      <c r="L534" s="22"/>
      <c r="M534" s="8"/>
      <c r="N534" s="9"/>
      <c r="O534" s="10"/>
      <c r="P534" s="10"/>
      <c r="Q534" s="9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7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7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3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17"/>
      <c r="O555" s="10"/>
      <c r="P555" s="10"/>
      <c r="Q555" s="11"/>
      <c r="R555" s="43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90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9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87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x14ac:dyDescent="0.55000000000000004">
      <c r="A561" s="5"/>
      <c r="B561" s="52" t="s">
        <v>66</v>
      </c>
      <c r="C561" s="88"/>
      <c r="D561" s="60"/>
      <c r="E561" s="60"/>
      <c r="F561" s="60"/>
      <c r="G561" s="29"/>
      <c r="H561" s="90"/>
      <c r="I561" s="89"/>
      <c r="J561" s="89"/>
      <c r="K561" s="89"/>
      <c r="L561" s="22"/>
      <c r="M561" s="8"/>
      <c r="N561" s="87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100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87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87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16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17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7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8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90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6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6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89"/>
      <c r="I612" s="89"/>
      <c r="J612" s="89"/>
      <c r="K612" s="89"/>
      <c r="L612" s="22"/>
      <c r="M612" s="8"/>
      <c r="N612" s="17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43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90"/>
      <c r="I615" s="89"/>
      <c r="J615" s="89"/>
      <c r="K615" s="89"/>
      <c r="L615" s="22"/>
      <c r="M615" s="8"/>
      <c r="N615" s="17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17"/>
      <c r="O616" s="10"/>
      <c r="P616" s="10"/>
      <c r="Q616" s="11"/>
      <c r="R616" s="43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8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9"/>
      <c r="O629" s="10"/>
      <c r="P629" s="10"/>
      <c r="Q629" s="11"/>
      <c r="R629" s="43"/>
      <c r="V629" s="1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16"/>
      <c r="O630" s="10"/>
      <c r="P630" s="10"/>
      <c r="Q630" s="11"/>
      <c r="R630" s="43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9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9"/>
      <c r="O632" s="10"/>
      <c r="P632" s="10"/>
      <c r="Q632" s="11"/>
      <c r="R632" s="43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7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89"/>
      <c r="J634" s="89"/>
      <c r="K634" s="89"/>
      <c r="L634" s="6"/>
      <c r="M634" s="8"/>
      <c r="N634" s="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20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17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89"/>
      <c r="J641" s="89"/>
      <c r="K641" s="89"/>
      <c r="L641" s="6"/>
      <c r="M641" s="8"/>
      <c r="N641" s="9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89"/>
      <c r="J642" s="89"/>
      <c r="K642" s="89"/>
      <c r="L642" s="6"/>
      <c r="M642" s="8"/>
      <c r="N642" s="9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18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20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9"/>
      <c r="O644" s="10"/>
      <c r="P644" s="10"/>
      <c r="Q644" s="11"/>
      <c r="R644" s="43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89"/>
      <c r="I645" s="89"/>
      <c r="J645" s="89"/>
      <c r="K645" s="89"/>
      <c r="L645" s="6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89"/>
      <c r="I646" s="89"/>
      <c r="J646" s="89"/>
      <c r="K646" s="89"/>
      <c r="L646" s="6"/>
      <c r="M646" s="8"/>
      <c r="N646" s="21"/>
      <c r="O646" s="10"/>
      <c r="P646" s="10"/>
      <c r="Q646" s="11"/>
      <c r="R646" s="43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55"/>
      <c r="I647" s="23"/>
      <c r="J647" s="23"/>
      <c r="K647" s="24"/>
      <c r="L647" s="24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25"/>
      <c r="K648" s="26"/>
      <c r="L648" s="24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25"/>
      <c r="J649" s="6"/>
      <c r="K649" s="25"/>
      <c r="L649" s="2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25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23"/>
      <c r="K655" s="23"/>
      <c r="L655" s="7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7"/>
      <c r="L662" s="7"/>
      <c r="M662" s="8"/>
      <c r="N662" s="21"/>
      <c r="O662" s="10"/>
      <c r="P662" s="10"/>
      <c r="Q662" s="11"/>
      <c r="R662" s="43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7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43"/>
      <c r="V665" s="1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  <c r="V666" s="1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7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7"/>
      <c r="K669" s="7"/>
      <c r="L669" s="6"/>
      <c r="M669" s="8"/>
      <c r="N669" s="21"/>
      <c r="O669" s="10"/>
      <c r="P669" s="10"/>
      <c r="Q669" s="11"/>
      <c r="R669" s="43"/>
      <c r="V669" s="1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27"/>
      <c r="M671" s="8"/>
      <c r="N671" s="21"/>
      <c r="O671" s="10"/>
      <c r="P671" s="10"/>
      <c r="Q671" s="11"/>
      <c r="R671" s="43"/>
      <c r="V671" s="14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27"/>
      <c r="M674" s="8"/>
      <c r="N674" s="21"/>
      <c r="O674" s="10"/>
      <c r="P674" s="10"/>
      <c r="Q674" s="11"/>
      <c r="R674" s="43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  <c r="V677" s="14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27"/>
      <c r="M683" s="8"/>
      <c r="N683" s="21"/>
      <c r="O683" s="10"/>
      <c r="P683" s="10"/>
      <c r="Q683" s="11"/>
      <c r="R683" s="43"/>
      <c r="V683" s="14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0"/>
      <c r="Q686" s="11"/>
      <c r="R686" s="43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7"/>
      <c r="K687" s="7"/>
      <c r="L687" s="7"/>
      <c r="M687" s="8"/>
      <c r="N687" s="21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0"/>
      <c r="Q688" s="11"/>
      <c r="R688" s="43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27"/>
      <c r="M689" s="8"/>
      <c r="N689" s="21"/>
      <c r="O689" s="10"/>
      <c r="P689" s="10"/>
      <c r="Q689" s="11"/>
      <c r="R689" s="43"/>
      <c r="V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7"/>
      <c r="K690" s="7"/>
      <c r="L690" s="7"/>
      <c r="M690" s="8"/>
      <c r="N690" s="21"/>
      <c r="O690" s="10"/>
      <c r="P690" s="10"/>
      <c r="Q690" s="11"/>
      <c r="R690" s="43"/>
      <c r="V690" s="14"/>
    </row>
    <row r="691" spans="1:23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6"/>
      <c r="M691" s="8"/>
      <c r="N691" s="28"/>
      <c r="O691" s="10"/>
      <c r="P691" s="10"/>
      <c r="Q691" s="11"/>
      <c r="R691" s="43"/>
      <c r="V691" s="14"/>
    </row>
    <row r="692" spans="1:23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8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7"/>
      <c r="M693" s="8"/>
      <c r="N693" s="28"/>
      <c r="O693" s="10"/>
      <c r="P693" s="10"/>
      <c r="Q693" s="11"/>
      <c r="R693" s="43"/>
      <c r="V693" s="14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8"/>
      <c r="O694" s="10"/>
      <c r="P694" s="10"/>
      <c r="Q694" s="11"/>
      <c r="R694" s="43"/>
    </row>
    <row r="695" spans="1:23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24"/>
      <c r="M695" s="8"/>
      <c r="N695" s="28"/>
      <c r="O695" s="10"/>
      <c r="P695" s="10"/>
      <c r="Q695" s="11"/>
      <c r="R695" s="43"/>
      <c r="V695" s="14"/>
    </row>
    <row r="696" spans="1:23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24"/>
      <c r="M696" s="8"/>
      <c r="N696" s="28"/>
      <c r="O696" s="10"/>
      <c r="P696" s="10"/>
      <c r="Q696" s="11"/>
      <c r="R696" s="43"/>
      <c r="V696" s="14"/>
    </row>
    <row r="697" spans="1:23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1"/>
      <c r="O697" s="10"/>
      <c r="P697" s="10"/>
      <c r="Q697" s="11"/>
      <c r="R697" s="43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0"/>
      <c r="Q698" s="11"/>
      <c r="R698" s="43"/>
    </row>
    <row r="699" spans="1:23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24"/>
      <c r="M699" s="8"/>
      <c r="N699" s="21"/>
      <c r="O699" s="10"/>
      <c r="P699" s="10"/>
      <c r="Q699" s="11"/>
      <c r="R699" s="43"/>
    </row>
    <row r="700" spans="1:23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7"/>
      <c r="M700" s="8"/>
      <c r="N700" s="21"/>
      <c r="O700" s="10"/>
      <c r="P700" s="10"/>
      <c r="Q700" s="11"/>
      <c r="R700" s="43"/>
      <c r="V700" s="14"/>
    </row>
    <row r="701" spans="1:23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6"/>
      <c r="M701" s="8"/>
      <c r="N701" s="21"/>
      <c r="O701" s="10"/>
      <c r="P701" s="10"/>
      <c r="Q701" s="11"/>
      <c r="R701" s="43"/>
    </row>
    <row r="702" spans="1:23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0"/>
      <c r="Q702" s="11"/>
      <c r="R702" s="43"/>
      <c r="V702" s="14"/>
    </row>
    <row r="703" spans="1:23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7"/>
      <c r="M703" s="8"/>
      <c r="N703" s="21"/>
      <c r="O703" s="10"/>
      <c r="P703" s="10"/>
      <c r="Q703" s="11"/>
      <c r="R703" s="4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6"/>
      <c r="L704" s="6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7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6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7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9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56"/>
      <c r="I719" s="7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22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29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29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29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6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6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7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7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7"/>
      <c r="K732" s="6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7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7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8"/>
      <c r="N736" s="9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22"/>
      <c r="I740" s="7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6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29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6"/>
      <c r="L745" s="7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6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6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6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22"/>
      <c r="I754" s="7"/>
      <c r="J754" s="6"/>
      <c r="K754" s="7"/>
      <c r="L754" s="6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22"/>
      <c r="I755" s="6"/>
      <c r="J755" s="6"/>
      <c r="K755" s="7"/>
      <c r="L755" s="6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20"/>
      <c r="B756" s="52"/>
      <c r="C756" s="59"/>
      <c r="D756" s="60"/>
      <c r="E756" s="60"/>
      <c r="F756" s="60"/>
      <c r="G756" s="60"/>
      <c r="H756" s="15"/>
      <c r="I756" s="6"/>
      <c r="J756" s="29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6"/>
      <c r="L759" s="7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27"/>
      <c r="L760" s="6"/>
      <c r="M760" s="31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6"/>
      <c r="L761" s="7"/>
      <c r="M761" s="31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9"/>
      <c r="O764" s="10"/>
      <c r="P764" s="125"/>
      <c r="Q764" s="3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30"/>
      <c r="P765" s="126"/>
      <c r="Q765" s="3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6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22"/>
      <c r="I768" s="7"/>
      <c r="J768" s="6"/>
      <c r="K768" s="7"/>
      <c r="L768" s="6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54"/>
      <c r="I769" s="6"/>
      <c r="J769" s="6"/>
      <c r="K769" s="7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29"/>
      <c r="K770" s="7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31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31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31"/>
      <c r="N774" s="21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31"/>
      <c r="N775" s="21"/>
      <c r="O775" s="10"/>
      <c r="P775" s="125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25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9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30"/>
      <c r="P779" s="126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30"/>
      <c r="P780" s="126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20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20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16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32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1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33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33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9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16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16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34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34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55"/>
      <c r="I866" s="7"/>
      <c r="J866" s="7"/>
      <c r="K866" s="7"/>
      <c r="L866" s="7"/>
      <c r="M866" s="35"/>
      <c r="N866" s="34"/>
      <c r="O866" s="10"/>
      <c r="P866" s="125"/>
    </row>
    <row r="867" spans="1:16" x14ac:dyDescent="0.55000000000000004">
      <c r="A867" s="36"/>
      <c r="B867" s="52"/>
      <c r="C867" s="59"/>
      <c r="D867" s="60"/>
      <c r="E867" s="60"/>
      <c r="F867" s="60"/>
      <c r="G867" s="60"/>
      <c r="H867" s="57"/>
      <c r="I867" s="37"/>
      <c r="J867" s="37"/>
      <c r="K867" s="38"/>
      <c r="L867" s="37"/>
      <c r="M867" s="39"/>
      <c r="N867" s="40"/>
      <c r="O867" s="41"/>
      <c r="P867" s="125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2"/>
      <c r="N868" s="44"/>
      <c r="O868" s="45"/>
      <c r="P868" s="124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2"/>
      <c r="N869" s="44"/>
      <c r="O869" s="45"/>
      <c r="P869" s="124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</sheetData>
  <autoFilter ref="A2:AO681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9">
    <cfRule type="duplicateValues" dxfId="18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316F-5DA9-4C8B-9B4B-99E238E6C800}">
  <sheetPr>
    <pageSetUpPr fitToPage="1"/>
  </sheetPr>
  <dimension ref="A1:AO872"/>
  <sheetViews>
    <sheetView zoomScale="70" zoomScaleNormal="70" workbookViewId="0">
      <pane xSplit="2" ySplit="2" topLeftCell="C35" activePane="bottomRight" state="frozen"/>
      <selection pane="topRight" activeCell="C1" sqref="C1"/>
      <selection pane="bottomLeft" activeCell="A3" sqref="A3"/>
      <selection pane="bottomRight" activeCell="A6" sqref="A6:XFD42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40013806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415</v>
      </c>
      <c r="O3" s="10">
        <v>1</v>
      </c>
      <c r="P3" s="10">
        <v>22.5</v>
      </c>
      <c r="Q3" s="11" t="s">
        <v>76</v>
      </c>
      <c r="R3" s="43">
        <v>37.5</v>
      </c>
      <c r="X3" s="50"/>
      <c r="Y3" s="50">
        <v>1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1</v>
      </c>
      <c r="AI3" s="119"/>
      <c r="AJ3" s="119"/>
      <c r="AK3" s="119">
        <v>1</v>
      </c>
      <c r="AL3" s="119"/>
      <c r="AM3" s="119"/>
      <c r="AN3" s="119">
        <v>1</v>
      </c>
    </row>
    <row r="4" spans="1:40" ht="22.5" customHeight="1" x14ac:dyDescent="0.55000000000000004">
      <c r="A4" s="5"/>
      <c r="B4" s="52" t="s">
        <v>66</v>
      </c>
      <c r="C4" s="110"/>
      <c r="D4" s="129">
        <v>30023552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416</v>
      </c>
      <c r="O4" s="10">
        <f>O3</f>
        <v>1</v>
      </c>
      <c r="P4" s="10">
        <v>22.5</v>
      </c>
      <c r="Q4" s="11" t="s">
        <v>75</v>
      </c>
      <c r="R4" s="43">
        <f t="shared" ref="R4:R58" si="0">$AB$1/P4</f>
        <v>160</v>
      </c>
      <c r="X4" s="50"/>
      <c r="Y4" s="50">
        <f t="shared" ref="Y4:Y58" si="1">$Y$1/R4</f>
        <v>6.25</v>
      </c>
      <c r="Z4" s="50"/>
      <c r="AA4" s="50"/>
      <c r="AB4" s="50">
        <f t="shared" ref="AB4:AB58" si="2">$Y$1/R4</f>
        <v>6.25</v>
      </c>
      <c r="AC4" s="118"/>
      <c r="AD4" s="119"/>
      <c r="AE4" s="119">
        <f t="shared" ref="AE4:AE58" si="3">$Y$1/R4</f>
        <v>6.25</v>
      </c>
      <c r="AF4" s="119"/>
      <c r="AG4" s="119"/>
      <c r="AH4" s="119">
        <f t="shared" ref="AH4:AH58" si="4">$Y$1/R4</f>
        <v>6.25</v>
      </c>
      <c r="AI4" s="119"/>
      <c r="AJ4" s="119"/>
      <c r="AK4" s="119">
        <f t="shared" ref="AK4:AK58" si="5">$Y$1/R4</f>
        <v>6.25</v>
      </c>
      <c r="AL4" s="119"/>
      <c r="AM4" s="119"/>
      <c r="AN4" s="119">
        <f t="shared" ref="AN4:AN58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0"/>
        <v>72</v>
      </c>
      <c r="X20" s="50"/>
      <c r="Y20" s="50">
        <f t="shared" si="1"/>
        <v>13.888888888888889</v>
      </c>
      <c r="Z20" s="50"/>
      <c r="AA20" s="50"/>
      <c r="AB20" s="50">
        <f t="shared" si="2"/>
        <v>13.888888888888889</v>
      </c>
      <c r="AC20" s="118"/>
      <c r="AD20" s="119"/>
      <c r="AE20" s="119">
        <f t="shared" si="3"/>
        <v>13.888888888888889</v>
      </c>
      <c r="AF20" s="119"/>
      <c r="AG20" s="119"/>
      <c r="AH20" s="119">
        <f t="shared" si="4"/>
        <v>13.888888888888889</v>
      </c>
      <c r="AI20" s="119"/>
      <c r="AJ20" s="119"/>
      <c r="AK20" s="119">
        <f t="shared" si="5"/>
        <v>13.888888888888889</v>
      </c>
      <c r="AL20" s="119"/>
      <c r="AM20" s="119"/>
      <c r="AN20" s="119">
        <f t="shared" si="6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0"/>
        <v>300</v>
      </c>
      <c r="X21" s="50"/>
      <c r="Y21" s="50">
        <f t="shared" si="1"/>
        <v>3.3333333333333335</v>
      </c>
      <c r="Z21" s="50"/>
      <c r="AA21" s="50"/>
      <c r="AB21" s="50">
        <f t="shared" si="2"/>
        <v>3.3333333333333335</v>
      </c>
      <c r="AC21" s="118"/>
      <c r="AD21" s="119"/>
      <c r="AE21" s="119">
        <f t="shared" si="3"/>
        <v>3.3333333333333335</v>
      </c>
      <c r="AF21" s="119"/>
      <c r="AG21" s="119"/>
      <c r="AH21" s="119">
        <f t="shared" si="4"/>
        <v>3.3333333333333335</v>
      </c>
      <c r="AI21" s="119"/>
      <c r="AJ21" s="119"/>
      <c r="AK21" s="119">
        <f t="shared" si="5"/>
        <v>3.3333333333333335</v>
      </c>
      <c r="AL21" s="119"/>
      <c r="AM21" s="119"/>
      <c r="AN21" s="119">
        <f t="shared" si="6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0"/>
        <v>200</v>
      </c>
      <c r="X23" s="50"/>
      <c r="Y23" s="50">
        <f t="shared" si="1"/>
        <v>5</v>
      </c>
      <c r="Z23" s="50"/>
      <c r="AA23" s="50"/>
      <c r="AB23" s="50">
        <f t="shared" si="2"/>
        <v>5</v>
      </c>
      <c r="AC23" s="118"/>
      <c r="AD23" s="119"/>
      <c r="AE23" s="119">
        <f t="shared" si="3"/>
        <v>5</v>
      </c>
      <c r="AF23" s="119"/>
      <c r="AG23" s="119"/>
      <c r="AH23" s="119">
        <f t="shared" si="4"/>
        <v>5</v>
      </c>
      <c r="AI23" s="119"/>
      <c r="AJ23" s="119"/>
      <c r="AK23" s="119">
        <f t="shared" si="5"/>
        <v>5</v>
      </c>
      <c r="AL23" s="119"/>
      <c r="AM23" s="119"/>
      <c r="AN23" s="119">
        <f t="shared" si="6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0"/>
        <v>72</v>
      </c>
      <c r="X25" s="50"/>
      <c r="Y25" s="50">
        <f t="shared" si="1"/>
        <v>13.888888888888889</v>
      </c>
      <c r="Z25" s="50"/>
      <c r="AA25" s="50"/>
      <c r="AB25" s="50">
        <f t="shared" si="2"/>
        <v>13.888888888888889</v>
      </c>
      <c r="AC25" s="118"/>
      <c r="AD25" s="119"/>
      <c r="AE25" s="119">
        <f t="shared" si="3"/>
        <v>13.888888888888889</v>
      </c>
      <c r="AF25" s="119"/>
      <c r="AG25" s="119"/>
      <c r="AH25" s="119">
        <f t="shared" si="4"/>
        <v>13.888888888888889</v>
      </c>
      <c r="AI25" s="119"/>
      <c r="AJ25" s="119"/>
      <c r="AK25" s="119">
        <f t="shared" si="5"/>
        <v>13.888888888888889</v>
      </c>
      <c r="AL25" s="119"/>
      <c r="AM25" s="119"/>
      <c r="AN25" s="119">
        <f t="shared" si="6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0"/>
        <v>300</v>
      </c>
      <c r="X26" s="50"/>
      <c r="Y26" s="50">
        <f t="shared" si="1"/>
        <v>3.3333333333333335</v>
      </c>
      <c r="Z26" s="50"/>
      <c r="AA26" s="50"/>
      <c r="AB26" s="50">
        <f t="shared" si="2"/>
        <v>3.3333333333333335</v>
      </c>
      <c r="AC26" s="118"/>
      <c r="AD26" s="119"/>
      <c r="AE26" s="119">
        <f t="shared" si="3"/>
        <v>3.3333333333333335</v>
      </c>
      <c r="AF26" s="119"/>
      <c r="AG26" s="119"/>
      <c r="AH26" s="119">
        <f t="shared" si="4"/>
        <v>3.3333333333333335</v>
      </c>
      <c r="AI26" s="119"/>
      <c r="AJ26" s="119"/>
      <c r="AK26" s="119">
        <f t="shared" si="5"/>
        <v>3.3333333333333335</v>
      </c>
      <c r="AL26" s="119"/>
      <c r="AM26" s="119"/>
      <c r="AN26" s="119">
        <f t="shared" si="6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0"/>
        <v>200</v>
      </c>
      <c r="X28" s="50"/>
      <c r="Y28" s="50">
        <f t="shared" si="1"/>
        <v>5</v>
      </c>
      <c r="Z28" s="50"/>
      <c r="AA28" s="50"/>
      <c r="AB28" s="50">
        <f t="shared" si="2"/>
        <v>5</v>
      </c>
      <c r="AC28" s="118"/>
      <c r="AD28" s="119"/>
      <c r="AE28" s="119">
        <f t="shared" si="3"/>
        <v>5</v>
      </c>
      <c r="AF28" s="119"/>
      <c r="AG28" s="119"/>
      <c r="AH28" s="119">
        <f t="shared" si="4"/>
        <v>5</v>
      </c>
      <c r="AI28" s="119"/>
      <c r="AJ28" s="119"/>
      <c r="AK28" s="119">
        <f t="shared" si="5"/>
        <v>5</v>
      </c>
      <c r="AL28" s="119"/>
      <c r="AM28" s="119"/>
      <c r="AN28" s="119">
        <f t="shared" si="6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1"/>
        <v>3.3333333333333335</v>
      </c>
      <c r="Z30" s="50"/>
      <c r="AA30" s="50"/>
      <c r="AB30" s="50">
        <f t="shared" si="2"/>
        <v>3.3333333333333335</v>
      </c>
      <c r="AC30" s="118"/>
      <c r="AD30" s="119"/>
      <c r="AE30" s="119">
        <f t="shared" si="3"/>
        <v>3.3333333333333335</v>
      </c>
      <c r="AF30" s="119"/>
      <c r="AG30" s="119"/>
      <c r="AH30" s="119">
        <f t="shared" si="4"/>
        <v>3.3333333333333335</v>
      </c>
      <c r="AI30" s="119"/>
      <c r="AJ30" s="119"/>
      <c r="AK30" s="119">
        <f t="shared" si="5"/>
        <v>3.3333333333333335</v>
      </c>
      <c r="AL30" s="119"/>
      <c r="AM30" s="119"/>
      <c r="AN30" s="119">
        <f t="shared" si="6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0"/>
        <v>300</v>
      </c>
      <c r="X32" s="50"/>
      <c r="Y32" s="50">
        <f t="shared" si="1"/>
        <v>3.3333333333333335</v>
      </c>
      <c r="Z32" s="50"/>
      <c r="AA32" s="50"/>
      <c r="AB32" s="50">
        <f t="shared" si="2"/>
        <v>3.3333333333333335</v>
      </c>
      <c r="AC32" s="118"/>
      <c r="AD32" s="119"/>
      <c r="AE32" s="119">
        <f t="shared" si="3"/>
        <v>3.3333333333333335</v>
      </c>
      <c r="AF32" s="119"/>
      <c r="AG32" s="119"/>
      <c r="AH32" s="119">
        <f t="shared" si="4"/>
        <v>3.3333333333333335</v>
      </c>
      <c r="AI32" s="119"/>
      <c r="AJ32" s="119"/>
      <c r="AK32" s="119">
        <f t="shared" si="5"/>
        <v>3.3333333333333335</v>
      </c>
      <c r="AL32" s="119"/>
      <c r="AM32" s="119"/>
      <c r="AN32" s="119">
        <f t="shared" si="6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0"/>
        <v>100</v>
      </c>
      <c r="X34" s="50"/>
      <c r="Y34" s="50">
        <f t="shared" si="1"/>
        <v>10</v>
      </c>
      <c r="Z34" s="50"/>
      <c r="AA34" s="50"/>
      <c r="AB34" s="50">
        <f t="shared" si="2"/>
        <v>10</v>
      </c>
      <c r="AC34" s="118"/>
      <c r="AD34" s="119"/>
      <c r="AE34" s="119">
        <f t="shared" si="3"/>
        <v>10</v>
      </c>
      <c r="AF34" s="119"/>
      <c r="AG34" s="119"/>
      <c r="AH34" s="119">
        <f t="shared" si="4"/>
        <v>10</v>
      </c>
      <c r="AI34" s="119"/>
      <c r="AJ34" s="119"/>
      <c r="AK34" s="119">
        <f t="shared" si="5"/>
        <v>10</v>
      </c>
      <c r="AL34" s="119"/>
      <c r="AM34" s="119"/>
      <c r="AN34" s="119">
        <f t="shared" si="6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0"/>
        <v>112.5</v>
      </c>
      <c r="X36" s="50"/>
      <c r="Y36" s="50">
        <f t="shared" si="1"/>
        <v>8.8888888888888893</v>
      </c>
      <c r="Z36" s="50"/>
      <c r="AA36" s="50"/>
      <c r="AB36" s="50">
        <f t="shared" si="2"/>
        <v>8.8888888888888893</v>
      </c>
      <c r="AC36" s="118"/>
      <c r="AD36" s="119"/>
      <c r="AE36" s="119">
        <f t="shared" si="3"/>
        <v>8.8888888888888893</v>
      </c>
      <c r="AF36" s="119"/>
      <c r="AG36" s="119"/>
      <c r="AH36" s="119">
        <f t="shared" si="4"/>
        <v>8.8888888888888893</v>
      </c>
      <c r="AI36" s="119"/>
      <c r="AJ36" s="119"/>
      <c r="AK36" s="119">
        <f t="shared" si="5"/>
        <v>8.8888888888888893</v>
      </c>
      <c r="AL36" s="119"/>
      <c r="AM36" s="119"/>
      <c r="AN36" s="119">
        <f t="shared" si="6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0"/>
        <v>150</v>
      </c>
      <c r="X37" s="50"/>
      <c r="Y37" s="50">
        <f t="shared" si="1"/>
        <v>6.666666666666667</v>
      </c>
      <c r="Z37" s="50"/>
      <c r="AA37" s="50"/>
      <c r="AB37" s="50">
        <f t="shared" si="2"/>
        <v>6.666666666666667</v>
      </c>
      <c r="AC37" s="118"/>
      <c r="AD37" s="119"/>
      <c r="AE37" s="119">
        <f t="shared" si="3"/>
        <v>6.666666666666667</v>
      </c>
      <c r="AF37" s="119"/>
      <c r="AG37" s="119"/>
      <c r="AH37" s="119">
        <f t="shared" si="4"/>
        <v>6.666666666666667</v>
      </c>
      <c r="AI37" s="119"/>
      <c r="AJ37" s="119"/>
      <c r="AK37" s="119">
        <f t="shared" si="5"/>
        <v>6.666666666666667</v>
      </c>
      <c r="AL37" s="119"/>
      <c r="AM37" s="119"/>
      <c r="AN37" s="119">
        <f t="shared" si="6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0"/>
        <v>300</v>
      </c>
      <c r="X39" s="50"/>
      <c r="Y39" s="50">
        <f t="shared" si="1"/>
        <v>3.3333333333333335</v>
      </c>
      <c r="Z39" s="50"/>
      <c r="AA39" s="50"/>
      <c r="AB39" s="50">
        <f t="shared" si="2"/>
        <v>3.3333333333333335</v>
      </c>
      <c r="AC39" s="118"/>
      <c r="AD39" s="119"/>
      <c r="AE39" s="119">
        <f t="shared" si="3"/>
        <v>3.3333333333333335</v>
      </c>
      <c r="AF39" s="119"/>
      <c r="AG39" s="119"/>
      <c r="AH39" s="119">
        <f t="shared" si="4"/>
        <v>3.3333333333333335</v>
      </c>
      <c r="AI39" s="119"/>
      <c r="AJ39" s="119"/>
      <c r="AK39" s="119">
        <f t="shared" si="5"/>
        <v>3.3333333333333335</v>
      </c>
      <c r="AL39" s="119"/>
      <c r="AM39" s="119"/>
      <c r="AN39" s="119">
        <f t="shared" si="6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10034231</v>
      </c>
      <c r="F43" s="71"/>
      <c r="G43" s="71"/>
      <c r="H43" s="71"/>
      <c r="I43" s="64"/>
      <c r="J43" s="64"/>
      <c r="K43" s="71"/>
      <c r="L43" s="112"/>
      <c r="M43" s="8"/>
      <c r="N43" s="87" t="s">
        <v>440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120.7929492822343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5.3925423786711741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1.0785084757342347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78.731118728599142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10.785084757342348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4.3140339029369388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29">
        <v>30023553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417</v>
      </c>
      <c r="O50" s="10">
        <f>O3*4</f>
        <v>4</v>
      </c>
      <c r="P50" s="10">
        <v>22.5</v>
      </c>
      <c r="Q50" s="11" t="s">
        <v>75</v>
      </c>
      <c r="R50" s="43">
        <f t="shared" si="0"/>
        <v>160</v>
      </c>
      <c r="X50" s="50"/>
      <c r="Y50" s="50">
        <f t="shared" si="1"/>
        <v>6.25</v>
      </c>
      <c r="Z50" s="50"/>
      <c r="AA50" s="50"/>
      <c r="AB50" s="50">
        <f t="shared" si="2"/>
        <v>6.25</v>
      </c>
      <c r="AC50" s="118"/>
      <c r="AD50" s="119"/>
      <c r="AE50" s="119">
        <f t="shared" si="3"/>
        <v>6.25</v>
      </c>
      <c r="AF50" s="119"/>
      <c r="AG50" s="119"/>
      <c r="AH50" s="119">
        <f t="shared" si="4"/>
        <v>6.25</v>
      </c>
      <c r="AI50" s="119"/>
      <c r="AJ50" s="119"/>
      <c r="AK50" s="119">
        <f t="shared" si="5"/>
        <v>6.25</v>
      </c>
      <c r="AL50" s="119"/>
      <c r="AM50" s="119"/>
      <c r="AN50" s="119">
        <f t="shared" si="6"/>
        <v>6.25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0"/>
        <v>32.727272727272727</v>
      </c>
      <c r="X51" s="50"/>
      <c r="Y51" s="50">
        <f t="shared" si="1"/>
        <v>30.555555555555557</v>
      </c>
      <c r="Z51" s="50"/>
      <c r="AA51" s="50"/>
      <c r="AB51" s="50">
        <f t="shared" si="2"/>
        <v>30.555555555555557</v>
      </c>
      <c r="AC51" s="118"/>
      <c r="AD51" s="119"/>
      <c r="AE51" s="119">
        <f t="shared" si="3"/>
        <v>30.555555555555557</v>
      </c>
      <c r="AF51" s="119"/>
      <c r="AG51" s="119"/>
      <c r="AH51" s="119">
        <f t="shared" si="4"/>
        <v>30.555555555555557</v>
      </c>
      <c r="AI51" s="119"/>
      <c r="AJ51" s="119"/>
      <c r="AK51" s="119">
        <f t="shared" si="5"/>
        <v>30.555555555555557</v>
      </c>
      <c r="AL51" s="119"/>
      <c r="AM51" s="119"/>
      <c r="AN51" s="119">
        <f t="shared" si="6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0"/>
        <v>100</v>
      </c>
      <c r="X52" s="50"/>
      <c r="Y52" s="50">
        <f t="shared" si="1"/>
        <v>10</v>
      </c>
      <c r="Z52" s="50"/>
      <c r="AA52" s="50"/>
      <c r="AB52" s="50">
        <f t="shared" si="2"/>
        <v>10</v>
      </c>
      <c r="AC52" s="118"/>
      <c r="AD52" s="119"/>
      <c r="AE52" s="119">
        <f t="shared" si="3"/>
        <v>10</v>
      </c>
      <c r="AF52" s="119"/>
      <c r="AG52" s="119"/>
      <c r="AH52" s="119">
        <f t="shared" si="4"/>
        <v>10</v>
      </c>
      <c r="AI52" s="119"/>
      <c r="AJ52" s="119"/>
      <c r="AK52" s="119">
        <f t="shared" si="5"/>
        <v>10</v>
      </c>
      <c r="AL52" s="119"/>
      <c r="AM52" s="119"/>
      <c r="AN52" s="119">
        <f t="shared" si="6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0"/>
        <v>50</v>
      </c>
      <c r="X53" s="50"/>
      <c r="Y53" s="50">
        <f t="shared" si="1"/>
        <v>20</v>
      </c>
      <c r="Z53" s="50"/>
      <c r="AA53" s="50"/>
      <c r="AB53" s="50">
        <f t="shared" si="2"/>
        <v>20</v>
      </c>
      <c r="AC53" s="118"/>
      <c r="AD53" s="119"/>
      <c r="AE53" s="119">
        <f t="shared" si="3"/>
        <v>20</v>
      </c>
      <c r="AF53" s="119"/>
      <c r="AG53" s="119"/>
      <c r="AH53" s="119">
        <f t="shared" si="4"/>
        <v>20</v>
      </c>
      <c r="AI53" s="119"/>
      <c r="AJ53" s="119"/>
      <c r="AK53" s="119">
        <f t="shared" si="5"/>
        <v>20</v>
      </c>
      <c r="AL53" s="119"/>
      <c r="AM53" s="119"/>
      <c r="AN53" s="119">
        <f t="shared" si="6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0"/>
        <v>400</v>
      </c>
      <c r="X55" s="50"/>
      <c r="Y55" s="50">
        <f t="shared" si="1"/>
        <v>2.5</v>
      </c>
      <c r="Z55" s="50"/>
      <c r="AA55" s="50"/>
      <c r="AB55" s="50">
        <f t="shared" si="2"/>
        <v>2.5</v>
      </c>
      <c r="AC55" s="118"/>
      <c r="AD55" s="119"/>
      <c r="AE55" s="119">
        <f t="shared" si="3"/>
        <v>2.5</v>
      </c>
      <c r="AF55" s="119"/>
      <c r="AG55" s="119"/>
      <c r="AH55" s="119">
        <f t="shared" si="4"/>
        <v>2.5</v>
      </c>
      <c r="AI55" s="119"/>
      <c r="AJ55" s="119"/>
      <c r="AK55" s="119">
        <f t="shared" si="5"/>
        <v>2.5</v>
      </c>
      <c r="AL55" s="119"/>
      <c r="AM55" s="119"/>
      <c r="AN55" s="119">
        <f t="shared" si="6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0"/>
        <v>300</v>
      </c>
      <c r="X56" s="50"/>
      <c r="Y56" s="50">
        <f t="shared" si="1"/>
        <v>3.3333333333333335</v>
      </c>
      <c r="Z56" s="50"/>
      <c r="AA56" s="50"/>
      <c r="AB56" s="50">
        <f t="shared" si="2"/>
        <v>3.3333333333333335</v>
      </c>
      <c r="AC56" s="118"/>
      <c r="AD56" s="119"/>
      <c r="AE56" s="119">
        <f t="shared" si="3"/>
        <v>3.3333333333333335</v>
      </c>
      <c r="AF56" s="119"/>
      <c r="AG56" s="119"/>
      <c r="AH56" s="119">
        <f t="shared" si="4"/>
        <v>3.3333333333333335</v>
      </c>
      <c r="AI56" s="119"/>
      <c r="AJ56" s="119"/>
      <c r="AK56" s="119">
        <f t="shared" si="5"/>
        <v>3.3333333333333335</v>
      </c>
      <c r="AL56" s="119"/>
      <c r="AM56" s="119"/>
      <c r="AN56" s="119">
        <f t="shared" si="6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0"/>
        <v>400</v>
      </c>
      <c r="X58" s="50"/>
      <c r="Y58" s="50">
        <f t="shared" si="1"/>
        <v>2.5</v>
      </c>
      <c r="Z58" s="50"/>
      <c r="AA58" s="50"/>
      <c r="AB58" s="50">
        <f t="shared" si="2"/>
        <v>2.5</v>
      </c>
      <c r="AC58" s="118"/>
      <c r="AD58" s="119"/>
      <c r="AE58" s="119">
        <f t="shared" si="3"/>
        <v>2.5</v>
      </c>
      <c r="AF58" s="119"/>
      <c r="AG58" s="119"/>
      <c r="AH58" s="119">
        <f t="shared" si="4"/>
        <v>2.5</v>
      </c>
      <c r="AI58" s="119"/>
      <c r="AJ58" s="119"/>
      <c r="AK58" s="119">
        <f t="shared" si="5"/>
        <v>2.5</v>
      </c>
      <c r="AL58" s="119"/>
      <c r="AM58" s="119"/>
      <c r="AN58" s="119">
        <f t="shared" si="6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10034231</v>
      </c>
      <c r="F60" s="71"/>
      <c r="G60" s="71"/>
      <c r="H60" s="71"/>
      <c r="I60" s="64"/>
      <c r="J60" s="64"/>
      <c r="K60" s="71"/>
      <c r="L60" s="112"/>
      <c r="M60" s="8"/>
      <c r="N60" s="87" t="s">
        <v>440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14.942829203274309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0.6670905894318887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0.13341811788637775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9.7395226057055755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1.3341811788637774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0.53367247154551101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29">
        <v>30023554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418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f t="shared" ref="Y67:Y92" si="13">$Y$1/R67</f>
        <v>6.25</v>
      </c>
      <c r="Z67" s="50"/>
      <c r="AA67" s="50"/>
      <c r="AB67" s="50">
        <f t="shared" ref="AB67:AB92" si="14">$Y$1/R67</f>
        <v>6.25</v>
      </c>
      <c r="AC67" s="118"/>
      <c r="AD67" s="119"/>
      <c r="AE67" s="119">
        <f t="shared" ref="AE67:AE92" si="15">$Y$1/R67</f>
        <v>6.25</v>
      </c>
      <c r="AF67" s="119"/>
      <c r="AG67" s="119"/>
      <c r="AH67" s="119">
        <f t="shared" ref="AH67:AH92" si="16">$Y$1/R67</f>
        <v>6.25</v>
      </c>
      <c r="AI67" s="119"/>
      <c r="AJ67" s="119"/>
      <c r="AK67" s="119">
        <f t="shared" ref="AK67:AK92" si="17">$Y$1/R67</f>
        <v>6.25</v>
      </c>
      <c r="AL67" s="119"/>
      <c r="AM67" s="119"/>
      <c r="AN67" s="119">
        <f t="shared" ref="AN67:AN92" si="18">$Y$1/R67</f>
        <v>6.25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si="13"/>
        <v>41.666666666666664</v>
      </c>
      <c r="Z68" s="50"/>
      <c r="AA68" s="50"/>
      <c r="AB68" s="50">
        <f t="shared" si="14"/>
        <v>41.666666666666664</v>
      </c>
      <c r="AC68" s="118"/>
      <c r="AD68" s="119"/>
      <c r="AE68" s="119">
        <f t="shared" si="15"/>
        <v>41.666666666666664</v>
      </c>
      <c r="AF68" s="119"/>
      <c r="AG68" s="119"/>
      <c r="AH68" s="119">
        <f t="shared" si="16"/>
        <v>41.666666666666664</v>
      </c>
      <c r="AI68" s="119"/>
      <c r="AJ68" s="119"/>
      <c r="AK68" s="119">
        <f t="shared" si="17"/>
        <v>41.666666666666664</v>
      </c>
      <c r="AL68" s="119"/>
      <c r="AM68" s="119"/>
      <c r="AN68" s="119">
        <f t="shared" si="18"/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10034231</v>
      </c>
      <c r="F77" s="71"/>
      <c r="G77" s="71"/>
      <c r="H77" s="71"/>
      <c r="I77" s="64"/>
      <c r="J77" s="64"/>
      <c r="K77" s="71"/>
      <c r="L77" s="112"/>
      <c r="M77" s="8"/>
      <c r="N77" s="87" t="s">
        <v>440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19.467376724562694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0.86907931806083449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0.17381586361216689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12.688558043688184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1.738158636121669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0.69526345444866755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29">
        <v>30023555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419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f t="shared" si="13"/>
        <v>6.25</v>
      </c>
      <c r="Z84" s="50"/>
      <c r="AA84" s="50"/>
      <c r="AB84" s="50">
        <f t="shared" si="14"/>
        <v>6.25</v>
      </c>
      <c r="AC84" s="118"/>
      <c r="AD84" s="119"/>
      <c r="AE84" s="119">
        <f t="shared" si="15"/>
        <v>6.25</v>
      </c>
      <c r="AF84" s="119"/>
      <c r="AG84" s="119"/>
      <c r="AH84" s="119">
        <f t="shared" si="16"/>
        <v>6.25</v>
      </c>
      <c r="AI84" s="119"/>
      <c r="AJ84" s="119"/>
      <c r="AK84" s="119">
        <f t="shared" si="17"/>
        <v>6.25</v>
      </c>
      <c r="AL84" s="119"/>
      <c r="AM84" s="119"/>
      <c r="AN84" s="119">
        <f t="shared" si="18"/>
        <v>6.25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10034231</v>
      </c>
      <c r="F94" s="71"/>
      <c r="G94" s="71"/>
      <c r="H94" s="71"/>
      <c r="I94" s="64"/>
      <c r="J94" s="64"/>
      <c r="K94" s="71"/>
      <c r="L94" s="112"/>
      <c r="M94" s="8"/>
      <c r="N94" s="87" t="s">
        <v>440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20.44764010939469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0.91284107631226297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0.18256821526245257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13.32747971415904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1.8256821526245259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0.73027286104981026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">
        <v>254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">
        <v>255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">
        <v>256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">
        <v>235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">
        <v>236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">
        <v>237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">
        <v>257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">
        <v>258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">
        <v>259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">
        <v>238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">
        <v>239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">
        <v>240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">
        <v>241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">
        <v>260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">
        <v>261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">
        <v>242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">
        <v>262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">
        <v>263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">
        <v>264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">
        <v>413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">
        <v>266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">
        <v>430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">
        <v>431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">
        <v>432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">
        <v>433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">
        <v>271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">
        <v>272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">
        <v>273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">
        <v>274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">
        <v>275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">
        <v>276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20004087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">
        <v>99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">
        <v>248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">
        <v>249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">
        <v>246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">
        <v>277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">
        <v>244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">
        <v>245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">
        <v>278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">
        <v>279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">
        <v>280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">
        <v>281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">
        <v>282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">
        <v>283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">
        <v>284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">
        <v>286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">
        <v>287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">
        <v>288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20005251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434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20005252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435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">
        <v>250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">
        <v>251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20005253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436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20005152</v>
      </c>
      <c r="E158" s="64"/>
      <c r="F158" s="64"/>
      <c r="G158" s="64"/>
      <c r="H158" s="64"/>
      <c r="I158" s="64"/>
      <c r="J158" s="64"/>
      <c r="K158" s="114"/>
      <c r="L158" s="101"/>
      <c r="M158" s="8"/>
      <c r="N158" s="87" t="s">
        <v>451</v>
      </c>
      <c r="O158" s="10">
        <v>11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20004089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450</v>
      </c>
      <c r="O159" s="10">
        <v>2.5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10034962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441</v>
      </c>
      <c r="O160" s="10">
        <v>2.5000000000000001E-2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/>
      <c r="E161" s="64"/>
      <c r="F161" s="64"/>
      <c r="G161" s="64"/>
      <c r="H161" s="114"/>
      <c r="I161" s="64"/>
      <c r="J161" s="64"/>
      <c r="K161" s="64"/>
      <c r="L161" s="101"/>
      <c r="M161" s="8"/>
      <c r="N161" s="87"/>
      <c r="O161" s="10"/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/>
      <c r="E162" s="64"/>
      <c r="F162" s="64"/>
      <c r="G162" s="64"/>
      <c r="H162" s="114"/>
      <c r="I162" s="64"/>
      <c r="J162" s="64"/>
      <c r="K162" s="114"/>
      <c r="L162" s="101"/>
      <c r="M162" s="8"/>
      <c r="N162" s="87"/>
      <c r="O162" s="10"/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64"/>
      <c r="H163" s="114"/>
      <c r="I163" s="64"/>
      <c r="J163" s="64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64"/>
      <c r="H164" s="114"/>
      <c r="I164" s="64"/>
      <c r="J164" s="64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114"/>
      <c r="I165" s="64"/>
      <c r="J165" s="64"/>
      <c r="K165" s="11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114"/>
      <c r="F167" s="114"/>
      <c r="G167" s="11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4">
    <cfRule type="duplicateValues" dxfId="17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B960-5DEB-49FB-BABC-21B8E9736E60}">
  <sheetPr>
    <pageSetUpPr fitToPage="1"/>
  </sheetPr>
  <dimension ref="A1:AO87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40013810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420</v>
      </c>
      <c r="O3" s="10">
        <v>1</v>
      </c>
      <c r="P3" s="10">
        <v>22.5</v>
      </c>
      <c r="Q3" s="11" t="s">
        <v>76</v>
      </c>
      <c r="R3" s="43">
        <v>37.5</v>
      </c>
      <c r="X3" s="50"/>
      <c r="Y3" s="50">
        <v>1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1</v>
      </c>
      <c r="AI3" s="119"/>
      <c r="AJ3" s="119"/>
      <c r="AK3" s="119">
        <v>1</v>
      </c>
      <c r="AL3" s="119"/>
      <c r="AM3" s="119"/>
      <c r="AN3" s="119">
        <v>1</v>
      </c>
    </row>
    <row r="4" spans="1:40" ht="22.5" customHeight="1" x14ac:dyDescent="0.55000000000000004">
      <c r="A4" s="5"/>
      <c r="B4" s="52" t="s">
        <v>66</v>
      </c>
      <c r="C4" s="110"/>
      <c r="D4" s="129">
        <v>30023556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421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10035143</v>
      </c>
      <c r="F48" s="71"/>
      <c r="G48" s="71"/>
      <c r="H48" s="71"/>
      <c r="I48" s="64"/>
      <c r="J48" s="64"/>
      <c r="K48" s="71"/>
      <c r="L48" s="112"/>
      <c r="M48" s="8"/>
      <c r="N48" s="87" t="s">
        <v>442</v>
      </c>
      <c r="O48" s="10">
        <v>1.0320024724903705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9">
        <v>30023557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422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10035143</v>
      </c>
      <c r="F65" s="71"/>
      <c r="G65" s="71"/>
      <c r="H65" s="71"/>
      <c r="I65" s="64"/>
      <c r="J65" s="64"/>
      <c r="K65" s="71"/>
      <c r="L65" s="112"/>
      <c r="M65" s="8"/>
      <c r="N65" s="87" t="s">
        <v>442</v>
      </c>
      <c r="O65" s="10">
        <v>0.12766503985053751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9">
        <v>30023558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423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10035143</v>
      </c>
      <c r="F82" s="71"/>
      <c r="G82" s="71"/>
      <c r="H82" s="71"/>
      <c r="I82" s="64"/>
      <c r="J82" s="64"/>
      <c r="K82" s="71"/>
      <c r="L82" s="112"/>
      <c r="M82" s="8"/>
      <c r="N82" s="87" t="s">
        <v>442</v>
      </c>
      <c r="O82" s="10">
        <v>0.16632080789507631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9">
        <v>30023559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424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28">
        <v>30023081</v>
      </c>
      <c r="G94" s="71"/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28">
        <v>30023080</v>
      </c>
      <c r="H95" s="71"/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10035143</v>
      </c>
      <c r="F99" s="71"/>
      <c r="G99" s="71"/>
      <c r="H99" s="71"/>
      <c r="I99" s="64"/>
      <c r="J99" s="64"/>
      <c r="K99" s="71"/>
      <c r="L99" s="112"/>
      <c r="M99" s="8"/>
      <c r="N99" s="87" t="s">
        <v>442</v>
      </c>
      <c r="O99" s="10">
        <v>0.17469575231732656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">
        <v>254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">
        <v>255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">
        <v>256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">
        <v>235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">
        <v>236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">
        <v>237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">
        <v>257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">
        <v>258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">
        <v>259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">
        <v>238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">
        <v>239</v>
      </c>
      <c r="O116" s="10">
        <v>8</v>
      </c>
      <c r="P116" s="10" t="s">
        <v>294</v>
      </c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">
        <v>240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">
        <v>241</v>
      </c>
      <c r="O118" s="10">
        <v>8</v>
      </c>
      <c r="P118" s="10" t="s">
        <v>294</v>
      </c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">
        <v>260</v>
      </c>
      <c r="O119" s="10">
        <v>1</v>
      </c>
      <c r="P119" s="10" t="s">
        <v>294</v>
      </c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">
        <v>261</v>
      </c>
      <c r="O120" s="10">
        <v>1</v>
      </c>
      <c r="P120" s="10" t="s">
        <v>294</v>
      </c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">
        <v>242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">
        <v>262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">
        <v>263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">
        <v>264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10034960</v>
      </c>
      <c r="E125" s="115"/>
      <c r="F125" s="64"/>
      <c r="G125" s="71"/>
      <c r="H125" s="71"/>
      <c r="I125" s="71"/>
      <c r="J125" s="71"/>
      <c r="K125" s="71"/>
      <c r="L125" s="112"/>
      <c r="M125" s="8"/>
      <c r="N125" s="87" t="s">
        <v>413</v>
      </c>
      <c r="O125" s="10">
        <v>4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10035327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446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10035328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447</v>
      </c>
      <c r="O127" s="10">
        <v>16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10035329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448</v>
      </c>
      <c r="O128" s="10">
        <v>16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10035330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449</v>
      </c>
      <c r="O129" s="10">
        <v>16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10034191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">
        <v>266</v>
      </c>
      <c r="O130" s="10">
        <v>1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10035033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">
        <v>430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10035035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">
        <v>431</v>
      </c>
      <c r="O132" s="10">
        <v>2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10035034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">
        <v>432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10035032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">
        <v>433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10034195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">
        <v>271</v>
      </c>
      <c r="O135" s="10">
        <v>4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10030481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">
        <v>272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10030482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">
        <v>273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10030483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">
        <v>274</v>
      </c>
      <c r="O138" s="10">
        <v>2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20004974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">
        <v>275</v>
      </c>
      <c r="O139" s="10">
        <v>2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20004972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">
        <v>276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20004087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">
        <v>99</v>
      </c>
      <c r="O141" s="10">
        <v>0.2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20004998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">
        <v>248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20004973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">
        <v>249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20005026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87" t="s">
        <v>246</v>
      </c>
      <c r="O144" s="10">
        <v>7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10030485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87" t="s">
        <v>277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20004241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87" t="s">
        <v>244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20004981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87" t="s">
        <v>245</v>
      </c>
      <c r="O147" s="10">
        <v>1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20004937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">
        <v>278</v>
      </c>
      <c r="O148" s="10">
        <v>1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20004941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">
        <v>279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20004290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">
        <v>280</v>
      </c>
      <c r="O150" s="10">
        <v>4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">
        <v>281</v>
      </c>
      <c r="O151" s="10">
        <v>2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20004958</v>
      </c>
      <c r="E152" s="114"/>
      <c r="F152" s="114"/>
      <c r="G152" s="114"/>
      <c r="H152" s="114"/>
      <c r="I152" s="64"/>
      <c r="J152" s="114"/>
      <c r="K152" s="114"/>
      <c r="L152" s="101"/>
      <c r="M152" s="8"/>
      <c r="N152" s="87" t="s">
        <v>282</v>
      </c>
      <c r="O152" s="10">
        <v>2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20004959</v>
      </c>
      <c r="E153" s="64"/>
      <c r="F153" s="114"/>
      <c r="G153" s="114"/>
      <c r="H153" s="114"/>
      <c r="I153" s="64"/>
      <c r="J153" s="114"/>
      <c r="K153" s="114"/>
      <c r="L153" s="101"/>
      <c r="M153" s="8"/>
      <c r="N153" s="87" t="s">
        <v>283</v>
      </c>
      <c r="O153" s="10">
        <v>2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20004977</v>
      </c>
      <c r="E154" s="71"/>
      <c r="F154" s="64"/>
      <c r="G154" s="114"/>
      <c r="H154" s="114"/>
      <c r="I154" s="64"/>
      <c r="J154" s="64"/>
      <c r="K154" s="114"/>
      <c r="L154" s="101"/>
      <c r="M154" s="8"/>
      <c r="N154" s="87" t="s">
        <v>284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20004296</v>
      </c>
      <c r="E155" s="71"/>
      <c r="F155" s="114"/>
      <c r="G155" s="64"/>
      <c r="H155" s="64"/>
      <c r="I155" s="64"/>
      <c r="J155" s="64"/>
      <c r="K155" s="114"/>
      <c r="L155" s="101"/>
      <c r="M155" s="8"/>
      <c r="N155" s="87" t="s">
        <v>286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20004954</v>
      </c>
      <c r="E156" s="114"/>
      <c r="F156" s="64"/>
      <c r="G156" s="114"/>
      <c r="H156" s="114"/>
      <c r="I156" s="114"/>
      <c r="J156" s="64"/>
      <c r="K156" s="114"/>
      <c r="L156" s="101"/>
      <c r="M156" s="8"/>
      <c r="N156" s="87" t="s">
        <v>287</v>
      </c>
      <c r="O156" s="10">
        <v>1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20005001</v>
      </c>
      <c r="E157" s="114"/>
      <c r="F157" s="64"/>
      <c r="G157" s="64"/>
      <c r="H157" s="114"/>
      <c r="I157" s="114"/>
      <c r="J157" s="64"/>
      <c r="K157" s="114"/>
      <c r="L157" s="101"/>
      <c r="M157" s="8"/>
      <c r="N157" s="87" t="s">
        <v>288</v>
      </c>
      <c r="O157" s="10">
        <v>1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20005254</v>
      </c>
      <c r="E158" s="114"/>
      <c r="F158" s="114"/>
      <c r="G158" s="64"/>
      <c r="H158" s="64"/>
      <c r="I158" s="114"/>
      <c r="J158" s="64"/>
      <c r="K158" s="114"/>
      <c r="L158" s="101"/>
      <c r="M158" s="8"/>
      <c r="N158" s="121" t="s">
        <v>454</v>
      </c>
      <c r="O158" s="10">
        <v>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20005255</v>
      </c>
      <c r="E159" s="114"/>
      <c r="F159" s="64"/>
      <c r="G159" s="114"/>
      <c r="H159" s="114"/>
      <c r="I159" s="114"/>
      <c r="J159" s="64"/>
      <c r="K159" s="114"/>
      <c r="L159" s="101"/>
      <c r="M159" s="8"/>
      <c r="N159" s="121" t="s">
        <v>453</v>
      </c>
      <c r="O159" s="10">
        <v>4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20004982</v>
      </c>
      <c r="E160" s="114"/>
      <c r="F160" s="64"/>
      <c r="G160" s="64"/>
      <c r="H160" s="114"/>
      <c r="I160" s="114"/>
      <c r="J160" s="64"/>
      <c r="K160" s="114"/>
      <c r="L160" s="101"/>
      <c r="M160" s="8"/>
      <c r="N160" s="87" t="s">
        <v>250</v>
      </c>
      <c r="O160" s="10">
        <v>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20004985</v>
      </c>
      <c r="E161" s="114"/>
      <c r="F161" s="114"/>
      <c r="G161" s="114"/>
      <c r="H161" s="114"/>
      <c r="I161" s="114"/>
      <c r="J161" s="113"/>
      <c r="K161" s="114"/>
      <c r="L161" s="101"/>
      <c r="M161" s="8"/>
      <c r="N161" s="87" t="s">
        <v>251</v>
      </c>
      <c r="O161" s="10">
        <v>4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20005256</v>
      </c>
      <c r="E162" s="64"/>
      <c r="F162" s="64"/>
      <c r="G162" s="114"/>
      <c r="H162" s="64"/>
      <c r="I162" s="114"/>
      <c r="J162" s="64"/>
      <c r="K162" s="114"/>
      <c r="L162" s="101"/>
      <c r="M162" s="8"/>
      <c r="N162" s="121" t="s">
        <v>452</v>
      </c>
      <c r="O162" s="10">
        <v>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20005152</v>
      </c>
      <c r="E163" s="64"/>
      <c r="F163" s="64"/>
      <c r="G163" s="64"/>
      <c r="H163" s="64"/>
      <c r="I163" s="64"/>
      <c r="J163" s="64"/>
      <c r="K163" s="114"/>
      <c r="L163" s="101"/>
      <c r="M163" s="8"/>
      <c r="N163" s="87" t="s">
        <v>451</v>
      </c>
      <c r="O163" s="10">
        <v>11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20004089</v>
      </c>
      <c r="E164" s="64"/>
      <c r="F164" s="64"/>
      <c r="G164" s="64"/>
      <c r="H164" s="64"/>
      <c r="I164" s="64"/>
      <c r="J164" s="64"/>
      <c r="K164" s="114"/>
      <c r="L164" s="101"/>
      <c r="M164" s="8"/>
      <c r="N164" s="87" t="s">
        <v>450</v>
      </c>
      <c r="O164" s="10">
        <v>2.5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10034964</v>
      </c>
      <c r="E165" s="64"/>
      <c r="F165" s="64"/>
      <c r="G165" s="64"/>
      <c r="H165" s="64"/>
      <c r="I165" s="64"/>
      <c r="J165" s="64"/>
      <c r="K165" s="114"/>
      <c r="L165" s="101"/>
      <c r="M165" s="8"/>
      <c r="N165" s="87" t="s">
        <v>443</v>
      </c>
      <c r="O165" s="10">
        <v>2.5000000000000001E-2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6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11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11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6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64"/>
      <c r="F180" s="114"/>
      <c r="G180" s="114"/>
      <c r="H180" s="114"/>
      <c r="I180" s="64"/>
      <c r="J180" s="65"/>
      <c r="K180" s="66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6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6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11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11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3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114"/>
      <c r="G189" s="114"/>
      <c r="H189" s="113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71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64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71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64"/>
      <c r="J198" s="114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64"/>
      <c r="J199" s="114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114"/>
      <c r="J201" s="113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114"/>
      <c r="J202" s="113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71"/>
      <c r="G205" s="114"/>
      <c r="H205" s="114"/>
      <c r="I205" s="64"/>
      <c r="J205" s="65"/>
      <c r="K205" s="66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71"/>
      <c r="G206" s="114"/>
      <c r="H206" s="114"/>
      <c r="I206" s="64"/>
      <c r="J206" s="65"/>
      <c r="K206" s="66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6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6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11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71"/>
      <c r="I212" s="11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64"/>
      <c r="J215" s="114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64"/>
      <c r="J216" s="114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114"/>
      <c r="J218" s="113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114"/>
      <c r="J219" s="113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71"/>
      <c r="G222" s="114"/>
      <c r="H222" s="114"/>
      <c r="I222" s="64"/>
      <c r="J222" s="65"/>
      <c r="K222" s="66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71"/>
      <c r="G223" s="114"/>
      <c r="H223" s="114"/>
      <c r="I223" s="64"/>
      <c r="J223" s="65"/>
      <c r="K223" s="66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6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114"/>
      <c r="I227" s="11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114"/>
      <c r="I228" s="11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71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64"/>
      <c r="J232" s="114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64"/>
      <c r="J233" s="114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114"/>
      <c r="J235" s="113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114"/>
      <c r="J236" s="113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114"/>
      <c r="H239" s="114"/>
      <c r="I239" s="114"/>
      <c r="J239" s="114"/>
      <c r="K239" s="65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114"/>
      <c r="H240" s="114"/>
      <c r="I240" s="114"/>
      <c r="J240" s="114"/>
      <c r="K240" s="65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114"/>
      <c r="J241" s="114"/>
      <c r="K241" s="11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114"/>
      <c r="K242" s="11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11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11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11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11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11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11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71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71"/>
      <c r="K268" s="6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11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11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114"/>
      <c r="F275" s="114"/>
      <c r="G275" s="114"/>
      <c r="H275" s="114"/>
      <c r="I275" s="6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114"/>
      <c r="F276" s="114"/>
      <c r="G276" s="114"/>
      <c r="H276" s="114"/>
      <c r="I276" s="6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/>
      <c r="C279" s="63"/>
      <c r="D279" s="64"/>
      <c r="E279" s="114"/>
      <c r="F279" s="114"/>
      <c r="G279" s="114"/>
      <c r="H279" s="114"/>
      <c r="I279" s="114"/>
      <c r="J279" s="113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/>
      <c r="C280" s="63"/>
      <c r="D280" s="64"/>
      <c r="E280" s="114"/>
      <c r="F280" s="114"/>
      <c r="G280" s="114"/>
      <c r="H280" s="114"/>
      <c r="I280" s="114"/>
      <c r="J280" s="113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71"/>
      <c r="G283" s="114"/>
      <c r="H283" s="114"/>
      <c r="I283" s="114"/>
      <c r="J283" s="114"/>
      <c r="K283" s="6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71"/>
      <c r="G284" s="114"/>
      <c r="H284" s="114"/>
      <c r="I284" s="114"/>
      <c r="J284" s="114"/>
      <c r="K284" s="6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64"/>
      <c r="G285" s="64"/>
      <c r="H285" s="71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64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4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114"/>
      <c r="F288" s="114"/>
      <c r="G288" s="114"/>
      <c r="H288" s="114"/>
      <c r="I288" s="64"/>
      <c r="J288" s="114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114"/>
      <c r="F289" s="114"/>
      <c r="G289" s="114"/>
      <c r="H289" s="114"/>
      <c r="I289" s="64"/>
      <c r="J289" s="114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/>
      <c r="C291" s="63"/>
      <c r="D291" s="64"/>
      <c r="E291" s="114"/>
      <c r="F291" s="114"/>
      <c r="G291" s="114"/>
      <c r="H291" s="114"/>
      <c r="I291" s="114"/>
      <c r="J291" s="113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/>
      <c r="C292" s="63"/>
      <c r="D292" s="64"/>
      <c r="E292" s="114"/>
      <c r="F292" s="114"/>
      <c r="G292" s="114"/>
      <c r="H292" s="114"/>
      <c r="I292" s="114"/>
      <c r="J292" s="113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 t="s">
        <v>66</v>
      </c>
      <c r="C295" s="63"/>
      <c r="D295" s="64"/>
      <c r="E295" s="64"/>
      <c r="F295" s="71"/>
      <c r="G295" s="11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 t="s">
        <v>66</v>
      </c>
      <c r="C296" s="63"/>
      <c r="D296" s="64"/>
      <c r="E296" s="64"/>
      <c r="F296" s="71"/>
      <c r="G296" s="11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 t="s">
        <v>66</v>
      </c>
      <c r="C297" s="63"/>
      <c r="D297" s="64"/>
      <c r="E297" s="64"/>
      <c r="F297" s="64"/>
      <c r="G297" s="64"/>
      <c r="H297" s="71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64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4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s="117" customFormat="1" ht="22.5" customHeight="1" x14ac:dyDescent="0.55000000000000004">
      <c r="A300" s="116"/>
      <c r="B300" s="52" t="s">
        <v>66</v>
      </c>
      <c r="C300" s="63"/>
      <c r="D300" s="64"/>
      <c r="E300" s="64"/>
      <c r="F300" s="64"/>
      <c r="G300" s="6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S300" s="13"/>
      <c r="T300" s="13"/>
      <c r="U300" s="13"/>
      <c r="V300" s="13"/>
      <c r="W300" s="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3"/>
    </row>
    <row r="301" spans="1:41" s="117" customFormat="1" ht="22.5" customHeight="1" x14ac:dyDescent="0.55000000000000004">
      <c r="A301" s="116"/>
      <c r="B301" s="52" t="s">
        <v>66</v>
      </c>
      <c r="C301" s="63"/>
      <c r="D301" s="64"/>
      <c r="E301" s="64"/>
      <c r="F301" s="64"/>
      <c r="G301" s="6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S301" s="13"/>
      <c r="T301" s="13"/>
      <c r="U301" s="13"/>
      <c r="V301" s="13"/>
      <c r="W301" s="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3"/>
    </row>
    <row r="302" spans="1:41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64"/>
      <c r="I302" s="64"/>
      <c r="J302" s="64"/>
      <c r="K302" s="65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</row>
    <row r="303" spans="1:41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64"/>
      <c r="I303" s="64"/>
      <c r="J303" s="64"/>
      <c r="K303" s="65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</row>
    <row r="304" spans="1:41" ht="22.5" customHeight="1" x14ac:dyDescent="0.55000000000000004">
      <c r="A304" s="5"/>
      <c r="B304" s="52" t="s">
        <v>66</v>
      </c>
      <c r="C304" s="63"/>
      <c r="D304" s="64"/>
      <c r="E304" s="114"/>
      <c r="F304" s="114"/>
      <c r="G304" s="114"/>
      <c r="H304" s="114"/>
      <c r="I304" s="64"/>
      <c r="J304" s="114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 t="s">
        <v>66</v>
      </c>
      <c r="C305" s="63"/>
      <c r="D305" s="64"/>
      <c r="E305" s="114"/>
      <c r="F305" s="114"/>
      <c r="G305" s="114"/>
      <c r="H305" s="114"/>
      <c r="I305" s="64"/>
      <c r="J305" s="114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/>
      <c r="C307" s="63"/>
      <c r="D307" s="64"/>
      <c r="E307" s="114"/>
      <c r="F307" s="114"/>
      <c r="G307" s="114"/>
      <c r="H307" s="114"/>
      <c r="I307" s="114"/>
      <c r="J307" s="113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/>
      <c r="C308" s="63"/>
      <c r="D308" s="64"/>
      <c r="E308" s="114"/>
      <c r="F308" s="114"/>
      <c r="G308" s="114"/>
      <c r="H308" s="114"/>
      <c r="I308" s="114"/>
      <c r="J308" s="113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 t="s">
        <v>66</v>
      </c>
      <c r="C311" s="63"/>
      <c r="D311" s="64"/>
      <c r="E311" s="64"/>
      <c r="F311" s="71"/>
      <c r="G311" s="11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71"/>
      <c r="G312" s="11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s="117" customFormat="1" ht="22.5" customHeight="1" x14ac:dyDescent="0.55000000000000004">
      <c r="A316" s="116"/>
      <c r="B316" s="52" t="s">
        <v>66</v>
      </c>
      <c r="C316" s="63"/>
      <c r="D316" s="64"/>
      <c r="E316" s="64"/>
      <c r="F316" s="64"/>
      <c r="G316" s="6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S316" s="13"/>
      <c r="T316" s="13"/>
      <c r="U316" s="13"/>
      <c r="V316" s="13"/>
      <c r="W316" s="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3"/>
    </row>
    <row r="317" spans="1:41" s="117" customFormat="1" ht="22.5" customHeight="1" x14ac:dyDescent="0.55000000000000004">
      <c r="A317" s="116"/>
      <c r="B317" s="52" t="s">
        <v>66</v>
      </c>
      <c r="C317" s="63"/>
      <c r="D317" s="64"/>
      <c r="E317" s="64"/>
      <c r="F317" s="64"/>
      <c r="G317" s="6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S317" s="13"/>
      <c r="T317" s="13"/>
      <c r="U317" s="13"/>
      <c r="V317" s="13"/>
      <c r="W317" s="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3"/>
    </row>
    <row r="318" spans="1:41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64"/>
      <c r="I318" s="64"/>
      <c r="J318" s="64"/>
      <c r="K318" s="65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</row>
    <row r="319" spans="1:41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</row>
    <row r="320" spans="1:41" ht="22.5" customHeight="1" x14ac:dyDescent="0.55000000000000004">
      <c r="A320" s="5"/>
      <c r="B320" s="52" t="s">
        <v>66</v>
      </c>
      <c r="C320" s="63"/>
      <c r="D320" s="64"/>
      <c r="E320" s="114"/>
      <c r="F320" s="114"/>
      <c r="G320" s="114"/>
      <c r="H320" s="114"/>
      <c r="I320" s="64"/>
      <c r="J320" s="114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 t="s">
        <v>66</v>
      </c>
      <c r="C321" s="63"/>
      <c r="D321" s="64"/>
      <c r="E321" s="114"/>
      <c r="F321" s="114"/>
      <c r="G321" s="114"/>
      <c r="H321" s="114"/>
      <c r="I321" s="64"/>
      <c r="J321" s="114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/>
      <c r="C323" s="63"/>
      <c r="D323" s="64"/>
      <c r="E323" s="114"/>
      <c r="F323" s="114"/>
      <c r="G323" s="114"/>
      <c r="H323" s="114"/>
      <c r="I323" s="114"/>
      <c r="J323" s="113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/>
      <c r="C324" s="63"/>
      <c r="D324" s="64"/>
      <c r="E324" s="114"/>
      <c r="F324" s="114"/>
      <c r="G324" s="114"/>
      <c r="H324" s="114"/>
      <c r="I324" s="114"/>
      <c r="J324" s="113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71"/>
      <c r="G327" s="114"/>
      <c r="H327" s="11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3"/>
      <c r="H328" s="11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64"/>
      <c r="J329" s="6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92"/>
      <c r="Y336" s="92"/>
      <c r="Z336" s="92"/>
      <c r="AA336" s="92"/>
      <c r="AB336" s="92"/>
      <c r="AC336" s="93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spans="1:40" ht="22.5" customHeight="1" x14ac:dyDescent="0.55000000000000004">
      <c r="A337" s="5"/>
      <c r="B337" s="52" t="s">
        <v>66</v>
      </c>
      <c r="C337" s="63"/>
      <c r="D337" s="64"/>
      <c r="E337" s="114"/>
      <c r="F337" s="114"/>
      <c r="G337" s="114"/>
      <c r="H337" s="114"/>
      <c r="I337" s="64"/>
      <c r="J337" s="114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 t="s">
        <v>66</v>
      </c>
      <c r="C338" s="63"/>
      <c r="D338" s="64"/>
      <c r="E338" s="114"/>
      <c r="F338" s="114"/>
      <c r="G338" s="114"/>
      <c r="H338" s="114"/>
      <c r="I338" s="64"/>
      <c r="J338" s="114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/>
      <c r="C340" s="63"/>
      <c r="D340" s="64"/>
      <c r="E340" s="114"/>
      <c r="F340" s="114"/>
      <c r="G340" s="114"/>
      <c r="H340" s="114"/>
      <c r="I340" s="114"/>
      <c r="J340" s="113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/>
      <c r="C341" s="63"/>
      <c r="D341" s="64"/>
      <c r="E341" s="114"/>
      <c r="F341" s="114"/>
      <c r="G341" s="114"/>
      <c r="H341" s="114"/>
      <c r="I341" s="114"/>
      <c r="J341" s="113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114"/>
      <c r="H344" s="64"/>
      <c r="I344" s="114"/>
      <c r="J344" s="114"/>
      <c r="K344" s="6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114"/>
      <c r="H345" s="64"/>
      <c r="I345" s="64"/>
      <c r="J345" s="64"/>
      <c r="K345" s="64"/>
      <c r="L345" s="101"/>
      <c r="M345" s="8"/>
      <c r="N345" s="87"/>
      <c r="O345" s="10"/>
      <c r="P345" s="10"/>
      <c r="Q345" s="11"/>
      <c r="R345" s="43"/>
      <c r="X345" s="92"/>
      <c r="Y345" s="92"/>
      <c r="Z345" s="92"/>
      <c r="AA345" s="92"/>
      <c r="AB345" s="92"/>
      <c r="AC345" s="93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spans="1:40" ht="22.5" customHeight="1" x14ac:dyDescent="0.55000000000000004">
      <c r="A346" s="5"/>
      <c r="B346" s="52" t="s">
        <v>66</v>
      </c>
      <c r="C346" s="63"/>
      <c r="D346" s="64"/>
      <c r="E346" s="114"/>
      <c r="F346" s="114"/>
      <c r="G346" s="114"/>
      <c r="H346" s="114"/>
      <c r="I346" s="64"/>
      <c r="J346" s="114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 t="s">
        <v>66</v>
      </c>
      <c r="C347" s="63"/>
      <c r="D347" s="64"/>
      <c r="E347" s="114"/>
      <c r="F347" s="114"/>
      <c r="G347" s="114"/>
      <c r="H347" s="114"/>
      <c r="I347" s="64"/>
      <c r="J347" s="114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/>
      <c r="C349" s="63"/>
      <c r="D349" s="64"/>
      <c r="E349" s="114"/>
      <c r="F349" s="114"/>
      <c r="G349" s="114"/>
      <c r="H349" s="114"/>
      <c r="I349" s="114"/>
      <c r="J349" s="113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/>
      <c r="C350" s="63"/>
      <c r="D350" s="64"/>
      <c r="E350" s="114"/>
      <c r="F350" s="114"/>
      <c r="G350" s="114"/>
      <c r="H350" s="114"/>
      <c r="I350" s="114"/>
      <c r="J350" s="113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114"/>
      <c r="H353" s="114"/>
      <c r="I353" s="114"/>
      <c r="J353" s="64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4"/>
      <c r="I354" s="64"/>
      <c r="J354" s="64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4"/>
      <c r="H355" s="114"/>
      <c r="I355" s="11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4"/>
      <c r="H356" s="114"/>
      <c r="I356" s="114"/>
      <c r="J356" s="11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64"/>
      <c r="I357" s="64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114"/>
      <c r="F358" s="64"/>
      <c r="G358" s="114"/>
      <c r="H358" s="64"/>
      <c r="I358" s="64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11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64"/>
      <c r="H362" s="66"/>
      <c r="I362" s="66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6"/>
      <c r="I363" s="66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114"/>
      <c r="F365" s="114"/>
      <c r="G365" s="11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64"/>
      <c r="G373" s="114"/>
      <c r="H373" s="64"/>
      <c r="I373" s="64"/>
      <c r="J373" s="66"/>
      <c r="K373" s="64"/>
      <c r="L373" s="101"/>
      <c r="M373" s="8"/>
      <c r="N373" s="87"/>
      <c r="O373" s="10"/>
      <c r="P373" s="10"/>
      <c r="Q373" s="11"/>
      <c r="R373" s="43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64"/>
      <c r="G374" s="114"/>
      <c r="H374" s="64"/>
      <c r="I374" s="64"/>
      <c r="J374" s="66"/>
      <c r="K374" s="64"/>
      <c r="L374" s="101"/>
      <c r="M374" s="8"/>
      <c r="N374" s="87"/>
      <c r="O374" s="10"/>
      <c r="P374" s="10"/>
      <c r="Q374" s="11"/>
      <c r="R374" s="43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11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115"/>
      <c r="E381" s="64"/>
      <c r="F381" s="64"/>
      <c r="G381" s="6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64"/>
      <c r="G387" s="114"/>
      <c r="H387" s="64"/>
      <c r="I387" s="64"/>
      <c r="J387" s="66"/>
      <c r="K387" s="64"/>
      <c r="L387" s="101"/>
      <c r="M387" s="8"/>
      <c r="N387" s="87"/>
      <c r="O387" s="10"/>
      <c r="P387" s="10"/>
      <c r="Q387" s="91"/>
      <c r="R387" s="43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64"/>
      <c r="G388" s="114"/>
      <c r="H388" s="64"/>
      <c r="I388" s="64"/>
      <c r="J388" s="66"/>
      <c r="K388" s="64"/>
      <c r="L388" s="101"/>
      <c r="M388" s="8"/>
      <c r="N388" s="87"/>
      <c r="O388" s="10"/>
      <c r="P388" s="10"/>
      <c r="Q388" s="91"/>
      <c r="R388" s="43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11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114"/>
      <c r="G399" s="11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64"/>
      <c r="G401" s="114"/>
      <c r="H401" s="64"/>
      <c r="I401" s="64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64"/>
      <c r="G402" s="114"/>
      <c r="H402" s="64"/>
      <c r="I402" s="64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43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43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115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9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86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86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86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86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86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5"/>
      <c r="I479" s="66"/>
      <c r="J479" s="66"/>
      <c r="K479" s="66"/>
      <c r="L479" s="101"/>
      <c r="M479" s="8"/>
      <c r="N479" s="16"/>
      <c r="O479" s="10"/>
      <c r="P479" s="10"/>
      <c r="Q479" s="11"/>
      <c r="R479" s="43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6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6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6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7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7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5"/>
      <c r="I496" s="66"/>
      <c r="J496" s="66"/>
      <c r="K496" s="66"/>
      <c r="L496" s="101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6"/>
      <c r="E500" s="64"/>
      <c r="F500" s="66"/>
      <c r="G500" s="70"/>
      <c r="H500" s="66"/>
      <c r="I500" s="66"/>
      <c r="J500" s="66"/>
      <c r="K500" s="66"/>
      <c r="L500" s="101"/>
      <c r="M500" s="8"/>
      <c r="N500" s="86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102"/>
      <c r="D501" s="103"/>
      <c r="E501" s="103"/>
      <c r="F501" s="103"/>
      <c r="G501" s="104"/>
      <c r="H501" s="103"/>
      <c r="I501" s="103"/>
      <c r="J501" s="103"/>
      <c r="K501" s="103"/>
      <c r="L501" s="105"/>
      <c r="M501" s="8"/>
      <c r="N501" s="86"/>
      <c r="O501" s="10"/>
      <c r="P501" s="10"/>
      <c r="Q501" s="11"/>
      <c r="R501" s="12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89"/>
      <c r="F502" s="89"/>
      <c r="H502" s="29"/>
      <c r="I502" s="89"/>
      <c r="J502" s="89"/>
      <c r="K502" s="89"/>
      <c r="L502" s="22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89"/>
      <c r="H506" s="89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89"/>
      <c r="E511" s="60"/>
      <c r="F511" s="60"/>
      <c r="G511" s="60"/>
      <c r="H511" s="90"/>
      <c r="I511" s="89"/>
      <c r="J511" s="89"/>
      <c r="K511" s="89"/>
      <c r="L511" s="22"/>
      <c r="M511" s="8"/>
      <c r="N511" s="86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89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12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60"/>
      <c r="E513" s="89"/>
      <c r="F513" s="89"/>
      <c r="G513" s="60"/>
      <c r="H513" s="90"/>
      <c r="I513" s="89"/>
      <c r="J513" s="89"/>
      <c r="K513" s="89"/>
      <c r="L513" s="22"/>
      <c r="M513" s="8"/>
      <c r="N513" s="9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92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89"/>
      <c r="E517" s="60"/>
      <c r="F517" s="60"/>
      <c r="G517" s="60"/>
      <c r="H517" s="90"/>
      <c r="I517" s="89"/>
      <c r="J517" s="89"/>
      <c r="K517" s="89"/>
      <c r="L517" s="22"/>
      <c r="M517" s="8"/>
      <c r="N517" s="86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89"/>
      <c r="F518" s="60"/>
      <c r="G518" s="60"/>
      <c r="H518" s="90"/>
      <c r="I518" s="89"/>
      <c r="J518" s="89"/>
      <c r="K518" s="89"/>
      <c r="L518" s="22"/>
      <c r="M518" s="8"/>
      <c r="N518" s="86"/>
      <c r="O518" s="10"/>
      <c r="P518" s="10"/>
      <c r="Q518" s="11"/>
      <c r="R518" s="12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89"/>
      <c r="G519" s="60"/>
      <c r="H519" s="90"/>
      <c r="I519" s="89"/>
      <c r="J519" s="89"/>
      <c r="K519" s="89"/>
      <c r="L519" s="22"/>
      <c r="M519" s="8"/>
      <c r="N519" s="9"/>
      <c r="O519" s="10"/>
      <c r="P519" s="10"/>
      <c r="Q519" s="11"/>
      <c r="R519" s="12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89"/>
      <c r="E523" s="60"/>
      <c r="F523" s="60"/>
      <c r="G523" s="89"/>
      <c r="H523" s="29"/>
      <c r="I523" s="89"/>
      <c r="J523" s="89"/>
      <c r="K523" s="89"/>
      <c r="L523" s="22"/>
      <c r="M523" s="8"/>
      <c r="N523" s="86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89"/>
      <c r="F524" s="60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89"/>
      <c r="F525" s="89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89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60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2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60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2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2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8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29"/>
      <c r="G533" s="89"/>
      <c r="H533" s="89"/>
      <c r="I533" s="89"/>
      <c r="J533" s="89"/>
      <c r="K533" s="89"/>
      <c r="L533" s="22"/>
      <c r="M533" s="8"/>
      <c r="N533" s="9"/>
      <c r="O533" s="10"/>
      <c r="P533" s="10"/>
      <c r="Q533" s="9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29"/>
      <c r="G534" s="89"/>
      <c r="H534" s="89"/>
      <c r="I534" s="89"/>
      <c r="J534" s="89"/>
      <c r="K534" s="89"/>
      <c r="L534" s="22"/>
      <c r="M534" s="8"/>
      <c r="N534" s="9"/>
      <c r="O534" s="10"/>
      <c r="P534" s="10"/>
      <c r="Q534" s="9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7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7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3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17"/>
      <c r="O555" s="10"/>
      <c r="P555" s="10"/>
      <c r="Q555" s="11"/>
      <c r="R555" s="43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90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9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87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x14ac:dyDescent="0.55000000000000004">
      <c r="A561" s="5"/>
      <c r="B561" s="52" t="s">
        <v>66</v>
      </c>
      <c r="C561" s="88"/>
      <c r="D561" s="60"/>
      <c r="E561" s="60"/>
      <c r="F561" s="60"/>
      <c r="G561" s="29"/>
      <c r="H561" s="90"/>
      <c r="I561" s="89"/>
      <c r="J561" s="89"/>
      <c r="K561" s="89"/>
      <c r="L561" s="22"/>
      <c r="M561" s="8"/>
      <c r="N561" s="87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100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87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87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16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17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7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8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90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6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6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89"/>
      <c r="I612" s="89"/>
      <c r="J612" s="89"/>
      <c r="K612" s="89"/>
      <c r="L612" s="22"/>
      <c r="M612" s="8"/>
      <c r="N612" s="17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43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90"/>
      <c r="I615" s="89"/>
      <c r="J615" s="89"/>
      <c r="K615" s="89"/>
      <c r="L615" s="22"/>
      <c r="M615" s="8"/>
      <c r="N615" s="17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17"/>
      <c r="O616" s="10"/>
      <c r="P616" s="10"/>
      <c r="Q616" s="11"/>
      <c r="R616" s="43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8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9"/>
      <c r="O629" s="10"/>
      <c r="P629" s="10"/>
      <c r="Q629" s="11"/>
      <c r="R629" s="43"/>
      <c r="V629" s="1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16"/>
      <c r="O630" s="10"/>
      <c r="P630" s="10"/>
      <c r="Q630" s="11"/>
      <c r="R630" s="43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9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9"/>
      <c r="O632" s="10"/>
      <c r="P632" s="10"/>
      <c r="Q632" s="11"/>
      <c r="R632" s="43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7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89"/>
      <c r="J634" s="89"/>
      <c r="K634" s="89"/>
      <c r="L634" s="6"/>
      <c r="M634" s="8"/>
      <c r="N634" s="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20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17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89"/>
      <c r="J641" s="89"/>
      <c r="K641" s="89"/>
      <c r="L641" s="6"/>
      <c r="M641" s="8"/>
      <c r="N641" s="9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89"/>
      <c r="J642" s="89"/>
      <c r="K642" s="89"/>
      <c r="L642" s="6"/>
      <c r="M642" s="8"/>
      <c r="N642" s="9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18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20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9"/>
      <c r="O644" s="10"/>
      <c r="P644" s="10"/>
      <c r="Q644" s="11"/>
      <c r="R644" s="43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89"/>
      <c r="I645" s="89"/>
      <c r="J645" s="89"/>
      <c r="K645" s="89"/>
      <c r="L645" s="6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89"/>
      <c r="I646" s="89"/>
      <c r="J646" s="89"/>
      <c r="K646" s="89"/>
      <c r="L646" s="6"/>
      <c r="M646" s="8"/>
      <c r="N646" s="21"/>
      <c r="O646" s="10"/>
      <c r="P646" s="10"/>
      <c r="Q646" s="11"/>
      <c r="R646" s="43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55"/>
      <c r="I647" s="23"/>
      <c r="J647" s="23"/>
      <c r="K647" s="24"/>
      <c r="L647" s="24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25"/>
      <c r="K648" s="26"/>
      <c r="L648" s="24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25"/>
      <c r="J649" s="6"/>
      <c r="K649" s="25"/>
      <c r="L649" s="2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25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23"/>
      <c r="K655" s="23"/>
      <c r="L655" s="7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7"/>
      <c r="L662" s="7"/>
      <c r="M662" s="8"/>
      <c r="N662" s="21"/>
      <c r="O662" s="10"/>
      <c r="P662" s="10"/>
      <c r="Q662" s="11"/>
      <c r="R662" s="43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7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43"/>
      <c r="V665" s="1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  <c r="V666" s="1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7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7"/>
      <c r="K669" s="7"/>
      <c r="L669" s="6"/>
      <c r="M669" s="8"/>
      <c r="N669" s="21"/>
      <c r="O669" s="10"/>
      <c r="P669" s="10"/>
      <c r="Q669" s="11"/>
      <c r="R669" s="43"/>
      <c r="V669" s="1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27"/>
      <c r="M671" s="8"/>
      <c r="N671" s="21"/>
      <c r="O671" s="10"/>
      <c r="P671" s="10"/>
      <c r="Q671" s="11"/>
      <c r="R671" s="43"/>
      <c r="V671" s="14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27"/>
      <c r="M674" s="8"/>
      <c r="N674" s="21"/>
      <c r="O674" s="10"/>
      <c r="P674" s="10"/>
      <c r="Q674" s="11"/>
      <c r="R674" s="43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  <c r="V677" s="14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27"/>
      <c r="M683" s="8"/>
      <c r="N683" s="21"/>
      <c r="O683" s="10"/>
      <c r="P683" s="10"/>
      <c r="Q683" s="11"/>
      <c r="R683" s="43"/>
      <c r="V683" s="14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0"/>
      <c r="Q686" s="11"/>
      <c r="R686" s="43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7"/>
      <c r="K687" s="7"/>
      <c r="L687" s="7"/>
      <c r="M687" s="8"/>
      <c r="N687" s="21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0"/>
      <c r="Q688" s="11"/>
      <c r="R688" s="43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27"/>
      <c r="M689" s="8"/>
      <c r="N689" s="21"/>
      <c r="O689" s="10"/>
      <c r="P689" s="10"/>
      <c r="Q689" s="11"/>
      <c r="R689" s="43"/>
      <c r="V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7"/>
      <c r="K690" s="7"/>
      <c r="L690" s="7"/>
      <c r="M690" s="8"/>
      <c r="N690" s="21"/>
      <c r="O690" s="10"/>
      <c r="P690" s="10"/>
      <c r="Q690" s="11"/>
      <c r="R690" s="43"/>
      <c r="V690" s="14"/>
    </row>
    <row r="691" spans="1:23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6"/>
      <c r="M691" s="8"/>
      <c r="N691" s="28"/>
      <c r="O691" s="10"/>
      <c r="P691" s="10"/>
      <c r="Q691" s="11"/>
      <c r="R691" s="43"/>
      <c r="V691" s="14"/>
    </row>
    <row r="692" spans="1:23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8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7"/>
      <c r="M693" s="8"/>
      <c r="N693" s="28"/>
      <c r="O693" s="10"/>
      <c r="P693" s="10"/>
      <c r="Q693" s="11"/>
      <c r="R693" s="43"/>
      <c r="V693" s="14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8"/>
      <c r="O694" s="10"/>
      <c r="P694" s="10"/>
      <c r="Q694" s="11"/>
      <c r="R694" s="43"/>
    </row>
    <row r="695" spans="1:23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24"/>
      <c r="M695" s="8"/>
      <c r="N695" s="28"/>
      <c r="O695" s="10"/>
      <c r="P695" s="10"/>
      <c r="Q695" s="11"/>
      <c r="R695" s="43"/>
      <c r="V695" s="14"/>
    </row>
    <row r="696" spans="1:23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24"/>
      <c r="M696" s="8"/>
      <c r="N696" s="28"/>
      <c r="O696" s="10"/>
      <c r="P696" s="10"/>
      <c r="Q696" s="11"/>
      <c r="R696" s="43"/>
      <c r="V696" s="14"/>
    </row>
    <row r="697" spans="1:23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1"/>
      <c r="O697" s="10"/>
      <c r="P697" s="10"/>
      <c r="Q697" s="11"/>
      <c r="R697" s="43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0"/>
      <c r="Q698" s="11"/>
      <c r="R698" s="43"/>
    </row>
    <row r="699" spans="1:23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24"/>
      <c r="M699" s="8"/>
      <c r="N699" s="21"/>
      <c r="O699" s="10"/>
      <c r="P699" s="10"/>
      <c r="Q699" s="11"/>
      <c r="R699" s="43"/>
    </row>
    <row r="700" spans="1:23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7"/>
      <c r="M700" s="8"/>
      <c r="N700" s="21"/>
      <c r="O700" s="10"/>
      <c r="P700" s="10"/>
      <c r="Q700" s="11"/>
      <c r="R700" s="43"/>
      <c r="V700" s="14"/>
    </row>
    <row r="701" spans="1:23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6"/>
      <c r="M701" s="8"/>
      <c r="N701" s="21"/>
      <c r="O701" s="10"/>
      <c r="P701" s="10"/>
      <c r="Q701" s="11"/>
      <c r="R701" s="43"/>
    </row>
    <row r="702" spans="1:23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0"/>
      <c r="Q702" s="11"/>
      <c r="R702" s="43"/>
      <c r="V702" s="14"/>
    </row>
    <row r="703" spans="1:23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7"/>
      <c r="M703" s="8"/>
      <c r="N703" s="21"/>
      <c r="O703" s="10"/>
      <c r="P703" s="10"/>
      <c r="Q703" s="11"/>
      <c r="R703" s="4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6"/>
      <c r="L704" s="6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7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6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7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9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56"/>
      <c r="I719" s="7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22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29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29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29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6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6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7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7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7"/>
      <c r="K732" s="6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7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7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8"/>
      <c r="N736" s="9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22"/>
      <c r="I740" s="7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6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29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6"/>
      <c r="L745" s="7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6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6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6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22"/>
      <c r="I754" s="7"/>
      <c r="J754" s="6"/>
      <c r="K754" s="7"/>
      <c r="L754" s="6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22"/>
      <c r="I755" s="6"/>
      <c r="J755" s="6"/>
      <c r="K755" s="7"/>
      <c r="L755" s="6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20"/>
      <c r="B756" s="52"/>
      <c r="C756" s="59"/>
      <c r="D756" s="60"/>
      <c r="E756" s="60"/>
      <c r="F756" s="60"/>
      <c r="G756" s="60"/>
      <c r="H756" s="15"/>
      <c r="I756" s="6"/>
      <c r="J756" s="29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6"/>
      <c r="L759" s="7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27"/>
      <c r="L760" s="6"/>
      <c r="M760" s="31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6"/>
      <c r="L761" s="7"/>
      <c r="M761" s="31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9"/>
      <c r="O764" s="10"/>
      <c r="P764" s="125"/>
      <c r="Q764" s="3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30"/>
      <c r="P765" s="126"/>
      <c r="Q765" s="3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6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22"/>
      <c r="I768" s="7"/>
      <c r="J768" s="6"/>
      <c r="K768" s="7"/>
      <c r="L768" s="6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54"/>
      <c r="I769" s="6"/>
      <c r="J769" s="6"/>
      <c r="K769" s="7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29"/>
      <c r="K770" s="7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31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31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31"/>
      <c r="N774" s="21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31"/>
      <c r="N775" s="21"/>
      <c r="O775" s="10"/>
      <c r="P775" s="125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25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9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30"/>
      <c r="P779" s="126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30"/>
      <c r="P780" s="126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20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20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16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32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1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33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33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9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16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16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34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34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55"/>
      <c r="I866" s="7"/>
      <c r="J866" s="7"/>
      <c r="K866" s="7"/>
      <c r="L866" s="7"/>
      <c r="M866" s="35"/>
      <c r="N866" s="34"/>
      <c r="O866" s="10"/>
      <c r="P866" s="125"/>
    </row>
    <row r="867" spans="1:16" x14ac:dyDescent="0.55000000000000004">
      <c r="A867" s="36"/>
      <c r="B867" s="52"/>
      <c r="C867" s="59"/>
      <c r="D867" s="60"/>
      <c r="E867" s="60"/>
      <c r="F867" s="60"/>
      <c r="G867" s="60"/>
      <c r="H867" s="57"/>
      <c r="I867" s="37"/>
      <c r="J867" s="37"/>
      <c r="K867" s="38"/>
      <c r="L867" s="37"/>
      <c r="M867" s="39"/>
      <c r="N867" s="40"/>
      <c r="O867" s="41"/>
      <c r="P867" s="125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2"/>
      <c r="N868" s="44"/>
      <c r="O868" s="45"/>
      <c r="P868" s="124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2"/>
      <c r="N869" s="44"/>
      <c r="O869" s="45"/>
      <c r="P869" s="124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</sheetData>
  <autoFilter ref="A2:AO681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9">
    <cfRule type="duplicateValues" dxfId="16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E55F-5745-4719-B993-6C2A21CA7EAD}">
  <sheetPr>
    <pageSetUpPr fitToPage="1"/>
  </sheetPr>
  <dimension ref="A1:AP881"/>
  <sheetViews>
    <sheetView zoomScale="55" zoomScaleNormal="55" workbookViewId="0">
      <selection activeCell="D54" sqref="D54"/>
    </sheetView>
  </sheetViews>
  <sheetFormatPr defaultColWidth="9.140625" defaultRowHeight="24" x14ac:dyDescent="0.55000000000000004"/>
  <cols>
    <col min="1" max="1" width="4.42578125" style="48" bestFit="1" customWidth="1"/>
    <col min="2" max="2" width="13.5703125" style="3" bestFit="1" customWidth="1"/>
    <col min="3" max="3" width="11.7109375" style="61" customWidth="1"/>
    <col min="4" max="7" width="10.5703125" style="62" bestFit="1" customWidth="1"/>
    <col min="8" max="8" width="10.5703125" style="49" bestFit="1" customWidth="1"/>
    <col min="9" max="10" width="10.5703125" style="50" bestFit="1" customWidth="1"/>
    <col min="11" max="11" width="12" style="50" hidden="1" customWidth="1"/>
    <col min="12" max="12" width="10.140625" style="50" hidden="1" customWidth="1"/>
    <col min="13" max="13" width="8.140625" style="13" bestFit="1" customWidth="1"/>
    <col min="14" max="14" width="61" style="48" bestFit="1" customWidth="1"/>
    <col min="15" max="16" width="9.85546875" style="51" bestFit="1" customWidth="1"/>
    <col min="17" max="17" width="23.7109375" style="3" bestFit="1" customWidth="1"/>
    <col min="18" max="18" width="23.7109375" style="3" customWidth="1"/>
    <col min="19" max="19" width="4.42578125" style="138" bestFit="1" customWidth="1"/>
    <col min="20" max="20" width="9.5703125" style="13" hidden="1" customWidth="1"/>
    <col min="21" max="21" width="13.5703125" style="13" hidden="1" customWidth="1"/>
    <col min="22" max="22" width="5.28515625" style="13" hidden="1" customWidth="1"/>
    <col min="23" max="23" width="10" style="13" hidden="1" customWidth="1"/>
    <col min="24" max="24" width="6.7109375" style="3" hidden="1" customWidth="1"/>
    <col min="25" max="25" width="2.42578125" style="3" bestFit="1" customWidth="1"/>
    <col min="26" max="26" width="5.5703125" style="3" bestFit="1" customWidth="1"/>
    <col min="27" max="28" width="1.7109375" style="3" customWidth="1"/>
    <col min="29" max="29" width="5.5703125" style="3" bestFit="1" customWidth="1"/>
    <col min="30" max="31" width="1.7109375" style="3" customWidth="1"/>
    <col min="32" max="32" width="2.42578125" style="3" bestFit="1" customWidth="1"/>
    <col min="33" max="34" width="1.7109375" style="3" customWidth="1"/>
    <col min="35" max="35" width="2.42578125" style="3" bestFit="1" customWidth="1"/>
    <col min="36" max="37" width="1.7109375" style="3" customWidth="1"/>
    <col min="38" max="38" width="2.42578125" style="3" bestFit="1" customWidth="1"/>
    <col min="39" max="39" width="1.7109375" style="3" customWidth="1"/>
    <col min="40" max="41" width="2.42578125" style="3" bestFit="1" customWidth="1"/>
    <col min="42" max="42" width="4.42578125" style="3" hidden="1" customWidth="1"/>
    <col min="43" max="16384" width="9.140625" style="3"/>
  </cols>
  <sheetData>
    <row r="1" spans="1:41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42"/>
      <c r="S1" s="172" t="s">
        <v>60</v>
      </c>
      <c r="T1" s="170" t="s">
        <v>61</v>
      </c>
      <c r="U1" s="171" t="s">
        <v>62</v>
      </c>
      <c r="V1" s="167" t="s">
        <v>63</v>
      </c>
      <c r="W1" s="167" t="s">
        <v>64</v>
      </c>
      <c r="X1" s="167" t="s">
        <v>65</v>
      </c>
      <c r="Z1" s="3">
        <v>1000</v>
      </c>
      <c r="AC1" s="3">
        <v>3600</v>
      </c>
    </row>
    <row r="2" spans="1:41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43"/>
      <c r="S2" s="172"/>
      <c r="T2" s="170"/>
      <c r="U2" s="171"/>
      <c r="V2" s="167"/>
      <c r="W2" s="167"/>
      <c r="X2" s="167"/>
    </row>
    <row r="3" spans="1:41" ht="22.5" customHeight="1" x14ac:dyDescent="0.55000000000000004">
      <c r="A3" s="5"/>
      <c r="B3" s="133" t="s">
        <v>66</v>
      </c>
      <c r="C3" s="122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11" t="str">
        <f>VLOOKUP(Q3,[1]Sheet1!C$3:D$87,2,0)</f>
        <v>Assembly B9</v>
      </c>
      <c r="S3" s="134">
        <f>$AC$1/P3</f>
        <v>160</v>
      </c>
      <c r="Y3" s="50"/>
      <c r="Z3" s="50">
        <v>1</v>
      </c>
      <c r="AA3" s="50"/>
      <c r="AB3" s="50"/>
      <c r="AC3" s="50">
        <v>1</v>
      </c>
      <c r="AD3" s="118"/>
      <c r="AE3" s="119"/>
      <c r="AF3" s="119">
        <v>1</v>
      </c>
      <c r="AG3" s="119"/>
      <c r="AH3" s="119"/>
      <c r="AI3" s="119">
        <v>1</v>
      </c>
      <c r="AJ3" s="119"/>
      <c r="AK3" s="119"/>
      <c r="AL3" s="119">
        <v>1</v>
      </c>
      <c r="AM3" s="119"/>
      <c r="AN3" s="119"/>
      <c r="AO3" s="119">
        <v>1</v>
      </c>
    </row>
    <row r="4" spans="1:41" ht="22.5" customHeight="1" x14ac:dyDescent="0.55000000000000004">
      <c r="A4" s="5"/>
      <c r="B4" s="133" t="s">
        <v>66</v>
      </c>
      <c r="C4" s="110"/>
      <c r="D4" s="71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11" t="str">
        <f>VLOOKUP(Q4,[1]Sheet1!C$3:D$87,2,0)</f>
        <v>Paint B9</v>
      </c>
      <c r="S4" s="134">
        <f t="shared" ref="S4:S64" si="0">$AC$1/P4</f>
        <v>160</v>
      </c>
      <c r="Y4" s="50"/>
      <c r="Z4" s="50">
        <v>1</v>
      </c>
      <c r="AA4" s="50"/>
      <c r="AB4" s="50"/>
      <c r="AC4" s="50">
        <v>1</v>
      </c>
      <c r="AD4" s="118"/>
      <c r="AE4" s="119"/>
      <c r="AF4" s="119">
        <v>1</v>
      </c>
      <c r="AG4" s="119"/>
      <c r="AH4" s="119"/>
      <c r="AI4" s="119">
        <v>1</v>
      </c>
      <c r="AJ4" s="119"/>
      <c r="AK4" s="119"/>
      <c r="AL4" s="119">
        <v>1</v>
      </c>
      <c r="AM4" s="119"/>
      <c r="AN4" s="119"/>
      <c r="AO4" s="119">
        <v>1</v>
      </c>
    </row>
    <row r="5" spans="1:41" ht="22.5" customHeight="1" x14ac:dyDescent="0.55000000000000004">
      <c r="A5" s="5"/>
      <c r="B5" s="133" t="s">
        <v>66</v>
      </c>
      <c r="C5" s="110"/>
      <c r="D5" s="71"/>
      <c r="E5" s="71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1" si="1">O4</f>
        <v>1</v>
      </c>
      <c r="P5" s="10">
        <f>180+60</f>
        <v>240</v>
      </c>
      <c r="Q5" s="11" t="s">
        <v>74</v>
      </c>
      <c r="R5" s="11" t="str">
        <f>VLOOKUP(Q5,[1]Sheet1!C$3:D$87,2,0)</f>
        <v>Weld Umini No.1</v>
      </c>
      <c r="S5" s="134">
        <f t="shared" si="0"/>
        <v>15</v>
      </c>
      <c r="Y5" s="50"/>
      <c r="Z5" s="50">
        <v>1</v>
      </c>
      <c r="AA5" s="50"/>
      <c r="AB5" s="50"/>
      <c r="AC5" s="50">
        <v>1</v>
      </c>
      <c r="AD5" s="118"/>
      <c r="AE5" s="119"/>
      <c r="AF5" s="119">
        <v>1</v>
      </c>
      <c r="AG5" s="119"/>
      <c r="AH5" s="119"/>
      <c r="AI5" s="119">
        <v>1</v>
      </c>
      <c r="AJ5" s="119"/>
      <c r="AK5" s="119"/>
      <c r="AL5" s="119">
        <v>1</v>
      </c>
      <c r="AM5" s="119"/>
      <c r="AN5" s="119"/>
      <c r="AO5" s="119">
        <v>1</v>
      </c>
    </row>
    <row r="6" spans="1:41" ht="22.5" customHeight="1" x14ac:dyDescent="0.55000000000000004">
      <c r="A6" s="5"/>
      <c r="B6" s="133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350/2</f>
        <v>175</v>
      </c>
      <c r="Q6" s="11" t="s">
        <v>484</v>
      </c>
      <c r="R6" s="11" t="str">
        <f>VLOOKUP(Q6,[1]Sheet1!C$3:D$87,2,0)</f>
        <v>Hanging 1</v>
      </c>
      <c r="S6" s="134">
        <f t="shared" si="0"/>
        <v>20.571428571428573</v>
      </c>
      <c r="Y6" s="50"/>
      <c r="Z6" s="50">
        <v>1</v>
      </c>
      <c r="AA6" s="50"/>
      <c r="AB6" s="50"/>
      <c r="AC6" s="50">
        <v>1</v>
      </c>
      <c r="AD6" s="118"/>
      <c r="AE6" s="119"/>
      <c r="AF6" s="119">
        <v>1</v>
      </c>
      <c r="AG6" s="119"/>
      <c r="AH6" s="119"/>
      <c r="AI6" s="119">
        <v>1</v>
      </c>
      <c r="AJ6" s="119"/>
      <c r="AK6" s="119"/>
      <c r="AL6" s="119">
        <v>1</v>
      </c>
      <c r="AM6" s="119"/>
      <c r="AN6" s="119"/>
      <c r="AO6" s="119">
        <v>1</v>
      </c>
    </row>
    <row r="7" spans="1:41" ht="22.5" customHeight="1" x14ac:dyDescent="0.55000000000000004">
      <c r="A7" s="5"/>
      <c r="B7" s="133"/>
      <c r="C7" s="110"/>
      <c r="D7" s="71"/>
      <c r="E7" s="71"/>
      <c r="F7" s="71"/>
      <c r="G7" s="71"/>
      <c r="H7" s="71"/>
      <c r="I7" s="71"/>
      <c r="J7" s="111"/>
      <c r="K7" s="72"/>
      <c r="L7" s="112"/>
      <c r="M7" s="8"/>
      <c r="N7" s="87"/>
      <c r="O7" s="10"/>
      <c r="P7" s="10">
        <f>350/2</f>
        <v>175</v>
      </c>
      <c r="Q7" s="11" t="s">
        <v>485</v>
      </c>
      <c r="R7" s="11" t="str">
        <f>VLOOKUP(Q7,[1]Sheet1!C$3:D$87,2,0)</f>
        <v>Hanging 2</v>
      </c>
      <c r="S7" s="134">
        <f t="shared" si="0"/>
        <v>20.571428571428573</v>
      </c>
      <c r="Y7" s="50"/>
      <c r="Z7" s="50">
        <v>1</v>
      </c>
      <c r="AA7" s="50"/>
      <c r="AB7" s="50"/>
      <c r="AC7" s="50">
        <v>1</v>
      </c>
      <c r="AD7" s="118"/>
      <c r="AE7" s="119"/>
      <c r="AF7" s="119">
        <v>1</v>
      </c>
      <c r="AG7" s="119"/>
      <c r="AH7" s="119"/>
      <c r="AI7" s="119">
        <v>1</v>
      </c>
      <c r="AJ7" s="119"/>
      <c r="AK7" s="119"/>
      <c r="AL7" s="119">
        <v>1</v>
      </c>
      <c r="AM7" s="119"/>
      <c r="AN7" s="119"/>
      <c r="AO7" s="119">
        <v>1</v>
      </c>
    </row>
    <row r="8" spans="1:41" ht="22.5" customHeight="1" x14ac:dyDescent="0.55000000000000004">
      <c r="A8" s="5"/>
      <c r="B8" s="133" t="s">
        <v>66</v>
      </c>
      <c r="C8" s="110"/>
      <c r="D8" s="71"/>
      <c r="E8" s="71"/>
      <c r="F8" s="71"/>
      <c r="G8" s="71">
        <v>30022115</v>
      </c>
      <c r="H8" s="71"/>
      <c r="I8" s="71"/>
      <c r="J8" s="71"/>
      <c r="K8" s="111"/>
      <c r="L8" s="112"/>
      <c r="M8" s="8"/>
      <c r="N8" s="87" t="s">
        <v>176</v>
      </c>
      <c r="O8" s="10">
        <f>O6</f>
        <v>1</v>
      </c>
      <c r="P8" s="10">
        <v>10</v>
      </c>
      <c r="Q8" s="11" t="s">
        <v>486</v>
      </c>
      <c r="R8" s="11" t="str">
        <f>VLOOKUP(Q8,[1]Sheet1!C$3:D$87,2,0)</f>
        <v>Spot 50KVA 6</v>
      </c>
      <c r="S8" s="134">
        <f t="shared" si="0"/>
        <v>360</v>
      </c>
      <c r="Y8" s="50"/>
      <c r="Z8" s="50">
        <v>1</v>
      </c>
      <c r="AA8" s="50"/>
      <c r="AB8" s="50"/>
      <c r="AC8" s="50">
        <v>1</v>
      </c>
      <c r="AD8" s="118"/>
      <c r="AE8" s="119"/>
      <c r="AF8" s="119">
        <v>1</v>
      </c>
      <c r="AG8" s="119"/>
      <c r="AH8" s="119"/>
      <c r="AI8" s="119">
        <v>1</v>
      </c>
      <c r="AJ8" s="119"/>
      <c r="AK8" s="119"/>
      <c r="AL8" s="119">
        <v>1</v>
      </c>
      <c r="AM8" s="119"/>
      <c r="AN8" s="119"/>
      <c r="AO8" s="119">
        <v>1</v>
      </c>
    </row>
    <row r="9" spans="1:41" ht="22.5" customHeight="1" x14ac:dyDescent="0.55000000000000004">
      <c r="A9" s="5"/>
      <c r="B9" s="133" t="s">
        <v>66</v>
      </c>
      <c r="C9" s="110"/>
      <c r="D9" s="71"/>
      <c r="E9" s="71"/>
      <c r="F9" s="71"/>
      <c r="G9" s="71"/>
      <c r="H9" s="71">
        <v>30022116</v>
      </c>
      <c r="I9" s="71"/>
      <c r="J9" s="71"/>
      <c r="K9" s="111"/>
      <c r="L9" s="112"/>
      <c r="M9" s="8"/>
      <c r="N9" s="87" t="s">
        <v>174</v>
      </c>
      <c r="O9" s="10">
        <f t="shared" si="1"/>
        <v>1</v>
      </c>
      <c r="P9" s="10">
        <v>18</v>
      </c>
      <c r="Q9" s="11" t="s">
        <v>487</v>
      </c>
      <c r="R9" s="11" t="str">
        <f>VLOOKUP(Q9,[1]Sheet1!C$3:D$87,2,0)</f>
        <v>AMADA-HM1003 10</v>
      </c>
      <c r="S9" s="134">
        <f t="shared" si="0"/>
        <v>200</v>
      </c>
      <c r="Y9" s="50"/>
      <c r="Z9" s="50">
        <v>1</v>
      </c>
      <c r="AA9" s="50"/>
      <c r="AB9" s="50"/>
      <c r="AC9" s="50">
        <v>1</v>
      </c>
      <c r="AD9" s="118"/>
      <c r="AE9" s="119"/>
      <c r="AF9" s="119">
        <v>1</v>
      </c>
      <c r="AG9" s="119"/>
      <c r="AH9" s="119"/>
      <c r="AI9" s="119">
        <v>1</v>
      </c>
      <c r="AJ9" s="119"/>
      <c r="AK9" s="119"/>
      <c r="AL9" s="119">
        <v>1</v>
      </c>
      <c r="AM9" s="119"/>
      <c r="AN9" s="119"/>
      <c r="AO9" s="119">
        <v>1</v>
      </c>
    </row>
    <row r="10" spans="1:41" ht="22.5" customHeight="1" x14ac:dyDescent="0.55000000000000004">
      <c r="A10" s="5"/>
      <c r="B10" s="133" t="s">
        <v>66</v>
      </c>
      <c r="C10" s="110"/>
      <c r="D10" s="71"/>
      <c r="E10" s="71"/>
      <c r="F10" s="71"/>
      <c r="G10" s="71"/>
      <c r="H10" s="71"/>
      <c r="I10" s="71">
        <v>30022117</v>
      </c>
      <c r="J10" s="71"/>
      <c r="K10" s="111"/>
      <c r="L10" s="112"/>
      <c r="M10" s="8"/>
      <c r="N10" s="87" t="s">
        <v>175</v>
      </c>
      <c r="O10" s="10">
        <f t="shared" si="1"/>
        <v>1</v>
      </c>
      <c r="P10" s="10"/>
      <c r="Q10" s="11"/>
      <c r="R10" s="11" t="e">
        <f>VLOOKUP(Q10,[1]Sheet1!C$3:D$87,2,0)</f>
        <v>#N/A</v>
      </c>
      <c r="S10" s="134"/>
      <c r="Y10" s="50"/>
      <c r="Z10" s="50">
        <v>1</v>
      </c>
      <c r="AA10" s="50"/>
      <c r="AB10" s="50"/>
      <c r="AC10" s="50">
        <v>1</v>
      </c>
      <c r="AD10" s="118"/>
      <c r="AE10" s="119"/>
      <c r="AF10" s="119">
        <v>1</v>
      </c>
      <c r="AG10" s="119"/>
      <c r="AH10" s="119"/>
      <c r="AI10" s="119">
        <v>1</v>
      </c>
      <c r="AJ10" s="119"/>
      <c r="AK10" s="119"/>
      <c r="AL10" s="119">
        <v>1</v>
      </c>
      <c r="AM10" s="119"/>
      <c r="AN10" s="119"/>
      <c r="AO10" s="119">
        <v>1</v>
      </c>
    </row>
    <row r="11" spans="1:41" ht="22.5" customHeight="1" x14ac:dyDescent="0.55000000000000004">
      <c r="A11" s="5"/>
      <c r="B11" s="133" t="s">
        <v>66</v>
      </c>
      <c r="C11" s="110"/>
      <c r="D11" s="71"/>
      <c r="E11" s="71"/>
      <c r="F11" s="71"/>
      <c r="G11" s="71"/>
      <c r="H11" s="71"/>
      <c r="I11" s="71"/>
      <c r="J11" s="71">
        <v>10030761</v>
      </c>
      <c r="K11" s="111"/>
      <c r="L11" s="112"/>
      <c r="M11" s="8"/>
      <c r="N11" s="87" t="s">
        <v>173</v>
      </c>
      <c r="O11" s="10">
        <f t="shared" si="1"/>
        <v>1</v>
      </c>
      <c r="P11" s="10"/>
      <c r="Q11" s="11"/>
      <c r="R11" s="11" t="e">
        <f>VLOOKUP(Q11,[1]Sheet1!C$3:D$87,2,0)</f>
        <v>#N/A</v>
      </c>
      <c r="S11" s="134"/>
      <c r="Y11" s="50"/>
      <c r="Z11" s="50">
        <v>1</v>
      </c>
      <c r="AA11" s="50"/>
      <c r="AB11" s="50"/>
      <c r="AC11" s="50">
        <v>1</v>
      </c>
      <c r="AD11" s="118"/>
      <c r="AE11" s="119"/>
      <c r="AF11" s="119">
        <v>1</v>
      </c>
      <c r="AG11" s="119"/>
      <c r="AH11" s="119"/>
      <c r="AI11" s="119">
        <v>1</v>
      </c>
      <c r="AJ11" s="119"/>
      <c r="AK11" s="119"/>
      <c r="AL11" s="119">
        <v>1</v>
      </c>
      <c r="AM11" s="119"/>
      <c r="AN11" s="119"/>
      <c r="AO11" s="119">
        <v>1</v>
      </c>
    </row>
    <row r="12" spans="1:41" ht="22.5" customHeight="1" x14ac:dyDescent="0.55000000000000004">
      <c r="A12" s="5"/>
      <c r="B12" s="133" t="s">
        <v>66</v>
      </c>
      <c r="C12" s="63"/>
      <c r="D12" s="64"/>
      <c r="E12" s="64"/>
      <c r="F12" s="64"/>
      <c r="G12" s="71"/>
      <c r="H12" s="71">
        <v>10030762</v>
      </c>
      <c r="I12" s="64"/>
      <c r="J12" s="64"/>
      <c r="K12" s="71"/>
      <c r="L12" s="101"/>
      <c r="M12" s="8"/>
      <c r="N12" s="87" t="s">
        <v>230</v>
      </c>
      <c r="O12" s="10">
        <f>O8</f>
        <v>1</v>
      </c>
      <c r="P12" s="10"/>
      <c r="Q12" s="11"/>
      <c r="R12" s="11" t="e">
        <f>VLOOKUP(Q12,[1]Sheet1!C$3:D$87,2,0)</f>
        <v>#N/A</v>
      </c>
      <c r="S12" s="134"/>
      <c r="Y12" s="50"/>
      <c r="Z12" s="50">
        <v>1</v>
      </c>
      <c r="AA12" s="50"/>
      <c r="AB12" s="50"/>
      <c r="AC12" s="50">
        <v>1</v>
      </c>
      <c r="AD12" s="118"/>
      <c r="AE12" s="119"/>
      <c r="AF12" s="119">
        <v>1</v>
      </c>
      <c r="AG12" s="119"/>
      <c r="AH12" s="119"/>
      <c r="AI12" s="119">
        <v>1</v>
      </c>
      <c r="AJ12" s="119"/>
      <c r="AK12" s="119"/>
      <c r="AL12" s="119">
        <v>1</v>
      </c>
      <c r="AM12" s="119"/>
      <c r="AN12" s="119"/>
      <c r="AO12" s="119">
        <v>1</v>
      </c>
    </row>
    <row r="13" spans="1:41" ht="22.5" customHeight="1" x14ac:dyDescent="0.55000000000000004">
      <c r="A13" s="5"/>
      <c r="B13" s="133" t="s">
        <v>66</v>
      </c>
      <c r="C13" s="110"/>
      <c r="D13" s="71"/>
      <c r="E13" s="71"/>
      <c r="F13" s="71"/>
      <c r="G13" s="71">
        <v>30022119</v>
      </c>
      <c r="H13" s="71"/>
      <c r="I13" s="71"/>
      <c r="J13" s="71"/>
      <c r="K13" s="111"/>
      <c r="L13" s="112"/>
      <c r="M13" s="8"/>
      <c r="N13" s="87" t="s">
        <v>177</v>
      </c>
      <c r="O13" s="10">
        <f>O6</f>
        <v>1</v>
      </c>
      <c r="P13" s="10">
        <v>9</v>
      </c>
      <c r="Q13" s="11" t="s">
        <v>488</v>
      </c>
      <c r="R13" s="11" t="str">
        <f>VLOOKUP(Q13,[1]Sheet1!C$3:D$87,2,0)</f>
        <v>AMADA-HM1003 9</v>
      </c>
      <c r="S13" s="134">
        <f t="shared" si="0"/>
        <v>400</v>
      </c>
      <c r="Y13" s="50"/>
      <c r="Z13" s="50">
        <v>1</v>
      </c>
      <c r="AA13" s="50"/>
      <c r="AB13" s="50"/>
      <c r="AC13" s="50">
        <v>1</v>
      </c>
      <c r="AD13" s="118"/>
      <c r="AE13" s="119"/>
      <c r="AF13" s="119">
        <v>1</v>
      </c>
      <c r="AG13" s="119"/>
      <c r="AH13" s="119"/>
      <c r="AI13" s="119">
        <v>1</v>
      </c>
      <c r="AJ13" s="119"/>
      <c r="AK13" s="119"/>
      <c r="AL13" s="119">
        <v>1</v>
      </c>
      <c r="AM13" s="119"/>
      <c r="AN13" s="119"/>
      <c r="AO13" s="119">
        <v>1</v>
      </c>
    </row>
    <row r="14" spans="1:41" ht="22.5" customHeight="1" x14ac:dyDescent="0.55000000000000004">
      <c r="A14" s="5"/>
      <c r="B14" s="133" t="s">
        <v>66</v>
      </c>
      <c r="C14" s="110"/>
      <c r="D14" s="71"/>
      <c r="E14" s="71"/>
      <c r="F14" s="71"/>
      <c r="G14" s="71"/>
      <c r="H14" s="71">
        <v>30022120</v>
      </c>
      <c r="I14" s="71"/>
      <c r="J14" s="71"/>
      <c r="K14" s="111"/>
      <c r="L14" s="112"/>
      <c r="M14" s="8"/>
      <c r="N14" s="87" t="s">
        <v>178</v>
      </c>
      <c r="O14" s="10">
        <f t="shared" ref="O14:O15" si="2">O13</f>
        <v>1</v>
      </c>
      <c r="P14" s="10"/>
      <c r="Q14" s="11"/>
      <c r="R14" s="11" t="e">
        <f>VLOOKUP(Q14,[1]Sheet1!C$3:D$87,2,0)</f>
        <v>#N/A</v>
      </c>
      <c r="S14" s="134"/>
      <c r="Y14" s="50"/>
      <c r="Z14" s="50">
        <v>1</v>
      </c>
      <c r="AA14" s="50"/>
      <c r="AB14" s="50"/>
      <c r="AC14" s="50">
        <v>1</v>
      </c>
      <c r="AD14" s="118"/>
      <c r="AE14" s="119"/>
      <c r="AF14" s="119">
        <v>1</v>
      </c>
      <c r="AG14" s="119"/>
      <c r="AH14" s="119"/>
      <c r="AI14" s="119">
        <v>1</v>
      </c>
      <c r="AJ14" s="119"/>
      <c r="AK14" s="119"/>
      <c r="AL14" s="119">
        <v>1</v>
      </c>
      <c r="AM14" s="119"/>
      <c r="AN14" s="119"/>
      <c r="AO14" s="119">
        <v>1</v>
      </c>
    </row>
    <row r="15" spans="1:41" ht="22.5" customHeight="1" x14ac:dyDescent="0.55000000000000004">
      <c r="A15" s="5"/>
      <c r="B15" s="52" t="s">
        <v>66</v>
      </c>
      <c r="C15" s="110"/>
      <c r="D15" s="71"/>
      <c r="E15" s="71"/>
      <c r="F15" s="71"/>
      <c r="G15" s="71"/>
      <c r="H15" s="71"/>
      <c r="I15" s="71">
        <v>10030763</v>
      </c>
      <c r="J15" s="71"/>
      <c r="K15" s="111"/>
      <c r="L15" s="112"/>
      <c r="M15" s="8"/>
      <c r="N15" s="87" t="s">
        <v>179</v>
      </c>
      <c r="O15" s="10">
        <f t="shared" si="2"/>
        <v>1</v>
      </c>
      <c r="P15" s="10"/>
      <c r="Q15" s="11"/>
      <c r="R15" s="11" t="e">
        <f>VLOOKUP(Q15,[1]Sheet1!C$3:D$87,2,0)</f>
        <v>#N/A</v>
      </c>
      <c r="S15" s="134"/>
      <c r="Y15" s="50"/>
      <c r="Z15" s="50">
        <v>1</v>
      </c>
      <c r="AA15" s="50"/>
      <c r="AB15" s="50"/>
      <c r="AC15" s="50">
        <v>1</v>
      </c>
      <c r="AD15" s="118"/>
      <c r="AE15" s="119"/>
      <c r="AF15" s="119">
        <v>1</v>
      </c>
      <c r="AG15" s="119"/>
      <c r="AH15" s="119"/>
      <c r="AI15" s="119">
        <v>1</v>
      </c>
      <c r="AJ15" s="119"/>
      <c r="AK15" s="119"/>
      <c r="AL15" s="119">
        <v>1</v>
      </c>
      <c r="AM15" s="119"/>
      <c r="AN15" s="119"/>
      <c r="AO15" s="119">
        <v>1</v>
      </c>
    </row>
    <row r="16" spans="1:41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>
        <v>30022121</v>
      </c>
      <c r="H16" s="71"/>
      <c r="I16" s="71"/>
      <c r="J16" s="71"/>
      <c r="K16" s="111"/>
      <c r="L16" s="112"/>
      <c r="M16" s="8"/>
      <c r="N16" s="87" t="s">
        <v>181</v>
      </c>
      <c r="O16" s="10">
        <f>O6*2</f>
        <v>2</v>
      </c>
      <c r="P16" s="10">
        <v>27</v>
      </c>
      <c r="Q16" s="11" t="s">
        <v>489</v>
      </c>
      <c r="R16" s="11" t="str">
        <f>VLOOKUP(Q16,[1]Sheet1!C$3:D$87,2,0)</f>
        <v>AMADA-HM1003 4</v>
      </c>
      <c r="S16" s="134">
        <f t="shared" si="0"/>
        <v>133.33333333333334</v>
      </c>
      <c r="Y16" s="50"/>
      <c r="Z16" s="50">
        <v>1</v>
      </c>
      <c r="AA16" s="50"/>
      <c r="AB16" s="50"/>
      <c r="AC16" s="50">
        <v>1</v>
      </c>
      <c r="AD16" s="118"/>
      <c r="AE16" s="119"/>
      <c r="AF16" s="119">
        <v>1</v>
      </c>
      <c r="AG16" s="119"/>
      <c r="AH16" s="119"/>
      <c r="AI16" s="119">
        <v>1</v>
      </c>
      <c r="AJ16" s="119"/>
      <c r="AK16" s="119"/>
      <c r="AL16" s="119">
        <v>1</v>
      </c>
      <c r="AM16" s="119"/>
      <c r="AN16" s="119"/>
      <c r="AO16" s="119">
        <v>1</v>
      </c>
    </row>
    <row r="17" spans="1:41" ht="22.5" customHeight="1" x14ac:dyDescent="0.55000000000000004">
      <c r="A17" s="5"/>
      <c r="B17" s="52" t="s">
        <v>66</v>
      </c>
      <c r="C17" s="110"/>
      <c r="D17" s="64"/>
      <c r="E17" s="64"/>
      <c r="F17" s="64"/>
      <c r="G17" s="71"/>
      <c r="H17" s="71">
        <v>10030764</v>
      </c>
      <c r="I17" s="71"/>
      <c r="J17" s="71"/>
      <c r="K17" s="111"/>
      <c r="L17" s="112"/>
      <c r="M17" s="8"/>
      <c r="N17" s="87" t="s">
        <v>180</v>
      </c>
      <c r="O17" s="10">
        <f>O16</f>
        <v>2</v>
      </c>
      <c r="P17" s="10"/>
      <c r="Q17" s="11"/>
      <c r="R17" s="11" t="e">
        <f>VLOOKUP(Q17,[1]Sheet1!C$3:D$87,2,0)</f>
        <v>#N/A</v>
      </c>
      <c r="S17" s="134"/>
      <c r="Y17" s="50"/>
      <c r="Z17" s="50">
        <v>1</v>
      </c>
      <c r="AA17" s="50"/>
      <c r="AB17" s="50"/>
      <c r="AC17" s="50">
        <v>1</v>
      </c>
      <c r="AD17" s="118"/>
      <c r="AE17" s="119"/>
      <c r="AF17" s="119">
        <v>1</v>
      </c>
      <c r="AG17" s="119"/>
      <c r="AH17" s="119"/>
      <c r="AI17" s="119">
        <v>1</v>
      </c>
      <c r="AJ17" s="119"/>
      <c r="AK17" s="119"/>
      <c r="AL17" s="119">
        <v>1</v>
      </c>
      <c r="AM17" s="119"/>
      <c r="AN17" s="119"/>
      <c r="AO17" s="119">
        <v>1</v>
      </c>
    </row>
    <row r="18" spans="1:41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>
        <v>30023058</v>
      </c>
      <c r="H18" s="71"/>
      <c r="I18" s="71"/>
      <c r="J18" s="71"/>
      <c r="K18" s="111"/>
      <c r="L18" s="112"/>
      <c r="M18" s="8"/>
      <c r="N18" s="87" t="s">
        <v>182</v>
      </c>
      <c r="O18" s="10">
        <f>O6</f>
        <v>1</v>
      </c>
      <c r="P18" s="10">
        <f>40+40</f>
        <v>80</v>
      </c>
      <c r="Q18" s="11" t="s">
        <v>490</v>
      </c>
      <c r="R18" s="11" t="str">
        <f>VLOOKUP(Q18,[1]Sheet1!C$3:D$87,2,0)</f>
        <v>Spot 50KVA 2</v>
      </c>
      <c r="S18" s="134">
        <f t="shared" si="0"/>
        <v>45</v>
      </c>
      <c r="Y18" s="50"/>
      <c r="Z18" s="50">
        <v>1</v>
      </c>
      <c r="AA18" s="50"/>
      <c r="AB18" s="50"/>
      <c r="AC18" s="50">
        <v>1</v>
      </c>
      <c r="AD18" s="118"/>
      <c r="AE18" s="119"/>
      <c r="AF18" s="119">
        <v>1</v>
      </c>
      <c r="AG18" s="119"/>
      <c r="AH18" s="119"/>
      <c r="AI18" s="119">
        <v>1</v>
      </c>
      <c r="AJ18" s="119"/>
      <c r="AK18" s="119"/>
      <c r="AL18" s="119">
        <v>1</v>
      </c>
      <c r="AM18" s="119"/>
      <c r="AN18" s="119"/>
      <c r="AO18" s="119">
        <v>1</v>
      </c>
    </row>
    <row r="19" spans="1:41" ht="22.5" customHeight="1" x14ac:dyDescent="0.55000000000000004">
      <c r="A19" s="5"/>
      <c r="B19" s="52"/>
      <c r="C19" s="110"/>
      <c r="D19" s="71"/>
      <c r="E19" s="71"/>
      <c r="F19" s="71"/>
      <c r="G19" s="71"/>
      <c r="H19" s="71"/>
      <c r="I19" s="71"/>
      <c r="J19" s="71"/>
      <c r="K19" s="111"/>
      <c r="L19" s="112"/>
      <c r="M19" s="8"/>
      <c r="N19" s="87"/>
      <c r="O19" s="10"/>
      <c r="P19" s="10">
        <f>75+75</f>
        <v>150</v>
      </c>
      <c r="Q19" s="11" t="s">
        <v>491</v>
      </c>
      <c r="R19" s="11" t="str">
        <f>VLOOKUP(Q19,[1]Sheet1!C$3:D$87,2,0)</f>
        <v>Spot 50KVA 3</v>
      </c>
      <c r="S19" s="134">
        <f t="shared" si="0"/>
        <v>24</v>
      </c>
      <c r="Y19" s="50"/>
      <c r="Z19" s="50">
        <v>1</v>
      </c>
      <c r="AA19" s="50"/>
      <c r="AB19" s="50"/>
      <c r="AC19" s="50">
        <v>1</v>
      </c>
      <c r="AD19" s="118"/>
      <c r="AE19" s="119"/>
      <c r="AF19" s="119">
        <v>1</v>
      </c>
      <c r="AG19" s="119"/>
      <c r="AH19" s="119"/>
      <c r="AI19" s="119">
        <v>1</v>
      </c>
      <c r="AJ19" s="119"/>
      <c r="AK19" s="119"/>
      <c r="AL19" s="119">
        <v>1</v>
      </c>
      <c r="AM19" s="119"/>
      <c r="AN19" s="119"/>
      <c r="AO19" s="119">
        <v>1</v>
      </c>
    </row>
    <row r="20" spans="1:41" ht="22.5" customHeight="1" x14ac:dyDescent="0.55000000000000004">
      <c r="A20" s="5"/>
      <c r="B20" s="52"/>
      <c r="C20" s="110"/>
      <c r="D20" s="71"/>
      <c r="E20" s="71"/>
      <c r="F20" s="71"/>
      <c r="G20" s="71"/>
      <c r="H20" s="71"/>
      <c r="I20" s="71"/>
      <c r="J20" s="71"/>
      <c r="K20" s="111"/>
      <c r="L20" s="112"/>
      <c r="M20" s="8"/>
      <c r="N20" s="87"/>
      <c r="O20" s="10"/>
      <c r="P20" s="10">
        <f>45+80</f>
        <v>125</v>
      </c>
      <c r="Q20" s="11" t="s">
        <v>492</v>
      </c>
      <c r="R20" s="11" t="str">
        <f>VLOOKUP(Q20,[1]Sheet1!C$3:D$87,2,0)</f>
        <v>Spot 50KVA 5</v>
      </c>
      <c r="S20" s="134">
        <f t="shared" si="0"/>
        <v>28.8</v>
      </c>
      <c r="Y20" s="50"/>
      <c r="Z20" s="50">
        <v>1</v>
      </c>
      <c r="AA20" s="50"/>
      <c r="AB20" s="50"/>
      <c r="AC20" s="50">
        <v>1</v>
      </c>
      <c r="AD20" s="118"/>
      <c r="AE20" s="119"/>
      <c r="AF20" s="119">
        <v>1</v>
      </c>
      <c r="AG20" s="119"/>
      <c r="AH20" s="119"/>
      <c r="AI20" s="119">
        <v>1</v>
      </c>
      <c r="AJ20" s="119"/>
      <c r="AK20" s="119"/>
      <c r="AL20" s="119">
        <v>1</v>
      </c>
      <c r="AM20" s="119"/>
      <c r="AN20" s="119"/>
      <c r="AO20" s="119">
        <v>1</v>
      </c>
    </row>
    <row r="21" spans="1:41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>
        <v>30023056</v>
      </c>
      <c r="I21" s="71"/>
      <c r="J21" s="71"/>
      <c r="K21" s="111"/>
      <c r="L21" s="112"/>
      <c r="M21" s="8"/>
      <c r="N21" s="87" t="s">
        <v>183</v>
      </c>
      <c r="O21" s="10">
        <f>O18</f>
        <v>1</v>
      </c>
      <c r="P21" s="10">
        <v>54</v>
      </c>
      <c r="Q21" s="11" t="s">
        <v>493</v>
      </c>
      <c r="R21" s="11" t="str">
        <f>VLOOKUP(Q21,[1]Sheet1!C$3:D$87,2,0)</f>
        <v>TRUMPF-TruBend5130</v>
      </c>
      <c r="S21" s="134">
        <f t="shared" si="0"/>
        <v>66.666666666666671</v>
      </c>
      <c r="Y21" s="50"/>
      <c r="Z21" s="50">
        <v>1</v>
      </c>
      <c r="AA21" s="50"/>
      <c r="AB21" s="50"/>
      <c r="AC21" s="50">
        <v>1</v>
      </c>
      <c r="AD21" s="118"/>
      <c r="AE21" s="119"/>
      <c r="AF21" s="119">
        <v>1</v>
      </c>
      <c r="AG21" s="119"/>
      <c r="AH21" s="119"/>
      <c r="AI21" s="119">
        <v>1</v>
      </c>
      <c r="AJ21" s="119"/>
      <c r="AK21" s="119"/>
      <c r="AL21" s="119">
        <v>1</v>
      </c>
      <c r="AM21" s="119"/>
      <c r="AN21" s="119"/>
      <c r="AO21" s="119">
        <v>1</v>
      </c>
    </row>
    <row r="22" spans="1:41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>
        <v>10034385</v>
      </c>
      <c r="J22" s="71"/>
      <c r="K22" s="71"/>
      <c r="L22" s="111"/>
      <c r="M22" s="8"/>
      <c r="N22" s="87" t="s">
        <v>184</v>
      </c>
      <c r="O22" s="10">
        <f>O21</f>
        <v>1</v>
      </c>
      <c r="P22" s="10"/>
      <c r="Q22" s="11"/>
      <c r="R22" s="11" t="e">
        <f>VLOOKUP(Q22,[1]Sheet1!C$3:D$87,2,0)</f>
        <v>#N/A</v>
      </c>
      <c r="S22" s="134"/>
      <c r="Y22" s="50"/>
      <c r="Z22" s="50">
        <v>1</v>
      </c>
      <c r="AA22" s="50"/>
      <c r="AB22" s="50"/>
      <c r="AC22" s="50">
        <v>1</v>
      </c>
      <c r="AD22" s="118"/>
      <c r="AE22" s="119"/>
      <c r="AF22" s="119">
        <v>1</v>
      </c>
      <c r="AG22" s="119"/>
      <c r="AH22" s="119"/>
      <c r="AI22" s="119">
        <v>1</v>
      </c>
      <c r="AJ22" s="119"/>
      <c r="AK22" s="119"/>
      <c r="AL22" s="119">
        <v>1</v>
      </c>
      <c r="AM22" s="119"/>
      <c r="AN22" s="119"/>
      <c r="AO22" s="119">
        <v>1</v>
      </c>
    </row>
    <row r="23" spans="1:41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>
        <v>30023060</v>
      </c>
      <c r="I23" s="71"/>
      <c r="J23" s="71"/>
      <c r="K23" s="71"/>
      <c r="L23" s="111"/>
      <c r="M23" s="8"/>
      <c r="N23" s="87" t="s">
        <v>190</v>
      </c>
      <c r="O23" s="10">
        <f>O18</f>
        <v>1</v>
      </c>
      <c r="P23" s="10">
        <v>50</v>
      </c>
      <c r="Q23" s="11" t="s">
        <v>494</v>
      </c>
      <c r="R23" s="11" t="str">
        <f>VLOOKUP(Q23,[1]Sheet1!C$3:D$87,2,0)</f>
        <v>Spot 50KVA 4</v>
      </c>
      <c r="S23" s="134">
        <f t="shared" si="0"/>
        <v>72</v>
      </c>
      <c r="Y23" s="50"/>
      <c r="Z23" s="50">
        <v>1</v>
      </c>
      <c r="AA23" s="50"/>
      <c r="AB23" s="50"/>
      <c r="AC23" s="50">
        <v>1</v>
      </c>
      <c r="AD23" s="118"/>
      <c r="AE23" s="119"/>
      <c r="AF23" s="119">
        <v>1</v>
      </c>
      <c r="AG23" s="119"/>
      <c r="AH23" s="119"/>
      <c r="AI23" s="119">
        <v>1</v>
      </c>
      <c r="AJ23" s="119"/>
      <c r="AK23" s="119"/>
      <c r="AL23" s="119">
        <v>1</v>
      </c>
      <c r="AM23" s="119"/>
      <c r="AN23" s="119"/>
      <c r="AO23" s="119">
        <v>1</v>
      </c>
    </row>
    <row r="24" spans="1:41" ht="22.5" customHeight="1" x14ac:dyDescent="0.55000000000000004">
      <c r="A24" s="5"/>
      <c r="B24" s="52" t="s">
        <v>66</v>
      </c>
      <c r="C24" s="110"/>
      <c r="D24" s="71"/>
      <c r="E24" s="71"/>
      <c r="F24" s="71"/>
      <c r="G24" s="71"/>
      <c r="H24" s="71"/>
      <c r="I24" s="129">
        <v>30023059</v>
      </c>
      <c r="J24" s="71"/>
      <c r="K24" s="71"/>
      <c r="L24" s="111"/>
      <c r="M24" s="8"/>
      <c r="N24" s="87" t="s">
        <v>189</v>
      </c>
      <c r="O24" s="10">
        <f>O23</f>
        <v>1</v>
      </c>
      <c r="P24" s="10">
        <v>12</v>
      </c>
      <c r="Q24" s="11" t="s">
        <v>495</v>
      </c>
      <c r="R24" s="11" t="str">
        <f>VLOOKUP(Q24,[1]Sheet1!C$3:D$87,2,0)</f>
        <v>110TON-Press 2</v>
      </c>
      <c r="S24" s="134">
        <f t="shared" si="0"/>
        <v>300</v>
      </c>
      <c r="Y24" s="50"/>
      <c r="Z24" s="50">
        <v>1</v>
      </c>
      <c r="AA24" s="50"/>
      <c r="AB24" s="50"/>
      <c r="AC24" s="50">
        <v>1</v>
      </c>
      <c r="AD24" s="118"/>
      <c r="AE24" s="119"/>
      <c r="AF24" s="119">
        <v>1</v>
      </c>
      <c r="AG24" s="119"/>
      <c r="AH24" s="119"/>
      <c r="AI24" s="119">
        <v>1</v>
      </c>
      <c r="AJ24" s="119"/>
      <c r="AK24" s="119"/>
      <c r="AL24" s="119">
        <v>1</v>
      </c>
      <c r="AM24" s="119"/>
      <c r="AN24" s="119"/>
      <c r="AO24" s="119">
        <v>1</v>
      </c>
    </row>
    <row r="25" spans="1:41" ht="22.5" customHeight="1" x14ac:dyDescent="0.55000000000000004">
      <c r="A25" s="5"/>
      <c r="B25" s="52" t="s">
        <v>66</v>
      </c>
      <c r="C25" s="110"/>
      <c r="D25" s="71"/>
      <c r="E25" s="71"/>
      <c r="F25" s="71"/>
      <c r="G25" s="71"/>
      <c r="H25" s="71"/>
      <c r="I25" s="71"/>
      <c r="J25" s="71">
        <v>10034386</v>
      </c>
      <c r="K25" s="71"/>
      <c r="L25" s="111"/>
      <c r="M25" s="8"/>
      <c r="N25" s="87" t="s">
        <v>188</v>
      </c>
      <c r="O25" s="10">
        <f t="shared" ref="O25" si="3">O22</f>
        <v>1</v>
      </c>
      <c r="P25" s="10"/>
      <c r="Q25" s="11"/>
      <c r="R25" s="11" t="e">
        <f>VLOOKUP(Q25,[1]Sheet1!C$3:D$87,2,0)</f>
        <v>#N/A</v>
      </c>
      <c r="S25" s="134"/>
      <c r="Y25" s="50"/>
      <c r="Z25" s="50">
        <v>1</v>
      </c>
      <c r="AA25" s="50"/>
      <c r="AB25" s="50"/>
      <c r="AC25" s="50">
        <v>1</v>
      </c>
      <c r="AD25" s="118"/>
      <c r="AE25" s="119"/>
      <c r="AF25" s="119">
        <v>1</v>
      </c>
      <c r="AG25" s="119"/>
      <c r="AH25" s="119"/>
      <c r="AI25" s="119">
        <v>1</v>
      </c>
      <c r="AJ25" s="119"/>
      <c r="AK25" s="119"/>
      <c r="AL25" s="119">
        <v>1</v>
      </c>
      <c r="AM25" s="119"/>
      <c r="AN25" s="119"/>
      <c r="AO25" s="119">
        <v>1</v>
      </c>
    </row>
    <row r="26" spans="1:41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>
        <v>30023055</v>
      </c>
      <c r="J26" s="71"/>
      <c r="K26" s="71"/>
      <c r="L26" s="71"/>
      <c r="M26" s="8"/>
      <c r="N26" s="87" t="s">
        <v>187</v>
      </c>
      <c r="O26" s="10">
        <f>O23</f>
        <v>1</v>
      </c>
      <c r="P26" s="10">
        <v>18</v>
      </c>
      <c r="Q26" s="11" t="s">
        <v>496</v>
      </c>
      <c r="R26" s="11" t="str">
        <f>VLOOKUP(Q26,[1]Sheet1!C$3:D$87,2,0)</f>
        <v>AMADA-HM1003 7</v>
      </c>
      <c r="S26" s="134">
        <f t="shared" si="0"/>
        <v>200</v>
      </c>
      <c r="Y26" s="50"/>
      <c r="Z26" s="50">
        <v>1</v>
      </c>
      <c r="AA26" s="50"/>
      <c r="AB26" s="50"/>
      <c r="AC26" s="50">
        <v>1</v>
      </c>
      <c r="AD26" s="118"/>
      <c r="AE26" s="119"/>
      <c r="AF26" s="119">
        <v>1</v>
      </c>
      <c r="AG26" s="119"/>
      <c r="AH26" s="119"/>
      <c r="AI26" s="119">
        <v>1</v>
      </c>
      <c r="AJ26" s="119"/>
      <c r="AK26" s="119"/>
      <c r="AL26" s="119">
        <v>1</v>
      </c>
      <c r="AM26" s="119"/>
      <c r="AN26" s="119"/>
      <c r="AO26" s="119">
        <v>1</v>
      </c>
    </row>
    <row r="27" spans="1:41" ht="22.5" customHeight="1" x14ac:dyDescent="0.55000000000000004">
      <c r="A27" s="5"/>
      <c r="B27" s="52" t="s">
        <v>66</v>
      </c>
      <c r="C27" s="110"/>
      <c r="D27" s="64"/>
      <c r="E27" s="64"/>
      <c r="F27" s="64"/>
      <c r="G27" s="64"/>
      <c r="H27" s="71"/>
      <c r="I27" s="71"/>
      <c r="J27" s="71">
        <v>10030768</v>
      </c>
      <c r="K27" s="71"/>
      <c r="L27" s="71"/>
      <c r="M27" s="8"/>
      <c r="N27" s="87" t="s">
        <v>185</v>
      </c>
      <c r="O27" s="10">
        <f>O26</f>
        <v>1</v>
      </c>
      <c r="P27" s="10"/>
      <c r="Q27" s="11"/>
      <c r="R27" s="11" t="e">
        <f>VLOOKUP(Q27,[1]Sheet1!C$3:D$87,2,0)</f>
        <v>#N/A</v>
      </c>
      <c r="S27" s="134"/>
      <c r="Y27" s="50"/>
      <c r="Z27" s="50">
        <v>1</v>
      </c>
      <c r="AA27" s="50"/>
      <c r="AB27" s="50"/>
      <c r="AC27" s="50">
        <v>1</v>
      </c>
      <c r="AD27" s="118"/>
      <c r="AE27" s="119"/>
      <c r="AF27" s="119">
        <v>1</v>
      </c>
      <c r="AG27" s="119"/>
      <c r="AH27" s="119"/>
      <c r="AI27" s="119">
        <v>1</v>
      </c>
      <c r="AJ27" s="119"/>
      <c r="AK27" s="119"/>
      <c r="AL27" s="119">
        <v>1</v>
      </c>
      <c r="AM27" s="119"/>
      <c r="AN27" s="119"/>
      <c r="AO27" s="119">
        <v>1</v>
      </c>
    </row>
    <row r="28" spans="1:41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>
        <v>30023062</v>
      </c>
      <c r="I28" s="71"/>
      <c r="J28" s="71"/>
      <c r="K28" s="111"/>
      <c r="L28" s="112"/>
      <c r="M28" s="8"/>
      <c r="N28" s="87" t="s">
        <v>193</v>
      </c>
      <c r="O28" s="10">
        <f>O18</f>
        <v>1</v>
      </c>
      <c r="P28" s="10">
        <v>50</v>
      </c>
      <c r="Q28" s="11" t="s">
        <v>494</v>
      </c>
      <c r="R28" s="11" t="str">
        <f>VLOOKUP(Q28,[1]Sheet1!C$3:D$87,2,0)</f>
        <v>Spot 50KVA 4</v>
      </c>
      <c r="S28" s="134">
        <f t="shared" si="0"/>
        <v>72</v>
      </c>
      <c r="Y28" s="50"/>
      <c r="Z28" s="50">
        <v>1</v>
      </c>
      <c r="AA28" s="50"/>
      <c r="AB28" s="50"/>
      <c r="AC28" s="50">
        <v>1</v>
      </c>
      <c r="AD28" s="118"/>
      <c r="AE28" s="119"/>
      <c r="AF28" s="119">
        <v>1</v>
      </c>
      <c r="AG28" s="119"/>
      <c r="AH28" s="119"/>
      <c r="AI28" s="119">
        <v>1</v>
      </c>
      <c r="AJ28" s="119"/>
      <c r="AK28" s="119"/>
      <c r="AL28" s="119">
        <v>1</v>
      </c>
      <c r="AM28" s="119"/>
      <c r="AN28" s="119"/>
      <c r="AO28" s="119">
        <v>1</v>
      </c>
    </row>
    <row r="29" spans="1:41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129">
        <v>30023061</v>
      </c>
      <c r="J29" s="71"/>
      <c r="K29" s="111"/>
      <c r="L29" s="112"/>
      <c r="M29" s="8"/>
      <c r="N29" s="87" t="s">
        <v>192</v>
      </c>
      <c r="O29" s="10">
        <f>O28</f>
        <v>1</v>
      </c>
      <c r="P29" s="10">
        <v>12</v>
      </c>
      <c r="Q29" s="11" t="s">
        <v>495</v>
      </c>
      <c r="R29" s="11" t="str">
        <f>VLOOKUP(Q29,[1]Sheet1!C$3:D$87,2,0)</f>
        <v>110TON-Press 2</v>
      </c>
      <c r="S29" s="134">
        <f t="shared" si="0"/>
        <v>300</v>
      </c>
      <c r="Y29" s="50"/>
      <c r="Z29" s="50">
        <v>1</v>
      </c>
      <c r="AA29" s="50"/>
      <c r="AB29" s="50"/>
      <c r="AC29" s="50">
        <v>1</v>
      </c>
      <c r="AD29" s="118"/>
      <c r="AE29" s="119"/>
      <c r="AF29" s="119">
        <v>1</v>
      </c>
      <c r="AG29" s="119"/>
      <c r="AH29" s="119"/>
      <c r="AI29" s="119">
        <v>1</v>
      </c>
      <c r="AJ29" s="119"/>
      <c r="AK29" s="119"/>
      <c r="AL29" s="119">
        <v>1</v>
      </c>
      <c r="AM29" s="119"/>
      <c r="AN29" s="119"/>
      <c r="AO29" s="119">
        <v>1</v>
      </c>
    </row>
    <row r="30" spans="1:41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71"/>
      <c r="I30" s="71"/>
      <c r="J30" s="71">
        <v>10034387</v>
      </c>
      <c r="K30" s="111"/>
      <c r="L30" s="112"/>
      <c r="M30" s="8"/>
      <c r="N30" s="87" t="s">
        <v>191</v>
      </c>
      <c r="O30" s="10">
        <f>O29</f>
        <v>1</v>
      </c>
      <c r="P30" s="10"/>
      <c r="Q30" s="11"/>
      <c r="R30" s="11" t="e">
        <f>VLOOKUP(Q30,[1]Sheet1!C$3:D$87,2,0)</f>
        <v>#N/A</v>
      </c>
      <c r="S30" s="134"/>
      <c r="Y30" s="50"/>
      <c r="Z30" s="50">
        <v>1</v>
      </c>
      <c r="AA30" s="50"/>
      <c r="AB30" s="50"/>
      <c r="AC30" s="50">
        <v>1</v>
      </c>
      <c r="AD30" s="118"/>
      <c r="AE30" s="119"/>
      <c r="AF30" s="119">
        <v>1</v>
      </c>
      <c r="AG30" s="119"/>
      <c r="AH30" s="119"/>
      <c r="AI30" s="119">
        <v>1</v>
      </c>
      <c r="AJ30" s="119"/>
      <c r="AK30" s="119"/>
      <c r="AL30" s="119">
        <v>1</v>
      </c>
      <c r="AM30" s="119"/>
      <c r="AN30" s="119"/>
      <c r="AO30" s="119">
        <v>1</v>
      </c>
    </row>
    <row r="31" spans="1:41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>
        <v>30023055</v>
      </c>
      <c r="J31" s="71"/>
      <c r="K31" s="71"/>
      <c r="L31" s="112"/>
      <c r="M31" s="8"/>
      <c r="N31" s="87" t="s">
        <v>187</v>
      </c>
      <c r="O31" s="10">
        <f>O28</f>
        <v>1</v>
      </c>
      <c r="P31" s="10">
        <v>18</v>
      </c>
      <c r="Q31" s="11" t="s">
        <v>72</v>
      </c>
      <c r="R31" s="11" t="e">
        <f>VLOOKUP(Q31,[1]Sheet1!C$3:D$87,2,0)</f>
        <v>#N/A</v>
      </c>
      <c r="S31" s="134">
        <f t="shared" si="0"/>
        <v>200</v>
      </c>
      <c r="Y31" s="50"/>
      <c r="Z31" s="50">
        <v>1</v>
      </c>
      <c r="AA31" s="50"/>
      <c r="AB31" s="50"/>
      <c r="AC31" s="50">
        <v>1</v>
      </c>
      <c r="AD31" s="118"/>
      <c r="AE31" s="119"/>
      <c r="AF31" s="119">
        <v>1</v>
      </c>
      <c r="AG31" s="119"/>
      <c r="AH31" s="119"/>
      <c r="AI31" s="119">
        <v>1</v>
      </c>
      <c r="AJ31" s="119"/>
      <c r="AK31" s="119"/>
      <c r="AL31" s="119">
        <v>1</v>
      </c>
      <c r="AM31" s="119"/>
      <c r="AN31" s="119"/>
      <c r="AO31" s="119">
        <v>1</v>
      </c>
    </row>
    <row r="32" spans="1:41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>
        <v>10030768</v>
      </c>
      <c r="K32" s="71"/>
      <c r="L32" s="112"/>
      <c r="M32" s="8"/>
      <c r="N32" s="87" t="s">
        <v>185</v>
      </c>
      <c r="O32" s="10">
        <f>O31</f>
        <v>1</v>
      </c>
      <c r="P32" s="10"/>
      <c r="Q32" s="11"/>
      <c r="R32" s="11" t="e">
        <f>VLOOKUP(Q32,[1]Sheet1!C$3:D$87,2,0)</f>
        <v>#N/A</v>
      </c>
      <c r="S32" s="134"/>
      <c r="Y32" s="50"/>
      <c r="Z32" s="50">
        <v>1</v>
      </c>
      <c r="AA32" s="50"/>
      <c r="AB32" s="50"/>
      <c r="AC32" s="50">
        <v>1</v>
      </c>
      <c r="AD32" s="118"/>
      <c r="AE32" s="119"/>
      <c r="AF32" s="119">
        <v>1</v>
      </c>
      <c r="AG32" s="119"/>
      <c r="AH32" s="119"/>
      <c r="AI32" s="119">
        <v>1</v>
      </c>
      <c r="AJ32" s="119"/>
      <c r="AK32" s="119"/>
      <c r="AL32" s="119">
        <v>1</v>
      </c>
      <c r="AM32" s="119"/>
      <c r="AN32" s="119"/>
      <c r="AO32" s="119">
        <v>1</v>
      </c>
    </row>
    <row r="33" spans="1:42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9">
        <v>30023063</v>
      </c>
      <c r="I33" s="71"/>
      <c r="J33" s="71"/>
      <c r="K33" s="111"/>
      <c r="L33" s="112"/>
      <c r="M33" s="8"/>
      <c r="N33" s="87" t="s">
        <v>196</v>
      </c>
      <c r="O33" s="10">
        <f>O18</f>
        <v>1</v>
      </c>
      <c r="P33" s="10">
        <v>12</v>
      </c>
      <c r="Q33" s="11" t="s">
        <v>85</v>
      </c>
      <c r="R33" s="11" t="str">
        <f>VLOOKUP(Q33,[1]Sheet1!C$3:D$87,2,0)</f>
        <v>110TON-Press 1</v>
      </c>
      <c r="S33" s="134">
        <f t="shared" si="0"/>
        <v>300</v>
      </c>
      <c r="Y33" s="50"/>
      <c r="Z33" s="50">
        <v>1</v>
      </c>
      <c r="AA33" s="50"/>
      <c r="AB33" s="50"/>
      <c r="AC33" s="50">
        <v>1</v>
      </c>
      <c r="AD33" s="118"/>
      <c r="AE33" s="119"/>
      <c r="AF33" s="119">
        <v>1</v>
      </c>
      <c r="AG33" s="119"/>
      <c r="AH33" s="119"/>
      <c r="AI33" s="119">
        <v>1</v>
      </c>
      <c r="AJ33" s="119"/>
      <c r="AK33" s="119"/>
      <c r="AL33" s="119">
        <v>1</v>
      </c>
      <c r="AM33" s="119"/>
      <c r="AN33" s="119"/>
      <c r="AO33" s="119">
        <v>1</v>
      </c>
    </row>
    <row r="34" spans="1:42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11" t="e">
        <f>VLOOKUP(Q34,[1]Sheet1!C$3:D$87,2,0)</f>
        <v>#N/A</v>
      </c>
      <c r="S34" s="134"/>
      <c r="Y34" s="50"/>
      <c r="Z34" s="50">
        <v>1</v>
      </c>
      <c r="AA34" s="50"/>
      <c r="AB34" s="50"/>
      <c r="AC34" s="50">
        <v>1</v>
      </c>
      <c r="AD34" s="118"/>
      <c r="AE34" s="119"/>
      <c r="AF34" s="119">
        <v>1</v>
      </c>
      <c r="AG34" s="119"/>
      <c r="AH34" s="119"/>
      <c r="AI34" s="119">
        <v>1</v>
      </c>
      <c r="AJ34" s="119"/>
      <c r="AK34" s="119"/>
      <c r="AL34" s="119">
        <v>1</v>
      </c>
      <c r="AM34" s="119"/>
      <c r="AN34" s="119"/>
      <c r="AO34" s="119">
        <v>1</v>
      </c>
    </row>
    <row r="35" spans="1:42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9">
        <v>30023064</v>
      </c>
      <c r="I35" s="71"/>
      <c r="J35" s="71"/>
      <c r="K35" s="71"/>
      <c r="L35" s="112"/>
      <c r="M35" s="8"/>
      <c r="N35" s="87" t="s">
        <v>197</v>
      </c>
      <c r="O35" s="10">
        <f>O18</f>
        <v>1</v>
      </c>
      <c r="P35" s="10">
        <v>12</v>
      </c>
      <c r="Q35" s="11" t="s">
        <v>85</v>
      </c>
      <c r="R35" s="11" t="str">
        <f>VLOOKUP(Q35,[1]Sheet1!C$3:D$87,2,0)</f>
        <v>110TON-Press 1</v>
      </c>
      <c r="S35" s="134">
        <f t="shared" si="0"/>
        <v>300</v>
      </c>
      <c r="Y35" s="50"/>
      <c r="Z35" s="50">
        <v>1</v>
      </c>
      <c r="AA35" s="50"/>
      <c r="AB35" s="50"/>
      <c r="AC35" s="50">
        <v>1</v>
      </c>
      <c r="AD35" s="118"/>
      <c r="AE35" s="119"/>
      <c r="AF35" s="119">
        <v>1</v>
      </c>
      <c r="AG35" s="119"/>
      <c r="AH35" s="119"/>
      <c r="AI35" s="119">
        <v>1</v>
      </c>
      <c r="AJ35" s="119"/>
      <c r="AK35" s="119"/>
      <c r="AL35" s="119">
        <v>1</v>
      </c>
      <c r="AM35" s="119"/>
      <c r="AN35" s="119"/>
      <c r="AO35" s="119">
        <v>1</v>
      </c>
    </row>
    <row r="36" spans="1:42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11" t="e">
        <f>VLOOKUP(Q36,[1]Sheet1!C$3:D$87,2,0)</f>
        <v>#N/A</v>
      </c>
      <c r="S36" s="134"/>
      <c r="Y36" s="50"/>
      <c r="Z36" s="50">
        <v>1</v>
      </c>
      <c r="AA36" s="50"/>
      <c r="AB36" s="50"/>
      <c r="AC36" s="50">
        <v>1</v>
      </c>
      <c r="AD36" s="118"/>
      <c r="AE36" s="119"/>
      <c r="AF36" s="119">
        <v>1</v>
      </c>
      <c r="AG36" s="119"/>
      <c r="AH36" s="119"/>
      <c r="AI36" s="119">
        <v>1</v>
      </c>
      <c r="AJ36" s="119"/>
      <c r="AK36" s="119"/>
      <c r="AL36" s="119">
        <v>1</v>
      </c>
      <c r="AM36" s="119"/>
      <c r="AN36" s="119"/>
      <c r="AO36" s="119">
        <v>1</v>
      </c>
    </row>
    <row r="37" spans="1:42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>
        <v>30023050</v>
      </c>
      <c r="I37" s="71"/>
      <c r="J37" s="71"/>
      <c r="K37" s="71"/>
      <c r="L37" s="112"/>
      <c r="M37" s="8"/>
      <c r="N37" s="87" t="s">
        <v>199</v>
      </c>
      <c r="O37" s="10">
        <f>O18</f>
        <v>1</v>
      </c>
      <c r="P37" s="10">
        <v>36</v>
      </c>
      <c r="Q37" s="11" t="s">
        <v>496</v>
      </c>
      <c r="R37" s="11" t="str">
        <f>VLOOKUP(Q37,[1]Sheet1!C$3:D$87,2,0)</f>
        <v>AMADA-HM1003 7</v>
      </c>
      <c r="S37" s="134">
        <f t="shared" si="0"/>
        <v>100</v>
      </c>
      <c r="Y37" s="50"/>
      <c r="Z37" s="50">
        <v>1</v>
      </c>
      <c r="AA37" s="50"/>
      <c r="AB37" s="50"/>
      <c r="AC37" s="50">
        <v>1</v>
      </c>
      <c r="AD37" s="118"/>
      <c r="AE37" s="119"/>
      <c r="AF37" s="119">
        <v>1</v>
      </c>
      <c r="AG37" s="119"/>
      <c r="AH37" s="119"/>
      <c r="AI37" s="119">
        <v>1</v>
      </c>
      <c r="AJ37" s="119"/>
      <c r="AK37" s="119"/>
      <c r="AL37" s="119">
        <v>1</v>
      </c>
      <c r="AM37" s="119"/>
      <c r="AN37" s="119"/>
      <c r="AO37" s="119">
        <v>1</v>
      </c>
    </row>
    <row r="38" spans="1:42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>
        <v>10034294</v>
      </c>
      <c r="J38" s="71"/>
      <c r="K38" s="71"/>
      <c r="L38" s="112"/>
      <c r="M38" s="8"/>
      <c r="N38" s="87" t="s">
        <v>198</v>
      </c>
      <c r="O38" s="10">
        <f>O37</f>
        <v>1</v>
      </c>
      <c r="P38" s="10"/>
      <c r="Q38" s="11"/>
      <c r="R38" s="11" t="e">
        <f>VLOOKUP(Q38,[1]Sheet1!C$3:D$87,2,0)</f>
        <v>#N/A</v>
      </c>
      <c r="S38" s="134"/>
      <c r="Y38" s="50"/>
      <c r="Z38" s="50">
        <v>1</v>
      </c>
      <c r="AA38" s="50"/>
      <c r="AB38" s="50"/>
      <c r="AC38" s="50">
        <v>1</v>
      </c>
      <c r="AD38" s="118"/>
      <c r="AE38" s="119"/>
      <c r="AF38" s="119">
        <v>1</v>
      </c>
      <c r="AG38" s="119"/>
      <c r="AH38" s="119"/>
      <c r="AI38" s="119">
        <v>1</v>
      </c>
      <c r="AJ38" s="119"/>
      <c r="AK38" s="119"/>
      <c r="AL38" s="119">
        <v>1</v>
      </c>
      <c r="AM38" s="119"/>
      <c r="AN38" s="119"/>
      <c r="AO38" s="119">
        <v>1</v>
      </c>
    </row>
    <row r="39" spans="1:42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>
        <v>30023053</v>
      </c>
      <c r="I39" s="71"/>
      <c r="J39" s="71"/>
      <c r="K39" s="64"/>
      <c r="L39" s="112"/>
      <c r="M39" s="8"/>
      <c r="N39" s="87" t="s">
        <v>202</v>
      </c>
      <c r="O39" s="10">
        <f>O18*2</f>
        <v>2</v>
      </c>
      <c r="P39" s="10">
        <v>32</v>
      </c>
      <c r="Q39" s="11" t="s">
        <v>73</v>
      </c>
      <c r="R39" s="11" t="str">
        <f>VLOOKUP(Q39,[1]Sheet1!C$3:D$87,2,0)</f>
        <v>Spot 50KVA 1</v>
      </c>
      <c r="S39" s="134">
        <f t="shared" si="0"/>
        <v>112.5</v>
      </c>
      <c r="Y39" s="50"/>
      <c r="Z39" s="50">
        <v>1</v>
      </c>
      <c r="AA39" s="50"/>
      <c r="AB39" s="50"/>
      <c r="AC39" s="50">
        <v>1</v>
      </c>
      <c r="AD39" s="118"/>
      <c r="AE39" s="119"/>
      <c r="AF39" s="119">
        <v>1</v>
      </c>
      <c r="AG39" s="119"/>
      <c r="AH39" s="119"/>
      <c r="AI39" s="119">
        <v>1</v>
      </c>
      <c r="AJ39" s="119"/>
      <c r="AK39" s="119"/>
      <c r="AL39" s="119">
        <v>1</v>
      </c>
      <c r="AM39" s="119"/>
      <c r="AN39" s="119"/>
      <c r="AO39" s="119">
        <v>1</v>
      </c>
    </row>
    <row r="40" spans="1:42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71"/>
      <c r="I40" s="129">
        <v>30023052</v>
      </c>
      <c r="J40" s="71"/>
      <c r="K40" s="71"/>
      <c r="L40" s="112"/>
      <c r="M40" s="8"/>
      <c r="N40" s="87" t="s">
        <v>233</v>
      </c>
      <c r="O40" s="10">
        <f>O39</f>
        <v>2</v>
      </c>
      <c r="P40" s="10">
        <v>24</v>
      </c>
      <c r="Q40" s="11" t="s">
        <v>497</v>
      </c>
      <c r="R40" s="11" t="str">
        <f>VLOOKUP(Q40,[1]Sheet1!C$3:D$87,2,0)</f>
        <v>110TON-Press 6</v>
      </c>
      <c r="S40" s="134">
        <f t="shared" si="0"/>
        <v>150</v>
      </c>
      <c r="Y40" s="50"/>
      <c r="Z40" s="50">
        <v>1</v>
      </c>
      <c r="AA40" s="50"/>
      <c r="AB40" s="50"/>
      <c r="AC40" s="50">
        <v>1</v>
      </c>
      <c r="AD40" s="118"/>
      <c r="AE40" s="119"/>
      <c r="AF40" s="119">
        <v>1</v>
      </c>
      <c r="AG40" s="119"/>
      <c r="AH40" s="119"/>
      <c r="AI40" s="119">
        <v>1</v>
      </c>
      <c r="AJ40" s="119"/>
      <c r="AK40" s="119"/>
      <c r="AL40" s="119">
        <v>1</v>
      </c>
      <c r="AM40" s="119"/>
      <c r="AN40" s="119"/>
      <c r="AO40" s="119">
        <v>1</v>
      </c>
    </row>
    <row r="41" spans="1:42" ht="22.5" customHeight="1" x14ac:dyDescent="0.55000000000000004">
      <c r="A41" s="5"/>
      <c r="B41" s="52"/>
      <c r="C41" s="110"/>
      <c r="D41" s="64"/>
      <c r="E41" s="64"/>
      <c r="F41" s="64"/>
      <c r="G41" s="64"/>
      <c r="H41" s="71"/>
      <c r="I41" s="129"/>
      <c r="J41" s="71"/>
      <c r="K41" s="71"/>
      <c r="L41" s="112"/>
      <c r="M41" s="8"/>
      <c r="N41" s="87"/>
      <c r="O41" s="10"/>
      <c r="P41" s="10"/>
      <c r="Q41" s="11" t="s">
        <v>498</v>
      </c>
      <c r="R41" s="11" t="str">
        <f>VLOOKUP(Q41,[1]Sheet1!C$3:D$87,2,0)</f>
        <v>110TON-Press 7</v>
      </c>
      <c r="S41" s="134"/>
      <c r="Y41" s="50"/>
      <c r="Z41" s="50"/>
      <c r="AA41" s="50"/>
      <c r="AB41" s="50"/>
      <c r="AC41" s="50"/>
      <c r="AD41" s="118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</row>
    <row r="42" spans="1:42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71">
        <v>10034298</v>
      </c>
      <c r="K42" s="71"/>
      <c r="L42" s="112"/>
      <c r="M42" s="8"/>
      <c r="N42" s="87" t="s">
        <v>200</v>
      </c>
      <c r="O42" s="10">
        <f>O40</f>
        <v>2</v>
      </c>
      <c r="P42" s="10"/>
      <c r="Q42" s="11"/>
      <c r="R42" s="11" t="e">
        <f>VLOOKUP(Q42,[1]Sheet1!C$3:D$87,2,0)</f>
        <v>#N/A</v>
      </c>
      <c r="S42" s="134"/>
      <c r="Y42" s="50"/>
      <c r="Z42" s="50">
        <v>1</v>
      </c>
      <c r="AA42" s="50"/>
      <c r="AB42" s="50"/>
      <c r="AC42" s="50">
        <v>1</v>
      </c>
      <c r="AD42" s="118"/>
      <c r="AE42" s="119"/>
      <c r="AF42" s="119">
        <v>1</v>
      </c>
      <c r="AG42" s="119"/>
      <c r="AH42" s="119"/>
      <c r="AI42" s="119">
        <v>1</v>
      </c>
      <c r="AJ42" s="119"/>
      <c r="AK42" s="119"/>
      <c r="AL42" s="119">
        <v>1</v>
      </c>
      <c r="AM42" s="119"/>
      <c r="AN42" s="119"/>
      <c r="AO42" s="119">
        <v>1</v>
      </c>
    </row>
    <row r="43" spans="1:42" ht="22.5" customHeight="1" x14ac:dyDescent="0.55000000000000004">
      <c r="A43" s="5"/>
      <c r="B43" s="52" t="s">
        <v>66</v>
      </c>
      <c r="C43" s="110"/>
      <c r="D43" s="64"/>
      <c r="E43" s="64"/>
      <c r="F43" s="129">
        <v>30023054</v>
      </c>
      <c r="G43" s="71"/>
      <c r="H43" s="71"/>
      <c r="I43" s="71"/>
      <c r="J43" s="71"/>
      <c r="K43" s="71"/>
      <c r="L43" s="112"/>
      <c r="M43" s="8"/>
      <c r="N43" s="87" t="s">
        <v>234</v>
      </c>
      <c r="O43" s="10">
        <f>-O5</f>
        <v>-1</v>
      </c>
      <c r="P43" s="10">
        <v>12</v>
      </c>
      <c r="Q43" s="11" t="s">
        <v>499</v>
      </c>
      <c r="R43" s="11" t="str">
        <f>VLOOKUP(Q43,[1]Sheet1!C$3:D$87,2,0)</f>
        <v>110TON-Press 3</v>
      </c>
      <c r="S43" s="134">
        <f t="shared" si="0"/>
        <v>300</v>
      </c>
      <c r="Y43" s="50"/>
      <c r="Z43" s="50">
        <v>1</v>
      </c>
      <c r="AA43" s="50"/>
      <c r="AB43" s="50"/>
      <c r="AC43" s="50">
        <v>1</v>
      </c>
      <c r="AD43" s="118"/>
      <c r="AE43" s="119"/>
      <c r="AF43" s="119">
        <v>1</v>
      </c>
      <c r="AG43" s="119"/>
      <c r="AH43" s="119"/>
      <c r="AI43" s="119">
        <v>1</v>
      </c>
      <c r="AJ43" s="119"/>
      <c r="AK43" s="119"/>
      <c r="AL43" s="119">
        <v>1</v>
      </c>
      <c r="AM43" s="119"/>
      <c r="AN43" s="119"/>
      <c r="AO43" s="119">
        <v>1</v>
      </c>
    </row>
    <row r="44" spans="1:42" ht="22.5" customHeight="1" x14ac:dyDescent="0.55000000000000004">
      <c r="A44" s="5"/>
      <c r="B44" s="52" t="s">
        <v>66</v>
      </c>
      <c r="C44" s="110"/>
      <c r="D44" s="64"/>
      <c r="E44" s="64"/>
      <c r="F44" s="71"/>
      <c r="G44" s="71">
        <v>10030772</v>
      </c>
      <c r="H44" s="71"/>
      <c r="I44" s="71"/>
      <c r="J44" s="71"/>
      <c r="K44" s="71"/>
      <c r="L44" s="112"/>
      <c r="M44" s="8"/>
      <c r="N44" s="87" t="s">
        <v>163</v>
      </c>
      <c r="O44" s="10">
        <f>O5</f>
        <v>1</v>
      </c>
      <c r="P44" s="10"/>
      <c r="Q44" s="11"/>
      <c r="R44" s="11" t="e">
        <f>VLOOKUP(Q44,[1]Sheet1!C$3:D$87,2,0)</f>
        <v>#N/A</v>
      </c>
      <c r="S44" s="134"/>
      <c r="Y44" s="50"/>
      <c r="Z44" s="50">
        <v>1</v>
      </c>
      <c r="AA44" s="50"/>
      <c r="AB44" s="50"/>
      <c r="AC44" s="50">
        <v>1</v>
      </c>
      <c r="AD44" s="118"/>
      <c r="AE44" s="119"/>
      <c r="AF44" s="119">
        <v>1</v>
      </c>
      <c r="AG44" s="119"/>
      <c r="AH44" s="119"/>
      <c r="AI44" s="119">
        <v>1</v>
      </c>
      <c r="AJ44" s="119"/>
      <c r="AK44" s="119"/>
      <c r="AL44" s="119">
        <v>1</v>
      </c>
      <c r="AM44" s="119"/>
      <c r="AN44" s="119"/>
      <c r="AO44" s="119">
        <v>1</v>
      </c>
    </row>
    <row r="45" spans="1:42" ht="22.5" customHeight="1" x14ac:dyDescent="0.55000000000000004">
      <c r="A45" s="5"/>
      <c r="B45" s="52" t="s">
        <v>66</v>
      </c>
      <c r="C45" s="110"/>
      <c r="D45" s="71"/>
      <c r="E45" s="71"/>
      <c r="F45" s="71">
        <v>10011564</v>
      </c>
      <c r="G45" s="71"/>
      <c r="H45" s="71"/>
      <c r="I45" s="71"/>
      <c r="J45" s="71"/>
      <c r="K45" s="71"/>
      <c r="L45" s="112"/>
      <c r="M45" s="8"/>
      <c r="N45" s="87" t="s">
        <v>77</v>
      </c>
      <c r="O45" s="10">
        <v>0.02</v>
      </c>
      <c r="P45" s="10"/>
      <c r="Q45" s="11"/>
      <c r="R45" s="11" t="e">
        <f>VLOOKUP(Q45,[1]Sheet1!C$3:D$87,2,0)</f>
        <v>#N/A</v>
      </c>
      <c r="S45" s="134"/>
      <c r="Y45" s="50"/>
      <c r="Z45" s="50">
        <v>1</v>
      </c>
      <c r="AA45" s="50"/>
      <c r="AB45" s="50"/>
      <c r="AC45" s="50">
        <v>1</v>
      </c>
      <c r="AD45" s="118"/>
      <c r="AE45" s="119"/>
      <c r="AF45" s="119">
        <v>1</v>
      </c>
      <c r="AG45" s="119"/>
      <c r="AH45" s="119"/>
      <c r="AI45" s="119">
        <v>1</v>
      </c>
      <c r="AJ45" s="119"/>
      <c r="AK45" s="119"/>
      <c r="AL45" s="119">
        <v>1</v>
      </c>
      <c r="AM45" s="119"/>
      <c r="AN45" s="119"/>
      <c r="AO45" s="119">
        <v>1</v>
      </c>
    </row>
    <row r="46" spans="1:42" ht="22.5" customHeight="1" x14ac:dyDescent="0.55000000000000004">
      <c r="A46" s="5"/>
      <c r="B46" s="52" t="s">
        <v>66</v>
      </c>
      <c r="C46" s="110"/>
      <c r="D46" s="71"/>
      <c r="E46" s="71"/>
      <c r="F46" s="71">
        <v>10025819</v>
      </c>
      <c r="G46" s="71"/>
      <c r="H46" s="71"/>
      <c r="I46" s="71"/>
      <c r="J46" s="71"/>
      <c r="K46" s="71"/>
      <c r="L46" s="112"/>
      <c r="M46" s="8"/>
      <c r="N46" s="87" t="s">
        <v>78</v>
      </c>
      <c r="O46" s="10">
        <v>1E-3</v>
      </c>
      <c r="P46" s="10"/>
      <c r="Q46" s="11"/>
      <c r="R46" s="11" t="e">
        <f>VLOOKUP(Q46,[1]Sheet1!C$3:D$87,2,0)</f>
        <v>#N/A</v>
      </c>
      <c r="S46" s="134"/>
      <c r="Y46" s="50"/>
      <c r="Z46" s="50">
        <v>1</v>
      </c>
      <c r="AA46" s="50"/>
      <c r="AB46" s="50"/>
      <c r="AC46" s="50">
        <v>1</v>
      </c>
      <c r="AD46" s="118"/>
      <c r="AE46" s="119"/>
      <c r="AF46" s="119">
        <v>1</v>
      </c>
      <c r="AG46" s="119"/>
      <c r="AH46" s="119"/>
      <c r="AI46" s="119">
        <v>1</v>
      </c>
      <c r="AJ46" s="119"/>
      <c r="AK46" s="119"/>
      <c r="AL46" s="119">
        <v>1</v>
      </c>
      <c r="AM46" s="119"/>
      <c r="AN46" s="119"/>
      <c r="AO46" s="119">
        <v>1</v>
      </c>
    </row>
    <row r="47" spans="1:42" ht="22.5" customHeight="1" x14ac:dyDescent="0.55000000000000004">
      <c r="A47" s="5"/>
      <c r="B47" s="52" t="s">
        <v>66</v>
      </c>
      <c r="C47" s="110"/>
      <c r="D47" s="71"/>
      <c r="E47" s="71">
        <v>10034196</v>
      </c>
      <c r="F47" s="71"/>
      <c r="G47" s="71"/>
      <c r="H47" s="71"/>
      <c r="I47" s="64"/>
      <c r="J47" s="64"/>
      <c r="K47" s="71"/>
      <c r="L47" s="112"/>
      <c r="M47" s="8"/>
      <c r="N47" s="87" t="s">
        <v>231</v>
      </c>
      <c r="O47" s="10">
        <v>1.0320024724903705</v>
      </c>
      <c r="P47" s="10"/>
      <c r="Q47" s="10"/>
      <c r="R47" s="11" t="e">
        <f>VLOOKUP(Q47,[1]Sheet1!C$3:D$87,2,0)</f>
        <v>#N/A</v>
      </c>
      <c r="S47" s="134"/>
      <c r="Y47" s="50"/>
      <c r="Z47" s="50">
        <v>1</v>
      </c>
      <c r="AA47" s="50"/>
      <c r="AB47" s="50"/>
      <c r="AC47" s="50">
        <v>1</v>
      </c>
      <c r="AD47" s="118"/>
      <c r="AE47" s="119"/>
      <c r="AF47" s="119">
        <v>1</v>
      </c>
      <c r="AG47" s="119"/>
      <c r="AH47" s="119"/>
      <c r="AI47" s="119">
        <v>1</v>
      </c>
      <c r="AJ47" s="119"/>
      <c r="AK47" s="119"/>
      <c r="AL47" s="119">
        <v>1</v>
      </c>
      <c r="AM47" s="119"/>
      <c r="AN47" s="119"/>
      <c r="AO47" s="119">
        <v>1</v>
      </c>
      <c r="AP47" s="119"/>
    </row>
    <row r="48" spans="1:42" ht="22.5" customHeight="1" x14ac:dyDescent="0.55000000000000004">
      <c r="A48" s="5"/>
      <c r="B48" s="52" t="s">
        <v>66</v>
      </c>
      <c r="C48" s="110"/>
      <c r="D48" s="71"/>
      <c r="E48" s="71">
        <v>10033352</v>
      </c>
      <c r="F48" s="71"/>
      <c r="G48" s="71"/>
      <c r="H48" s="71"/>
      <c r="I48" s="64"/>
      <c r="J48" s="64"/>
      <c r="K48" s="71"/>
      <c r="L48" s="112"/>
      <c r="M48" s="8"/>
      <c r="N48" s="87" t="s">
        <v>93</v>
      </c>
      <c r="O48" s="10">
        <v>120.7929492822343</v>
      </c>
      <c r="P48" s="10"/>
      <c r="Q48" s="10"/>
      <c r="R48" s="11" t="e">
        <f>VLOOKUP(Q48,[1]Sheet1!C$3:D$87,2,0)</f>
        <v>#N/A</v>
      </c>
      <c r="S48" s="134"/>
      <c r="Y48" s="50"/>
      <c r="Z48" s="50">
        <v>1</v>
      </c>
      <c r="AA48" s="50"/>
      <c r="AB48" s="50"/>
      <c r="AC48" s="50">
        <v>1</v>
      </c>
      <c r="AD48" s="118"/>
      <c r="AE48" s="119"/>
      <c r="AF48" s="119">
        <v>1</v>
      </c>
      <c r="AG48" s="119"/>
      <c r="AH48" s="119"/>
      <c r="AI48" s="119">
        <v>1</v>
      </c>
      <c r="AJ48" s="119"/>
      <c r="AK48" s="119"/>
      <c r="AL48" s="119">
        <v>1</v>
      </c>
      <c r="AM48" s="119"/>
      <c r="AN48" s="119"/>
      <c r="AO48" s="119">
        <v>1</v>
      </c>
      <c r="AP48" s="119"/>
    </row>
    <row r="49" spans="1:42" ht="22.5" customHeight="1" x14ac:dyDescent="0.55000000000000004">
      <c r="A49" s="5"/>
      <c r="B49" s="52" t="s">
        <v>66</v>
      </c>
      <c r="C49" s="110"/>
      <c r="D49" s="71"/>
      <c r="E49" s="71">
        <v>10033353</v>
      </c>
      <c r="F49" s="71"/>
      <c r="G49" s="71"/>
      <c r="H49" s="71"/>
      <c r="I49" s="64"/>
      <c r="J49" s="64"/>
      <c r="K49" s="71"/>
      <c r="L49" s="112"/>
      <c r="M49" s="8"/>
      <c r="N49" s="87" t="s">
        <v>94</v>
      </c>
      <c r="O49" s="10">
        <v>5.3925423786711741</v>
      </c>
      <c r="P49" s="10"/>
      <c r="Q49" s="10"/>
      <c r="R49" s="11" t="e">
        <f>VLOOKUP(Q49,[1]Sheet1!C$3:D$87,2,0)</f>
        <v>#N/A</v>
      </c>
      <c r="S49" s="134"/>
      <c r="Y49" s="50"/>
      <c r="Z49" s="50">
        <v>1</v>
      </c>
      <c r="AA49" s="50"/>
      <c r="AB49" s="50"/>
      <c r="AC49" s="50">
        <v>1</v>
      </c>
      <c r="AD49" s="118"/>
      <c r="AE49" s="119"/>
      <c r="AF49" s="119">
        <v>1</v>
      </c>
      <c r="AG49" s="119"/>
      <c r="AH49" s="119"/>
      <c r="AI49" s="119">
        <v>1</v>
      </c>
      <c r="AJ49" s="119"/>
      <c r="AK49" s="119"/>
      <c r="AL49" s="119">
        <v>1</v>
      </c>
      <c r="AM49" s="119"/>
      <c r="AN49" s="119"/>
      <c r="AO49" s="119">
        <v>1</v>
      </c>
      <c r="AP49" s="119"/>
    </row>
    <row r="50" spans="1:42" ht="22.5" customHeight="1" x14ac:dyDescent="0.55000000000000004">
      <c r="A50" s="5"/>
      <c r="B50" s="52" t="s">
        <v>66</v>
      </c>
      <c r="C50" s="110"/>
      <c r="D50" s="71"/>
      <c r="E50" s="71">
        <v>10033354</v>
      </c>
      <c r="F50" s="71"/>
      <c r="G50" s="71"/>
      <c r="H50" s="71"/>
      <c r="I50" s="64"/>
      <c r="J50" s="64"/>
      <c r="K50" s="71"/>
      <c r="L50" s="112"/>
      <c r="M50" s="8"/>
      <c r="N50" s="87" t="s">
        <v>95</v>
      </c>
      <c r="O50" s="10">
        <f>1.07850847573423*6</f>
        <v>6.4710508544053802</v>
      </c>
      <c r="P50" s="10"/>
      <c r="Q50" s="10"/>
      <c r="R50" s="11" t="e">
        <f>VLOOKUP(Q50,[1]Sheet1!C$3:D$87,2,0)</f>
        <v>#N/A</v>
      </c>
      <c r="S50" s="134"/>
      <c r="Y50" s="50"/>
      <c r="Z50" s="50">
        <v>1</v>
      </c>
      <c r="AA50" s="50"/>
      <c r="AB50" s="50"/>
      <c r="AC50" s="50">
        <v>1</v>
      </c>
      <c r="AD50" s="118"/>
      <c r="AE50" s="119"/>
      <c r="AF50" s="119">
        <v>1</v>
      </c>
      <c r="AG50" s="119"/>
      <c r="AH50" s="119"/>
      <c r="AI50" s="119">
        <v>1</v>
      </c>
      <c r="AJ50" s="119"/>
      <c r="AK50" s="119"/>
      <c r="AL50" s="119">
        <v>1</v>
      </c>
      <c r="AM50" s="119"/>
      <c r="AN50" s="119"/>
      <c r="AO50" s="119">
        <v>1</v>
      </c>
      <c r="AP50" s="119"/>
    </row>
    <row r="51" spans="1:42" ht="22.5" customHeight="1" x14ac:dyDescent="0.55000000000000004">
      <c r="A51" s="5"/>
      <c r="B51" s="52" t="s">
        <v>66</v>
      </c>
      <c r="C51" s="110"/>
      <c r="D51" s="71"/>
      <c r="E51" s="71">
        <v>10033355</v>
      </c>
      <c r="F51" s="71"/>
      <c r="G51" s="71"/>
      <c r="H51" s="71"/>
      <c r="I51" s="64"/>
      <c r="J51" s="64"/>
      <c r="K51" s="71"/>
      <c r="L51" s="112"/>
      <c r="M51" s="8"/>
      <c r="N51" s="87" t="s">
        <v>96</v>
      </c>
      <c r="O51" s="10">
        <f>78.7311187285991*5</f>
        <v>393.65559364299548</v>
      </c>
      <c r="P51" s="10"/>
      <c r="Q51" s="10"/>
      <c r="R51" s="11" t="e">
        <f>VLOOKUP(Q51,[1]Sheet1!C$3:D$87,2,0)</f>
        <v>#N/A</v>
      </c>
      <c r="S51" s="134"/>
      <c r="Y51" s="50"/>
      <c r="Z51" s="50">
        <v>1</v>
      </c>
      <c r="AA51" s="50"/>
      <c r="AB51" s="50"/>
      <c r="AC51" s="50">
        <v>1</v>
      </c>
      <c r="AD51" s="118"/>
      <c r="AE51" s="119"/>
      <c r="AF51" s="119">
        <v>1</v>
      </c>
      <c r="AG51" s="119"/>
      <c r="AH51" s="119"/>
      <c r="AI51" s="119">
        <v>1</v>
      </c>
      <c r="AJ51" s="119"/>
      <c r="AK51" s="119"/>
      <c r="AL51" s="119">
        <v>1</v>
      </c>
      <c r="AM51" s="119"/>
      <c r="AN51" s="119"/>
      <c r="AO51" s="119">
        <v>1</v>
      </c>
      <c r="AP51" s="119"/>
    </row>
    <row r="52" spans="1:42" ht="22.5" customHeight="1" x14ac:dyDescent="0.55000000000000004">
      <c r="A52" s="5"/>
      <c r="B52" s="52" t="s">
        <v>66</v>
      </c>
      <c r="C52" s="110"/>
      <c r="D52" s="71"/>
      <c r="E52" s="71">
        <v>10033356</v>
      </c>
      <c r="F52" s="71"/>
      <c r="G52" s="71"/>
      <c r="H52" s="71"/>
      <c r="I52" s="64"/>
      <c r="J52" s="64"/>
      <c r="K52" s="71"/>
      <c r="L52" s="112"/>
      <c r="M52" s="8"/>
      <c r="N52" s="87" t="s">
        <v>97</v>
      </c>
      <c r="O52" s="10">
        <v>10.785084757342348</v>
      </c>
      <c r="P52" s="10"/>
      <c r="Q52" s="10"/>
      <c r="R52" s="11" t="e">
        <f>VLOOKUP(Q52,[1]Sheet1!C$3:D$87,2,0)</f>
        <v>#N/A</v>
      </c>
      <c r="S52" s="134"/>
      <c r="Y52" s="50"/>
      <c r="Z52" s="50">
        <v>1</v>
      </c>
      <c r="AA52" s="50"/>
      <c r="AB52" s="50"/>
      <c r="AC52" s="50">
        <v>1</v>
      </c>
      <c r="AD52" s="118"/>
      <c r="AE52" s="119"/>
      <c r="AF52" s="119">
        <v>1</v>
      </c>
      <c r="AG52" s="119"/>
      <c r="AH52" s="119"/>
      <c r="AI52" s="119">
        <v>1</v>
      </c>
      <c r="AJ52" s="119"/>
      <c r="AK52" s="119"/>
      <c r="AL52" s="119">
        <v>1</v>
      </c>
      <c r="AM52" s="119"/>
      <c r="AN52" s="119"/>
      <c r="AO52" s="119">
        <v>1</v>
      </c>
      <c r="AP52" s="119"/>
    </row>
    <row r="53" spans="1:42" ht="22.5" customHeight="1" x14ac:dyDescent="0.55000000000000004">
      <c r="A53" s="5"/>
      <c r="B53" s="52" t="s">
        <v>66</v>
      </c>
      <c r="C53" s="110"/>
      <c r="D53" s="71"/>
      <c r="E53" s="71">
        <v>10033357</v>
      </c>
      <c r="F53" s="71"/>
      <c r="G53" s="71"/>
      <c r="H53" s="71"/>
      <c r="I53" s="64"/>
      <c r="J53" s="64"/>
      <c r="K53" s="71"/>
      <c r="L53" s="112"/>
      <c r="M53" s="8"/>
      <c r="N53" s="87" t="s">
        <v>98</v>
      </c>
      <c r="O53" s="10">
        <f>4.31403390293694*8</f>
        <v>34.512271223495517</v>
      </c>
      <c r="P53" s="10"/>
      <c r="Q53" s="10"/>
      <c r="R53" s="11" t="e">
        <f>VLOOKUP(Q53,[1]Sheet1!C$3:D$87,2,0)</f>
        <v>#N/A</v>
      </c>
      <c r="S53" s="134"/>
      <c r="Y53" s="50"/>
      <c r="Z53" s="50">
        <v>1</v>
      </c>
      <c r="AA53" s="50"/>
      <c r="AB53" s="50"/>
      <c r="AC53" s="50">
        <v>1</v>
      </c>
      <c r="AD53" s="118"/>
      <c r="AE53" s="119"/>
      <c r="AF53" s="119">
        <v>1</v>
      </c>
      <c r="AG53" s="119"/>
      <c r="AH53" s="119"/>
      <c r="AI53" s="119">
        <v>1</v>
      </c>
      <c r="AJ53" s="119"/>
      <c r="AK53" s="119"/>
      <c r="AL53" s="119">
        <v>1</v>
      </c>
      <c r="AM53" s="119"/>
      <c r="AN53" s="119"/>
      <c r="AO53" s="119">
        <v>1</v>
      </c>
      <c r="AP53" s="119"/>
    </row>
    <row r="54" spans="1:42" ht="22.5" customHeight="1" x14ac:dyDescent="0.55000000000000004">
      <c r="A54" s="5"/>
      <c r="B54" s="52" t="s">
        <v>66</v>
      </c>
      <c r="C54" s="110"/>
      <c r="D54" s="71">
        <v>30022139</v>
      </c>
      <c r="E54" s="71"/>
      <c r="F54" s="71"/>
      <c r="G54" s="71"/>
      <c r="H54" s="111"/>
      <c r="I54" s="71"/>
      <c r="J54" s="71"/>
      <c r="K54" s="71"/>
      <c r="L54" s="112"/>
      <c r="M54" s="8"/>
      <c r="N54" s="87" t="s">
        <v>203</v>
      </c>
      <c r="O54" s="10">
        <f>O3*4</f>
        <v>4</v>
      </c>
      <c r="P54" s="10">
        <v>22.5</v>
      </c>
      <c r="Q54" s="11" t="s">
        <v>75</v>
      </c>
      <c r="R54" s="11" t="str">
        <f>VLOOKUP(Q54,[1]Sheet1!C$3:D$87,2,0)</f>
        <v>Paint B9</v>
      </c>
      <c r="S54" s="134">
        <f t="shared" si="0"/>
        <v>160</v>
      </c>
      <c r="Y54" s="50"/>
      <c r="Z54" s="50">
        <v>1</v>
      </c>
      <c r="AA54" s="50"/>
      <c r="AB54" s="50"/>
      <c r="AC54" s="50">
        <v>1</v>
      </c>
      <c r="AD54" s="118"/>
      <c r="AE54" s="119"/>
      <c r="AF54" s="119">
        <v>1</v>
      </c>
      <c r="AG54" s="119"/>
      <c r="AH54" s="119"/>
      <c r="AI54" s="119">
        <v>1</v>
      </c>
      <c r="AJ54" s="119"/>
      <c r="AK54" s="119"/>
      <c r="AL54" s="119">
        <v>1</v>
      </c>
      <c r="AM54" s="119"/>
      <c r="AN54" s="119"/>
      <c r="AO54" s="119">
        <v>1</v>
      </c>
    </row>
    <row r="55" spans="1:42" ht="22.5" customHeight="1" x14ac:dyDescent="0.55000000000000004">
      <c r="A55" s="5"/>
      <c r="B55" s="52" t="s">
        <v>66</v>
      </c>
      <c r="C55" s="110"/>
      <c r="D55" s="71"/>
      <c r="E55" s="71">
        <v>30022140</v>
      </c>
      <c r="F55" s="71"/>
      <c r="G55" s="71"/>
      <c r="H55" s="71"/>
      <c r="I55" s="71"/>
      <c r="J55" s="71"/>
      <c r="K55" s="71"/>
      <c r="L55" s="112"/>
      <c r="M55" s="8"/>
      <c r="N55" s="87" t="s">
        <v>204</v>
      </c>
      <c r="O55" s="10">
        <f>O54</f>
        <v>4</v>
      </c>
      <c r="P55" s="10">
        <v>55</v>
      </c>
      <c r="Q55" s="11" t="s">
        <v>500</v>
      </c>
      <c r="R55" s="11" t="str">
        <f>VLOOKUP(Q55,[1]Sheet1!C$3:D$87,2,0)</f>
        <v>Spot 35KVA 1</v>
      </c>
      <c r="S55" s="134">
        <f t="shared" si="0"/>
        <v>65.454545454545453</v>
      </c>
      <c r="Y55" s="50"/>
      <c r="Z55" s="50">
        <v>1</v>
      </c>
      <c r="AA55" s="50"/>
      <c r="AB55" s="50"/>
      <c r="AC55" s="50">
        <v>1</v>
      </c>
      <c r="AD55" s="118"/>
      <c r="AE55" s="119"/>
      <c r="AF55" s="119">
        <v>1</v>
      </c>
      <c r="AG55" s="119"/>
      <c r="AH55" s="119"/>
      <c r="AI55" s="119">
        <v>1</v>
      </c>
      <c r="AJ55" s="119"/>
      <c r="AK55" s="119"/>
      <c r="AL55" s="119">
        <v>1</v>
      </c>
      <c r="AM55" s="119"/>
      <c r="AN55" s="119"/>
      <c r="AO55" s="119">
        <v>1</v>
      </c>
    </row>
    <row r="56" spans="1:42" ht="22.5" customHeight="1" x14ac:dyDescent="0.55000000000000004">
      <c r="A56" s="5"/>
      <c r="B56" s="52"/>
      <c r="C56" s="110"/>
      <c r="D56" s="71"/>
      <c r="E56" s="71"/>
      <c r="F56" s="71"/>
      <c r="G56" s="71"/>
      <c r="H56" s="71"/>
      <c r="I56" s="71"/>
      <c r="J56" s="71"/>
      <c r="K56" s="71"/>
      <c r="L56" s="112"/>
      <c r="M56" s="8"/>
      <c r="N56" s="87"/>
      <c r="O56" s="10"/>
      <c r="P56" s="10">
        <v>55</v>
      </c>
      <c r="Q56" s="11" t="s">
        <v>501</v>
      </c>
      <c r="R56" s="11" t="str">
        <f>VLOOKUP(Q56,[1]Sheet1!C$3:D$87,2,0)</f>
        <v>Spot 35KVA 2</v>
      </c>
      <c r="S56" s="134">
        <f t="shared" si="0"/>
        <v>65.454545454545453</v>
      </c>
      <c r="Y56" s="50"/>
      <c r="Z56" s="50">
        <v>1</v>
      </c>
      <c r="AA56" s="50"/>
      <c r="AB56" s="50"/>
      <c r="AC56" s="50">
        <v>1</v>
      </c>
      <c r="AD56" s="118"/>
      <c r="AE56" s="119"/>
      <c r="AF56" s="119">
        <v>1</v>
      </c>
      <c r="AG56" s="119"/>
      <c r="AH56" s="119"/>
      <c r="AI56" s="119">
        <v>1</v>
      </c>
      <c r="AJ56" s="119"/>
      <c r="AK56" s="119"/>
      <c r="AL56" s="119">
        <v>1</v>
      </c>
      <c r="AM56" s="119"/>
      <c r="AN56" s="119"/>
      <c r="AO56" s="119">
        <v>1</v>
      </c>
    </row>
    <row r="57" spans="1:42" ht="22.5" customHeight="1" x14ac:dyDescent="0.55000000000000004">
      <c r="A57" s="5"/>
      <c r="B57" s="52" t="s">
        <v>66</v>
      </c>
      <c r="C57" s="110"/>
      <c r="D57" s="71"/>
      <c r="E57" s="71"/>
      <c r="F57" s="71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>O55</f>
        <v>4</v>
      </c>
      <c r="P57" s="10">
        <v>36</v>
      </c>
      <c r="Q57" s="11" t="s">
        <v>510</v>
      </c>
      <c r="R57" s="11" t="str">
        <f>VLOOKUP(Q57,[1]Sheet1!C$3:D$87,2,0)</f>
        <v>AMADA-HM1003 1</v>
      </c>
      <c r="S57" s="134">
        <f t="shared" si="0"/>
        <v>100</v>
      </c>
      <c r="Y57" s="50"/>
      <c r="Z57" s="50">
        <v>1</v>
      </c>
      <c r="AA57" s="50"/>
      <c r="AB57" s="50"/>
      <c r="AC57" s="50">
        <v>1</v>
      </c>
      <c r="AD57" s="118"/>
      <c r="AE57" s="119"/>
      <c r="AF57" s="119">
        <v>1</v>
      </c>
      <c r="AG57" s="119"/>
      <c r="AH57" s="119"/>
      <c r="AI57" s="119">
        <v>1</v>
      </c>
      <c r="AJ57" s="119"/>
      <c r="AK57" s="119"/>
      <c r="AL57" s="119">
        <v>1</v>
      </c>
      <c r="AM57" s="119"/>
      <c r="AN57" s="119"/>
      <c r="AO57" s="119">
        <v>1</v>
      </c>
    </row>
    <row r="58" spans="1:42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9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ref="O58" si="4">O57</f>
        <v>4</v>
      </c>
      <c r="P58" s="10">
        <f>72/2</f>
        <v>36</v>
      </c>
      <c r="Q58" s="140" t="s">
        <v>502</v>
      </c>
      <c r="R58" s="11" t="str">
        <f>VLOOKUP(Q58,[1]Sheet1!C$3:D$87,2,0)</f>
        <v>110TON-Press 10</v>
      </c>
      <c r="S58" s="134">
        <f t="shared" si="0"/>
        <v>100</v>
      </c>
      <c r="Y58" s="141" t="s">
        <v>504</v>
      </c>
      <c r="Z58" s="50">
        <v>1</v>
      </c>
      <c r="AA58" s="50"/>
      <c r="AB58" s="50"/>
      <c r="AC58" s="50">
        <v>1</v>
      </c>
      <c r="AD58" s="118"/>
      <c r="AE58" s="119"/>
      <c r="AF58" s="119">
        <v>1</v>
      </c>
      <c r="AG58" s="119"/>
      <c r="AH58" s="119"/>
      <c r="AI58" s="119">
        <v>1</v>
      </c>
      <c r="AJ58" s="119"/>
      <c r="AK58" s="119"/>
      <c r="AL58" s="119">
        <v>1</v>
      </c>
      <c r="AM58" s="119"/>
      <c r="AN58" s="119"/>
      <c r="AO58" s="119">
        <v>1</v>
      </c>
    </row>
    <row r="59" spans="1:42" ht="22.5" customHeight="1" x14ac:dyDescent="0.55000000000000004">
      <c r="A59" s="5"/>
      <c r="B59" s="52"/>
      <c r="C59" s="110"/>
      <c r="D59" s="71"/>
      <c r="E59" s="71"/>
      <c r="F59" s="71"/>
      <c r="G59" s="129"/>
      <c r="H59" s="71"/>
      <c r="I59" s="71"/>
      <c r="J59" s="71"/>
      <c r="K59" s="71"/>
      <c r="L59" s="112"/>
      <c r="M59" s="8"/>
      <c r="N59" s="87"/>
      <c r="O59" s="10"/>
      <c r="P59" s="10">
        <f>72/2</f>
        <v>36</v>
      </c>
      <c r="Q59" s="140" t="s">
        <v>503</v>
      </c>
      <c r="R59" s="11" t="str">
        <f>VLOOKUP(Q59,[1]Sheet1!C$3:D$87,2,0)</f>
        <v>110TON-Press 11</v>
      </c>
      <c r="S59" s="134">
        <f t="shared" si="0"/>
        <v>100</v>
      </c>
      <c r="Y59" s="141" t="s">
        <v>505</v>
      </c>
      <c r="Z59" s="50">
        <v>1</v>
      </c>
      <c r="AA59" s="50"/>
      <c r="AB59" s="50"/>
      <c r="AC59" s="50">
        <v>1</v>
      </c>
      <c r="AD59" s="118"/>
      <c r="AE59" s="119"/>
      <c r="AF59" s="119">
        <v>1</v>
      </c>
      <c r="AG59" s="119"/>
      <c r="AH59" s="119"/>
      <c r="AI59" s="119">
        <v>1</v>
      </c>
      <c r="AJ59" s="119"/>
      <c r="AK59" s="119"/>
      <c r="AL59" s="119">
        <v>1</v>
      </c>
      <c r="AM59" s="119"/>
      <c r="AN59" s="119"/>
      <c r="AO59" s="119">
        <v>1</v>
      </c>
    </row>
    <row r="60" spans="1:42" ht="22.5" customHeight="1" x14ac:dyDescent="0.55000000000000004">
      <c r="A60" s="5"/>
      <c r="B60" s="52" t="s">
        <v>66</v>
      </c>
      <c r="C60" s="110"/>
      <c r="D60" s="71"/>
      <c r="E60" s="71"/>
      <c r="F60" s="71"/>
      <c r="G60" s="71"/>
      <c r="H60" s="71">
        <v>10030773</v>
      </c>
      <c r="I60" s="71"/>
      <c r="J60" s="71"/>
      <c r="K60" s="71"/>
      <c r="L60" s="112"/>
      <c r="M60" s="8"/>
      <c r="N60" s="87" t="s">
        <v>115</v>
      </c>
      <c r="O60" s="10">
        <f>O58</f>
        <v>4</v>
      </c>
      <c r="P60" s="10"/>
      <c r="Q60" s="11"/>
      <c r="R60" s="11" t="e">
        <f>VLOOKUP(Q60,[1]Sheet1!C$3:D$87,2,0)</f>
        <v>#N/A</v>
      </c>
      <c r="S60" s="134"/>
      <c r="Y60" s="50"/>
      <c r="Z60" s="50">
        <v>1</v>
      </c>
      <c r="AA60" s="50"/>
      <c r="AB60" s="50"/>
      <c r="AC60" s="50">
        <v>1</v>
      </c>
      <c r="AD60" s="118"/>
      <c r="AE60" s="119"/>
      <c r="AF60" s="119">
        <v>1</v>
      </c>
      <c r="AG60" s="119"/>
      <c r="AH60" s="119"/>
      <c r="AI60" s="119">
        <v>1</v>
      </c>
      <c r="AJ60" s="119"/>
      <c r="AK60" s="119"/>
      <c r="AL60" s="119">
        <v>1</v>
      </c>
      <c r="AM60" s="119"/>
      <c r="AN60" s="119"/>
      <c r="AO60" s="119">
        <v>1</v>
      </c>
    </row>
    <row r="61" spans="1:42" ht="22.5" customHeight="1" x14ac:dyDescent="0.55000000000000004">
      <c r="A61" s="5"/>
      <c r="B61" s="52" t="s">
        <v>66</v>
      </c>
      <c r="C61" s="110"/>
      <c r="D61" s="64"/>
      <c r="E61" s="64"/>
      <c r="F61" s="71">
        <v>30023039</v>
      </c>
      <c r="G61" s="71"/>
      <c r="H61" s="71"/>
      <c r="I61" s="64"/>
      <c r="J61" s="71"/>
      <c r="K61" s="71"/>
      <c r="L61" s="112"/>
      <c r="M61" s="8"/>
      <c r="N61" s="87" t="s">
        <v>114</v>
      </c>
      <c r="O61" s="10">
        <f>O54</f>
        <v>4</v>
      </c>
      <c r="P61" s="10">
        <v>9</v>
      </c>
      <c r="Q61" s="11" t="s">
        <v>506</v>
      </c>
      <c r="R61" s="11" t="str">
        <f>VLOOKUP(Q61,[1]Sheet1!C$3:D$87,2,0)</f>
        <v>TRUMPF-TruBend1100 No.1</v>
      </c>
      <c r="S61" s="134">
        <f t="shared" si="0"/>
        <v>400</v>
      </c>
      <c r="Y61" s="50"/>
      <c r="Z61" s="50">
        <v>1</v>
      </c>
      <c r="AA61" s="50"/>
      <c r="AB61" s="50"/>
      <c r="AC61" s="50">
        <v>1</v>
      </c>
      <c r="AD61" s="118"/>
      <c r="AE61" s="119"/>
      <c r="AF61" s="119">
        <v>1</v>
      </c>
      <c r="AG61" s="119"/>
      <c r="AH61" s="119"/>
      <c r="AI61" s="119">
        <v>1</v>
      </c>
      <c r="AJ61" s="119"/>
      <c r="AK61" s="119"/>
      <c r="AL61" s="119">
        <v>1</v>
      </c>
      <c r="AM61" s="119"/>
      <c r="AN61" s="119"/>
      <c r="AO61" s="119">
        <v>1</v>
      </c>
    </row>
    <row r="62" spans="1:42" ht="22.5" customHeight="1" x14ac:dyDescent="0.55000000000000004">
      <c r="A62" s="5"/>
      <c r="B62" s="52" t="s">
        <v>66</v>
      </c>
      <c r="C62" s="110"/>
      <c r="D62" s="64"/>
      <c r="E62" s="64"/>
      <c r="F62" s="71"/>
      <c r="G62" s="129">
        <v>30023040</v>
      </c>
      <c r="H62" s="71"/>
      <c r="I62" s="64"/>
      <c r="J62" s="71"/>
      <c r="K62" s="71"/>
      <c r="L62" s="112"/>
      <c r="M62" s="8"/>
      <c r="N62" s="87" t="s">
        <v>113</v>
      </c>
      <c r="O62" s="10">
        <f>O61</f>
        <v>4</v>
      </c>
      <c r="P62" s="10">
        <v>12</v>
      </c>
      <c r="Q62" s="11" t="s">
        <v>507</v>
      </c>
      <c r="R62" s="11" t="str">
        <f>VLOOKUP(Q62,[1]Sheet1!C$3:D$87,2,0)</f>
        <v>110TON-Press 9</v>
      </c>
      <c r="S62" s="134">
        <f t="shared" si="0"/>
        <v>300</v>
      </c>
      <c r="Y62" s="50"/>
      <c r="Z62" s="50">
        <v>1</v>
      </c>
      <c r="AA62" s="50"/>
      <c r="AB62" s="50"/>
      <c r="AC62" s="50">
        <v>1</v>
      </c>
      <c r="AD62" s="118"/>
      <c r="AE62" s="119"/>
      <c r="AF62" s="119">
        <v>1</v>
      </c>
      <c r="AG62" s="119"/>
      <c r="AH62" s="119"/>
      <c r="AI62" s="119">
        <v>1</v>
      </c>
      <c r="AJ62" s="119"/>
      <c r="AK62" s="119"/>
      <c r="AL62" s="119">
        <v>1</v>
      </c>
      <c r="AM62" s="119"/>
      <c r="AN62" s="119"/>
      <c r="AO62" s="119">
        <v>1</v>
      </c>
    </row>
    <row r="63" spans="1:42" ht="22.5" customHeight="1" x14ac:dyDescent="0.55000000000000004">
      <c r="A63" s="5"/>
      <c r="B63" s="52" t="s">
        <v>66</v>
      </c>
      <c r="C63" s="110"/>
      <c r="D63" s="64"/>
      <c r="E63" s="64"/>
      <c r="F63" s="71"/>
      <c r="G63" s="71"/>
      <c r="H63" s="71">
        <v>10030774</v>
      </c>
      <c r="I63" s="64"/>
      <c r="J63" s="71"/>
      <c r="K63" s="71"/>
      <c r="L63" s="112"/>
      <c r="M63" s="8"/>
      <c r="N63" s="87" t="s">
        <v>112</v>
      </c>
      <c r="O63" s="10">
        <f>O62</f>
        <v>4</v>
      </c>
      <c r="P63" s="10"/>
      <c r="Q63" s="11"/>
      <c r="R63" s="11" t="e">
        <f>VLOOKUP(Q63,[1]Sheet1!C$3:D$87,2,0)</f>
        <v>#N/A</v>
      </c>
      <c r="S63" s="134"/>
      <c r="Y63" s="50"/>
      <c r="Z63" s="50">
        <v>1</v>
      </c>
      <c r="AA63" s="50"/>
      <c r="AB63" s="50"/>
      <c r="AC63" s="50">
        <v>1</v>
      </c>
      <c r="AD63" s="118"/>
      <c r="AE63" s="119"/>
      <c r="AF63" s="119">
        <v>1</v>
      </c>
      <c r="AG63" s="119"/>
      <c r="AH63" s="119"/>
      <c r="AI63" s="119">
        <v>1</v>
      </c>
      <c r="AJ63" s="119"/>
      <c r="AK63" s="119"/>
      <c r="AL63" s="119">
        <v>1</v>
      </c>
      <c r="AM63" s="119"/>
      <c r="AN63" s="119"/>
      <c r="AO63" s="119">
        <v>1</v>
      </c>
    </row>
    <row r="64" spans="1:42" ht="22.5" customHeight="1" x14ac:dyDescent="0.55000000000000004">
      <c r="A64" s="5"/>
      <c r="B64" s="52" t="s">
        <v>66</v>
      </c>
      <c r="C64" s="63"/>
      <c r="D64" s="64"/>
      <c r="E64" s="64"/>
      <c r="F64" s="71">
        <v>30022146</v>
      </c>
      <c r="G64" s="71"/>
      <c r="H64" s="64"/>
      <c r="I64" s="64"/>
      <c r="J64" s="64"/>
      <c r="K64" s="64"/>
      <c r="L64" s="101"/>
      <c r="M64" s="8"/>
      <c r="N64" s="87" t="s">
        <v>207</v>
      </c>
      <c r="O64" s="10">
        <f>O54</f>
        <v>4</v>
      </c>
      <c r="P64" s="10">
        <v>9</v>
      </c>
      <c r="Q64" s="11" t="s">
        <v>508</v>
      </c>
      <c r="R64" s="11" t="str">
        <f>VLOOKUP(Q64,[1]Sheet1!C$3:D$87,2,0)</f>
        <v>TRUMPF-TruBend1100 No.2</v>
      </c>
      <c r="S64" s="134">
        <f t="shared" si="0"/>
        <v>400</v>
      </c>
      <c r="Y64" s="50"/>
      <c r="Z64" s="50">
        <v>1</v>
      </c>
      <c r="AA64" s="50"/>
      <c r="AB64" s="50"/>
      <c r="AC64" s="50">
        <v>1</v>
      </c>
      <c r="AD64" s="118"/>
      <c r="AE64" s="119"/>
      <c r="AF64" s="119">
        <v>1</v>
      </c>
      <c r="AG64" s="119"/>
      <c r="AH64" s="119"/>
      <c r="AI64" s="119">
        <v>1</v>
      </c>
      <c r="AJ64" s="119"/>
      <c r="AK64" s="119"/>
      <c r="AL64" s="119">
        <v>1</v>
      </c>
      <c r="AM64" s="119"/>
      <c r="AN64" s="119"/>
      <c r="AO64" s="119">
        <v>1</v>
      </c>
    </row>
    <row r="65" spans="1:42" ht="22.5" customHeight="1" x14ac:dyDescent="0.55000000000000004">
      <c r="A65" s="5"/>
      <c r="B65" s="52" t="s">
        <v>66</v>
      </c>
      <c r="C65" s="63"/>
      <c r="D65" s="64"/>
      <c r="E65" s="64"/>
      <c r="F65" s="71"/>
      <c r="G65" s="71">
        <v>10030775</v>
      </c>
      <c r="H65" s="64"/>
      <c r="I65" s="64"/>
      <c r="J65" s="64"/>
      <c r="K65" s="64"/>
      <c r="L65" s="101"/>
      <c r="M65" s="8"/>
      <c r="N65" s="87" t="s">
        <v>206</v>
      </c>
      <c r="O65" s="10">
        <f>O54</f>
        <v>4</v>
      </c>
      <c r="P65" s="10"/>
      <c r="Q65" s="11"/>
      <c r="R65" s="11" t="e">
        <f>VLOOKUP(Q65,[1]Sheet1!C$3:D$87,2,0)</f>
        <v>#N/A</v>
      </c>
      <c r="S65" s="134"/>
      <c r="Y65" s="50"/>
      <c r="Z65" s="50">
        <v>1</v>
      </c>
      <c r="AA65" s="50"/>
      <c r="AB65" s="50"/>
      <c r="AC65" s="50">
        <v>1</v>
      </c>
      <c r="AD65" s="118"/>
      <c r="AE65" s="119"/>
      <c r="AF65" s="119">
        <v>1</v>
      </c>
      <c r="AG65" s="119"/>
      <c r="AH65" s="119"/>
      <c r="AI65" s="119">
        <v>1</v>
      </c>
      <c r="AJ65" s="119"/>
      <c r="AK65" s="119"/>
      <c r="AL65" s="119">
        <v>1</v>
      </c>
      <c r="AM65" s="119"/>
      <c r="AN65" s="119"/>
      <c r="AO65" s="119">
        <v>1</v>
      </c>
    </row>
    <row r="66" spans="1:42" ht="22.5" customHeight="1" x14ac:dyDescent="0.55000000000000004">
      <c r="A66" s="5"/>
      <c r="B66" s="52" t="s">
        <v>66</v>
      </c>
      <c r="C66" s="110"/>
      <c r="D66" s="71"/>
      <c r="E66" s="71">
        <v>10034196</v>
      </c>
      <c r="F66" s="71"/>
      <c r="G66" s="71"/>
      <c r="H66" s="71"/>
      <c r="I66" s="64"/>
      <c r="J66" s="64"/>
      <c r="K66" s="71"/>
      <c r="L66" s="112"/>
      <c r="M66" s="8"/>
      <c r="N66" s="87" t="s">
        <v>231</v>
      </c>
      <c r="O66" s="10">
        <v>0.12766503985053751</v>
      </c>
      <c r="P66" s="10"/>
      <c r="Q66" s="10"/>
      <c r="R66" s="11" t="e">
        <f>VLOOKUP(Q66,[1]Sheet1!C$3:D$87,2,0)</f>
        <v>#N/A</v>
      </c>
      <c r="S66" s="134"/>
      <c r="Y66" s="50"/>
      <c r="Z66" s="50">
        <v>1</v>
      </c>
      <c r="AA66" s="50"/>
      <c r="AB66" s="50"/>
      <c r="AC66" s="50">
        <v>1</v>
      </c>
      <c r="AD66" s="118"/>
      <c r="AE66" s="119"/>
      <c r="AF66" s="119">
        <v>1</v>
      </c>
      <c r="AG66" s="119"/>
      <c r="AH66" s="119"/>
      <c r="AI66" s="119">
        <v>1</v>
      </c>
      <c r="AJ66" s="119"/>
      <c r="AK66" s="119"/>
      <c r="AL66" s="119">
        <v>1</v>
      </c>
      <c r="AM66" s="119"/>
      <c r="AN66" s="119"/>
      <c r="AO66" s="119">
        <v>1</v>
      </c>
      <c r="AP66" s="119"/>
    </row>
    <row r="67" spans="1:42" ht="22.5" customHeight="1" x14ac:dyDescent="0.55000000000000004">
      <c r="A67" s="5"/>
      <c r="B67" s="52" t="s">
        <v>66</v>
      </c>
      <c r="C67" s="110"/>
      <c r="D67" s="71"/>
      <c r="E67" s="71">
        <v>10033352</v>
      </c>
      <c r="F67" s="71"/>
      <c r="G67" s="71"/>
      <c r="H67" s="71"/>
      <c r="I67" s="64"/>
      <c r="J67" s="64"/>
      <c r="K67" s="71"/>
      <c r="L67" s="112"/>
      <c r="M67" s="8"/>
      <c r="N67" s="87" t="s">
        <v>93</v>
      </c>
      <c r="O67" s="10">
        <f>14.9428292032743/2</f>
        <v>7.4714146016371501</v>
      </c>
      <c r="P67" s="10"/>
      <c r="Q67" s="10"/>
      <c r="R67" s="11" t="e">
        <f>VLOOKUP(Q67,[1]Sheet1!C$3:D$87,2,0)</f>
        <v>#N/A</v>
      </c>
      <c r="S67" s="134"/>
      <c r="Y67" s="50"/>
      <c r="Z67" s="50">
        <v>1</v>
      </c>
      <c r="AA67" s="50"/>
      <c r="AB67" s="50"/>
      <c r="AC67" s="50">
        <v>1</v>
      </c>
      <c r="AD67" s="118"/>
      <c r="AE67" s="119"/>
      <c r="AF67" s="119">
        <v>1</v>
      </c>
      <c r="AG67" s="119"/>
      <c r="AH67" s="119"/>
      <c r="AI67" s="119">
        <v>1</v>
      </c>
      <c r="AJ67" s="119"/>
      <c r="AK67" s="119"/>
      <c r="AL67" s="119">
        <v>1</v>
      </c>
      <c r="AM67" s="119"/>
      <c r="AN67" s="119"/>
      <c r="AO67" s="119">
        <v>1</v>
      </c>
      <c r="AP67" s="119"/>
    </row>
    <row r="68" spans="1:42" ht="22.5" customHeight="1" x14ac:dyDescent="0.55000000000000004">
      <c r="A68" s="5"/>
      <c r="B68" s="52" t="s">
        <v>66</v>
      </c>
      <c r="C68" s="110"/>
      <c r="D68" s="71"/>
      <c r="E68" s="71">
        <v>10033353</v>
      </c>
      <c r="F68" s="71"/>
      <c r="G68" s="71"/>
      <c r="H68" s="71"/>
      <c r="I68" s="64"/>
      <c r="J68" s="64"/>
      <c r="K68" s="71"/>
      <c r="L68" s="112"/>
      <c r="M68" s="8"/>
      <c r="N68" s="87" t="s">
        <v>94</v>
      </c>
      <c r="O68" s="10">
        <v>0.6670905894318887</v>
      </c>
      <c r="P68" s="10"/>
      <c r="Q68" s="10"/>
      <c r="R68" s="11" t="e">
        <f>VLOOKUP(Q68,[1]Sheet1!C$3:D$87,2,0)</f>
        <v>#N/A</v>
      </c>
      <c r="S68" s="134"/>
      <c r="Y68" s="50"/>
      <c r="Z68" s="50">
        <v>1</v>
      </c>
      <c r="AA68" s="50"/>
      <c r="AB68" s="50"/>
      <c r="AC68" s="50">
        <v>1</v>
      </c>
      <c r="AD68" s="118"/>
      <c r="AE68" s="119"/>
      <c r="AF68" s="119">
        <v>1</v>
      </c>
      <c r="AG68" s="119"/>
      <c r="AH68" s="119"/>
      <c r="AI68" s="119">
        <v>1</v>
      </c>
      <c r="AJ68" s="119"/>
      <c r="AK68" s="119"/>
      <c r="AL68" s="119">
        <v>1</v>
      </c>
      <c r="AM68" s="119"/>
      <c r="AN68" s="119"/>
      <c r="AO68" s="119">
        <v>1</v>
      </c>
      <c r="AP68" s="119"/>
    </row>
    <row r="69" spans="1:42" ht="22.5" customHeight="1" x14ac:dyDescent="0.55000000000000004">
      <c r="A69" s="5"/>
      <c r="B69" s="52" t="s">
        <v>66</v>
      </c>
      <c r="C69" s="110"/>
      <c r="D69" s="71"/>
      <c r="E69" s="71">
        <v>10033354</v>
      </c>
      <c r="F69" s="71"/>
      <c r="G69" s="71"/>
      <c r="H69" s="71"/>
      <c r="I69" s="64"/>
      <c r="J69" s="64"/>
      <c r="K69" s="71"/>
      <c r="L69" s="112"/>
      <c r="M69" s="8"/>
      <c r="N69" s="87" t="s">
        <v>95</v>
      </c>
      <c r="O69" s="10">
        <f>0.133418117886378*6</f>
        <v>0.80050870731826795</v>
      </c>
      <c r="P69" s="10"/>
      <c r="Q69" s="10"/>
      <c r="R69" s="11" t="e">
        <f>VLOOKUP(Q69,[1]Sheet1!C$3:D$87,2,0)</f>
        <v>#N/A</v>
      </c>
      <c r="S69" s="134"/>
      <c r="Y69" s="50"/>
      <c r="Z69" s="50">
        <v>1</v>
      </c>
      <c r="AA69" s="50"/>
      <c r="AB69" s="50"/>
      <c r="AC69" s="50">
        <v>1</v>
      </c>
      <c r="AD69" s="118"/>
      <c r="AE69" s="119"/>
      <c r="AF69" s="119">
        <v>1</v>
      </c>
      <c r="AG69" s="119"/>
      <c r="AH69" s="119"/>
      <c r="AI69" s="119">
        <v>1</v>
      </c>
      <c r="AJ69" s="119"/>
      <c r="AK69" s="119"/>
      <c r="AL69" s="119">
        <v>1</v>
      </c>
      <c r="AM69" s="119"/>
      <c r="AN69" s="119"/>
      <c r="AO69" s="119">
        <v>1</v>
      </c>
      <c r="AP69" s="119"/>
    </row>
    <row r="70" spans="1:42" ht="22.5" customHeight="1" x14ac:dyDescent="0.55000000000000004">
      <c r="A70" s="5"/>
      <c r="B70" s="52" t="s">
        <v>66</v>
      </c>
      <c r="C70" s="110"/>
      <c r="D70" s="71"/>
      <c r="E70" s="71">
        <v>10033355</v>
      </c>
      <c r="F70" s="71"/>
      <c r="G70" s="71"/>
      <c r="H70" s="71"/>
      <c r="I70" s="64"/>
      <c r="J70" s="64"/>
      <c r="K70" s="71"/>
      <c r="L70" s="112"/>
      <c r="M70" s="8"/>
      <c r="N70" s="87" t="s">
        <v>96</v>
      </c>
      <c r="O70" s="10">
        <f>9.73952260570558*5</f>
        <v>48.697613028527904</v>
      </c>
      <c r="P70" s="10"/>
      <c r="Q70" s="10"/>
      <c r="R70" s="11" t="e">
        <f>VLOOKUP(Q70,[1]Sheet1!C$3:D$87,2,0)</f>
        <v>#N/A</v>
      </c>
      <c r="S70" s="134"/>
      <c r="Y70" s="50"/>
      <c r="Z70" s="50">
        <v>1</v>
      </c>
      <c r="AA70" s="50"/>
      <c r="AB70" s="50"/>
      <c r="AC70" s="50">
        <v>1</v>
      </c>
      <c r="AD70" s="118"/>
      <c r="AE70" s="119"/>
      <c r="AF70" s="119">
        <v>1</v>
      </c>
      <c r="AG70" s="119"/>
      <c r="AH70" s="119"/>
      <c r="AI70" s="119">
        <v>1</v>
      </c>
      <c r="AJ70" s="119"/>
      <c r="AK70" s="119"/>
      <c r="AL70" s="119">
        <v>1</v>
      </c>
      <c r="AM70" s="119"/>
      <c r="AN70" s="119"/>
      <c r="AO70" s="119">
        <v>1</v>
      </c>
      <c r="AP70" s="119"/>
    </row>
    <row r="71" spans="1:42" ht="22.5" customHeight="1" x14ac:dyDescent="0.55000000000000004">
      <c r="A71" s="5"/>
      <c r="B71" s="52" t="s">
        <v>66</v>
      </c>
      <c r="C71" s="110"/>
      <c r="D71" s="71"/>
      <c r="E71" s="71">
        <v>10033356</v>
      </c>
      <c r="F71" s="71"/>
      <c r="G71" s="71"/>
      <c r="H71" s="71"/>
      <c r="I71" s="64"/>
      <c r="J71" s="64"/>
      <c r="K71" s="71"/>
      <c r="L71" s="112"/>
      <c r="M71" s="8"/>
      <c r="N71" s="87" t="s">
        <v>97</v>
      </c>
      <c r="O71" s="10">
        <v>1.3341811788637774</v>
      </c>
      <c r="P71" s="10"/>
      <c r="Q71" s="10"/>
      <c r="R71" s="11" t="e">
        <f>VLOOKUP(Q71,[1]Sheet1!C$3:D$87,2,0)</f>
        <v>#N/A</v>
      </c>
      <c r="S71" s="134"/>
      <c r="Y71" s="50"/>
      <c r="Z71" s="50">
        <v>1</v>
      </c>
      <c r="AA71" s="50"/>
      <c r="AB71" s="50"/>
      <c r="AC71" s="50">
        <v>1</v>
      </c>
      <c r="AD71" s="118"/>
      <c r="AE71" s="119"/>
      <c r="AF71" s="119">
        <v>1</v>
      </c>
      <c r="AG71" s="119"/>
      <c r="AH71" s="119"/>
      <c r="AI71" s="119">
        <v>1</v>
      </c>
      <c r="AJ71" s="119"/>
      <c r="AK71" s="119"/>
      <c r="AL71" s="119">
        <v>1</v>
      </c>
      <c r="AM71" s="119"/>
      <c r="AN71" s="119"/>
      <c r="AO71" s="119">
        <v>1</v>
      </c>
      <c r="AP71" s="119"/>
    </row>
    <row r="72" spans="1:42" ht="22.5" customHeight="1" x14ac:dyDescent="0.55000000000000004">
      <c r="A72" s="5"/>
      <c r="B72" s="52" t="s">
        <v>66</v>
      </c>
      <c r="C72" s="110"/>
      <c r="D72" s="71"/>
      <c r="E72" s="71">
        <v>10033357</v>
      </c>
      <c r="F72" s="71"/>
      <c r="G72" s="71"/>
      <c r="H72" s="71"/>
      <c r="I72" s="64"/>
      <c r="J72" s="64"/>
      <c r="K72" s="71"/>
      <c r="L72" s="112"/>
      <c r="M72" s="8"/>
      <c r="N72" s="87" t="s">
        <v>98</v>
      </c>
      <c r="O72" s="10">
        <f>0.533672471545511*8</f>
        <v>4.2693797723640881</v>
      </c>
      <c r="P72" s="10"/>
      <c r="Q72" s="10"/>
      <c r="R72" s="11" t="e">
        <f>VLOOKUP(Q72,[1]Sheet1!C$3:D$87,2,0)</f>
        <v>#N/A</v>
      </c>
      <c r="S72" s="134"/>
      <c r="Y72" s="50"/>
      <c r="Z72" s="50">
        <v>1</v>
      </c>
      <c r="AA72" s="50"/>
      <c r="AB72" s="50"/>
      <c r="AC72" s="50">
        <v>1</v>
      </c>
      <c r="AD72" s="118"/>
      <c r="AE72" s="119"/>
      <c r="AF72" s="119">
        <v>1</v>
      </c>
      <c r="AG72" s="119"/>
      <c r="AH72" s="119"/>
      <c r="AI72" s="119">
        <v>1</v>
      </c>
      <c r="AJ72" s="119"/>
      <c r="AK72" s="119"/>
      <c r="AL72" s="119">
        <v>1</v>
      </c>
      <c r="AM72" s="119"/>
      <c r="AN72" s="119"/>
      <c r="AO72" s="119">
        <v>1</v>
      </c>
      <c r="AP72" s="119"/>
    </row>
    <row r="73" spans="1:42" ht="22.5" customHeight="1" x14ac:dyDescent="0.55000000000000004">
      <c r="A73" s="5"/>
      <c r="B73" s="52" t="s">
        <v>66</v>
      </c>
      <c r="C73" s="110"/>
      <c r="D73" s="71">
        <v>30022147</v>
      </c>
      <c r="E73" s="71"/>
      <c r="F73" s="71"/>
      <c r="G73" s="71"/>
      <c r="H73" s="111"/>
      <c r="I73" s="64"/>
      <c r="J73" s="64"/>
      <c r="K73" s="71"/>
      <c r="L73" s="112"/>
      <c r="M73" s="8"/>
      <c r="N73" s="87" t="s">
        <v>208</v>
      </c>
      <c r="O73" s="10">
        <f>O3*2</f>
        <v>2</v>
      </c>
      <c r="P73" s="10">
        <v>22.5</v>
      </c>
      <c r="Q73" s="11" t="s">
        <v>75</v>
      </c>
      <c r="R73" s="11" t="str">
        <f>VLOOKUP(Q73,[1]Sheet1!C$3:D$87,2,0)</f>
        <v>Paint B9</v>
      </c>
      <c r="S73" s="134">
        <f t="shared" ref="S73:S101" si="5">$AC$1/P73</f>
        <v>160</v>
      </c>
      <c r="Y73" s="50"/>
      <c r="Z73" s="50">
        <v>1</v>
      </c>
      <c r="AA73" s="50"/>
      <c r="AB73" s="50"/>
      <c r="AC73" s="50">
        <v>1</v>
      </c>
      <c r="AD73" s="118"/>
      <c r="AE73" s="119"/>
      <c r="AF73" s="119">
        <v>1</v>
      </c>
      <c r="AG73" s="119"/>
      <c r="AH73" s="119"/>
      <c r="AI73" s="119">
        <v>1</v>
      </c>
      <c r="AJ73" s="119"/>
      <c r="AK73" s="119"/>
      <c r="AL73" s="119">
        <v>1</v>
      </c>
      <c r="AM73" s="119"/>
      <c r="AN73" s="119"/>
      <c r="AO73" s="119">
        <v>1</v>
      </c>
    </row>
    <row r="74" spans="1:42" ht="22.5" customHeight="1" x14ac:dyDescent="0.55000000000000004">
      <c r="A74" s="5"/>
      <c r="B74" s="52" t="s">
        <v>66</v>
      </c>
      <c r="C74" s="110"/>
      <c r="D74" s="71"/>
      <c r="E74" s="71">
        <v>30022148</v>
      </c>
      <c r="F74" s="71"/>
      <c r="G74" s="71"/>
      <c r="H74" s="71"/>
      <c r="I74" s="64"/>
      <c r="J74" s="64"/>
      <c r="K74" s="71"/>
      <c r="L74" s="112"/>
      <c r="M74" s="8"/>
      <c r="N74" s="87" t="s">
        <v>209</v>
      </c>
      <c r="O74" s="10">
        <f>O73</f>
        <v>2</v>
      </c>
      <c r="P74" s="10">
        <v>150</v>
      </c>
      <c r="Q74" s="11" t="s">
        <v>73</v>
      </c>
      <c r="R74" s="11" t="str">
        <f>VLOOKUP(Q74,[1]Sheet1!C$3:D$87,2,0)</f>
        <v>Spot 50KVA 1</v>
      </c>
      <c r="S74" s="134">
        <f t="shared" si="5"/>
        <v>24</v>
      </c>
      <c r="Y74" s="50"/>
      <c r="Z74" s="50">
        <v>1</v>
      </c>
      <c r="AA74" s="50"/>
      <c r="AB74" s="50"/>
      <c r="AC74" s="50">
        <v>1</v>
      </c>
      <c r="AD74" s="118"/>
      <c r="AE74" s="119"/>
      <c r="AF74" s="119">
        <v>1</v>
      </c>
      <c r="AG74" s="119"/>
      <c r="AH74" s="119"/>
      <c r="AI74" s="119">
        <v>1</v>
      </c>
      <c r="AJ74" s="119"/>
      <c r="AK74" s="119"/>
      <c r="AL74" s="119">
        <v>1</v>
      </c>
      <c r="AM74" s="119"/>
      <c r="AN74" s="119"/>
      <c r="AO74" s="119">
        <v>1</v>
      </c>
    </row>
    <row r="75" spans="1:42" ht="22.5" customHeight="1" x14ac:dyDescent="0.55000000000000004">
      <c r="A75" s="5"/>
      <c r="B75" s="52" t="s">
        <v>66</v>
      </c>
      <c r="C75" s="110"/>
      <c r="D75" s="71"/>
      <c r="E75" s="71"/>
      <c r="F75" s="71">
        <v>30022149</v>
      </c>
      <c r="G75" s="71"/>
      <c r="H75" s="71"/>
      <c r="I75" s="64"/>
      <c r="J75" s="64"/>
      <c r="K75" s="71"/>
      <c r="L75" s="112"/>
      <c r="M75" s="8"/>
      <c r="N75" s="87" t="s">
        <v>212</v>
      </c>
      <c r="O75" s="10">
        <f t="shared" ref="O75:O76" si="6">O74</f>
        <v>2</v>
      </c>
      <c r="P75" s="10">
        <v>36</v>
      </c>
      <c r="Q75" s="11" t="s">
        <v>509</v>
      </c>
      <c r="R75" s="11" t="str">
        <f>VLOOKUP(Q75,[1]Sheet1!C$3:D$87,2,0)</f>
        <v>OTI-Panel Bend</v>
      </c>
      <c r="S75" s="134">
        <f t="shared" si="5"/>
        <v>100</v>
      </c>
      <c r="Y75" s="50"/>
      <c r="Z75" s="50">
        <v>1</v>
      </c>
      <c r="AA75" s="50"/>
      <c r="AB75" s="50"/>
      <c r="AC75" s="50">
        <v>1</v>
      </c>
      <c r="AD75" s="118"/>
      <c r="AE75" s="119"/>
      <c r="AF75" s="119">
        <v>1</v>
      </c>
      <c r="AG75" s="119"/>
      <c r="AH75" s="119"/>
      <c r="AI75" s="119">
        <v>1</v>
      </c>
      <c r="AJ75" s="119"/>
      <c r="AK75" s="119"/>
      <c r="AL75" s="119">
        <v>1</v>
      </c>
      <c r="AM75" s="119"/>
      <c r="AN75" s="119"/>
      <c r="AO75" s="119">
        <v>1</v>
      </c>
    </row>
    <row r="76" spans="1:42" ht="22.5" customHeight="1" x14ac:dyDescent="0.55000000000000004">
      <c r="A76" s="5"/>
      <c r="B76" s="52" t="s">
        <v>66</v>
      </c>
      <c r="C76" s="110"/>
      <c r="D76" s="71"/>
      <c r="E76" s="71"/>
      <c r="F76" s="71"/>
      <c r="G76" s="129">
        <v>30022150</v>
      </c>
      <c r="H76" s="71"/>
      <c r="I76" s="64"/>
      <c r="J76" s="64"/>
      <c r="K76" s="71"/>
      <c r="L76" s="112"/>
      <c r="M76" s="8"/>
      <c r="N76" s="87" t="s">
        <v>211</v>
      </c>
      <c r="O76" s="10">
        <f t="shared" si="6"/>
        <v>2</v>
      </c>
      <c r="P76" s="10">
        <f>72/2</f>
        <v>36</v>
      </c>
      <c r="Q76" s="140" t="s">
        <v>502</v>
      </c>
      <c r="R76" s="11" t="str">
        <f>VLOOKUP(Q76,[1]Sheet1!C$3:D$87,2,0)</f>
        <v>110TON-Press 10</v>
      </c>
      <c r="S76" s="134">
        <f t="shared" si="5"/>
        <v>100</v>
      </c>
      <c r="Y76" s="141" t="s">
        <v>504</v>
      </c>
      <c r="Z76" s="50">
        <v>1</v>
      </c>
      <c r="AA76" s="50"/>
      <c r="AB76" s="50"/>
      <c r="AC76" s="50">
        <v>1</v>
      </c>
      <c r="AD76" s="118"/>
      <c r="AE76" s="119"/>
      <c r="AF76" s="119">
        <v>1</v>
      </c>
      <c r="AG76" s="119"/>
      <c r="AH76" s="119"/>
      <c r="AI76" s="119">
        <v>1</v>
      </c>
      <c r="AJ76" s="119"/>
      <c r="AK76" s="119"/>
      <c r="AL76" s="119">
        <v>1</v>
      </c>
      <c r="AM76" s="119"/>
      <c r="AN76" s="119"/>
      <c r="AO76" s="119">
        <v>1</v>
      </c>
    </row>
    <row r="77" spans="1:42" ht="22.5" customHeight="1" x14ac:dyDescent="0.55000000000000004">
      <c r="A77" s="5"/>
      <c r="B77" s="52"/>
      <c r="C77" s="110"/>
      <c r="D77" s="71"/>
      <c r="E77" s="71"/>
      <c r="F77" s="71"/>
      <c r="G77" s="129"/>
      <c r="H77" s="71"/>
      <c r="I77" s="64"/>
      <c r="J77" s="64"/>
      <c r="K77" s="71"/>
      <c r="L77" s="112"/>
      <c r="M77" s="8"/>
      <c r="N77" s="87"/>
      <c r="O77" s="10"/>
      <c r="P77" s="10">
        <f>72/2</f>
        <v>36</v>
      </c>
      <c r="Q77" s="140" t="s">
        <v>503</v>
      </c>
      <c r="R77" s="11" t="str">
        <f>VLOOKUP(Q77,[1]Sheet1!C$3:D$87,2,0)</f>
        <v>110TON-Press 11</v>
      </c>
      <c r="S77" s="134">
        <f t="shared" si="5"/>
        <v>100</v>
      </c>
      <c r="Y77" s="141" t="s">
        <v>505</v>
      </c>
      <c r="Z77" s="50">
        <v>1</v>
      </c>
      <c r="AA77" s="50"/>
      <c r="AB77" s="50"/>
      <c r="AC77" s="50">
        <v>1</v>
      </c>
      <c r="AD77" s="118"/>
      <c r="AE77" s="119"/>
      <c r="AF77" s="119">
        <v>1</v>
      </c>
      <c r="AG77" s="119"/>
      <c r="AH77" s="119"/>
      <c r="AI77" s="119">
        <v>1</v>
      </c>
      <c r="AJ77" s="119"/>
      <c r="AK77" s="119"/>
      <c r="AL77" s="119">
        <v>1</v>
      </c>
      <c r="AM77" s="119"/>
      <c r="AN77" s="119"/>
      <c r="AO77" s="119">
        <v>1</v>
      </c>
    </row>
    <row r="78" spans="1:42" ht="22.5" customHeight="1" x14ac:dyDescent="0.55000000000000004">
      <c r="A78" s="5"/>
      <c r="B78" s="52" t="s">
        <v>66</v>
      </c>
      <c r="C78" s="110"/>
      <c r="D78" s="71"/>
      <c r="E78" s="71"/>
      <c r="F78" s="71"/>
      <c r="G78" s="71"/>
      <c r="H78" s="71">
        <v>10030776</v>
      </c>
      <c r="I78" s="64"/>
      <c r="J78" s="64"/>
      <c r="K78" s="71"/>
      <c r="L78" s="112"/>
      <c r="M78" s="8"/>
      <c r="N78" s="87" t="s">
        <v>210</v>
      </c>
      <c r="O78" s="10">
        <f>O76</f>
        <v>2</v>
      </c>
      <c r="P78" s="10"/>
      <c r="Q78" s="11"/>
      <c r="R78" s="11" t="e">
        <f>VLOOKUP(Q78,[1]Sheet1!C$3:D$87,2,0)</f>
        <v>#N/A</v>
      </c>
      <c r="S78" s="134"/>
      <c r="Y78" s="50"/>
      <c r="Z78" s="50">
        <v>1</v>
      </c>
      <c r="AA78" s="50"/>
      <c r="AB78" s="50"/>
      <c r="AC78" s="50">
        <v>1</v>
      </c>
      <c r="AD78" s="118"/>
      <c r="AE78" s="119"/>
      <c r="AF78" s="119">
        <v>1</v>
      </c>
      <c r="AG78" s="119"/>
      <c r="AH78" s="119"/>
      <c r="AI78" s="119">
        <v>1</v>
      </c>
      <c r="AJ78" s="119"/>
      <c r="AK78" s="119"/>
      <c r="AL78" s="119">
        <v>1</v>
      </c>
      <c r="AM78" s="119"/>
      <c r="AN78" s="119"/>
      <c r="AO78" s="119">
        <v>1</v>
      </c>
    </row>
    <row r="79" spans="1:42" ht="22.5" customHeight="1" x14ac:dyDescent="0.55000000000000004">
      <c r="A79" s="5"/>
      <c r="B79" s="52" t="s">
        <v>66</v>
      </c>
      <c r="C79" s="110"/>
      <c r="D79" s="71"/>
      <c r="E79" s="71"/>
      <c r="F79" s="71">
        <v>30022151</v>
      </c>
      <c r="G79" s="71"/>
      <c r="H79" s="71"/>
      <c r="I79" s="71"/>
      <c r="J79" s="64"/>
      <c r="K79" s="64"/>
      <c r="L79" s="112"/>
      <c r="M79" s="8"/>
      <c r="N79" s="87" t="s">
        <v>213</v>
      </c>
      <c r="O79" s="10">
        <f>O74</f>
        <v>2</v>
      </c>
      <c r="P79" s="10">
        <v>9</v>
      </c>
      <c r="Q79" s="11" t="s">
        <v>506</v>
      </c>
      <c r="R79" s="11" t="str">
        <f>VLOOKUP(Q79,[1]Sheet1!C$3:D$87,2,0)</f>
        <v>TRUMPF-TruBend1100 No.1</v>
      </c>
      <c r="S79" s="134">
        <f t="shared" si="5"/>
        <v>400</v>
      </c>
      <c r="Y79" s="50"/>
      <c r="Z79" s="50">
        <v>1</v>
      </c>
      <c r="AA79" s="50"/>
      <c r="AB79" s="50"/>
      <c r="AC79" s="50">
        <v>1</v>
      </c>
      <c r="AD79" s="118"/>
      <c r="AE79" s="119"/>
      <c r="AF79" s="119">
        <v>1</v>
      </c>
      <c r="AG79" s="119"/>
      <c r="AH79" s="119"/>
      <c r="AI79" s="119">
        <v>1</v>
      </c>
      <c r="AJ79" s="119"/>
      <c r="AK79" s="119"/>
      <c r="AL79" s="119">
        <v>1</v>
      </c>
      <c r="AM79" s="119"/>
      <c r="AN79" s="119"/>
      <c r="AO79" s="119">
        <v>1</v>
      </c>
    </row>
    <row r="80" spans="1:42" ht="22.5" customHeight="1" x14ac:dyDescent="0.55000000000000004">
      <c r="A80" s="5"/>
      <c r="B80" s="52" t="s">
        <v>66</v>
      </c>
      <c r="C80" s="110"/>
      <c r="D80" s="71"/>
      <c r="E80" s="71"/>
      <c r="F80" s="71"/>
      <c r="G80" s="129">
        <v>30022152</v>
      </c>
      <c r="H80" s="71"/>
      <c r="I80" s="71"/>
      <c r="J80" s="64"/>
      <c r="K80" s="64"/>
      <c r="L80" s="112"/>
      <c r="M80" s="8"/>
      <c r="N80" s="87" t="s">
        <v>214</v>
      </c>
      <c r="O80" s="10">
        <f>O74</f>
        <v>2</v>
      </c>
      <c r="P80" s="10">
        <v>12</v>
      </c>
      <c r="Q80" s="11" t="s">
        <v>503</v>
      </c>
      <c r="R80" s="11" t="str">
        <f>VLOOKUP(Q80,[1]Sheet1!C$3:D$87,2,0)</f>
        <v>110TON-Press 11</v>
      </c>
      <c r="S80" s="134">
        <f t="shared" si="5"/>
        <v>300</v>
      </c>
      <c r="Y80" s="50"/>
      <c r="Z80" s="50">
        <v>1</v>
      </c>
      <c r="AA80" s="50"/>
      <c r="AB80" s="50"/>
      <c r="AC80" s="50">
        <v>1</v>
      </c>
      <c r="AD80" s="118"/>
      <c r="AE80" s="119"/>
      <c r="AF80" s="119">
        <v>1</v>
      </c>
      <c r="AG80" s="119"/>
      <c r="AH80" s="119"/>
      <c r="AI80" s="119">
        <v>1</v>
      </c>
      <c r="AJ80" s="119"/>
      <c r="AK80" s="119"/>
      <c r="AL80" s="119">
        <v>1</v>
      </c>
      <c r="AM80" s="119"/>
      <c r="AN80" s="119"/>
      <c r="AO80" s="119">
        <v>1</v>
      </c>
    </row>
    <row r="81" spans="1:42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/>
      <c r="H81" s="71">
        <v>10030777</v>
      </c>
      <c r="I81" s="71"/>
      <c r="J81" s="64"/>
      <c r="K81" s="64"/>
      <c r="L81" s="112"/>
      <c r="M81" s="8"/>
      <c r="N81" s="87" t="s">
        <v>215</v>
      </c>
      <c r="O81" s="10">
        <f>O74</f>
        <v>2</v>
      </c>
      <c r="P81" s="10"/>
      <c r="Q81" s="11"/>
      <c r="R81" s="11" t="e">
        <f>VLOOKUP(Q81,[1]Sheet1!C$3:D$87,2,0)</f>
        <v>#N/A</v>
      </c>
      <c r="S81" s="134"/>
      <c r="Y81" s="50"/>
      <c r="Z81" s="50">
        <v>1</v>
      </c>
      <c r="AA81" s="50"/>
      <c r="AB81" s="50"/>
      <c r="AC81" s="50">
        <v>1</v>
      </c>
      <c r="AD81" s="118"/>
      <c r="AE81" s="119"/>
      <c r="AF81" s="119">
        <v>1</v>
      </c>
      <c r="AG81" s="119"/>
      <c r="AH81" s="119"/>
      <c r="AI81" s="119">
        <v>1</v>
      </c>
      <c r="AJ81" s="119"/>
      <c r="AK81" s="119"/>
      <c r="AL81" s="119">
        <v>1</v>
      </c>
      <c r="AM81" s="119"/>
      <c r="AN81" s="119"/>
      <c r="AO81" s="119">
        <v>1</v>
      </c>
    </row>
    <row r="82" spans="1:42" ht="22.5" customHeight="1" x14ac:dyDescent="0.55000000000000004">
      <c r="A82" s="5"/>
      <c r="B82" s="52" t="s">
        <v>66</v>
      </c>
      <c r="C82" s="110"/>
      <c r="D82" s="71"/>
      <c r="E82" s="71"/>
      <c r="F82" s="71">
        <v>30022154</v>
      </c>
      <c r="G82" s="71"/>
      <c r="H82" s="71"/>
      <c r="I82" s="71"/>
      <c r="J82" s="64"/>
      <c r="K82" s="64"/>
      <c r="L82" s="112"/>
      <c r="M82" s="8"/>
      <c r="N82" s="87" t="s">
        <v>217</v>
      </c>
      <c r="O82" s="10">
        <f>O74</f>
        <v>2</v>
      </c>
      <c r="P82" s="10">
        <v>9</v>
      </c>
      <c r="Q82" s="11" t="s">
        <v>508</v>
      </c>
      <c r="R82" s="11" t="str">
        <f>VLOOKUP(Q82,[1]Sheet1!C$3:D$87,2,0)</f>
        <v>TRUMPF-TruBend1100 No.2</v>
      </c>
      <c r="S82" s="134">
        <f t="shared" si="5"/>
        <v>400</v>
      </c>
      <c r="Y82" s="50"/>
      <c r="Z82" s="50">
        <v>1</v>
      </c>
      <c r="AA82" s="50"/>
      <c r="AB82" s="50"/>
      <c r="AC82" s="50">
        <v>1</v>
      </c>
      <c r="AD82" s="118"/>
      <c r="AE82" s="119"/>
      <c r="AF82" s="119">
        <v>1</v>
      </c>
      <c r="AG82" s="119"/>
      <c r="AH82" s="119"/>
      <c r="AI82" s="119">
        <v>1</v>
      </c>
      <c r="AJ82" s="119"/>
      <c r="AK82" s="119"/>
      <c r="AL82" s="119">
        <v>1</v>
      </c>
      <c r="AM82" s="119"/>
      <c r="AN82" s="119"/>
      <c r="AO82" s="119">
        <v>1</v>
      </c>
    </row>
    <row r="83" spans="1:42" ht="22.5" customHeight="1" x14ac:dyDescent="0.55000000000000004">
      <c r="A83" s="5"/>
      <c r="B83" s="52" t="s">
        <v>66</v>
      </c>
      <c r="C83" s="110"/>
      <c r="D83" s="71"/>
      <c r="E83" s="71"/>
      <c r="F83" s="71"/>
      <c r="G83" s="71">
        <v>10030778</v>
      </c>
      <c r="H83" s="71"/>
      <c r="I83" s="71"/>
      <c r="J83" s="64"/>
      <c r="K83" s="64"/>
      <c r="L83" s="112"/>
      <c r="M83" s="8"/>
      <c r="N83" s="87" t="s">
        <v>216</v>
      </c>
      <c r="O83" s="10">
        <f>O74</f>
        <v>2</v>
      </c>
      <c r="P83" s="10"/>
      <c r="Q83" s="11"/>
      <c r="R83" s="11" t="e">
        <f>VLOOKUP(Q83,[1]Sheet1!C$3:D$87,2,0)</f>
        <v>#N/A</v>
      </c>
      <c r="S83" s="134"/>
      <c r="Y83" s="50"/>
      <c r="Z83" s="50">
        <v>1</v>
      </c>
      <c r="AA83" s="50"/>
      <c r="AB83" s="50"/>
      <c r="AC83" s="50">
        <v>1</v>
      </c>
      <c r="AD83" s="118"/>
      <c r="AE83" s="119"/>
      <c r="AF83" s="119">
        <v>1</v>
      </c>
      <c r="AG83" s="119"/>
      <c r="AH83" s="119"/>
      <c r="AI83" s="119">
        <v>1</v>
      </c>
      <c r="AJ83" s="119"/>
      <c r="AK83" s="119"/>
      <c r="AL83" s="119">
        <v>1</v>
      </c>
      <c r="AM83" s="119"/>
      <c r="AN83" s="119"/>
      <c r="AO83" s="119">
        <v>1</v>
      </c>
    </row>
    <row r="84" spans="1:42" ht="22.5" customHeight="1" x14ac:dyDescent="0.55000000000000004">
      <c r="A84" s="5"/>
      <c r="B84" s="52" t="s">
        <v>66</v>
      </c>
      <c r="C84" s="110"/>
      <c r="D84" s="71"/>
      <c r="E84" s="71">
        <v>10034196</v>
      </c>
      <c r="F84" s="71"/>
      <c r="G84" s="71"/>
      <c r="H84" s="71"/>
      <c r="I84" s="64"/>
      <c r="J84" s="64"/>
      <c r="K84" s="71"/>
      <c r="L84" s="112"/>
      <c r="M84" s="8"/>
      <c r="N84" s="87" t="s">
        <v>231</v>
      </c>
      <c r="O84" s="10">
        <v>0.16632080789507631</v>
      </c>
      <c r="P84" s="10"/>
      <c r="Q84" s="10"/>
      <c r="R84" s="11" t="e">
        <f>VLOOKUP(Q84,[1]Sheet1!C$3:D$87,2,0)</f>
        <v>#N/A</v>
      </c>
      <c r="S84" s="134"/>
      <c r="Y84" s="50"/>
      <c r="Z84" s="50">
        <v>1</v>
      </c>
      <c r="AA84" s="50"/>
      <c r="AB84" s="50"/>
      <c r="AC84" s="50">
        <v>1</v>
      </c>
      <c r="AD84" s="118"/>
      <c r="AE84" s="119"/>
      <c r="AF84" s="119">
        <v>1</v>
      </c>
      <c r="AG84" s="119"/>
      <c r="AH84" s="119"/>
      <c r="AI84" s="119">
        <v>1</v>
      </c>
      <c r="AJ84" s="119"/>
      <c r="AK84" s="119"/>
      <c r="AL84" s="119">
        <v>1</v>
      </c>
      <c r="AM84" s="119"/>
      <c r="AN84" s="119"/>
      <c r="AO84" s="119">
        <v>1</v>
      </c>
      <c r="AP84" s="119"/>
    </row>
    <row r="85" spans="1:42" ht="22.5" customHeight="1" x14ac:dyDescent="0.55000000000000004">
      <c r="A85" s="5"/>
      <c r="B85" s="52" t="s">
        <v>66</v>
      </c>
      <c r="C85" s="110"/>
      <c r="D85" s="71"/>
      <c r="E85" s="71">
        <v>10033352</v>
      </c>
      <c r="F85" s="71"/>
      <c r="G85" s="71"/>
      <c r="H85" s="71"/>
      <c r="I85" s="64"/>
      <c r="J85" s="64"/>
      <c r="K85" s="71"/>
      <c r="L85" s="112"/>
      <c r="M85" s="8"/>
      <c r="N85" s="87" t="s">
        <v>93</v>
      </c>
      <c r="O85" s="10">
        <f>19.4673767245627/2</f>
        <v>9.7336883622813506</v>
      </c>
      <c r="P85" s="10"/>
      <c r="Q85" s="10"/>
      <c r="R85" s="11" t="e">
        <f>VLOOKUP(Q85,[1]Sheet1!C$3:D$87,2,0)</f>
        <v>#N/A</v>
      </c>
      <c r="S85" s="134"/>
      <c r="Y85" s="50"/>
      <c r="Z85" s="50">
        <v>1</v>
      </c>
      <c r="AA85" s="50"/>
      <c r="AB85" s="50"/>
      <c r="AC85" s="50">
        <v>1</v>
      </c>
      <c r="AD85" s="118"/>
      <c r="AE85" s="119"/>
      <c r="AF85" s="119">
        <v>1</v>
      </c>
      <c r="AG85" s="119"/>
      <c r="AH85" s="119"/>
      <c r="AI85" s="119">
        <v>1</v>
      </c>
      <c r="AJ85" s="119"/>
      <c r="AK85" s="119"/>
      <c r="AL85" s="119">
        <v>1</v>
      </c>
      <c r="AM85" s="119"/>
      <c r="AN85" s="119"/>
      <c r="AO85" s="119">
        <v>1</v>
      </c>
      <c r="AP85" s="119"/>
    </row>
    <row r="86" spans="1:42" ht="22.5" customHeight="1" x14ac:dyDescent="0.55000000000000004">
      <c r="A86" s="5"/>
      <c r="B86" s="52" t="s">
        <v>66</v>
      </c>
      <c r="C86" s="110"/>
      <c r="D86" s="71"/>
      <c r="E86" s="71">
        <v>10033353</v>
      </c>
      <c r="F86" s="71"/>
      <c r="G86" s="71"/>
      <c r="H86" s="71"/>
      <c r="I86" s="64"/>
      <c r="J86" s="64"/>
      <c r="K86" s="71"/>
      <c r="L86" s="112"/>
      <c r="M86" s="8"/>
      <c r="N86" s="87" t="s">
        <v>94</v>
      </c>
      <c r="O86" s="10">
        <v>0.86907931806083449</v>
      </c>
      <c r="P86" s="10"/>
      <c r="Q86" s="10"/>
      <c r="R86" s="11" t="e">
        <f>VLOOKUP(Q86,[1]Sheet1!C$3:D$87,2,0)</f>
        <v>#N/A</v>
      </c>
      <c r="S86" s="134"/>
      <c r="Y86" s="50"/>
      <c r="Z86" s="50">
        <v>1</v>
      </c>
      <c r="AA86" s="50"/>
      <c r="AB86" s="50"/>
      <c r="AC86" s="50">
        <v>1</v>
      </c>
      <c r="AD86" s="118"/>
      <c r="AE86" s="119"/>
      <c r="AF86" s="119">
        <v>1</v>
      </c>
      <c r="AG86" s="119"/>
      <c r="AH86" s="119"/>
      <c r="AI86" s="119">
        <v>1</v>
      </c>
      <c r="AJ86" s="119"/>
      <c r="AK86" s="119"/>
      <c r="AL86" s="119">
        <v>1</v>
      </c>
      <c r="AM86" s="119"/>
      <c r="AN86" s="119"/>
      <c r="AO86" s="119">
        <v>1</v>
      </c>
      <c r="AP86" s="119"/>
    </row>
    <row r="87" spans="1:42" ht="22.5" customHeight="1" x14ac:dyDescent="0.55000000000000004">
      <c r="A87" s="5"/>
      <c r="B87" s="52" t="s">
        <v>66</v>
      </c>
      <c r="C87" s="110"/>
      <c r="D87" s="71"/>
      <c r="E87" s="71">
        <v>10033354</v>
      </c>
      <c r="F87" s="71"/>
      <c r="G87" s="71"/>
      <c r="H87" s="71"/>
      <c r="I87" s="64"/>
      <c r="J87" s="64"/>
      <c r="K87" s="71"/>
      <c r="L87" s="112"/>
      <c r="M87" s="8"/>
      <c r="N87" s="87" t="s">
        <v>95</v>
      </c>
      <c r="O87" s="10">
        <f>0.173815863612167*6</f>
        <v>1.0428951816730021</v>
      </c>
      <c r="P87" s="10"/>
      <c r="Q87" s="10"/>
      <c r="R87" s="11" t="e">
        <f>VLOOKUP(Q87,[1]Sheet1!C$3:D$87,2,0)</f>
        <v>#N/A</v>
      </c>
      <c r="S87" s="134"/>
      <c r="Y87" s="50"/>
      <c r="Z87" s="50">
        <v>1</v>
      </c>
      <c r="AA87" s="50"/>
      <c r="AB87" s="50"/>
      <c r="AC87" s="50">
        <v>1</v>
      </c>
      <c r="AD87" s="118"/>
      <c r="AE87" s="119"/>
      <c r="AF87" s="119">
        <v>1</v>
      </c>
      <c r="AG87" s="119"/>
      <c r="AH87" s="119"/>
      <c r="AI87" s="119">
        <v>1</v>
      </c>
      <c r="AJ87" s="119"/>
      <c r="AK87" s="119"/>
      <c r="AL87" s="119">
        <v>1</v>
      </c>
      <c r="AM87" s="119"/>
      <c r="AN87" s="119"/>
      <c r="AO87" s="119">
        <v>1</v>
      </c>
      <c r="AP87" s="119"/>
    </row>
    <row r="88" spans="1:42" ht="22.5" customHeight="1" x14ac:dyDescent="0.55000000000000004">
      <c r="A88" s="5"/>
      <c r="B88" s="52" t="s">
        <v>66</v>
      </c>
      <c r="C88" s="110"/>
      <c r="D88" s="71"/>
      <c r="E88" s="71">
        <v>10033355</v>
      </c>
      <c r="F88" s="71"/>
      <c r="G88" s="71"/>
      <c r="H88" s="71"/>
      <c r="I88" s="64"/>
      <c r="J88" s="64"/>
      <c r="K88" s="71"/>
      <c r="L88" s="112"/>
      <c r="M88" s="8"/>
      <c r="N88" s="87" t="s">
        <v>96</v>
      </c>
      <c r="O88" s="10">
        <f>12.6885580436882*5</f>
        <v>63.442790218441004</v>
      </c>
      <c r="P88" s="10"/>
      <c r="Q88" s="10"/>
      <c r="R88" s="11" t="e">
        <f>VLOOKUP(Q88,[1]Sheet1!C$3:D$87,2,0)</f>
        <v>#N/A</v>
      </c>
      <c r="S88" s="134"/>
      <c r="Y88" s="50"/>
      <c r="Z88" s="50">
        <v>1</v>
      </c>
      <c r="AA88" s="50"/>
      <c r="AB88" s="50"/>
      <c r="AC88" s="50">
        <v>1</v>
      </c>
      <c r="AD88" s="118"/>
      <c r="AE88" s="119"/>
      <c r="AF88" s="119">
        <v>1</v>
      </c>
      <c r="AG88" s="119"/>
      <c r="AH88" s="119"/>
      <c r="AI88" s="119">
        <v>1</v>
      </c>
      <c r="AJ88" s="119"/>
      <c r="AK88" s="119"/>
      <c r="AL88" s="119">
        <v>1</v>
      </c>
      <c r="AM88" s="119"/>
      <c r="AN88" s="119"/>
      <c r="AO88" s="119">
        <v>1</v>
      </c>
      <c r="AP88" s="119"/>
    </row>
    <row r="89" spans="1:42" ht="22.5" customHeight="1" x14ac:dyDescent="0.55000000000000004">
      <c r="A89" s="5"/>
      <c r="B89" s="52" t="s">
        <v>66</v>
      </c>
      <c r="C89" s="110"/>
      <c r="D89" s="71"/>
      <c r="E89" s="71">
        <v>10033356</v>
      </c>
      <c r="F89" s="71"/>
      <c r="G89" s="71"/>
      <c r="H89" s="71"/>
      <c r="I89" s="64"/>
      <c r="J89" s="64"/>
      <c r="K89" s="71"/>
      <c r="L89" s="112"/>
      <c r="M89" s="8"/>
      <c r="N89" s="87" t="s">
        <v>97</v>
      </c>
      <c r="O89" s="10">
        <v>1.738158636121669</v>
      </c>
      <c r="P89" s="10"/>
      <c r="Q89" s="10"/>
      <c r="R89" s="11" t="e">
        <f>VLOOKUP(Q89,[1]Sheet1!C$3:D$87,2,0)</f>
        <v>#N/A</v>
      </c>
      <c r="S89" s="134"/>
      <c r="Y89" s="50"/>
      <c r="Z89" s="50">
        <v>1</v>
      </c>
      <c r="AA89" s="50"/>
      <c r="AB89" s="50"/>
      <c r="AC89" s="50">
        <v>1</v>
      </c>
      <c r="AD89" s="118"/>
      <c r="AE89" s="119"/>
      <c r="AF89" s="119">
        <v>1</v>
      </c>
      <c r="AG89" s="119"/>
      <c r="AH89" s="119"/>
      <c r="AI89" s="119">
        <v>1</v>
      </c>
      <c r="AJ89" s="119"/>
      <c r="AK89" s="119"/>
      <c r="AL89" s="119">
        <v>1</v>
      </c>
      <c r="AM89" s="119"/>
      <c r="AN89" s="119"/>
      <c r="AO89" s="119">
        <v>1</v>
      </c>
      <c r="AP89" s="119"/>
    </row>
    <row r="90" spans="1:42" ht="22.5" customHeight="1" x14ac:dyDescent="0.55000000000000004">
      <c r="A90" s="5"/>
      <c r="B90" s="52" t="s">
        <v>66</v>
      </c>
      <c r="C90" s="110"/>
      <c r="D90" s="71"/>
      <c r="E90" s="71">
        <v>10033357</v>
      </c>
      <c r="F90" s="71"/>
      <c r="G90" s="71"/>
      <c r="H90" s="71"/>
      <c r="I90" s="64"/>
      <c r="J90" s="64"/>
      <c r="K90" s="71"/>
      <c r="L90" s="112"/>
      <c r="M90" s="8"/>
      <c r="N90" s="87" t="s">
        <v>98</v>
      </c>
      <c r="O90" s="10">
        <f>0.695263454448668*8</f>
        <v>5.562107635589344</v>
      </c>
      <c r="P90" s="10"/>
      <c r="Q90" s="10"/>
      <c r="R90" s="11" t="e">
        <f>VLOOKUP(Q90,[1]Sheet1!C$3:D$87,2,0)</f>
        <v>#N/A</v>
      </c>
      <c r="S90" s="134"/>
      <c r="Y90" s="50"/>
      <c r="Z90" s="50">
        <v>1</v>
      </c>
      <c r="AA90" s="50"/>
      <c r="AB90" s="50"/>
      <c r="AC90" s="50">
        <v>1</v>
      </c>
      <c r="AD90" s="118"/>
      <c r="AE90" s="119"/>
      <c r="AF90" s="119">
        <v>1</v>
      </c>
      <c r="AG90" s="119"/>
      <c r="AH90" s="119"/>
      <c r="AI90" s="119">
        <v>1</v>
      </c>
      <c r="AJ90" s="119"/>
      <c r="AK90" s="119"/>
      <c r="AL90" s="119">
        <v>1</v>
      </c>
      <c r="AM90" s="119"/>
      <c r="AN90" s="119"/>
      <c r="AO90" s="119">
        <v>1</v>
      </c>
      <c r="AP90" s="119"/>
    </row>
    <row r="91" spans="1:42" ht="22.5" customHeight="1" x14ac:dyDescent="0.55000000000000004">
      <c r="A91" s="5"/>
      <c r="B91" s="52" t="s">
        <v>66</v>
      </c>
      <c r="C91" s="110"/>
      <c r="D91" s="71">
        <v>30022155</v>
      </c>
      <c r="E91" s="71"/>
      <c r="F91" s="71"/>
      <c r="G91" s="71"/>
      <c r="H91" s="111"/>
      <c r="I91" s="71"/>
      <c r="J91" s="64"/>
      <c r="K91" s="64"/>
      <c r="L91" s="112"/>
      <c r="M91" s="8"/>
      <c r="N91" s="87" t="s">
        <v>218</v>
      </c>
      <c r="O91" s="10">
        <f>O3</f>
        <v>1</v>
      </c>
      <c r="P91" s="10">
        <v>22.5</v>
      </c>
      <c r="Q91" s="11" t="s">
        <v>75</v>
      </c>
      <c r="R91" s="11" t="str">
        <f>VLOOKUP(Q91,[1]Sheet1!C$3:D$87,2,0)</f>
        <v>Paint B9</v>
      </c>
      <c r="S91" s="134">
        <f t="shared" si="5"/>
        <v>160</v>
      </c>
      <c r="Y91" s="50"/>
      <c r="Z91" s="50">
        <v>1</v>
      </c>
      <c r="AA91" s="50"/>
      <c r="AB91" s="50"/>
      <c r="AC91" s="50">
        <v>1</v>
      </c>
      <c r="AD91" s="118"/>
      <c r="AE91" s="119"/>
      <c r="AF91" s="119">
        <v>1</v>
      </c>
      <c r="AG91" s="119"/>
      <c r="AH91" s="119"/>
      <c r="AI91" s="119">
        <v>1</v>
      </c>
      <c r="AJ91" s="119"/>
      <c r="AK91" s="119"/>
      <c r="AL91" s="119">
        <v>1</v>
      </c>
      <c r="AM91" s="119"/>
      <c r="AN91" s="119"/>
      <c r="AO91" s="119">
        <v>1</v>
      </c>
    </row>
    <row r="92" spans="1:42" ht="22.5" customHeight="1" x14ac:dyDescent="0.55000000000000004">
      <c r="A92" s="5"/>
      <c r="B92" s="52" t="s">
        <v>66</v>
      </c>
      <c r="C92" s="110"/>
      <c r="D92" s="71"/>
      <c r="E92" s="71">
        <v>30022156</v>
      </c>
      <c r="F92" s="71"/>
      <c r="G92" s="71"/>
      <c r="H92" s="71"/>
      <c r="I92" s="71"/>
      <c r="J92" s="64"/>
      <c r="K92" s="64"/>
      <c r="L92" s="112"/>
      <c r="M92" s="8"/>
      <c r="N92" s="87" t="s">
        <v>219</v>
      </c>
      <c r="O92" s="10">
        <f>O91</f>
        <v>1</v>
      </c>
      <c r="P92" s="10">
        <v>75</v>
      </c>
      <c r="Q92" s="11" t="s">
        <v>492</v>
      </c>
      <c r="R92" s="11" t="str">
        <f>VLOOKUP(Q92,[1]Sheet1!C$3:D$87,2,0)</f>
        <v>Spot 50KVA 5</v>
      </c>
      <c r="S92" s="134">
        <f t="shared" si="5"/>
        <v>48</v>
      </c>
      <c r="Y92" s="50"/>
      <c r="Z92" s="50">
        <v>1</v>
      </c>
      <c r="AA92" s="50"/>
      <c r="AB92" s="50"/>
      <c r="AC92" s="50">
        <v>1</v>
      </c>
      <c r="AD92" s="118"/>
      <c r="AE92" s="119"/>
      <c r="AF92" s="119">
        <v>1</v>
      </c>
      <c r="AG92" s="119"/>
      <c r="AH92" s="119"/>
      <c r="AI92" s="119">
        <v>1</v>
      </c>
      <c r="AJ92" s="119"/>
      <c r="AK92" s="119"/>
      <c r="AL92" s="119">
        <v>1</v>
      </c>
      <c r="AM92" s="119"/>
      <c r="AN92" s="119"/>
      <c r="AO92" s="119">
        <v>1</v>
      </c>
    </row>
    <row r="93" spans="1:42" ht="22.5" customHeight="1" x14ac:dyDescent="0.55000000000000004">
      <c r="A93" s="5"/>
      <c r="B93" s="52"/>
      <c r="C93" s="110"/>
      <c r="D93" s="71"/>
      <c r="E93" s="71"/>
      <c r="F93" s="71"/>
      <c r="G93" s="71"/>
      <c r="H93" s="71"/>
      <c r="I93" s="71"/>
      <c r="J93" s="64"/>
      <c r="K93" s="64"/>
      <c r="L93" s="112"/>
      <c r="M93" s="8"/>
      <c r="N93" s="87"/>
      <c r="O93" s="10"/>
      <c r="P93" s="10">
        <v>75</v>
      </c>
      <c r="Q93" s="11" t="s">
        <v>486</v>
      </c>
      <c r="R93" s="11" t="str">
        <f>VLOOKUP(Q93,[1]Sheet1!C$3:D$87,2,0)</f>
        <v>Spot 50KVA 6</v>
      </c>
      <c r="S93" s="134">
        <f t="shared" si="5"/>
        <v>48</v>
      </c>
      <c r="Y93" s="50"/>
      <c r="Z93" s="50">
        <v>1</v>
      </c>
      <c r="AA93" s="50"/>
      <c r="AB93" s="50"/>
      <c r="AC93" s="50">
        <v>1</v>
      </c>
      <c r="AD93" s="118"/>
      <c r="AE93" s="119"/>
      <c r="AF93" s="119">
        <v>1</v>
      </c>
      <c r="AG93" s="119"/>
      <c r="AH93" s="119"/>
      <c r="AI93" s="119">
        <v>1</v>
      </c>
      <c r="AJ93" s="119"/>
      <c r="AK93" s="119"/>
      <c r="AL93" s="119">
        <v>1</v>
      </c>
      <c r="AM93" s="119"/>
      <c r="AN93" s="119"/>
      <c r="AO93" s="119">
        <v>1</v>
      </c>
    </row>
    <row r="94" spans="1:42" ht="22.5" customHeight="1" x14ac:dyDescent="0.55000000000000004">
      <c r="A94" s="5"/>
      <c r="B94" s="52" t="s">
        <v>66</v>
      </c>
      <c r="C94" s="110"/>
      <c r="D94" s="71"/>
      <c r="E94" s="71"/>
      <c r="F94" s="71">
        <v>30022157</v>
      </c>
      <c r="G94" s="71"/>
      <c r="H94" s="71"/>
      <c r="I94" s="71"/>
      <c r="J94" s="64"/>
      <c r="K94" s="64"/>
      <c r="L94" s="112"/>
      <c r="M94" s="8"/>
      <c r="N94" s="87" t="s">
        <v>222</v>
      </c>
      <c r="O94" s="10">
        <f>O92</f>
        <v>1</v>
      </c>
      <c r="P94" s="10">
        <v>36</v>
      </c>
      <c r="Q94" s="11" t="s">
        <v>493</v>
      </c>
      <c r="R94" s="11" t="str">
        <f>VLOOKUP(Q94,[1]Sheet1!C$3:D$87,2,0)</f>
        <v>TRUMPF-TruBend5130</v>
      </c>
      <c r="S94" s="134">
        <f t="shared" si="5"/>
        <v>100</v>
      </c>
      <c r="Y94" s="50"/>
      <c r="Z94" s="50">
        <v>1</v>
      </c>
      <c r="AA94" s="50"/>
      <c r="AB94" s="50"/>
      <c r="AC94" s="50">
        <v>1</v>
      </c>
      <c r="AD94" s="118"/>
      <c r="AE94" s="119"/>
      <c r="AF94" s="119">
        <v>1</v>
      </c>
      <c r="AG94" s="119"/>
      <c r="AH94" s="119"/>
      <c r="AI94" s="119">
        <v>1</v>
      </c>
      <c r="AJ94" s="119"/>
      <c r="AK94" s="119"/>
      <c r="AL94" s="119">
        <v>1</v>
      </c>
      <c r="AM94" s="119"/>
      <c r="AN94" s="119"/>
      <c r="AO94" s="119">
        <v>1</v>
      </c>
    </row>
    <row r="95" spans="1:42" ht="22.5" customHeight="1" x14ac:dyDescent="0.55000000000000004">
      <c r="A95" s="5"/>
      <c r="B95" s="52" t="s">
        <v>66</v>
      </c>
      <c r="C95" s="110"/>
      <c r="D95" s="71"/>
      <c r="E95" s="71"/>
      <c r="F95" s="71"/>
      <c r="G95" s="129">
        <v>30022158</v>
      </c>
      <c r="H95" s="71"/>
      <c r="I95" s="71"/>
      <c r="J95" s="64"/>
      <c r="K95" s="64"/>
      <c r="L95" s="112"/>
      <c r="M95" s="8"/>
      <c r="N95" s="87" t="s">
        <v>221</v>
      </c>
      <c r="O95" s="10">
        <f t="shared" ref="O95" si="7">O94</f>
        <v>1</v>
      </c>
      <c r="P95" s="10">
        <f>72/2</f>
        <v>36</v>
      </c>
      <c r="Q95" s="11" t="s">
        <v>502</v>
      </c>
      <c r="R95" s="11" t="str">
        <f>VLOOKUP(Q95,[1]Sheet1!C$3:D$87,2,0)</f>
        <v>110TON-Press 10</v>
      </c>
      <c r="S95" s="134">
        <f t="shared" si="5"/>
        <v>100</v>
      </c>
      <c r="Y95" s="50"/>
      <c r="Z95" s="50">
        <v>1</v>
      </c>
      <c r="AA95" s="50"/>
      <c r="AB95" s="50"/>
      <c r="AC95" s="50">
        <v>1</v>
      </c>
      <c r="AD95" s="118"/>
      <c r="AE95" s="119"/>
      <c r="AF95" s="119">
        <v>1</v>
      </c>
      <c r="AG95" s="119"/>
      <c r="AH95" s="119"/>
      <c r="AI95" s="119">
        <v>1</v>
      </c>
      <c r="AJ95" s="119"/>
      <c r="AK95" s="119"/>
      <c r="AL95" s="119">
        <v>1</v>
      </c>
      <c r="AM95" s="119"/>
      <c r="AN95" s="119"/>
      <c r="AO95" s="119">
        <v>1</v>
      </c>
    </row>
    <row r="96" spans="1:42" ht="22.5" customHeight="1" x14ac:dyDescent="0.55000000000000004">
      <c r="A96" s="5"/>
      <c r="B96" s="52"/>
      <c r="C96" s="110"/>
      <c r="D96" s="71"/>
      <c r="E96" s="71"/>
      <c r="F96" s="71"/>
      <c r="G96" s="129"/>
      <c r="H96" s="71"/>
      <c r="I96" s="71"/>
      <c r="J96" s="64"/>
      <c r="K96" s="64"/>
      <c r="L96" s="112"/>
      <c r="M96" s="8"/>
      <c r="N96" s="87"/>
      <c r="O96" s="10"/>
      <c r="P96" s="10">
        <f>72/2</f>
        <v>36</v>
      </c>
      <c r="Q96" s="11" t="s">
        <v>503</v>
      </c>
      <c r="R96" s="11" t="str">
        <f>VLOOKUP(Q96,[1]Sheet1!C$3:D$87,2,0)</f>
        <v>110TON-Press 11</v>
      </c>
      <c r="S96" s="134">
        <f t="shared" si="5"/>
        <v>100</v>
      </c>
      <c r="Y96" s="50"/>
      <c r="Z96" s="50">
        <v>1</v>
      </c>
      <c r="AA96" s="50"/>
      <c r="AB96" s="50"/>
      <c r="AC96" s="50">
        <v>1</v>
      </c>
      <c r="AD96" s="118"/>
      <c r="AE96" s="119"/>
      <c r="AF96" s="119">
        <v>1</v>
      </c>
      <c r="AG96" s="119"/>
      <c r="AH96" s="119"/>
      <c r="AI96" s="119">
        <v>1</v>
      </c>
      <c r="AJ96" s="119"/>
      <c r="AK96" s="119"/>
      <c r="AL96" s="119">
        <v>1</v>
      </c>
      <c r="AM96" s="119"/>
      <c r="AN96" s="119"/>
      <c r="AO96" s="119">
        <v>1</v>
      </c>
    </row>
    <row r="97" spans="1:42" ht="22.5" customHeight="1" x14ac:dyDescent="0.55000000000000004">
      <c r="A97" s="5"/>
      <c r="B97" s="52" t="s">
        <v>66</v>
      </c>
      <c r="C97" s="110"/>
      <c r="D97" s="71"/>
      <c r="E97" s="71"/>
      <c r="F97" s="71"/>
      <c r="G97" s="71"/>
      <c r="H97" s="71">
        <v>10030779</v>
      </c>
      <c r="I97" s="71"/>
      <c r="J97" s="64"/>
      <c r="K97" s="64"/>
      <c r="L97" s="112"/>
      <c r="M97" s="8"/>
      <c r="N97" s="87" t="s">
        <v>220</v>
      </c>
      <c r="O97" s="10">
        <f>O95</f>
        <v>1</v>
      </c>
      <c r="P97" s="10"/>
      <c r="Q97" s="11"/>
      <c r="R97" s="11" t="e">
        <f>VLOOKUP(Q97,[1]Sheet1!C$3:D$87,2,0)</f>
        <v>#N/A</v>
      </c>
      <c r="S97" s="134"/>
      <c r="Y97" s="50"/>
      <c r="Z97" s="50">
        <v>1</v>
      </c>
      <c r="AA97" s="50"/>
      <c r="AB97" s="50"/>
      <c r="AC97" s="50">
        <v>1</v>
      </c>
      <c r="AD97" s="118"/>
      <c r="AE97" s="119"/>
      <c r="AF97" s="119">
        <v>1</v>
      </c>
      <c r="AG97" s="119"/>
      <c r="AH97" s="119"/>
      <c r="AI97" s="119">
        <v>1</v>
      </c>
      <c r="AJ97" s="119"/>
      <c r="AK97" s="119"/>
      <c r="AL97" s="119">
        <v>1</v>
      </c>
      <c r="AM97" s="119"/>
      <c r="AN97" s="119"/>
      <c r="AO97" s="119">
        <v>1</v>
      </c>
    </row>
    <row r="98" spans="1:42" ht="22.5" customHeight="1" x14ac:dyDescent="0.55000000000000004">
      <c r="A98" s="5"/>
      <c r="B98" s="52"/>
      <c r="C98" s="110"/>
      <c r="D98" s="71"/>
      <c r="E98" s="71"/>
      <c r="F98" s="71">
        <v>30023081</v>
      </c>
      <c r="G98" s="71"/>
      <c r="H98" s="131"/>
      <c r="I98" s="64"/>
      <c r="J98" s="64"/>
      <c r="K98" s="71"/>
      <c r="L98" s="112"/>
      <c r="M98" s="8"/>
      <c r="N98" s="87" t="s">
        <v>224</v>
      </c>
      <c r="O98" s="10">
        <f>O99</f>
        <v>1</v>
      </c>
      <c r="P98" s="10">
        <v>9</v>
      </c>
      <c r="Q98" s="11" t="s">
        <v>506</v>
      </c>
      <c r="R98" s="11" t="str">
        <f>VLOOKUP(Q98,[1]Sheet1!C$3:D$87,2,0)</f>
        <v>TRUMPF-TruBend1100 No.1</v>
      </c>
      <c r="S98" s="134">
        <f>$Z$1/P98</f>
        <v>111.11111111111111</v>
      </c>
      <c r="Y98" s="50">
        <f>$Y$1/S98</f>
        <v>0</v>
      </c>
      <c r="Z98" s="50">
        <v>1</v>
      </c>
      <c r="AA98" s="50"/>
      <c r="AB98" s="50"/>
      <c r="AC98" s="50">
        <v>1</v>
      </c>
      <c r="AD98" s="118"/>
      <c r="AE98" s="119"/>
      <c r="AF98" s="119">
        <v>1</v>
      </c>
      <c r="AG98" s="119"/>
      <c r="AH98" s="119"/>
      <c r="AI98" s="119">
        <v>1</v>
      </c>
      <c r="AJ98" s="119"/>
      <c r="AK98" s="119"/>
      <c r="AL98" s="119">
        <v>1</v>
      </c>
      <c r="AM98" s="119"/>
      <c r="AN98" s="119"/>
      <c r="AO98" s="119">
        <v>1</v>
      </c>
    </row>
    <row r="99" spans="1:42" ht="22.5" customHeight="1" x14ac:dyDescent="0.55000000000000004">
      <c r="A99" s="5"/>
      <c r="B99" s="52"/>
      <c r="C99" s="110"/>
      <c r="D99" s="71"/>
      <c r="E99" s="71"/>
      <c r="F99" s="71"/>
      <c r="G99" s="129">
        <v>30023080</v>
      </c>
      <c r="H99" s="71"/>
      <c r="I99" s="64"/>
      <c r="J99" s="64"/>
      <c r="K99" s="71"/>
      <c r="L99" s="112"/>
      <c r="M99" s="8"/>
      <c r="N99" s="87" t="s">
        <v>225</v>
      </c>
      <c r="O99" s="10">
        <f>O92</f>
        <v>1</v>
      </c>
      <c r="P99" s="10">
        <v>12</v>
      </c>
      <c r="Q99" s="11" t="s">
        <v>507</v>
      </c>
      <c r="R99" s="11" t="str">
        <f>VLOOKUP(Q99,[1]Sheet1!C$3:D$87,2,0)</f>
        <v>110TON-Press 9</v>
      </c>
      <c r="S99" s="134">
        <f>$Z$1/P99</f>
        <v>83.333333333333329</v>
      </c>
      <c r="Y99" s="50">
        <f t="shared" ref="Y99" si="8">$Y$1/S99</f>
        <v>0</v>
      </c>
      <c r="Z99" s="50">
        <v>1</v>
      </c>
      <c r="AA99" s="50"/>
      <c r="AB99" s="50"/>
      <c r="AC99" s="50">
        <v>1</v>
      </c>
      <c r="AD99" s="118"/>
      <c r="AE99" s="119"/>
      <c r="AF99" s="119">
        <v>1</v>
      </c>
      <c r="AG99" s="119"/>
      <c r="AH99" s="119"/>
      <c r="AI99" s="119">
        <v>1</v>
      </c>
      <c r="AJ99" s="119"/>
      <c r="AK99" s="119"/>
      <c r="AL99" s="119">
        <v>1</v>
      </c>
      <c r="AM99" s="119"/>
      <c r="AN99" s="119"/>
      <c r="AO99" s="119">
        <v>1</v>
      </c>
    </row>
    <row r="100" spans="1:42" ht="22.5" customHeight="1" x14ac:dyDescent="0.55000000000000004">
      <c r="A100" s="5"/>
      <c r="B100" s="52"/>
      <c r="C100" s="110"/>
      <c r="D100" s="71"/>
      <c r="E100" s="71"/>
      <c r="F100" s="71"/>
      <c r="G100" s="71"/>
      <c r="H100" s="71">
        <v>10030780</v>
      </c>
      <c r="I100" s="64"/>
      <c r="J100" s="64"/>
      <c r="K100" s="71"/>
      <c r="L100" s="112"/>
      <c r="M100" s="8"/>
      <c r="N100" s="87" t="s">
        <v>223</v>
      </c>
      <c r="O100" s="10">
        <f>O98</f>
        <v>1</v>
      </c>
      <c r="P100" s="10"/>
      <c r="Q100" s="11"/>
      <c r="R100" s="11" t="e">
        <f>VLOOKUP(Q100,[1]Sheet1!C$3:D$87,2,0)</f>
        <v>#N/A</v>
      </c>
      <c r="S100" s="134"/>
      <c r="Y100" s="50"/>
      <c r="Z100" s="50">
        <v>1</v>
      </c>
      <c r="AA100" s="50"/>
      <c r="AB100" s="50"/>
      <c r="AC100" s="50">
        <v>1</v>
      </c>
      <c r="AD100" s="118"/>
      <c r="AE100" s="119"/>
      <c r="AF100" s="119">
        <v>1</v>
      </c>
      <c r="AG100" s="119"/>
      <c r="AH100" s="119"/>
      <c r="AI100" s="119">
        <v>1</v>
      </c>
      <c r="AJ100" s="119"/>
      <c r="AK100" s="119"/>
      <c r="AL100" s="119">
        <v>1</v>
      </c>
      <c r="AM100" s="119"/>
      <c r="AN100" s="119"/>
      <c r="AO100" s="119">
        <v>1</v>
      </c>
    </row>
    <row r="101" spans="1:42" ht="22.5" customHeight="1" x14ac:dyDescent="0.55000000000000004">
      <c r="A101" s="5"/>
      <c r="B101" s="52" t="s">
        <v>66</v>
      </c>
      <c r="C101" s="110"/>
      <c r="D101" s="64"/>
      <c r="E101" s="64"/>
      <c r="F101" s="71">
        <v>30022162</v>
      </c>
      <c r="G101" s="71"/>
      <c r="H101" s="71"/>
      <c r="I101" s="71"/>
      <c r="J101" s="64"/>
      <c r="K101" s="64"/>
      <c r="L101" s="112"/>
      <c r="M101" s="8"/>
      <c r="N101" s="87" t="s">
        <v>227</v>
      </c>
      <c r="O101" s="10">
        <f>O91</f>
        <v>1</v>
      </c>
      <c r="P101" s="10">
        <v>9</v>
      </c>
      <c r="Q101" s="11" t="s">
        <v>508</v>
      </c>
      <c r="R101" s="11" t="str">
        <f>VLOOKUP(Q101,[1]Sheet1!C$3:D$87,2,0)</f>
        <v>TRUMPF-TruBend1100 No.2</v>
      </c>
      <c r="S101" s="134">
        <f t="shared" si="5"/>
        <v>400</v>
      </c>
      <c r="Y101" s="50"/>
      <c r="Z101" s="50">
        <v>1</v>
      </c>
      <c r="AA101" s="50"/>
      <c r="AB101" s="50"/>
      <c r="AC101" s="50">
        <v>1</v>
      </c>
      <c r="AD101" s="118"/>
      <c r="AE101" s="119"/>
      <c r="AF101" s="119">
        <v>1</v>
      </c>
      <c r="AG101" s="119"/>
      <c r="AH101" s="119"/>
      <c r="AI101" s="119">
        <v>1</v>
      </c>
      <c r="AJ101" s="119"/>
      <c r="AK101" s="119"/>
      <c r="AL101" s="119">
        <v>1</v>
      </c>
      <c r="AM101" s="119"/>
      <c r="AN101" s="119"/>
      <c r="AO101" s="119">
        <v>1</v>
      </c>
    </row>
    <row r="102" spans="1:42" ht="22.5" customHeight="1" x14ac:dyDescent="0.55000000000000004">
      <c r="A102" s="5"/>
      <c r="B102" s="52" t="s">
        <v>66</v>
      </c>
      <c r="C102" s="110"/>
      <c r="D102" s="64"/>
      <c r="E102" s="64"/>
      <c r="F102" s="71"/>
      <c r="G102" s="71">
        <v>10030781</v>
      </c>
      <c r="H102" s="71"/>
      <c r="I102" s="71"/>
      <c r="J102" s="64"/>
      <c r="K102" s="64"/>
      <c r="L102" s="112"/>
      <c r="M102" s="8"/>
      <c r="N102" s="87" t="s">
        <v>226</v>
      </c>
      <c r="O102" s="10">
        <f>O92</f>
        <v>1</v>
      </c>
      <c r="P102" s="10"/>
      <c r="Q102" s="11"/>
      <c r="R102" s="11" t="e">
        <f>VLOOKUP(Q102,[1]Sheet1!C$3:D$87,2,0)</f>
        <v>#N/A</v>
      </c>
      <c r="S102" s="134"/>
      <c r="Y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2" ht="22.5" customHeight="1" x14ac:dyDescent="0.55000000000000004">
      <c r="A103" s="5"/>
      <c r="B103" s="52" t="s">
        <v>66</v>
      </c>
      <c r="C103" s="110"/>
      <c r="D103" s="71"/>
      <c r="E103" s="71">
        <v>10034196</v>
      </c>
      <c r="F103" s="71"/>
      <c r="G103" s="71"/>
      <c r="H103" s="71"/>
      <c r="I103" s="64"/>
      <c r="J103" s="64"/>
      <c r="K103" s="71"/>
      <c r="L103" s="112"/>
      <c r="M103" s="8"/>
      <c r="N103" s="87" t="s">
        <v>231</v>
      </c>
      <c r="O103" s="10">
        <v>0.17469575231732656</v>
      </c>
      <c r="P103" s="10"/>
      <c r="Q103" s="10"/>
      <c r="R103" s="11" t="e">
        <f>VLOOKUP(Q103,[1]Sheet1!C$3:D$87,2,0)</f>
        <v>#N/A</v>
      </c>
      <c r="S103" s="135"/>
      <c r="T103" s="43"/>
      <c r="X103" s="13"/>
      <c r="Y103" s="50"/>
      <c r="AA103" s="50"/>
      <c r="AB103" s="50"/>
      <c r="AC103" s="50"/>
      <c r="AD103" s="50"/>
      <c r="AE103" s="118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</row>
    <row r="104" spans="1:42" ht="22.5" customHeight="1" x14ac:dyDescent="0.55000000000000004">
      <c r="A104" s="5"/>
      <c r="B104" s="52" t="s">
        <v>66</v>
      </c>
      <c r="C104" s="110"/>
      <c r="D104" s="71"/>
      <c r="E104" s="71">
        <v>10033352</v>
      </c>
      <c r="F104" s="71"/>
      <c r="G104" s="71"/>
      <c r="H104" s="71"/>
      <c r="I104" s="64"/>
      <c r="J104" s="64"/>
      <c r="K104" s="71"/>
      <c r="L104" s="112"/>
      <c r="M104" s="8"/>
      <c r="N104" s="87" t="s">
        <v>93</v>
      </c>
      <c r="O104" s="10">
        <f>20.4476401093947/2</f>
        <v>10.223820054697351</v>
      </c>
      <c r="P104" s="10"/>
      <c r="Q104" s="10"/>
      <c r="R104" s="11" t="e">
        <f>VLOOKUP(Q104,[1]Sheet1!C$3:D$87,2,0)</f>
        <v>#N/A</v>
      </c>
      <c r="S104" s="135"/>
      <c r="T104" s="43"/>
      <c r="X104" s="13"/>
      <c r="Y104" s="50"/>
      <c r="AA104" s="50"/>
      <c r="AB104" s="50"/>
      <c r="AC104" s="50"/>
      <c r="AD104" s="50"/>
      <c r="AE104" s="118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</row>
    <row r="105" spans="1:42" ht="22.5" customHeight="1" x14ac:dyDescent="0.55000000000000004">
      <c r="A105" s="5"/>
      <c r="B105" s="52" t="s">
        <v>66</v>
      </c>
      <c r="C105" s="110"/>
      <c r="D105" s="71"/>
      <c r="E105" s="71">
        <v>10033353</v>
      </c>
      <c r="F105" s="71"/>
      <c r="G105" s="71"/>
      <c r="H105" s="71"/>
      <c r="I105" s="64"/>
      <c r="J105" s="64"/>
      <c r="K105" s="71"/>
      <c r="L105" s="112"/>
      <c r="M105" s="8"/>
      <c r="N105" s="87" t="s">
        <v>94</v>
      </c>
      <c r="O105" s="10">
        <v>0.91284107631226297</v>
      </c>
      <c r="P105" s="10"/>
      <c r="Q105" s="10"/>
      <c r="R105" s="11" t="e">
        <f>VLOOKUP(Q105,[1]Sheet1!C$3:D$87,2,0)</f>
        <v>#N/A</v>
      </c>
      <c r="S105" s="135"/>
      <c r="T105" s="43"/>
      <c r="X105" s="13"/>
      <c r="Y105" s="50"/>
      <c r="AA105" s="50"/>
      <c r="AB105" s="50"/>
      <c r="AC105" s="50"/>
      <c r="AD105" s="50"/>
      <c r="AE105" s="118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</row>
    <row r="106" spans="1:42" ht="22.5" customHeight="1" x14ac:dyDescent="0.55000000000000004">
      <c r="A106" s="5"/>
      <c r="B106" s="52" t="s">
        <v>66</v>
      </c>
      <c r="C106" s="110"/>
      <c r="D106" s="71"/>
      <c r="E106" s="71">
        <v>10033354</v>
      </c>
      <c r="F106" s="71"/>
      <c r="G106" s="71"/>
      <c r="H106" s="71"/>
      <c r="I106" s="64"/>
      <c r="J106" s="64"/>
      <c r="K106" s="71"/>
      <c r="L106" s="112"/>
      <c r="M106" s="8"/>
      <c r="N106" s="87" t="s">
        <v>95</v>
      </c>
      <c r="O106" s="10">
        <f>0.182568215262453*6</f>
        <v>1.095409291574718</v>
      </c>
      <c r="P106" s="10"/>
      <c r="Q106" s="10"/>
      <c r="R106" s="11" t="e">
        <f>VLOOKUP(Q106,[1]Sheet1!C$3:D$87,2,0)</f>
        <v>#N/A</v>
      </c>
      <c r="S106" s="135"/>
      <c r="T106" s="43"/>
      <c r="X106" s="13"/>
      <c r="Y106" s="50"/>
      <c r="AA106" s="50"/>
      <c r="AB106" s="50"/>
      <c r="AC106" s="50"/>
      <c r="AD106" s="50"/>
      <c r="AE106" s="118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</row>
    <row r="107" spans="1:42" ht="22.5" customHeight="1" x14ac:dyDescent="0.55000000000000004">
      <c r="A107" s="5"/>
      <c r="B107" s="52" t="s">
        <v>66</v>
      </c>
      <c r="C107" s="110"/>
      <c r="D107" s="71"/>
      <c r="E107" s="71">
        <v>10033355</v>
      </c>
      <c r="F107" s="71"/>
      <c r="G107" s="71"/>
      <c r="H107" s="71"/>
      <c r="I107" s="64"/>
      <c r="J107" s="64"/>
      <c r="K107" s="71"/>
      <c r="L107" s="112"/>
      <c r="M107" s="8"/>
      <c r="N107" s="87" t="s">
        <v>96</v>
      </c>
      <c r="O107" s="10">
        <f>13.327479714159*5</f>
        <v>66.637398570795</v>
      </c>
      <c r="P107" s="10"/>
      <c r="Q107" s="10"/>
      <c r="R107" s="11" t="e">
        <f>VLOOKUP(Q107,[1]Sheet1!C$3:D$87,2,0)</f>
        <v>#N/A</v>
      </c>
      <c r="S107" s="135"/>
      <c r="T107" s="43"/>
      <c r="X107" s="13"/>
      <c r="Y107" s="50"/>
      <c r="AA107" s="50"/>
      <c r="AB107" s="50"/>
      <c r="AC107" s="50"/>
      <c r="AD107" s="50"/>
      <c r="AE107" s="118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</row>
    <row r="108" spans="1:42" ht="22.5" customHeight="1" x14ac:dyDescent="0.55000000000000004">
      <c r="A108" s="5"/>
      <c r="B108" s="52" t="s">
        <v>66</v>
      </c>
      <c r="C108" s="110"/>
      <c r="D108" s="71"/>
      <c r="E108" s="71">
        <v>10033356</v>
      </c>
      <c r="F108" s="71"/>
      <c r="G108" s="71"/>
      <c r="H108" s="71"/>
      <c r="I108" s="64"/>
      <c r="J108" s="64"/>
      <c r="K108" s="71"/>
      <c r="L108" s="112"/>
      <c r="M108" s="8"/>
      <c r="N108" s="87" t="s">
        <v>97</v>
      </c>
      <c r="O108" s="10">
        <v>1.8256821526245259</v>
      </c>
      <c r="P108" s="10"/>
      <c r="Q108" s="10"/>
      <c r="R108" s="11" t="e">
        <f>VLOOKUP(Q108,[1]Sheet1!C$3:D$87,2,0)</f>
        <v>#N/A</v>
      </c>
      <c r="S108" s="135"/>
      <c r="T108" s="43"/>
      <c r="X108" s="13"/>
      <c r="Y108" s="50"/>
      <c r="AA108" s="50"/>
      <c r="AB108" s="50"/>
      <c r="AC108" s="50"/>
      <c r="AD108" s="50"/>
      <c r="AE108" s="118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</row>
    <row r="109" spans="1:42" ht="22.5" customHeight="1" x14ac:dyDescent="0.55000000000000004">
      <c r="A109" s="5"/>
      <c r="B109" s="52" t="s">
        <v>66</v>
      </c>
      <c r="C109" s="110"/>
      <c r="D109" s="71"/>
      <c r="E109" s="71">
        <v>10033357</v>
      </c>
      <c r="F109" s="71"/>
      <c r="G109" s="71"/>
      <c r="H109" s="71"/>
      <c r="I109" s="64"/>
      <c r="J109" s="64"/>
      <c r="K109" s="71"/>
      <c r="L109" s="112"/>
      <c r="M109" s="8"/>
      <c r="N109" s="87" t="s">
        <v>98</v>
      </c>
      <c r="O109" s="10">
        <f>0.73027286104981*8</f>
        <v>5.8421828883984803</v>
      </c>
      <c r="P109" s="10"/>
      <c r="Q109" s="10"/>
      <c r="R109" s="11" t="e">
        <f>VLOOKUP(Q109,[1]Sheet1!C$3:D$87,2,0)</f>
        <v>#N/A</v>
      </c>
      <c r="S109" s="135"/>
      <c r="T109" s="43"/>
      <c r="X109" s="13"/>
      <c r="Y109" s="50"/>
      <c r="AA109" s="50"/>
      <c r="AB109" s="50"/>
      <c r="AC109" s="50"/>
      <c r="AD109" s="50"/>
      <c r="AE109" s="118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</row>
    <row r="110" spans="1:42" ht="22.5" customHeight="1" x14ac:dyDescent="0.55000000000000004">
      <c r="A110" s="5"/>
      <c r="B110" s="52" t="s">
        <v>66</v>
      </c>
      <c r="C110" s="63"/>
      <c r="D110" s="64">
        <v>10030465</v>
      </c>
      <c r="E110" s="64"/>
      <c r="F110" s="64"/>
      <c r="G110" s="64"/>
      <c r="H110" s="71"/>
      <c r="I110" s="71"/>
      <c r="J110" s="71"/>
      <c r="K110" s="64"/>
      <c r="L110" s="101"/>
      <c r="M110" s="8"/>
      <c r="N110" s="87" t="str">
        <f>VLOOKUP(D110,'CPI27 (5)'!$D$106:$N$162,11,0)</f>
        <v>U000409 Round lock head assembly</v>
      </c>
      <c r="O110" s="10">
        <v>1</v>
      </c>
      <c r="P110" s="10"/>
      <c r="Q110" s="11"/>
      <c r="R110" s="11" t="e">
        <f>VLOOKUP(Q110,[1]Sheet1!C$3:D$87,2,0)</f>
        <v>#N/A</v>
      </c>
      <c r="S110" s="134"/>
      <c r="Y110" s="50"/>
      <c r="Z110" s="50"/>
      <c r="AA110" s="50"/>
      <c r="AB110" s="50"/>
      <c r="AC110" s="50"/>
      <c r="AD110" s="118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</row>
    <row r="111" spans="1:42" ht="22.5" customHeight="1" x14ac:dyDescent="0.55000000000000004">
      <c r="A111" s="5"/>
      <c r="B111" s="52" t="s">
        <v>66</v>
      </c>
      <c r="C111" s="63"/>
      <c r="D111" s="64">
        <v>10030466</v>
      </c>
      <c r="E111" s="64"/>
      <c r="F111" s="64"/>
      <c r="G111" s="64"/>
      <c r="H111" s="71"/>
      <c r="I111" s="71"/>
      <c r="J111" s="71"/>
      <c r="L111" s="101"/>
      <c r="M111" s="8"/>
      <c r="N111" s="87" t="str">
        <f>VLOOKUP(D111,'CPI27 (5)'!$D$106:$N$162,11,0)</f>
        <v>P000492 Round lock head joint</v>
      </c>
      <c r="O111" s="10">
        <v>1</v>
      </c>
      <c r="P111" s="10"/>
      <c r="Q111" s="11"/>
      <c r="R111" s="11" t="e">
        <f>VLOOKUP(Q111,[1]Sheet1!C$3:D$87,2,0)</f>
        <v>#N/A</v>
      </c>
      <c r="S111" s="134"/>
      <c r="Y111" s="50"/>
      <c r="Z111" s="50"/>
      <c r="AA111" s="50"/>
      <c r="AB111" s="50"/>
      <c r="AC111" s="50"/>
      <c r="AD111" s="118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</row>
    <row r="112" spans="1:42" ht="22.5" customHeight="1" x14ac:dyDescent="0.55000000000000004">
      <c r="A112" s="5"/>
      <c r="B112" s="52" t="s">
        <v>66</v>
      </c>
      <c r="C112" s="63"/>
      <c r="D112" s="64">
        <v>10030467</v>
      </c>
      <c r="E112" s="64"/>
      <c r="F112" s="64"/>
      <c r="G112" s="64"/>
      <c r="H112" s="71"/>
      <c r="I112" s="71"/>
      <c r="J112" s="64"/>
      <c r="K112" s="114"/>
      <c r="L112" s="101"/>
      <c r="M112" s="8"/>
      <c r="N112" s="87" t="str">
        <f>VLOOKUP(D112,'CPI27 (5)'!$D$106:$N$162,11,0)</f>
        <v>P000538 Hexagon socket flat end set screw M4x5</v>
      </c>
      <c r="O112" s="10">
        <v>1</v>
      </c>
      <c r="P112" s="10"/>
      <c r="Q112" s="11"/>
      <c r="R112" s="11" t="e">
        <f>VLOOKUP(Q112,[1]Sheet1!C$3:D$87,2,0)</f>
        <v>#N/A</v>
      </c>
      <c r="S112" s="134"/>
      <c r="Y112" s="50"/>
      <c r="Z112" s="50"/>
      <c r="AA112" s="50"/>
      <c r="AB112" s="50"/>
      <c r="AC112" s="50"/>
      <c r="AD112" s="118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</row>
    <row r="113" spans="1:41" ht="22.5" customHeight="1" x14ac:dyDescent="0.55000000000000004">
      <c r="A113" s="5"/>
      <c r="B113" s="52" t="s">
        <v>66</v>
      </c>
      <c r="C113" s="110"/>
      <c r="D113" s="64">
        <v>10030454</v>
      </c>
      <c r="E113" s="64"/>
      <c r="F113" s="64"/>
      <c r="G113" s="71"/>
      <c r="H113" s="64"/>
      <c r="I113" s="64"/>
      <c r="J113" s="64"/>
      <c r="K113" s="64"/>
      <c r="L113" s="112"/>
      <c r="M113" s="8"/>
      <c r="N113" s="87" t="str">
        <f>VLOOKUP(D113,'CPI27 (5)'!$D$106:$N$162,11,0)</f>
        <v>P002726 Aluminum handle 593mm</v>
      </c>
      <c r="O113" s="10">
        <v>7</v>
      </c>
      <c r="P113" s="10"/>
      <c r="Q113" s="11"/>
      <c r="R113" s="11" t="e">
        <f>VLOOKUP(Q113,[1]Sheet1!C$3:D$87,2,0)</f>
        <v>#N/A</v>
      </c>
      <c r="S113" s="134"/>
      <c r="Y113" s="50"/>
      <c r="Z113" s="50"/>
      <c r="AA113" s="50"/>
      <c r="AB113" s="50"/>
      <c r="AC113" s="50"/>
      <c r="AD113" s="118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</row>
    <row r="114" spans="1:41" ht="22.5" customHeight="1" x14ac:dyDescent="0.55000000000000004">
      <c r="A114" s="5"/>
      <c r="B114" s="52" t="s">
        <v>66</v>
      </c>
      <c r="C114" s="110"/>
      <c r="D114" s="64">
        <v>10030455</v>
      </c>
      <c r="E114" s="64"/>
      <c r="F114" s="64"/>
      <c r="G114" s="71"/>
      <c r="H114" s="71"/>
      <c r="I114" s="64"/>
      <c r="J114" s="64"/>
      <c r="K114" s="64"/>
      <c r="L114" s="112"/>
      <c r="M114" s="8"/>
      <c r="N114" s="87" t="str">
        <f>VLOOKUP(D114,'CPI27 (5)'!$D$106:$N$162,11,0)</f>
        <v xml:space="preserve">P002520 Cross round self-tapping screw F </v>
      </c>
      <c r="O114" s="10">
        <v>14</v>
      </c>
      <c r="P114" s="10"/>
      <c r="Q114" s="11"/>
      <c r="R114" s="11" t="e">
        <f>VLOOKUP(Q114,[1]Sheet1!C$3:D$87,2,0)</f>
        <v>#N/A</v>
      </c>
      <c r="S114" s="134"/>
      <c r="Y114" s="50"/>
      <c r="Z114" s="50"/>
      <c r="AA114" s="50"/>
      <c r="AB114" s="50"/>
      <c r="AC114" s="50"/>
      <c r="AD114" s="118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</row>
    <row r="115" spans="1:41" ht="22.5" customHeight="1" x14ac:dyDescent="0.55000000000000004">
      <c r="A115" s="5"/>
      <c r="B115" s="52" t="s">
        <v>66</v>
      </c>
      <c r="C115" s="110"/>
      <c r="D115" s="64">
        <v>10030456</v>
      </c>
      <c r="E115" s="64"/>
      <c r="F115" s="64"/>
      <c r="G115" s="64"/>
      <c r="H115" s="64"/>
      <c r="I115" s="71"/>
      <c r="J115" s="71"/>
      <c r="K115" s="64"/>
      <c r="L115" s="112"/>
      <c r="M115" s="8"/>
      <c r="N115" s="87" t="str">
        <f>VLOOKUP(D115,'CPI27 (5)'!$D$106:$N$162,11,0)</f>
        <v>P002727 Plastic slide lock L=581.6mm</v>
      </c>
      <c r="O115" s="10">
        <v>7</v>
      </c>
      <c r="P115" s="10"/>
      <c r="Q115" s="11"/>
      <c r="R115" s="11" t="e">
        <f>VLOOKUP(Q115,[1]Sheet1!C$3:D$87,2,0)</f>
        <v>#N/A</v>
      </c>
      <c r="S115" s="134"/>
      <c r="Y115" s="50"/>
      <c r="Z115" s="50"/>
      <c r="AA115" s="50"/>
      <c r="AB115" s="50"/>
      <c r="AC115" s="50"/>
      <c r="AD115" s="118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</row>
    <row r="116" spans="1:41" ht="22.5" customHeight="1" x14ac:dyDescent="0.55000000000000004">
      <c r="A116" s="5"/>
      <c r="B116" s="52" t="s">
        <v>66</v>
      </c>
      <c r="C116" s="110"/>
      <c r="D116" s="64">
        <v>10030470</v>
      </c>
      <c r="E116" s="64"/>
      <c r="F116" s="64"/>
      <c r="G116" s="64"/>
      <c r="H116" s="64"/>
      <c r="I116" s="71"/>
      <c r="J116" s="71"/>
      <c r="K116" s="64"/>
      <c r="L116" s="112"/>
      <c r="M116" s="8"/>
      <c r="N116" s="87" t="str">
        <f>VLOOKUP(D116,'CPI27 (5)'!$D$106:$N$162,11,0)</f>
        <v>P002761 Drawer lock housing</v>
      </c>
      <c r="O116" s="10">
        <v>7</v>
      </c>
      <c r="P116" s="10"/>
      <c r="Q116" s="11"/>
      <c r="R116" s="11" t="e">
        <f>VLOOKUP(Q116,[1]Sheet1!C$3:D$87,2,0)</f>
        <v>#N/A</v>
      </c>
      <c r="S116" s="134"/>
      <c r="Y116" s="50"/>
      <c r="Z116" s="50"/>
      <c r="AA116" s="50"/>
      <c r="AB116" s="50"/>
      <c r="AC116" s="50"/>
      <c r="AD116" s="118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</row>
    <row r="117" spans="1:41" ht="22.5" customHeight="1" x14ac:dyDescent="0.55000000000000004">
      <c r="A117" s="5"/>
      <c r="B117" s="52" t="s">
        <v>66</v>
      </c>
      <c r="C117" s="110"/>
      <c r="D117" s="64">
        <v>10030471</v>
      </c>
      <c r="E117" s="64"/>
      <c r="F117" s="64"/>
      <c r="G117" s="64"/>
      <c r="H117" s="71"/>
      <c r="I117" s="71"/>
      <c r="J117" s="71"/>
      <c r="K117" s="64"/>
      <c r="L117" s="112"/>
      <c r="M117" s="8"/>
      <c r="N117" s="87" t="str">
        <f>VLOOKUP(D117,'CPI27 (5)'!$D$106:$N$162,11,0)</f>
        <v>P002762 Drawer lock tongue</v>
      </c>
      <c r="O117" s="10">
        <v>7</v>
      </c>
      <c r="P117" s="10"/>
      <c r="Q117" s="11"/>
      <c r="R117" s="11" t="e">
        <f>VLOOKUP(Q117,[1]Sheet1!C$3:D$87,2,0)</f>
        <v>#N/A</v>
      </c>
      <c r="S117" s="134"/>
      <c r="Y117" s="50"/>
      <c r="Z117" s="50"/>
      <c r="AA117" s="50"/>
      <c r="AB117" s="50"/>
      <c r="AC117" s="50"/>
      <c r="AD117" s="118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</row>
    <row r="118" spans="1:41" ht="22.5" customHeight="1" x14ac:dyDescent="0.55000000000000004">
      <c r="A118" s="5"/>
      <c r="B118" s="52" t="s">
        <v>66</v>
      </c>
      <c r="C118" s="110"/>
      <c r="D118" s="64">
        <v>10030472</v>
      </c>
      <c r="E118" s="64"/>
      <c r="F118" s="64"/>
      <c r="G118" s="64"/>
      <c r="H118" s="71"/>
      <c r="I118" s="71"/>
      <c r="J118" s="71"/>
      <c r="K118" s="64"/>
      <c r="L118" s="112"/>
      <c r="M118" s="8"/>
      <c r="N118" s="87" t="str">
        <f>VLOOKUP(D118,'CPI27 (5)'!$D$106:$N$162,11,0)</f>
        <v>P002763 Drawer lock spring</v>
      </c>
      <c r="O118" s="10">
        <v>7</v>
      </c>
      <c r="P118" s="10"/>
      <c r="Q118" s="11"/>
      <c r="R118" s="11" t="e">
        <f>VLOOKUP(Q118,[1]Sheet1!C$3:D$87,2,0)</f>
        <v>#N/A</v>
      </c>
      <c r="S118" s="134"/>
      <c r="Y118" s="50"/>
      <c r="Z118" s="50"/>
      <c r="AA118" s="50"/>
      <c r="AB118" s="50"/>
      <c r="AC118" s="50"/>
      <c r="AD118" s="118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</row>
    <row r="119" spans="1:41" ht="22.5" customHeight="1" x14ac:dyDescent="0.55000000000000004">
      <c r="A119" s="5"/>
      <c r="B119" s="52" t="s">
        <v>66</v>
      </c>
      <c r="C119" s="63"/>
      <c r="D119" s="64">
        <v>10034174</v>
      </c>
      <c r="E119" s="64"/>
      <c r="F119" s="64"/>
      <c r="G119" s="64"/>
      <c r="H119" s="71"/>
      <c r="I119" s="71"/>
      <c r="J119" s="71"/>
      <c r="K119" s="71"/>
      <c r="L119" s="101"/>
      <c r="M119" s="8"/>
      <c r="N119" s="87" t="str">
        <f>VLOOKUP(D119,'CPI27 (5)'!$D$106:$N$162,11,0)</f>
        <v>P002803 ball slide rail core (left)</v>
      </c>
      <c r="O119" s="10">
        <v>7</v>
      </c>
      <c r="P119" s="10"/>
      <c r="Q119" s="11"/>
      <c r="R119" s="11" t="e">
        <f>VLOOKUP(Q119,[1]Sheet1!C$3:D$87,2,0)</f>
        <v>#N/A</v>
      </c>
      <c r="S119" s="134"/>
      <c r="Y119" s="50"/>
      <c r="Z119" s="50"/>
      <c r="AA119" s="50"/>
      <c r="AB119" s="50"/>
      <c r="AC119" s="50"/>
      <c r="AD119" s="118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</row>
    <row r="120" spans="1:41" ht="22.5" customHeight="1" x14ac:dyDescent="0.55000000000000004">
      <c r="A120" s="5"/>
      <c r="B120" s="52" t="s">
        <v>66</v>
      </c>
      <c r="C120" s="63"/>
      <c r="D120" s="64">
        <v>10034175</v>
      </c>
      <c r="E120" s="64"/>
      <c r="F120" s="64"/>
      <c r="G120" s="64"/>
      <c r="H120" s="71"/>
      <c r="I120" s="71"/>
      <c r="J120" s="71"/>
      <c r="K120" s="71"/>
      <c r="L120" s="101"/>
      <c r="M120" s="8"/>
      <c r="N120" s="87" t="str">
        <f>VLOOKUP(D120,'CPI27 (5)'!$D$106:$N$162,11,0)</f>
        <v>P002804 ball slide rail shell (left)</v>
      </c>
      <c r="O120" s="10">
        <v>8</v>
      </c>
      <c r="P120" s="10"/>
      <c r="Q120" s="11"/>
      <c r="R120" s="11" t="e">
        <f>VLOOKUP(Q120,[1]Sheet1!C$3:D$87,2,0)</f>
        <v>#N/A</v>
      </c>
      <c r="S120" s="134"/>
      <c r="Y120" s="50"/>
      <c r="Z120" s="50"/>
      <c r="AA120" s="50"/>
      <c r="AB120" s="50"/>
      <c r="AC120" s="50"/>
      <c r="AD120" s="118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</row>
    <row r="121" spans="1:41" ht="22.5" customHeight="1" x14ac:dyDescent="0.55000000000000004">
      <c r="A121" s="5"/>
      <c r="B121" s="52" t="s">
        <v>66</v>
      </c>
      <c r="C121" s="110"/>
      <c r="D121" s="64">
        <v>10034176</v>
      </c>
      <c r="E121" s="64"/>
      <c r="F121" s="64"/>
      <c r="G121" s="71"/>
      <c r="H121" s="71"/>
      <c r="I121" s="71"/>
      <c r="J121" s="71"/>
      <c r="K121" s="64"/>
      <c r="L121" s="112"/>
      <c r="M121" s="8"/>
      <c r="N121" s="87" t="str">
        <f>VLOOKUP(D121,'CPI27 (5)'!$D$106:$N$162,11,0)</f>
        <v>P002805 ball slide rail core (right)</v>
      </c>
      <c r="O121" s="10">
        <v>7</v>
      </c>
      <c r="P121" s="10"/>
      <c r="Q121" s="11"/>
      <c r="R121" s="11" t="e">
        <f>VLOOKUP(Q121,[1]Sheet1!C$3:D$87,2,0)</f>
        <v>#N/A</v>
      </c>
      <c r="S121" s="134"/>
      <c r="Y121" s="50"/>
      <c r="Z121" s="50"/>
      <c r="AA121" s="50"/>
      <c r="AB121" s="50"/>
      <c r="AC121" s="50"/>
      <c r="AD121" s="118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</row>
    <row r="122" spans="1:41" ht="22.5" customHeight="1" x14ac:dyDescent="0.55000000000000004">
      <c r="A122" s="5"/>
      <c r="B122" s="52" t="s">
        <v>66</v>
      </c>
      <c r="C122" s="110"/>
      <c r="D122" s="64">
        <v>10034177</v>
      </c>
      <c r="E122" s="64"/>
      <c r="F122" s="64"/>
      <c r="G122" s="71"/>
      <c r="H122" s="71"/>
      <c r="I122" s="71"/>
      <c r="J122" s="71"/>
      <c r="K122" s="64"/>
      <c r="L122" s="112"/>
      <c r="M122" s="8"/>
      <c r="N122" s="87" t="str">
        <f>VLOOKUP(D122,'CPI27 (5)'!$D$106:$N$162,11,0)</f>
        <v>P002806 ball slide rail shell (right)</v>
      </c>
      <c r="O122" s="10">
        <v>8</v>
      </c>
      <c r="P122" s="10"/>
      <c r="Q122" s="11"/>
      <c r="R122" s="11" t="e">
        <f>VLOOKUP(Q122,[1]Sheet1!C$3:D$87,2,0)</f>
        <v>#N/A</v>
      </c>
      <c r="S122" s="134"/>
      <c r="Y122" s="50"/>
      <c r="Z122" s="50"/>
      <c r="AA122" s="50"/>
      <c r="AB122" s="50"/>
      <c r="AC122" s="50"/>
      <c r="AD122" s="118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</row>
    <row r="123" spans="1:41" ht="22.5" customHeight="1" x14ac:dyDescent="0.55000000000000004">
      <c r="A123" s="5"/>
      <c r="B123" s="52" t="s">
        <v>66</v>
      </c>
      <c r="C123" s="110"/>
      <c r="D123" s="64">
        <v>10034185</v>
      </c>
      <c r="E123" s="64"/>
      <c r="F123" s="64"/>
      <c r="G123" s="71"/>
      <c r="H123" s="71"/>
      <c r="I123" s="71"/>
      <c r="J123" s="71"/>
      <c r="K123" s="64"/>
      <c r="L123" s="112"/>
      <c r="M123" s="8"/>
      <c r="N123" s="87" t="str">
        <f>VLOOKUP(D123,'CPI27 (5)'!$D$106:$N$162,11,0)</f>
        <v>P002729 ball slide rail core (left)</v>
      </c>
      <c r="O123" s="10">
        <v>1</v>
      </c>
      <c r="P123" s="10"/>
      <c r="Q123" s="11"/>
      <c r="R123" s="11" t="e">
        <f>VLOOKUP(Q123,[1]Sheet1!C$3:D$87,2,0)</f>
        <v>#N/A</v>
      </c>
      <c r="S123" s="134"/>
      <c r="Y123" s="50"/>
      <c r="Z123" s="50"/>
      <c r="AA123" s="50"/>
      <c r="AB123" s="50"/>
      <c r="AC123" s="50"/>
      <c r="AD123" s="118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</row>
    <row r="124" spans="1:41" ht="22.5" customHeight="1" x14ac:dyDescent="0.55000000000000004">
      <c r="A124" s="5"/>
      <c r="B124" s="52" t="s">
        <v>66</v>
      </c>
      <c r="C124" s="110"/>
      <c r="D124" s="64">
        <v>10034186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tr">
        <f>VLOOKUP(D124,'CPI27 (5)'!$D$106:$N$162,11,0)</f>
        <v>P003213 ball slide rail core (right)</v>
      </c>
      <c r="O124" s="10">
        <v>1</v>
      </c>
      <c r="P124" s="10"/>
      <c r="Q124" s="11"/>
      <c r="R124" s="11" t="e">
        <f>VLOOKUP(Q124,[1]Sheet1!C$3:D$87,2,0)</f>
        <v>#N/A</v>
      </c>
      <c r="S124" s="134"/>
      <c r="Y124" s="50"/>
      <c r="Z124" s="50"/>
      <c r="AA124" s="50"/>
      <c r="AB124" s="50"/>
      <c r="AC124" s="50"/>
      <c r="AD124" s="118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</row>
    <row r="125" spans="1:41" ht="22.5" customHeight="1" x14ac:dyDescent="0.55000000000000004">
      <c r="A125" s="5"/>
      <c r="B125" s="52" t="s">
        <v>66</v>
      </c>
      <c r="C125" s="63"/>
      <c r="D125" s="64">
        <v>10034178</v>
      </c>
      <c r="E125" s="64"/>
      <c r="F125" s="64"/>
      <c r="G125" s="71"/>
      <c r="H125" s="71"/>
      <c r="I125" s="64"/>
      <c r="J125" s="64"/>
      <c r="K125" s="64"/>
      <c r="L125" s="101"/>
      <c r="M125" s="8"/>
      <c r="N125" s="87" t="str">
        <f>VLOOKUP(D125,'CPI27 (5)'!$D$106:$N$162,11,0)</f>
        <v>P000457 Open aluminum rivet 4x6</v>
      </c>
      <c r="O125" s="10">
        <v>46</v>
      </c>
      <c r="P125" s="10"/>
      <c r="Q125" s="11"/>
      <c r="R125" s="11" t="e">
        <f>VLOOKUP(Q125,[1]Sheet1!C$3:D$87,2,0)</f>
        <v>#N/A</v>
      </c>
      <c r="S125" s="134"/>
      <c r="Y125" s="50"/>
      <c r="Z125" s="50"/>
      <c r="AA125" s="50"/>
      <c r="AB125" s="50"/>
      <c r="AC125" s="50"/>
      <c r="AD125" s="118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</row>
    <row r="126" spans="1:41" ht="22.5" customHeight="1" x14ac:dyDescent="0.55000000000000004">
      <c r="A126" s="5"/>
      <c r="B126" s="52" t="s">
        <v>66</v>
      </c>
      <c r="C126" s="63"/>
      <c r="D126" s="64">
        <v>10030473</v>
      </c>
      <c r="E126" s="64"/>
      <c r="F126" s="64"/>
      <c r="G126" s="71"/>
      <c r="H126" s="71"/>
      <c r="I126" s="71"/>
      <c r="J126" s="71"/>
      <c r="K126" s="71"/>
      <c r="L126" s="101"/>
      <c r="M126" s="8"/>
      <c r="N126" s="87" t="str">
        <f>VLOOKUP(D126,'CPI27 (5)'!$D$106:$N$162,11,0)</f>
        <v>P002662 Transmission shaft Φ6*526</v>
      </c>
      <c r="O126" s="10">
        <v>1</v>
      </c>
      <c r="P126" s="10"/>
      <c r="Q126" s="11"/>
      <c r="R126" s="11" t="e">
        <f>VLOOKUP(Q126,[1]Sheet1!C$3:D$87,2,0)</f>
        <v>#N/A</v>
      </c>
      <c r="S126" s="134"/>
      <c r="Y126" s="50"/>
      <c r="Z126" s="50"/>
      <c r="AA126" s="50"/>
      <c r="AB126" s="50"/>
      <c r="AC126" s="50"/>
      <c r="AD126" s="118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</row>
    <row r="127" spans="1:41" ht="22.5" customHeight="1" x14ac:dyDescent="0.55000000000000004">
      <c r="A127" s="5"/>
      <c r="B127" s="52" t="s">
        <v>66</v>
      </c>
      <c r="C127" s="63"/>
      <c r="D127" s="64">
        <v>10034188</v>
      </c>
      <c r="E127" s="64"/>
      <c r="F127" s="64"/>
      <c r="G127" s="71"/>
      <c r="H127" s="71"/>
      <c r="I127" s="71"/>
      <c r="J127" s="71"/>
      <c r="K127" s="71"/>
      <c r="L127" s="101"/>
      <c r="M127" s="8"/>
      <c r="N127" s="87" t="str">
        <f>VLOOKUP(D127,'CPI27 (5)'!$D$106:$N$162,11,0)</f>
        <v>P002956 5″×2″ fixed caster</v>
      </c>
      <c r="O127" s="10">
        <v>2</v>
      </c>
      <c r="P127" s="10"/>
      <c r="Q127" s="11"/>
      <c r="R127" s="11" t="e">
        <f>VLOOKUP(Q127,[1]Sheet1!C$3:D$87,2,0)</f>
        <v>#N/A</v>
      </c>
      <c r="S127" s="134"/>
      <c r="Y127" s="50"/>
      <c r="Z127" s="50"/>
      <c r="AA127" s="50"/>
      <c r="AB127" s="50"/>
      <c r="AC127" s="50"/>
      <c r="AD127" s="118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</row>
    <row r="128" spans="1:41" ht="22.5" customHeight="1" x14ac:dyDescent="0.55000000000000004">
      <c r="A128" s="5"/>
      <c r="B128" s="52" t="s">
        <v>66</v>
      </c>
      <c r="C128" s="110"/>
      <c r="D128" s="64">
        <v>10034189</v>
      </c>
      <c r="E128" s="64"/>
      <c r="F128" s="64"/>
      <c r="G128" s="71"/>
      <c r="H128" s="71"/>
      <c r="I128" s="71"/>
      <c r="J128" s="71"/>
      <c r="K128" s="71"/>
      <c r="L128" s="112"/>
      <c r="M128" s="8"/>
      <c r="N128" s="87" t="str">
        <f>VLOOKUP(D128,'CPI27 (5)'!$D$106:$N$162,11,0)</f>
        <v>P002957  5″×2″ brake caster</v>
      </c>
      <c r="O128" s="10">
        <v>2</v>
      </c>
      <c r="P128" s="10"/>
      <c r="Q128" s="11"/>
      <c r="R128" s="11" t="e">
        <f>VLOOKUP(Q128,[1]Sheet1!C$3:D$87,2,0)</f>
        <v>#N/A</v>
      </c>
      <c r="S128" s="134"/>
      <c r="Y128" s="50"/>
      <c r="Z128" s="50"/>
      <c r="AA128" s="50"/>
      <c r="AB128" s="50"/>
      <c r="AC128" s="50"/>
      <c r="AD128" s="118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</row>
    <row r="129" spans="1:41" ht="22.5" customHeight="1" x14ac:dyDescent="0.55000000000000004">
      <c r="A129" s="5"/>
      <c r="B129" s="52" t="s">
        <v>66</v>
      </c>
      <c r="C129" s="110"/>
      <c r="D129" s="64">
        <v>10034960</v>
      </c>
      <c r="E129" s="115"/>
      <c r="F129" s="64"/>
      <c r="G129" s="71"/>
      <c r="H129" s="71"/>
      <c r="I129" s="71"/>
      <c r="J129" s="71"/>
      <c r="K129" s="71"/>
      <c r="L129" s="112"/>
      <c r="M129" s="8"/>
      <c r="N129" s="87" t="str">
        <f>VLOOKUP(D129,'CPI27 (5)'!$D$106:$N$162,11,0)</f>
        <v>P003455 Flat head half hexagon rivet nut</v>
      </c>
      <c r="O129" s="10">
        <v>4</v>
      </c>
      <c r="P129" s="10"/>
      <c r="Q129" s="11"/>
      <c r="R129" s="11" t="e">
        <f>VLOOKUP(Q129,[1]Sheet1!C$3:D$87,2,0)</f>
        <v>#N/A</v>
      </c>
      <c r="S129" s="134"/>
      <c r="Y129" s="50"/>
      <c r="Z129" s="50"/>
      <c r="AA129" s="50"/>
      <c r="AB129" s="50"/>
      <c r="AC129" s="50"/>
      <c r="AD129" s="118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</row>
    <row r="130" spans="1:41" ht="22.5" customHeight="1" x14ac:dyDescent="0.55000000000000004">
      <c r="A130" s="5"/>
      <c r="B130" s="52" t="s">
        <v>66</v>
      </c>
      <c r="C130" s="63"/>
      <c r="D130" s="64">
        <v>10035327</v>
      </c>
      <c r="E130" s="64"/>
      <c r="F130" s="64"/>
      <c r="G130" s="64"/>
      <c r="H130" s="64"/>
      <c r="I130" s="71"/>
      <c r="J130" s="64"/>
      <c r="K130" s="64"/>
      <c r="L130" s="101"/>
      <c r="M130" s="8"/>
      <c r="N130" s="87" t="s">
        <v>446</v>
      </c>
      <c r="O130" s="10">
        <v>16</v>
      </c>
      <c r="P130" s="10"/>
      <c r="Q130" s="11"/>
      <c r="R130" s="11" t="e">
        <f>VLOOKUP(Q130,[1]Sheet1!C$3:D$87,2,0)</f>
        <v>#N/A</v>
      </c>
      <c r="S130" s="134"/>
      <c r="Y130" s="50"/>
      <c r="Z130" s="50"/>
      <c r="AA130" s="50"/>
      <c r="AB130" s="50"/>
      <c r="AC130" s="50"/>
      <c r="AD130" s="118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</row>
    <row r="131" spans="1:41" ht="22.5" customHeight="1" x14ac:dyDescent="0.55000000000000004">
      <c r="A131" s="5"/>
      <c r="B131" s="52" t="s">
        <v>66</v>
      </c>
      <c r="C131" s="110"/>
      <c r="D131" s="64">
        <v>10035328</v>
      </c>
      <c r="E131" s="64"/>
      <c r="F131" s="64"/>
      <c r="G131" s="71"/>
      <c r="H131" s="71"/>
      <c r="I131" s="71"/>
      <c r="J131" s="64"/>
      <c r="K131" s="64"/>
      <c r="L131" s="112"/>
      <c r="M131" s="8"/>
      <c r="N131" s="87" t="s">
        <v>447</v>
      </c>
      <c r="O131" s="10">
        <v>16</v>
      </c>
      <c r="P131" s="10"/>
      <c r="Q131" s="11"/>
      <c r="R131" s="11" t="e">
        <f>VLOOKUP(Q131,[1]Sheet1!C$3:D$87,2,0)</f>
        <v>#N/A</v>
      </c>
      <c r="S131" s="134"/>
      <c r="Y131" s="50"/>
      <c r="Z131" s="50"/>
      <c r="AA131" s="50"/>
      <c r="AB131" s="50"/>
      <c r="AC131" s="50"/>
      <c r="AD131" s="118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</row>
    <row r="132" spans="1:41" ht="22.5" customHeight="1" x14ac:dyDescent="0.55000000000000004">
      <c r="A132" s="5"/>
      <c r="B132" s="52" t="s">
        <v>66</v>
      </c>
      <c r="C132" s="110"/>
      <c r="D132" s="64">
        <v>10035329</v>
      </c>
      <c r="E132" s="64"/>
      <c r="F132" s="64"/>
      <c r="G132" s="71"/>
      <c r="H132" s="71"/>
      <c r="I132" s="71"/>
      <c r="J132" s="64"/>
      <c r="K132" s="64"/>
      <c r="L132" s="112"/>
      <c r="M132" s="8"/>
      <c r="N132" s="87" t="s">
        <v>448</v>
      </c>
      <c r="O132" s="10">
        <v>16</v>
      </c>
      <c r="P132" s="10"/>
      <c r="Q132" s="11"/>
      <c r="R132" s="11" t="e">
        <f>VLOOKUP(Q132,[1]Sheet1!C$3:D$87,2,0)</f>
        <v>#N/A</v>
      </c>
      <c r="S132" s="134"/>
      <c r="Y132" s="50"/>
      <c r="Z132" s="50"/>
      <c r="AA132" s="50"/>
      <c r="AB132" s="50"/>
      <c r="AC132" s="50"/>
      <c r="AD132" s="118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</row>
    <row r="133" spans="1:41" ht="22.5" customHeight="1" x14ac:dyDescent="0.55000000000000004">
      <c r="A133" s="5"/>
      <c r="B133" s="52" t="s">
        <v>66</v>
      </c>
      <c r="C133" s="110"/>
      <c r="D133" s="64">
        <v>10035330</v>
      </c>
      <c r="E133" s="64"/>
      <c r="F133" s="64"/>
      <c r="G133" s="71"/>
      <c r="H133" s="71"/>
      <c r="I133" s="71"/>
      <c r="J133" s="71"/>
      <c r="K133" s="64"/>
      <c r="L133" s="112"/>
      <c r="M133" s="8"/>
      <c r="N133" s="87" t="s">
        <v>449</v>
      </c>
      <c r="O133" s="10">
        <v>16</v>
      </c>
      <c r="P133" s="10"/>
      <c r="Q133" s="11"/>
      <c r="R133" s="11" t="e">
        <f>VLOOKUP(Q133,[1]Sheet1!C$3:D$87,2,0)</f>
        <v>#N/A</v>
      </c>
      <c r="S133" s="134"/>
      <c r="Y133" s="50"/>
      <c r="Z133" s="50"/>
      <c r="AA133" s="50"/>
      <c r="AB133" s="50"/>
      <c r="AC133" s="50"/>
      <c r="AD133" s="118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</row>
    <row r="134" spans="1:41" ht="22.5" customHeight="1" x14ac:dyDescent="0.55000000000000004">
      <c r="A134" s="5"/>
      <c r="B134" s="52" t="s">
        <v>66</v>
      </c>
      <c r="C134" s="110"/>
      <c r="D134" s="64">
        <v>10034191</v>
      </c>
      <c r="E134" s="64"/>
      <c r="F134" s="64"/>
      <c r="G134" s="71"/>
      <c r="H134" s="71"/>
      <c r="I134" s="71"/>
      <c r="J134" s="71"/>
      <c r="K134" s="64"/>
      <c r="L134" s="112"/>
      <c r="M134" s="8"/>
      <c r="N134" s="87" t="str">
        <f>VLOOKUP(D134,'CPI27 (5)'!$D$106:$N$162,11,0)</f>
        <v>P002829 Hexagon socket wrench 5mm</v>
      </c>
      <c r="O134" s="10">
        <v>1</v>
      </c>
      <c r="P134" s="10"/>
      <c r="Q134" s="11"/>
      <c r="R134" s="11" t="e">
        <f>VLOOKUP(Q134,[1]Sheet1!C$3:D$87,2,0)</f>
        <v>#N/A</v>
      </c>
      <c r="S134" s="134"/>
      <c r="Y134" s="50"/>
      <c r="Z134" s="50"/>
      <c r="AA134" s="50"/>
      <c r="AB134" s="50"/>
      <c r="AC134" s="50"/>
      <c r="AD134" s="118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</row>
    <row r="135" spans="1:41" ht="22.5" customHeight="1" x14ac:dyDescent="0.55000000000000004">
      <c r="A135" s="5"/>
      <c r="B135" s="52" t="s">
        <v>66</v>
      </c>
      <c r="C135" s="110"/>
      <c r="D135" s="64">
        <v>10035033</v>
      </c>
      <c r="E135" s="64"/>
      <c r="F135" s="64"/>
      <c r="G135" s="71"/>
      <c r="H135" s="71"/>
      <c r="I135" s="71"/>
      <c r="J135" s="71"/>
      <c r="K135" s="64"/>
      <c r="L135" s="112"/>
      <c r="M135" s="8"/>
      <c r="N135" s="87" t="s">
        <v>430</v>
      </c>
      <c r="O135" s="10">
        <v>2</v>
      </c>
      <c r="P135" s="10"/>
      <c r="Q135" s="11"/>
      <c r="R135" s="11" t="e">
        <f>VLOOKUP(Q135,[1]Sheet1!C$3:D$87,2,0)</f>
        <v>#N/A</v>
      </c>
      <c r="S135" s="134"/>
      <c r="Y135" s="50"/>
      <c r="Z135" s="50"/>
      <c r="AA135" s="50"/>
      <c r="AB135" s="50"/>
      <c r="AC135" s="50"/>
      <c r="AD135" s="118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</row>
    <row r="136" spans="1:41" ht="22.5" customHeight="1" x14ac:dyDescent="0.55000000000000004">
      <c r="A136" s="5"/>
      <c r="B136" s="52" t="s">
        <v>66</v>
      </c>
      <c r="C136" s="110"/>
      <c r="D136" s="64">
        <v>10035035</v>
      </c>
      <c r="E136" s="64"/>
      <c r="F136" s="64"/>
      <c r="G136" s="71"/>
      <c r="H136" s="71"/>
      <c r="I136" s="71"/>
      <c r="J136" s="71"/>
      <c r="K136" s="64"/>
      <c r="L136" s="112"/>
      <c r="M136" s="8"/>
      <c r="N136" s="87" t="s">
        <v>431</v>
      </c>
      <c r="O136" s="10">
        <v>2</v>
      </c>
      <c r="P136" s="10"/>
      <c r="Q136" s="11"/>
      <c r="R136" s="11" t="e">
        <f>VLOOKUP(Q136,[1]Sheet1!C$3:D$87,2,0)</f>
        <v>#N/A</v>
      </c>
      <c r="S136" s="134"/>
      <c r="Y136" s="50"/>
      <c r="Z136" s="50"/>
      <c r="AA136" s="50"/>
      <c r="AB136" s="50"/>
      <c r="AC136" s="50"/>
      <c r="AD136" s="118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</row>
    <row r="137" spans="1:41" ht="22.5" customHeight="1" x14ac:dyDescent="0.55000000000000004">
      <c r="A137" s="5"/>
      <c r="B137" s="52" t="s">
        <v>66</v>
      </c>
      <c r="C137" s="63"/>
      <c r="D137" s="64">
        <v>10035034</v>
      </c>
      <c r="E137" s="64"/>
      <c r="F137" s="64"/>
      <c r="G137" s="71"/>
      <c r="H137" s="71"/>
      <c r="I137" s="64"/>
      <c r="J137" s="64"/>
      <c r="K137" s="64"/>
      <c r="L137" s="101"/>
      <c r="M137" s="8"/>
      <c r="N137" s="87" t="s">
        <v>432</v>
      </c>
      <c r="O137" s="10">
        <v>2</v>
      </c>
      <c r="P137" s="10"/>
      <c r="Q137" s="11"/>
      <c r="R137" s="11" t="e">
        <f>VLOOKUP(Q137,[1]Sheet1!C$3:D$87,2,0)</f>
        <v>#N/A</v>
      </c>
      <c r="S137" s="134"/>
      <c r="Y137" s="50"/>
      <c r="Z137" s="50"/>
      <c r="AA137" s="50"/>
      <c r="AB137" s="50"/>
      <c r="AC137" s="50"/>
      <c r="AD137" s="118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</row>
    <row r="138" spans="1:41" ht="22.5" customHeight="1" x14ac:dyDescent="0.55000000000000004">
      <c r="A138" s="5"/>
      <c r="B138" s="52" t="s">
        <v>66</v>
      </c>
      <c r="C138" s="110"/>
      <c r="D138" s="64">
        <v>10035032</v>
      </c>
      <c r="E138" s="64"/>
      <c r="F138" s="64"/>
      <c r="G138" s="71"/>
      <c r="H138" s="71"/>
      <c r="I138" s="71"/>
      <c r="J138" s="71"/>
      <c r="K138" s="71"/>
      <c r="L138" s="112"/>
      <c r="M138" s="8"/>
      <c r="N138" s="87" t="s">
        <v>433</v>
      </c>
      <c r="O138" s="10">
        <v>2</v>
      </c>
      <c r="P138" s="10"/>
      <c r="Q138" s="11"/>
      <c r="R138" s="11" t="e">
        <f>VLOOKUP(Q138,[1]Sheet1!C$3:D$87,2,0)</f>
        <v>#N/A</v>
      </c>
      <c r="S138" s="134"/>
      <c r="Y138" s="50"/>
      <c r="Z138" s="50"/>
      <c r="AA138" s="50"/>
      <c r="AB138" s="50"/>
      <c r="AC138" s="50"/>
      <c r="AD138" s="118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</row>
    <row r="139" spans="1:41" ht="22.5" customHeight="1" x14ac:dyDescent="0.55000000000000004">
      <c r="A139" s="5"/>
      <c r="B139" s="52" t="s">
        <v>66</v>
      </c>
      <c r="C139" s="110"/>
      <c r="D139" s="64">
        <v>10034195</v>
      </c>
      <c r="E139" s="64"/>
      <c r="F139" s="64"/>
      <c r="G139" s="71"/>
      <c r="H139" s="71"/>
      <c r="I139" s="71"/>
      <c r="J139" s="71"/>
      <c r="K139" s="71"/>
      <c r="L139" s="112"/>
      <c r="M139" s="8"/>
      <c r="N139" s="87" t="str">
        <f>VLOOKUP(D139,'CPI27 (5)'!$D$106:$N$162,11,0)</f>
        <v>P002661 Hexagonal flat head rivet nut M6</v>
      </c>
      <c r="O139" s="10">
        <v>4</v>
      </c>
      <c r="P139" s="10"/>
      <c r="Q139" s="11"/>
      <c r="R139" s="11" t="e">
        <f>VLOOKUP(Q139,[1]Sheet1!C$3:D$87,2,0)</f>
        <v>#N/A</v>
      </c>
      <c r="S139" s="134"/>
      <c r="Y139" s="50"/>
      <c r="Z139" s="50"/>
      <c r="AA139" s="50"/>
      <c r="AB139" s="50"/>
      <c r="AC139" s="50"/>
      <c r="AD139" s="118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</row>
    <row r="140" spans="1:41" ht="22.5" customHeight="1" x14ac:dyDescent="0.55000000000000004">
      <c r="A140" s="5"/>
      <c r="B140" s="52" t="s">
        <v>66</v>
      </c>
      <c r="C140" s="110"/>
      <c r="D140" s="64">
        <v>10030481</v>
      </c>
      <c r="E140" s="64"/>
      <c r="F140" s="64"/>
      <c r="G140" s="71"/>
      <c r="H140" s="71"/>
      <c r="I140" s="71"/>
      <c r="J140" s="71"/>
      <c r="K140" s="71"/>
      <c r="L140" s="112"/>
      <c r="M140" s="8"/>
      <c r="N140" s="87" t="str">
        <f>VLOOKUP(D140,'CPI27 (5)'!$D$106:$N$162,11,0)</f>
        <v>P002669 Handle ear</v>
      </c>
      <c r="O140" s="10">
        <v>2</v>
      </c>
      <c r="P140" s="10"/>
      <c r="Q140" s="11"/>
      <c r="R140" s="11" t="e">
        <f>VLOOKUP(Q140,[1]Sheet1!C$3:D$87,2,0)</f>
        <v>#N/A</v>
      </c>
      <c r="S140" s="134"/>
      <c r="Y140" s="50"/>
      <c r="Z140" s="50"/>
      <c r="AA140" s="50"/>
      <c r="AB140" s="50"/>
      <c r="AC140" s="50"/>
      <c r="AD140" s="118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</row>
    <row r="141" spans="1:41" ht="22.5" customHeight="1" x14ac:dyDescent="0.55000000000000004">
      <c r="A141" s="5"/>
      <c r="B141" s="52" t="s">
        <v>66</v>
      </c>
      <c r="C141" s="110"/>
      <c r="D141" s="64">
        <v>10030482</v>
      </c>
      <c r="E141" s="64"/>
      <c r="F141" s="64"/>
      <c r="G141" s="71"/>
      <c r="H141" s="71"/>
      <c r="I141" s="71"/>
      <c r="J141" s="71"/>
      <c r="K141" s="71"/>
      <c r="L141" s="112"/>
      <c r="M141" s="8"/>
      <c r="N141" s="87" t="str">
        <f>VLOOKUP(D141,'CPI27 (5)'!$D$106:$N$162,11,0)</f>
        <v>P002670 Handle tube φ32×400</v>
      </c>
      <c r="O141" s="10">
        <v>1</v>
      </c>
      <c r="P141" s="10"/>
      <c r="Q141" s="11"/>
      <c r="R141" s="11" t="e">
        <f>VLOOKUP(Q141,[1]Sheet1!C$3:D$87,2,0)</f>
        <v>#N/A</v>
      </c>
      <c r="S141" s="134"/>
      <c r="Y141" s="50"/>
      <c r="Z141" s="50"/>
      <c r="AA141" s="50"/>
      <c r="AB141" s="50"/>
      <c r="AC141" s="50"/>
      <c r="AD141" s="118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</row>
    <row r="142" spans="1:41" ht="22.5" customHeight="1" x14ac:dyDescent="0.55000000000000004">
      <c r="A142" s="5"/>
      <c r="B142" s="52" t="s">
        <v>66</v>
      </c>
      <c r="C142" s="63"/>
      <c r="D142" s="64">
        <v>10030483</v>
      </c>
      <c r="E142" s="64"/>
      <c r="F142" s="64"/>
      <c r="G142" s="64"/>
      <c r="H142" s="64"/>
      <c r="I142" s="71"/>
      <c r="J142" s="64"/>
      <c r="K142" s="64"/>
      <c r="L142" s="101"/>
      <c r="M142" s="8"/>
      <c r="N142" s="87" t="str">
        <f>VLOOKUP(D142,'CPI27 (5)'!$D$106:$N$162,11,0)</f>
        <v>P002671 hexagonal half-thread bolt M6×50</v>
      </c>
      <c r="O142" s="10">
        <v>2</v>
      </c>
      <c r="P142" s="10"/>
      <c r="Q142" s="11"/>
      <c r="R142" s="11" t="e">
        <f>VLOOKUP(Q142,[1]Sheet1!C$3:D$87,2,0)</f>
        <v>#N/A</v>
      </c>
      <c r="S142" s="134"/>
      <c r="Y142" s="50"/>
      <c r="Z142" s="50"/>
      <c r="AA142" s="50"/>
      <c r="AB142" s="50"/>
      <c r="AC142" s="50"/>
      <c r="AD142" s="118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</row>
    <row r="143" spans="1:41" ht="22.5" customHeight="1" x14ac:dyDescent="0.55000000000000004">
      <c r="A143" s="5"/>
      <c r="B143" s="52" t="s">
        <v>66</v>
      </c>
      <c r="C143" s="110"/>
      <c r="D143" s="64">
        <v>20004974</v>
      </c>
      <c r="E143" s="64"/>
      <c r="F143" s="64"/>
      <c r="G143" s="71"/>
      <c r="H143" s="71"/>
      <c r="I143" s="71"/>
      <c r="J143" s="64"/>
      <c r="K143" s="64"/>
      <c r="L143" s="112"/>
      <c r="M143" s="8"/>
      <c r="N143" s="87" t="str">
        <f>VLOOKUP(D143,'CPI27 (5)'!$D$106:$N$162,11,0)</f>
        <v>PM040097 Red sealed bag 80x130</v>
      </c>
      <c r="O143" s="10">
        <v>2</v>
      </c>
      <c r="P143" s="10"/>
      <c r="Q143" s="11"/>
      <c r="R143" s="11" t="e">
        <f>VLOOKUP(Q143,[1]Sheet1!C$3:D$87,2,0)</f>
        <v>#N/A</v>
      </c>
      <c r="S143" s="134"/>
      <c r="Y143" s="50"/>
      <c r="Z143" s="50"/>
      <c r="AA143" s="50"/>
      <c r="AB143" s="50"/>
      <c r="AC143" s="50"/>
      <c r="AD143" s="118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</row>
    <row r="144" spans="1:41" ht="22.5" customHeight="1" x14ac:dyDescent="0.55000000000000004">
      <c r="A144" s="5"/>
      <c r="B144" s="52" t="s">
        <v>66</v>
      </c>
      <c r="C144" s="110"/>
      <c r="D144" s="64">
        <v>20004972</v>
      </c>
      <c r="E144" s="64"/>
      <c r="F144" s="64"/>
      <c r="G144" s="71"/>
      <c r="H144" s="71"/>
      <c r="I144" s="71"/>
      <c r="J144" s="64"/>
      <c r="K144" s="64"/>
      <c r="L144" s="112"/>
      <c r="M144" s="8"/>
      <c r="N144" s="87" t="str">
        <f>VLOOKUP(D144,'CPI27 (5)'!$D$106:$N$162,11,0)</f>
        <v>PM040011 Plastic bag 200x600</v>
      </c>
      <c r="O144" s="10">
        <v>1</v>
      </c>
      <c r="P144" s="10"/>
      <c r="Q144" s="11"/>
      <c r="R144" s="11" t="e">
        <f>VLOOKUP(Q144,[1]Sheet1!C$3:D$87,2,0)</f>
        <v>#N/A</v>
      </c>
      <c r="S144" s="134"/>
      <c r="Y144" s="50"/>
      <c r="Z144" s="50"/>
      <c r="AA144" s="50"/>
      <c r="AB144" s="50"/>
      <c r="AC144" s="50"/>
      <c r="AD144" s="118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</row>
    <row r="145" spans="1:41" ht="22.5" customHeight="1" x14ac:dyDescent="0.55000000000000004">
      <c r="A145" s="5"/>
      <c r="B145" s="52" t="s">
        <v>66</v>
      </c>
      <c r="C145" s="63"/>
      <c r="D145" s="64">
        <v>20004087</v>
      </c>
      <c r="E145" s="64"/>
      <c r="F145" s="64"/>
      <c r="G145" s="71"/>
      <c r="H145" s="64"/>
      <c r="I145" s="64"/>
      <c r="J145" s="64"/>
      <c r="K145" s="114"/>
      <c r="L145" s="101"/>
      <c r="M145" s="8"/>
      <c r="N145" s="87" t="s">
        <v>99</v>
      </c>
      <c r="O145" s="10">
        <v>0.2</v>
      </c>
      <c r="P145" s="10"/>
      <c r="Q145" s="11"/>
      <c r="R145" s="11" t="e">
        <f>VLOOKUP(Q145,[1]Sheet1!C$3:D$87,2,0)</f>
        <v>#N/A</v>
      </c>
      <c r="S145" s="134"/>
      <c r="Y145" s="50"/>
      <c r="Z145" s="50"/>
      <c r="AA145" s="50"/>
      <c r="AB145" s="50"/>
      <c r="AC145" s="50"/>
      <c r="AD145" s="118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</row>
    <row r="146" spans="1:41" ht="22.5" customHeight="1" x14ac:dyDescent="0.55000000000000004">
      <c r="A146" s="5"/>
      <c r="B146" s="52" t="s">
        <v>66</v>
      </c>
      <c r="C146" s="63"/>
      <c r="D146" s="64">
        <v>20004998</v>
      </c>
      <c r="E146" s="64"/>
      <c r="F146" s="64"/>
      <c r="G146" s="71"/>
      <c r="H146" s="114"/>
      <c r="I146" s="114"/>
      <c r="J146" s="114"/>
      <c r="K146" s="64"/>
      <c r="L146" s="101"/>
      <c r="M146" s="8"/>
      <c r="N146" s="87" t="str">
        <f>VLOOKUP(D146,'CPI27 (5)'!$D$106:$N$162,11,0)</f>
        <v>PM990004 Black nylon rope</v>
      </c>
      <c r="O146" s="10">
        <v>1</v>
      </c>
      <c r="P146" s="10"/>
      <c r="Q146" s="11"/>
      <c r="R146" s="11" t="e">
        <f>VLOOKUP(Q146,[1]Sheet1!C$3:D$87,2,0)</f>
        <v>#N/A</v>
      </c>
      <c r="S146" s="134"/>
      <c r="Y146" s="50"/>
      <c r="Z146" s="50"/>
      <c r="AA146" s="50"/>
      <c r="AB146" s="50"/>
      <c r="AC146" s="50"/>
      <c r="AD146" s="118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</row>
    <row r="147" spans="1:41" ht="22.5" customHeight="1" x14ac:dyDescent="0.55000000000000004">
      <c r="A147" s="5"/>
      <c r="B147" s="52" t="s">
        <v>66</v>
      </c>
      <c r="C147" s="110"/>
      <c r="D147" s="64">
        <v>20004973</v>
      </c>
      <c r="E147" s="64"/>
      <c r="F147" s="71"/>
      <c r="G147" s="64"/>
      <c r="H147" s="64"/>
      <c r="I147" s="64"/>
      <c r="J147" s="64"/>
      <c r="K147" s="64"/>
      <c r="L147" s="112"/>
      <c r="M147" s="8"/>
      <c r="N147" s="87" t="str">
        <f>VLOOKUP(D147,'CPI27 (5)'!$D$106:$N$162,11,0)</f>
        <v>PM040095 Sealed bag 70x80</v>
      </c>
      <c r="O147" s="10">
        <v>1</v>
      </c>
      <c r="P147" s="10"/>
      <c r="Q147" s="11"/>
      <c r="R147" s="11" t="e">
        <f>VLOOKUP(Q147,[1]Sheet1!C$3:D$87,2,0)</f>
        <v>#N/A</v>
      </c>
      <c r="S147" s="134"/>
      <c r="Y147" s="50"/>
      <c r="Z147" s="50"/>
      <c r="AA147" s="50"/>
      <c r="AB147" s="50"/>
      <c r="AC147" s="50"/>
      <c r="AD147" s="118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</row>
    <row r="148" spans="1:41" ht="22.5" customHeight="1" x14ac:dyDescent="0.55000000000000004">
      <c r="A148" s="5"/>
      <c r="B148" s="52" t="s">
        <v>66</v>
      </c>
      <c r="C148" s="110"/>
      <c r="D148" s="71">
        <v>20005026</v>
      </c>
      <c r="E148" s="64"/>
      <c r="F148" s="114"/>
      <c r="G148" s="114"/>
      <c r="H148" s="114"/>
      <c r="I148" s="64"/>
      <c r="J148" s="114"/>
      <c r="K148" s="114"/>
      <c r="L148" s="112"/>
      <c r="M148" s="8"/>
      <c r="N148" s="87" t="str">
        <f>VLOOKUP(D148,'CPI27 (5)'!$D$106:$N$162,11,0)</f>
        <v>PM060101 PVC pad 566x494x2</v>
      </c>
      <c r="O148" s="10">
        <v>7</v>
      </c>
      <c r="P148" s="10"/>
      <c r="Q148" s="11"/>
      <c r="R148" s="11" t="e">
        <f>VLOOKUP(Q148,[1]Sheet1!C$3:D$87,2,0)</f>
        <v>#N/A</v>
      </c>
      <c r="S148" s="134"/>
      <c r="Y148" s="50"/>
      <c r="Z148" s="50"/>
      <c r="AA148" s="50"/>
      <c r="AB148" s="50"/>
      <c r="AC148" s="50"/>
      <c r="AD148" s="118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</row>
    <row r="149" spans="1:41" ht="22.5" customHeight="1" x14ac:dyDescent="0.55000000000000004">
      <c r="A149" s="5"/>
      <c r="B149" s="52" t="s">
        <v>66</v>
      </c>
      <c r="C149" s="63"/>
      <c r="D149" s="64">
        <v>10030485</v>
      </c>
      <c r="E149" s="114"/>
      <c r="F149" s="64"/>
      <c r="G149" s="114"/>
      <c r="H149" s="114"/>
      <c r="I149" s="64"/>
      <c r="J149" s="114"/>
      <c r="K149" s="114"/>
      <c r="L149" s="101"/>
      <c r="M149" s="8"/>
      <c r="N149" s="87" t="str">
        <f>VLOOKUP(D149,'CPI27 (5)'!$D$106:$N$162,11,0)</f>
        <v>P002694 Rubber mat 675x551x2</v>
      </c>
      <c r="O149" s="10">
        <v>1</v>
      </c>
      <c r="P149" s="10"/>
      <c r="Q149" s="11"/>
      <c r="R149" s="11" t="e">
        <f>VLOOKUP(Q149,[1]Sheet1!C$3:D$87,2,0)</f>
        <v>#N/A</v>
      </c>
      <c r="S149" s="134"/>
      <c r="Y149" s="50"/>
      <c r="Z149" s="50"/>
      <c r="AA149" s="50"/>
      <c r="AB149" s="50"/>
      <c r="AC149" s="50"/>
      <c r="AD149" s="118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</row>
    <row r="150" spans="1:41" ht="22.5" customHeight="1" x14ac:dyDescent="0.55000000000000004">
      <c r="A150" s="5"/>
      <c r="B150" s="52" t="s">
        <v>66</v>
      </c>
      <c r="C150" s="63"/>
      <c r="D150" s="64">
        <v>20004241</v>
      </c>
      <c r="E150" s="114"/>
      <c r="F150" s="114"/>
      <c r="G150" s="64"/>
      <c r="H150" s="114"/>
      <c r="I150" s="64"/>
      <c r="J150" s="114"/>
      <c r="K150" s="114"/>
      <c r="L150" s="101"/>
      <c r="M150" s="8"/>
      <c r="N150" s="87" t="str">
        <f>VLOOKUP(D150,'CPI27 (5)'!$D$106:$N$162,11,0)</f>
        <v>P001106 Rubber trademark U.S.GENERAL</v>
      </c>
      <c r="O150" s="10">
        <v>1</v>
      </c>
      <c r="P150" s="10"/>
      <c r="Q150" s="11"/>
      <c r="R150" s="11" t="e">
        <f>VLOOKUP(Q150,[1]Sheet1!C$3:D$87,2,0)</f>
        <v>#N/A</v>
      </c>
      <c r="S150" s="134"/>
      <c r="Y150" s="50"/>
      <c r="Z150" s="50"/>
      <c r="AA150" s="50"/>
      <c r="AB150" s="50"/>
      <c r="AC150" s="50"/>
      <c r="AD150" s="118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</row>
    <row r="151" spans="1:41" ht="22.5" customHeight="1" x14ac:dyDescent="0.55000000000000004">
      <c r="A151" s="5"/>
      <c r="B151" s="52" t="s">
        <v>66</v>
      </c>
      <c r="C151" s="63"/>
      <c r="D151" s="64">
        <v>20004981</v>
      </c>
      <c r="E151" s="114"/>
      <c r="F151" s="114"/>
      <c r="G151" s="114"/>
      <c r="H151" s="64"/>
      <c r="I151" s="64"/>
      <c r="J151" s="114"/>
      <c r="K151" s="114"/>
      <c r="L151" s="101"/>
      <c r="M151" s="8"/>
      <c r="N151" s="87" t="str">
        <f>VLOOKUP(D151,'CPI27 (5)'!$D$106:$N$162,11,0)</f>
        <v>P003300 Rubber trademark SERIES3</v>
      </c>
      <c r="O151" s="10">
        <v>1</v>
      </c>
      <c r="P151" s="10"/>
      <c r="Q151" s="11"/>
      <c r="R151" s="11" t="e">
        <f>VLOOKUP(Q151,[1]Sheet1!C$3:D$87,2,0)</f>
        <v>#N/A</v>
      </c>
      <c r="S151" s="134"/>
      <c r="Y151" s="50"/>
      <c r="Z151" s="50"/>
      <c r="AA151" s="50"/>
      <c r="AB151" s="50"/>
      <c r="AC151" s="50"/>
      <c r="AD151" s="118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</row>
    <row r="152" spans="1:41" ht="22.5" customHeight="1" x14ac:dyDescent="0.55000000000000004">
      <c r="A152" s="5"/>
      <c r="B152" s="52" t="s">
        <v>66</v>
      </c>
      <c r="C152" s="63"/>
      <c r="D152" s="64">
        <v>20004937</v>
      </c>
      <c r="E152" s="114"/>
      <c r="F152" s="64"/>
      <c r="G152" s="114"/>
      <c r="H152" s="114"/>
      <c r="I152" s="64"/>
      <c r="J152" s="114"/>
      <c r="K152" s="114"/>
      <c r="L152" s="101"/>
      <c r="M152" s="8"/>
      <c r="N152" s="87" t="str">
        <f>VLOOKUP(D152,'CPI27 (5)'!$D$106:$N$162,11,0)</f>
        <v>PM030252 TC-2707TSR five-sided carton</v>
      </c>
      <c r="O152" s="10">
        <v>1</v>
      </c>
      <c r="P152" s="10"/>
      <c r="Q152" s="11"/>
      <c r="R152" s="11" t="e">
        <f>VLOOKUP(Q152,[1]Sheet1!C$3:D$87,2,0)</f>
        <v>#N/A</v>
      </c>
      <c r="S152" s="134"/>
      <c r="Y152" s="50"/>
      <c r="Z152" s="50"/>
      <c r="AA152" s="50"/>
      <c r="AB152" s="50"/>
      <c r="AC152" s="50"/>
      <c r="AD152" s="118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</row>
    <row r="153" spans="1:41" ht="22.5" customHeight="1" x14ac:dyDescent="0.55000000000000004">
      <c r="A153" s="5"/>
      <c r="B153" s="52" t="s">
        <v>66</v>
      </c>
      <c r="C153" s="63"/>
      <c r="D153" s="64">
        <v>20004941</v>
      </c>
      <c r="E153" s="114"/>
      <c r="F153" s="64"/>
      <c r="G153" s="64"/>
      <c r="H153" s="114"/>
      <c r="I153" s="64"/>
      <c r="J153" s="114"/>
      <c r="K153" s="114"/>
      <c r="L153" s="101"/>
      <c r="M153" s="8"/>
      <c r="N153" s="87" t="str">
        <f>VLOOKUP(D153,'CPI27 (5)'!$D$106:$N$162,11,0)</f>
        <v>PM036063 Floor cover carton</v>
      </c>
      <c r="O153" s="10">
        <v>1</v>
      </c>
      <c r="P153" s="10"/>
      <c r="Q153" s="11"/>
      <c r="R153" s="11" t="e">
        <f>VLOOKUP(Q153,[1]Sheet1!C$3:D$87,2,0)</f>
        <v>#N/A</v>
      </c>
      <c r="S153" s="134"/>
      <c r="Y153" s="50"/>
      <c r="Z153" s="50"/>
      <c r="AA153" s="50"/>
      <c r="AB153" s="50"/>
      <c r="AC153" s="50"/>
      <c r="AD153" s="118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</row>
    <row r="154" spans="1:41" ht="22.5" customHeight="1" x14ac:dyDescent="0.55000000000000004">
      <c r="A154" s="5"/>
      <c r="B154" s="52" t="s">
        <v>66</v>
      </c>
      <c r="C154" s="63"/>
      <c r="D154" s="64">
        <v>20004290</v>
      </c>
      <c r="E154" s="114"/>
      <c r="F154" s="114"/>
      <c r="G154" s="64"/>
      <c r="H154" s="64"/>
      <c r="I154" s="64"/>
      <c r="J154" s="114"/>
      <c r="K154" s="114"/>
      <c r="L154" s="101"/>
      <c r="M154" s="8"/>
      <c r="N154" s="87" t="str">
        <f>VLOOKUP(D154,'CPI27 (5)'!$D$106:$N$162,11,0)</f>
        <v>P002758 Foam edge guard 912x50x50</v>
      </c>
      <c r="O154" s="10">
        <v>4</v>
      </c>
      <c r="P154" s="10"/>
      <c r="Q154" s="11"/>
      <c r="R154" s="11" t="e">
        <f>VLOOKUP(Q154,[1]Sheet1!C$3:D$87,2,0)</f>
        <v>#N/A</v>
      </c>
      <c r="S154" s="134"/>
      <c r="Y154" s="50"/>
      <c r="Z154" s="50"/>
      <c r="AA154" s="50"/>
      <c r="AB154" s="50"/>
      <c r="AC154" s="50"/>
      <c r="AD154" s="118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</row>
    <row r="155" spans="1:41" ht="22.5" customHeight="1" x14ac:dyDescent="0.55000000000000004">
      <c r="A155" s="5"/>
      <c r="B155" s="52" t="s">
        <v>66</v>
      </c>
      <c r="C155" s="63"/>
      <c r="D155" s="64">
        <v>20004957</v>
      </c>
      <c r="E155" s="114"/>
      <c r="F155" s="64"/>
      <c r="G155" s="114"/>
      <c r="H155" s="114"/>
      <c r="I155" s="64"/>
      <c r="J155" s="114"/>
      <c r="K155" s="114"/>
      <c r="L155" s="101"/>
      <c r="M155" s="8"/>
      <c r="N155" s="87" t="str">
        <f>VLOOKUP(D155,'CPI27 (5)'!$D$106:$N$162,11,0)</f>
        <v>PM050293 Foam board 615x912x20</v>
      </c>
      <c r="O155" s="10">
        <v>2</v>
      </c>
      <c r="P155" s="10"/>
      <c r="Q155" s="11"/>
      <c r="R155" s="11" t="e">
        <f>VLOOKUP(Q155,[1]Sheet1!C$3:D$87,2,0)</f>
        <v>#N/A</v>
      </c>
      <c r="S155" s="134"/>
      <c r="Y155" s="50"/>
      <c r="Z155" s="50"/>
      <c r="AA155" s="50"/>
      <c r="AB155" s="50"/>
      <c r="AC155" s="50"/>
      <c r="AD155" s="118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</row>
    <row r="156" spans="1:41" ht="22.5" customHeight="1" x14ac:dyDescent="0.55000000000000004">
      <c r="A156" s="5"/>
      <c r="B156" s="52" t="s">
        <v>66</v>
      </c>
      <c r="C156" s="63"/>
      <c r="D156" s="64">
        <v>20004958</v>
      </c>
      <c r="E156" s="114"/>
      <c r="F156" s="114"/>
      <c r="G156" s="114"/>
      <c r="H156" s="114"/>
      <c r="I156" s="64"/>
      <c r="J156" s="114"/>
      <c r="K156" s="114"/>
      <c r="L156" s="101"/>
      <c r="M156" s="8"/>
      <c r="N156" s="87" t="str">
        <f>VLOOKUP(D156,'CPI27 (5)'!$D$106:$N$162,11,0)</f>
        <v>PM050294 Foam board 492x912x20</v>
      </c>
      <c r="O156" s="10">
        <v>2</v>
      </c>
      <c r="P156" s="10"/>
      <c r="Q156" s="11"/>
      <c r="R156" s="11" t="e">
        <f>VLOOKUP(Q156,[1]Sheet1!C$3:D$87,2,0)</f>
        <v>#N/A</v>
      </c>
      <c r="S156" s="134"/>
      <c r="Y156" s="50"/>
      <c r="Z156" s="50"/>
      <c r="AA156" s="50"/>
      <c r="AB156" s="50"/>
      <c r="AC156" s="50"/>
      <c r="AD156" s="118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</row>
    <row r="157" spans="1:41" ht="22.5" customHeight="1" x14ac:dyDescent="0.55000000000000004">
      <c r="A157" s="5"/>
      <c r="B157" s="52" t="s">
        <v>66</v>
      </c>
      <c r="C157" s="63"/>
      <c r="D157" s="64">
        <v>20004959</v>
      </c>
      <c r="E157" s="64"/>
      <c r="F157" s="114"/>
      <c r="G157" s="114"/>
      <c r="H157" s="114"/>
      <c r="I157" s="64"/>
      <c r="J157" s="114"/>
      <c r="K157" s="114"/>
      <c r="L157" s="101"/>
      <c r="M157" s="8"/>
      <c r="N157" s="87" t="str">
        <f>VLOOKUP(D157,'CPI27 (5)'!$D$106:$N$162,11,0)</f>
        <v>PM050295 Foam board 670x535x20</v>
      </c>
      <c r="O157" s="10">
        <v>2</v>
      </c>
      <c r="P157" s="10"/>
      <c r="Q157" s="11"/>
      <c r="R157" s="11" t="e">
        <f>VLOOKUP(Q157,[1]Sheet1!C$3:D$87,2,0)</f>
        <v>#N/A</v>
      </c>
      <c r="S157" s="134"/>
      <c r="Y157" s="50"/>
      <c r="Z157" s="50"/>
      <c r="AA157" s="50"/>
      <c r="AB157" s="50"/>
      <c r="AC157" s="50"/>
      <c r="AD157" s="118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</row>
    <row r="158" spans="1:41" ht="22.5" customHeight="1" x14ac:dyDescent="0.55000000000000004">
      <c r="A158" s="5"/>
      <c r="B158" s="52" t="s">
        <v>66</v>
      </c>
      <c r="C158" s="63"/>
      <c r="D158" s="64">
        <v>20004977</v>
      </c>
      <c r="E158" s="71"/>
      <c r="F158" s="64"/>
      <c r="G158" s="114"/>
      <c r="H158" s="114"/>
      <c r="I158" s="64"/>
      <c r="J158" s="64"/>
      <c r="K158" s="114"/>
      <c r="L158" s="101"/>
      <c r="M158" s="8"/>
      <c r="N158" s="87" t="str">
        <f>VLOOKUP(D158,'CPI27 (5)'!$D$106:$N$162,11,0)</f>
        <v>PM040150 Plastic bag 1500x1700</v>
      </c>
      <c r="O158" s="10">
        <v>1</v>
      </c>
      <c r="P158" s="10"/>
      <c r="Q158" s="11"/>
      <c r="R158" s="11" t="e">
        <f>VLOOKUP(Q158,[1]Sheet1!C$3:D$87,2,0)</f>
        <v>#N/A</v>
      </c>
      <c r="S158" s="134"/>
      <c r="Y158" s="50"/>
      <c r="Z158" s="50"/>
      <c r="AA158" s="50"/>
      <c r="AB158" s="50"/>
      <c r="AC158" s="50"/>
      <c r="AD158" s="118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</row>
    <row r="159" spans="1:41" ht="22.5" customHeight="1" x14ac:dyDescent="0.55000000000000004">
      <c r="A159" s="5"/>
      <c r="B159" s="52" t="s">
        <v>66</v>
      </c>
      <c r="C159" s="63"/>
      <c r="D159" s="64">
        <v>20004296</v>
      </c>
      <c r="E159" s="71"/>
      <c r="F159" s="114"/>
      <c r="G159" s="64"/>
      <c r="H159" s="64"/>
      <c r="I159" s="64"/>
      <c r="J159" s="64"/>
      <c r="K159" s="114"/>
      <c r="L159" s="101"/>
      <c r="M159" s="8"/>
      <c r="N159" s="87" t="str">
        <f>VLOOKUP(D159,'CPI27 (5)'!$D$106:$N$162,11,0)</f>
        <v>P002759  Carton with casters</v>
      </c>
      <c r="O159" s="10">
        <v>1</v>
      </c>
      <c r="P159" s="10"/>
      <c r="Q159" s="11"/>
      <c r="R159" s="11" t="e">
        <f>VLOOKUP(Q159,[1]Sheet1!C$3:D$87,2,0)</f>
        <v>#N/A</v>
      </c>
      <c r="S159" s="134"/>
      <c r="Y159" s="50"/>
      <c r="Z159" s="50"/>
      <c r="AA159" s="50"/>
      <c r="AB159" s="50"/>
      <c r="AC159" s="50"/>
      <c r="AD159" s="118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</row>
    <row r="160" spans="1:41" ht="22.5" customHeight="1" x14ac:dyDescent="0.55000000000000004">
      <c r="A160" s="5"/>
      <c r="B160" s="52" t="s">
        <v>66</v>
      </c>
      <c r="C160" s="63"/>
      <c r="D160" s="64">
        <v>20004954</v>
      </c>
      <c r="E160" s="114"/>
      <c r="F160" s="64"/>
      <c r="G160" s="114"/>
      <c r="H160" s="114"/>
      <c r="I160" s="114"/>
      <c r="J160" s="64"/>
      <c r="K160" s="114"/>
      <c r="L160" s="101"/>
      <c r="M160" s="8"/>
      <c r="N160" s="87" t="str">
        <f>VLOOKUP(D160,'CPI27 (5)'!$D$106:$N$162,11,0)</f>
        <v>PM050227 EPE foam 600x500x1</v>
      </c>
      <c r="O160" s="10">
        <v>1</v>
      </c>
      <c r="P160" s="10"/>
      <c r="Q160" s="11"/>
      <c r="R160" s="11" t="e">
        <f>VLOOKUP(Q160,[1]Sheet1!C$3:D$87,2,0)</f>
        <v>#N/A</v>
      </c>
      <c r="S160" s="134"/>
      <c r="Y160" s="50"/>
      <c r="Z160" s="50"/>
      <c r="AA160" s="50"/>
      <c r="AB160" s="50"/>
      <c r="AC160" s="50"/>
      <c r="AD160" s="118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</row>
    <row r="161" spans="1:41" ht="22.5" customHeight="1" x14ac:dyDescent="0.55000000000000004">
      <c r="A161" s="5"/>
      <c r="B161" s="52" t="s">
        <v>66</v>
      </c>
      <c r="C161" s="63"/>
      <c r="D161" s="64">
        <v>20005001</v>
      </c>
      <c r="E161" s="114"/>
      <c r="F161" s="64"/>
      <c r="G161" s="64"/>
      <c r="H161" s="114"/>
      <c r="I161" s="114"/>
      <c r="J161" s="64"/>
      <c r="K161" s="114"/>
      <c r="L161" s="101"/>
      <c r="M161" s="8"/>
      <c r="N161" s="87" t="str">
        <f>VLOOKUP(D161,'CPI27 (5)'!$D$106:$N$162,11,0)</f>
        <v>PM090140 TC-2707TSR English manual</v>
      </c>
      <c r="O161" s="10">
        <v>1</v>
      </c>
      <c r="P161" s="10"/>
      <c r="Q161" s="11"/>
      <c r="R161" s="11" t="e">
        <f>VLOOKUP(Q161,[1]Sheet1!C$3:D$87,2,0)</f>
        <v>#N/A</v>
      </c>
      <c r="S161" s="134"/>
      <c r="Y161" s="50"/>
      <c r="Z161" s="50"/>
      <c r="AA161" s="50"/>
      <c r="AB161" s="50"/>
      <c r="AC161" s="50"/>
      <c r="AD161" s="118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</row>
    <row r="162" spans="1:41" ht="22.5" customHeight="1" x14ac:dyDescent="0.55000000000000004">
      <c r="A162" s="5"/>
      <c r="B162" s="52" t="s">
        <v>66</v>
      </c>
      <c r="C162" s="63"/>
      <c r="D162" s="64">
        <v>20004988</v>
      </c>
      <c r="E162" s="114"/>
      <c r="F162" s="114"/>
      <c r="G162" s="64"/>
      <c r="H162" s="64"/>
      <c r="I162" s="114"/>
      <c r="J162" s="64"/>
      <c r="K162" s="114"/>
      <c r="L162" s="101"/>
      <c r="M162" s="8"/>
      <c r="N162" s="87" t="str">
        <f>VLOOKUP(D162,'CPI27 (5)'!$D$106:$N$162,11,0)</f>
        <v>PM080428 TC-2707TSR large warning label</v>
      </c>
      <c r="O162" s="10">
        <v>1</v>
      </c>
      <c r="P162" s="10"/>
      <c r="Q162" s="11"/>
      <c r="R162" s="11" t="e">
        <f>VLOOKUP(Q162,[1]Sheet1!C$3:D$87,2,0)</f>
        <v>#N/A</v>
      </c>
      <c r="S162" s="134"/>
      <c r="Y162" s="50"/>
      <c r="Z162" s="50"/>
      <c r="AA162" s="50"/>
      <c r="AB162" s="50"/>
      <c r="AC162" s="50"/>
      <c r="AD162" s="118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</row>
    <row r="163" spans="1:41" ht="22.5" customHeight="1" x14ac:dyDescent="0.55000000000000004">
      <c r="A163" s="5"/>
      <c r="B163" s="52" t="s">
        <v>66</v>
      </c>
      <c r="C163" s="63"/>
      <c r="D163" s="64">
        <v>20004989</v>
      </c>
      <c r="E163" s="114"/>
      <c r="F163" s="64"/>
      <c r="G163" s="114"/>
      <c r="H163" s="114"/>
      <c r="I163" s="114"/>
      <c r="J163" s="64"/>
      <c r="K163" s="114"/>
      <c r="L163" s="101"/>
      <c r="M163" s="8"/>
      <c r="N163" s="87" t="str">
        <f>VLOOKUP(D163,'CPI27 (5)'!$D$106:$N$162,11,0)</f>
        <v>PM080429 TC-2707TSR color sticker</v>
      </c>
      <c r="O163" s="10">
        <v>4</v>
      </c>
      <c r="P163" s="10"/>
      <c r="Q163" s="11"/>
      <c r="R163" s="11" t="e">
        <f>VLOOKUP(Q163,[1]Sheet1!C$3:D$87,2,0)</f>
        <v>#N/A</v>
      </c>
      <c r="S163" s="134"/>
      <c r="Y163" s="50"/>
      <c r="Z163" s="50"/>
      <c r="AA163" s="50"/>
      <c r="AB163" s="50"/>
      <c r="AC163" s="50"/>
      <c r="AD163" s="118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</row>
    <row r="164" spans="1:41" ht="22.5" customHeight="1" x14ac:dyDescent="0.55000000000000004">
      <c r="A164" s="5"/>
      <c r="B164" s="52" t="s">
        <v>66</v>
      </c>
      <c r="C164" s="63"/>
      <c r="D164" s="64">
        <v>20004982</v>
      </c>
      <c r="E164" s="114"/>
      <c r="F164" s="64"/>
      <c r="G164" s="64"/>
      <c r="H164" s="114"/>
      <c r="I164" s="114"/>
      <c r="J164" s="64"/>
      <c r="K164" s="114"/>
      <c r="L164" s="101"/>
      <c r="M164" s="8"/>
      <c r="N164" s="87" t="str">
        <f>VLOOKUP(D164,'CPI27 (5)'!$D$106:$N$162,11,0)</f>
        <v>PM080101 Warning label</v>
      </c>
      <c r="O164" s="10">
        <v>2</v>
      </c>
      <c r="P164" s="10"/>
      <c r="Q164" s="11"/>
      <c r="R164" s="11" t="e">
        <f>VLOOKUP(Q164,[1]Sheet1!C$3:D$87,2,0)</f>
        <v>#N/A</v>
      </c>
      <c r="S164" s="134"/>
      <c r="Y164" s="50"/>
      <c r="Z164" s="50"/>
      <c r="AA164" s="50"/>
      <c r="AB164" s="50"/>
      <c r="AC164" s="50"/>
      <c r="AD164" s="118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</row>
    <row r="165" spans="1:41" ht="22.5" customHeight="1" x14ac:dyDescent="0.55000000000000004">
      <c r="A165" s="5"/>
      <c r="B165" s="52" t="s">
        <v>66</v>
      </c>
      <c r="C165" s="63"/>
      <c r="D165" s="64">
        <v>20004985</v>
      </c>
      <c r="E165" s="114"/>
      <c r="F165" s="114"/>
      <c r="G165" s="114"/>
      <c r="H165" s="114"/>
      <c r="I165" s="114"/>
      <c r="J165" s="113"/>
      <c r="K165" s="114"/>
      <c r="L165" s="101"/>
      <c r="M165" s="8"/>
      <c r="N165" s="87" t="str">
        <f>VLOOKUP(D165,'CPI27 (5)'!$D$106:$N$162,11,0)</f>
        <v>PM080420 Carton tracking code label</v>
      </c>
      <c r="O165" s="10">
        <v>4</v>
      </c>
      <c r="P165" s="10"/>
      <c r="Q165" s="11"/>
      <c r="R165" s="11" t="e">
        <f>VLOOKUP(Q165,[1]Sheet1!C$3:D$87,2,0)</f>
        <v>#N/A</v>
      </c>
      <c r="S165" s="134"/>
      <c r="Y165" s="50"/>
      <c r="Z165" s="50"/>
      <c r="AA165" s="50"/>
      <c r="AB165" s="50"/>
      <c r="AC165" s="50"/>
      <c r="AD165" s="118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</row>
    <row r="166" spans="1:41" ht="22.5" customHeight="1" x14ac:dyDescent="0.55000000000000004">
      <c r="A166" s="5"/>
      <c r="B166" s="52" t="s">
        <v>66</v>
      </c>
      <c r="C166" s="63"/>
      <c r="D166" s="64">
        <v>20004947</v>
      </c>
      <c r="E166" s="64"/>
      <c r="F166" s="64"/>
      <c r="G166" s="114"/>
      <c r="H166" s="64"/>
      <c r="I166" s="114"/>
      <c r="J166" s="64"/>
      <c r="K166" s="114"/>
      <c r="L166" s="101"/>
      <c r="M166" s="8"/>
      <c r="N166" s="87" t="str">
        <f>VLOOKUP(D166,'CPI27 (5)'!$D$106:$N$162,11,0)</f>
        <v>PM080430 Carton mark</v>
      </c>
      <c r="O166" s="10">
        <v>2</v>
      </c>
      <c r="P166" s="10"/>
      <c r="Q166" s="11"/>
      <c r="R166" s="11" t="e">
        <f>VLOOKUP(Q166,[1]Sheet1!C$3:D$87,2,0)</f>
        <v>#N/A</v>
      </c>
      <c r="S166" s="134"/>
      <c r="Y166" s="50"/>
      <c r="Z166" s="50"/>
      <c r="AA166" s="50"/>
      <c r="AB166" s="50"/>
      <c r="AC166" s="50"/>
      <c r="AD166" s="118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</row>
    <row r="167" spans="1:41" ht="22.5" customHeight="1" x14ac:dyDescent="0.55000000000000004">
      <c r="A167" s="5"/>
      <c r="B167" s="52" t="s">
        <v>66</v>
      </c>
      <c r="C167" s="63"/>
      <c r="D167" s="64">
        <v>20005152</v>
      </c>
      <c r="E167" s="64"/>
      <c r="F167" s="64"/>
      <c r="G167" s="64"/>
      <c r="H167" s="64"/>
      <c r="I167" s="64"/>
      <c r="J167" s="64"/>
      <c r="K167" s="114"/>
      <c r="L167" s="101"/>
      <c r="M167" s="8"/>
      <c r="N167" s="87" t="s">
        <v>451</v>
      </c>
      <c r="O167" s="10">
        <v>11</v>
      </c>
      <c r="P167" s="10"/>
      <c r="Q167" s="11"/>
      <c r="R167" s="11" t="e">
        <f>VLOOKUP(Q167,[1]Sheet1!C$3:D$87,2,0)</f>
        <v>#N/A</v>
      </c>
      <c r="S167" s="134"/>
      <c r="Y167" s="50"/>
      <c r="Z167" s="50"/>
      <c r="AA167" s="50"/>
      <c r="AB167" s="50"/>
      <c r="AC167" s="50"/>
      <c r="AD167" s="118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</row>
    <row r="168" spans="1:41" ht="22.5" customHeight="1" x14ac:dyDescent="0.55000000000000004">
      <c r="A168" s="5"/>
      <c r="B168" s="52" t="s">
        <v>66</v>
      </c>
      <c r="C168" s="63"/>
      <c r="D168" s="64">
        <v>20004089</v>
      </c>
      <c r="E168" s="64"/>
      <c r="F168" s="64"/>
      <c r="G168" s="64"/>
      <c r="H168" s="64"/>
      <c r="I168" s="64"/>
      <c r="J168" s="64"/>
      <c r="K168" s="114"/>
      <c r="L168" s="101"/>
      <c r="M168" s="8"/>
      <c r="N168" s="87" t="s">
        <v>450</v>
      </c>
      <c r="O168" s="10">
        <v>2.5</v>
      </c>
      <c r="P168" s="10"/>
      <c r="Q168" s="11"/>
      <c r="R168" s="11" t="e">
        <f>VLOOKUP(Q168,[1]Sheet1!C$3:D$87,2,0)</f>
        <v>#N/A</v>
      </c>
      <c r="S168" s="134"/>
      <c r="Y168" s="50"/>
      <c r="Z168" s="50"/>
      <c r="AA168" s="50"/>
      <c r="AB168" s="50"/>
      <c r="AC168" s="50"/>
      <c r="AD168" s="118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</row>
    <row r="169" spans="1:41" ht="22.5" customHeight="1" x14ac:dyDescent="0.55000000000000004">
      <c r="A169" s="5"/>
      <c r="B169" s="52" t="s">
        <v>66</v>
      </c>
      <c r="C169" s="63"/>
      <c r="D169" s="64">
        <v>10034961</v>
      </c>
      <c r="E169" s="114"/>
      <c r="F169" s="114"/>
      <c r="G169" s="114"/>
      <c r="H169" s="114"/>
      <c r="I169" s="114"/>
      <c r="J169" s="113"/>
      <c r="K169" s="114"/>
      <c r="L169" s="101"/>
      <c r="M169" s="8"/>
      <c r="N169" s="87" t="s">
        <v>414</v>
      </c>
      <c r="O169" s="10">
        <f>1/40</f>
        <v>2.5000000000000001E-2</v>
      </c>
      <c r="P169" s="10"/>
      <c r="Q169" s="11"/>
      <c r="R169" s="11" t="e">
        <f>VLOOKUP(Q169,[1]Sheet1!C$3:D$87,2,0)</f>
        <v>#N/A</v>
      </c>
      <c r="S169" s="134"/>
      <c r="Y169" s="50"/>
      <c r="Z169" s="50"/>
      <c r="AA169" s="50"/>
      <c r="AB169" s="50"/>
      <c r="AC169" s="50"/>
      <c r="AD169" s="118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</row>
    <row r="170" spans="1:41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64"/>
      <c r="L170" s="101"/>
      <c r="M170" s="8"/>
      <c r="N170" s="87"/>
      <c r="O170" s="10"/>
      <c r="P170" s="10"/>
      <c r="Q170" s="11"/>
      <c r="R170" s="11" t="e">
        <f>VLOOKUP(Q170,[1]Sheet1!C$3:D$87,2,0)</f>
        <v>#N/A</v>
      </c>
      <c r="S170" s="134"/>
      <c r="Y170" s="50"/>
      <c r="Z170" s="50"/>
      <c r="AA170" s="50"/>
      <c r="AB170" s="50"/>
      <c r="AC170" s="50"/>
      <c r="AD170" s="118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</row>
    <row r="171" spans="1:41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11" t="e">
        <f>VLOOKUP(Q171,[1]Sheet1!C$3:D$87,2,0)</f>
        <v>#N/A</v>
      </c>
      <c r="S171" s="134"/>
      <c r="Y171" s="50"/>
      <c r="Z171" s="50"/>
      <c r="AA171" s="50"/>
      <c r="AB171" s="50"/>
      <c r="AC171" s="50"/>
      <c r="AD171" s="118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</row>
    <row r="172" spans="1:41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11" t="e">
        <f>VLOOKUP(Q172,[1]Sheet1!C$3:D$87,2,0)</f>
        <v>#N/A</v>
      </c>
      <c r="S172" s="134"/>
      <c r="Y172" s="50"/>
      <c r="Z172" s="50"/>
      <c r="AA172" s="50"/>
      <c r="AB172" s="50"/>
      <c r="AC172" s="50"/>
      <c r="AD172" s="118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</row>
    <row r="173" spans="1:41" ht="22.5" customHeight="1" x14ac:dyDescent="0.55000000000000004">
      <c r="A173" s="5"/>
      <c r="B173" s="52" t="s">
        <v>66</v>
      </c>
      <c r="C173" s="63"/>
      <c r="D173" s="64"/>
      <c r="E173" s="64"/>
      <c r="F173" s="64"/>
      <c r="G173" s="6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11" t="e">
        <f>VLOOKUP(Q173,[1]Sheet1!C$3:D$87,2,0)</f>
        <v>#N/A</v>
      </c>
      <c r="S173" s="134"/>
      <c r="Y173" s="50"/>
      <c r="Z173" s="50"/>
      <c r="AA173" s="50"/>
      <c r="AB173" s="50"/>
      <c r="AC173" s="50"/>
      <c r="AD173" s="118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</row>
    <row r="174" spans="1:41" ht="22.5" customHeight="1" x14ac:dyDescent="0.55000000000000004">
      <c r="A174" s="5"/>
      <c r="B174" s="52" t="s">
        <v>66</v>
      </c>
      <c r="C174" s="63"/>
      <c r="D174" s="64"/>
      <c r="E174" s="64"/>
      <c r="F174" s="64"/>
      <c r="G174" s="6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11" t="e">
        <f>VLOOKUP(Q174,[1]Sheet1!C$3:D$87,2,0)</f>
        <v>#N/A</v>
      </c>
      <c r="S174" s="134"/>
      <c r="Y174" s="50"/>
      <c r="Z174" s="50"/>
      <c r="AA174" s="50"/>
      <c r="AB174" s="50"/>
      <c r="AC174" s="50"/>
      <c r="AD174" s="118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</row>
    <row r="175" spans="1:41" ht="22.5" customHeight="1" x14ac:dyDescent="0.55000000000000004">
      <c r="A175" s="5"/>
      <c r="B175" s="52" t="s">
        <v>66</v>
      </c>
      <c r="C175" s="63"/>
      <c r="D175" s="64"/>
      <c r="E175" s="64"/>
      <c r="F175" s="64"/>
      <c r="G175" s="6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11" t="e">
        <f>VLOOKUP(Q175,[1]Sheet1!C$3:D$87,2,0)</f>
        <v>#N/A</v>
      </c>
      <c r="S175" s="134"/>
      <c r="Y175" s="50"/>
      <c r="Z175" s="50"/>
      <c r="AA175" s="50"/>
      <c r="AB175" s="50"/>
      <c r="AC175" s="50"/>
      <c r="AD175" s="118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</row>
    <row r="176" spans="1:41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11" t="e">
        <f>VLOOKUP(Q176,[1]Sheet1!C$3:D$87,2,0)</f>
        <v>#N/A</v>
      </c>
      <c r="S176" s="134"/>
      <c r="Y176" s="50"/>
      <c r="Z176" s="50"/>
      <c r="AA176" s="50"/>
      <c r="AB176" s="50"/>
      <c r="AC176" s="50"/>
      <c r="AD176" s="118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</row>
    <row r="177" spans="1:41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11" t="e">
        <f>VLOOKUP(Q177,[1]Sheet1!C$3:D$87,2,0)</f>
        <v>#N/A</v>
      </c>
      <c r="S177" s="134"/>
      <c r="Y177" s="50"/>
      <c r="Z177" s="50"/>
      <c r="AA177" s="50"/>
      <c r="AB177" s="50"/>
      <c r="AC177" s="50"/>
      <c r="AD177" s="118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</row>
    <row r="178" spans="1:41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11" t="e">
        <f>VLOOKUP(Q178,[1]Sheet1!C$3:D$87,2,0)</f>
        <v>#N/A</v>
      </c>
      <c r="S178" s="134"/>
      <c r="Y178" s="50"/>
      <c r="Z178" s="50"/>
      <c r="AA178" s="50"/>
      <c r="AB178" s="50"/>
      <c r="AC178" s="50"/>
      <c r="AD178" s="118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</row>
    <row r="179" spans="1:41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11" t="e">
        <f>VLOOKUP(Q179,[1]Sheet1!C$3:D$87,2,0)</f>
        <v>#N/A</v>
      </c>
      <c r="S179" s="134"/>
      <c r="Y179" s="50"/>
      <c r="Z179" s="50"/>
      <c r="AA179" s="50"/>
      <c r="AB179" s="50"/>
      <c r="AC179" s="50"/>
      <c r="AD179" s="118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</row>
    <row r="180" spans="1:41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11" t="e">
        <f>VLOOKUP(Q180,[1]Sheet1!C$3:D$87,2,0)</f>
        <v>#N/A</v>
      </c>
      <c r="S180" s="134"/>
      <c r="Y180" s="50"/>
      <c r="Z180" s="50"/>
      <c r="AA180" s="50"/>
      <c r="AB180" s="50"/>
      <c r="AC180" s="50"/>
      <c r="AD180" s="118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</row>
    <row r="181" spans="1:41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11" t="e">
        <f>VLOOKUP(Q181,[1]Sheet1!C$3:D$87,2,0)</f>
        <v>#N/A</v>
      </c>
      <c r="S181" s="134"/>
      <c r="Y181" s="50"/>
      <c r="Z181" s="50"/>
      <c r="AA181" s="50"/>
      <c r="AB181" s="50"/>
      <c r="AC181" s="50"/>
      <c r="AD181" s="118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</row>
    <row r="182" spans="1:41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11" t="e">
        <f>VLOOKUP(Q182,[1]Sheet1!C$3:D$87,2,0)</f>
        <v>#N/A</v>
      </c>
      <c r="S182" s="134"/>
      <c r="Y182" s="50"/>
      <c r="Z182" s="50"/>
      <c r="AA182" s="50"/>
      <c r="AB182" s="50"/>
      <c r="AC182" s="50"/>
      <c r="AD182" s="118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</row>
    <row r="183" spans="1:41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11" t="e">
        <f>VLOOKUP(Q183,[1]Sheet1!C$3:D$87,2,0)</f>
        <v>#N/A</v>
      </c>
      <c r="S183" s="134"/>
      <c r="Y183" s="50"/>
      <c r="Z183" s="50"/>
      <c r="AA183" s="50"/>
      <c r="AB183" s="50"/>
      <c r="AC183" s="50"/>
      <c r="AD183" s="118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</row>
    <row r="184" spans="1:41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4"/>
      <c r="I184" s="64"/>
      <c r="J184" s="65"/>
      <c r="K184" s="66"/>
      <c r="L184" s="101"/>
      <c r="M184" s="8"/>
      <c r="N184" s="87"/>
      <c r="O184" s="10"/>
      <c r="P184" s="10"/>
      <c r="Q184" s="11"/>
      <c r="R184" s="11" t="e">
        <f>VLOOKUP(Q184,[1]Sheet1!C$3:D$87,2,0)</f>
        <v>#N/A</v>
      </c>
      <c r="S184" s="134"/>
      <c r="Y184" s="50"/>
      <c r="Z184" s="50"/>
      <c r="AA184" s="50"/>
      <c r="AB184" s="50"/>
      <c r="AC184" s="50"/>
      <c r="AD184" s="118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</row>
    <row r="185" spans="1:41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64"/>
      <c r="J185" s="64"/>
      <c r="K185" s="114"/>
      <c r="L185" s="101"/>
      <c r="M185" s="8"/>
      <c r="N185" s="87"/>
      <c r="O185" s="10"/>
      <c r="P185" s="10"/>
      <c r="Q185" s="11"/>
      <c r="R185" s="11" t="e">
        <f>VLOOKUP(Q185,[1]Sheet1!C$3:D$87,2,0)</f>
        <v>#N/A</v>
      </c>
      <c r="S185" s="134"/>
      <c r="Y185" s="50"/>
      <c r="Z185" s="50"/>
      <c r="AA185" s="50"/>
      <c r="AB185" s="50"/>
      <c r="AC185" s="50"/>
      <c r="AD185" s="118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</row>
    <row r="186" spans="1:41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64"/>
      <c r="J186" s="64"/>
      <c r="K186" s="114"/>
      <c r="L186" s="101"/>
      <c r="M186" s="8"/>
      <c r="N186" s="87"/>
      <c r="O186" s="10"/>
      <c r="P186" s="10"/>
      <c r="Q186" s="11"/>
      <c r="R186" s="11" t="e">
        <f>VLOOKUP(Q186,[1]Sheet1!C$3:D$87,2,0)</f>
        <v>#N/A</v>
      </c>
      <c r="S186" s="134"/>
      <c r="Y186" s="50"/>
      <c r="Z186" s="50"/>
      <c r="AA186" s="50"/>
      <c r="AB186" s="50"/>
      <c r="AC186" s="50"/>
      <c r="AD186" s="118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</row>
    <row r="187" spans="1:41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64"/>
      <c r="J187" s="64"/>
      <c r="K187" s="114"/>
      <c r="L187" s="101"/>
      <c r="M187" s="8"/>
      <c r="N187" s="87"/>
      <c r="O187" s="10"/>
      <c r="P187" s="10"/>
      <c r="Q187" s="11"/>
      <c r="R187" s="11" t="e">
        <f>VLOOKUP(Q187,[1]Sheet1!C$3:D$87,2,0)</f>
        <v>#N/A</v>
      </c>
      <c r="S187" s="134"/>
      <c r="Y187" s="50"/>
      <c r="Z187" s="50"/>
      <c r="AA187" s="50"/>
      <c r="AB187" s="50"/>
      <c r="AC187" s="50"/>
      <c r="AD187" s="118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</row>
    <row r="188" spans="1:41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114"/>
      <c r="J188" s="64"/>
      <c r="K188" s="114"/>
      <c r="L188" s="101"/>
      <c r="M188" s="8"/>
      <c r="N188" s="87"/>
      <c r="O188" s="10"/>
      <c r="P188" s="10"/>
      <c r="Q188" s="11"/>
      <c r="R188" s="11" t="e">
        <f>VLOOKUP(Q188,[1]Sheet1!C$3:D$87,2,0)</f>
        <v>#N/A</v>
      </c>
      <c r="S188" s="134"/>
      <c r="Y188" s="50"/>
      <c r="Z188" s="50"/>
      <c r="AA188" s="50"/>
      <c r="AB188" s="50"/>
      <c r="AC188" s="50"/>
      <c r="AD188" s="118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</row>
    <row r="189" spans="1:41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4"/>
      <c r="I189" s="114"/>
      <c r="J189" s="64"/>
      <c r="K189" s="114"/>
      <c r="L189" s="101"/>
      <c r="M189" s="8"/>
      <c r="N189" s="87"/>
      <c r="O189" s="10"/>
      <c r="P189" s="10"/>
      <c r="Q189" s="11"/>
      <c r="R189" s="11" t="e">
        <f>VLOOKUP(Q189,[1]Sheet1!C$3:D$87,2,0)</f>
        <v>#N/A</v>
      </c>
      <c r="S189" s="134"/>
      <c r="Y189" s="50"/>
      <c r="Z189" s="50"/>
      <c r="AA189" s="50"/>
      <c r="AB189" s="50"/>
      <c r="AC189" s="50"/>
      <c r="AD189" s="118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</row>
    <row r="190" spans="1:41" ht="22.5" customHeight="1" x14ac:dyDescent="0.55000000000000004">
      <c r="A190" s="5"/>
      <c r="B190" s="52" t="s">
        <v>66</v>
      </c>
      <c r="C190" s="63"/>
      <c r="D190" s="64"/>
      <c r="E190" s="114"/>
      <c r="F190" s="114"/>
      <c r="G190" s="114"/>
      <c r="H190" s="114"/>
      <c r="I190" s="114"/>
      <c r="J190" s="64"/>
      <c r="K190" s="114"/>
      <c r="L190" s="101"/>
      <c r="M190" s="8"/>
      <c r="N190" s="87"/>
      <c r="O190" s="10"/>
      <c r="P190" s="10"/>
      <c r="Q190" s="11"/>
      <c r="R190" s="11" t="e">
        <f>VLOOKUP(Q190,[1]Sheet1!C$3:D$87,2,0)</f>
        <v>#N/A</v>
      </c>
      <c r="S190" s="134"/>
      <c r="Y190" s="50"/>
      <c r="Z190" s="50"/>
      <c r="AA190" s="50"/>
      <c r="AB190" s="50"/>
      <c r="AC190" s="50"/>
      <c r="AD190" s="118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</row>
    <row r="191" spans="1:41" ht="22.5" customHeight="1" x14ac:dyDescent="0.55000000000000004">
      <c r="A191" s="5"/>
      <c r="B191" s="52" t="s">
        <v>66</v>
      </c>
      <c r="C191" s="63"/>
      <c r="D191" s="64"/>
      <c r="E191" s="114"/>
      <c r="F191" s="114"/>
      <c r="G191" s="114"/>
      <c r="H191" s="114"/>
      <c r="I191" s="114"/>
      <c r="J191" s="64"/>
      <c r="K191" s="114"/>
      <c r="L191" s="101"/>
      <c r="M191" s="8"/>
      <c r="N191" s="87"/>
      <c r="O191" s="10"/>
      <c r="P191" s="10"/>
      <c r="Q191" s="11"/>
      <c r="R191" s="11" t="e">
        <f>VLOOKUP(Q191,[1]Sheet1!C$3:D$87,2,0)</f>
        <v>#N/A</v>
      </c>
      <c r="S191" s="134"/>
      <c r="Y191" s="50"/>
      <c r="Z191" s="50"/>
      <c r="AA191" s="50"/>
      <c r="AB191" s="50"/>
      <c r="AC191" s="50"/>
      <c r="AD191" s="118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</row>
    <row r="192" spans="1:41" ht="22.5" customHeight="1" x14ac:dyDescent="0.55000000000000004">
      <c r="A192" s="5"/>
      <c r="B192" s="52" t="s">
        <v>66</v>
      </c>
      <c r="C192" s="63"/>
      <c r="D192" s="64"/>
      <c r="E192" s="114"/>
      <c r="F192" s="114"/>
      <c r="G192" s="114"/>
      <c r="H192" s="113"/>
      <c r="I192" s="64"/>
      <c r="J192" s="65"/>
      <c r="K192" s="66"/>
      <c r="L192" s="101"/>
      <c r="M192" s="8"/>
      <c r="N192" s="87"/>
      <c r="O192" s="10"/>
      <c r="P192" s="10"/>
      <c r="Q192" s="11"/>
      <c r="R192" s="11" t="e">
        <f>VLOOKUP(Q192,[1]Sheet1!C$3:D$87,2,0)</f>
        <v>#N/A</v>
      </c>
      <c r="S192" s="134"/>
      <c r="Y192" s="50"/>
      <c r="Z192" s="50"/>
      <c r="AA192" s="50"/>
      <c r="AB192" s="50"/>
      <c r="AC192" s="50"/>
      <c r="AD192" s="118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</row>
    <row r="193" spans="1:41" ht="22.5" customHeight="1" x14ac:dyDescent="0.55000000000000004">
      <c r="A193" s="5"/>
      <c r="B193" s="52" t="s">
        <v>66</v>
      </c>
      <c r="C193" s="63"/>
      <c r="D193" s="64"/>
      <c r="E193" s="64"/>
      <c r="F193" s="114"/>
      <c r="G193" s="114"/>
      <c r="H193" s="113"/>
      <c r="I193" s="64"/>
      <c r="J193" s="65"/>
      <c r="K193" s="66"/>
      <c r="L193" s="101"/>
      <c r="M193" s="8"/>
      <c r="N193" s="87"/>
      <c r="O193" s="10"/>
      <c r="P193" s="10"/>
      <c r="Q193" s="11"/>
      <c r="R193" s="11" t="e">
        <f>VLOOKUP(Q193,[1]Sheet1!C$3:D$87,2,0)</f>
        <v>#N/A</v>
      </c>
      <c r="S193" s="134"/>
      <c r="Y193" s="50"/>
      <c r="Z193" s="50"/>
      <c r="AA193" s="50"/>
      <c r="AB193" s="50"/>
      <c r="AC193" s="50"/>
      <c r="AD193" s="118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</row>
    <row r="194" spans="1:41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71"/>
      <c r="I194" s="64"/>
      <c r="J194" s="65"/>
      <c r="K194" s="66"/>
      <c r="L194" s="101"/>
      <c r="M194" s="8"/>
      <c r="N194" s="87"/>
      <c r="O194" s="10"/>
      <c r="P194" s="10"/>
      <c r="Q194" s="11"/>
      <c r="R194" s="11" t="e">
        <f>VLOOKUP(Q194,[1]Sheet1!C$3:D$87,2,0)</f>
        <v>#N/A</v>
      </c>
      <c r="S194" s="134"/>
      <c r="Y194" s="50"/>
      <c r="Z194" s="50"/>
      <c r="AA194" s="50"/>
      <c r="AB194" s="50"/>
      <c r="AC194" s="50"/>
      <c r="AD194" s="118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</row>
    <row r="195" spans="1:41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64"/>
      <c r="I195" s="64"/>
      <c r="J195" s="65"/>
      <c r="K195" s="66"/>
      <c r="L195" s="101"/>
      <c r="M195" s="8"/>
      <c r="N195" s="87"/>
      <c r="O195" s="10"/>
      <c r="P195" s="10"/>
      <c r="Q195" s="11"/>
      <c r="R195" s="11" t="e">
        <f>VLOOKUP(Q195,[1]Sheet1!C$3:D$87,2,0)</f>
        <v>#N/A</v>
      </c>
      <c r="S195" s="134"/>
      <c r="Y195" s="50"/>
      <c r="Z195" s="50"/>
      <c r="AA195" s="50"/>
      <c r="AB195" s="50"/>
      <c r="AC195" s="50"/>
      <c r="AD195" s="118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</row>
    <row r="196" spans="1:41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11" t="e">
        <f>VLOOKUP(Q196,[1]Sheet1!C$3:D$87,2,0)</f>
        <v>#N/A</v>
      </c>
      <c r="S196" s="134"/>
      <c r="Y196" s="50"/>
      <c r="Z196" s="50"/>
      <c r="AA196" s="50"/>
      <c r="AB196" s="50"/>
      <c r="AC196" s="50"/>
      <c r="AD196" s="118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</row>
    <row r="197" spans="1:41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71"/>
      <c r="I197" s="64"/>
      <c r="J197" s="65"/>
      <c r="K197" s="66"/>
      <c r="L197" s="101"/>
      <c r="M197" s="8"/>
      <c r="N197" s="87"/>
      <c r="O197" s="10"/>
      <c r="P197" s="10"/>
      <c r="Q197" s="11"/>
      <c r="R197" s="11" t="e">
        <f>VLOOKUP(Q197,[1]Sheet1!C$3:D$87,2,0)</f>
        <v>#N/A</v>
      </c>
      <c r="S197" s="134"/>
      <c r="Y197" s="50"/>
      <c r="Z197" s="50"/>
      <c r="AA197" s="50"/>
      <c r="AB197" s="50"/>
      <c r="AC197" s="50"/>
      <c r="AD197" s="118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</row>
    <row r="198" spans="1:41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5"/>
      <c r="K198" s="66"/>
      <c r="L198" s="101"/>
      <c r="M198" s="8"/>
      <c r="N198" s="87"/>
      <c r="O198" s="10"/>
      <c r="P198" s="10"/>
      <c r="Q198" s="11"/>
      <c r="R198" s="11" t="e">
        <f>VLOOKUP(Q198,[1]Sheet1!C$3:D$87,2,0)</f>
        <v>#N/A</v>
      </c>
      <c r="S198" s="134"/>
      <c r="Y198" s="50"/>
      <c r="Z198" s="50"/>
      <c r="AA198" s="50"/>
      <c r="AB198" s="50"/>
      <c r="AC198" s="50"/>
      <c r="AD198" s="118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</row>
    <row r="199" spans="1:41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71"/>
      <c r="I199" s="64"/>
      <c r="J199" s="65"/>
      <c r="K199" s="66"/>
      <c r="L199" s="101"/>
      <c r="M199" s="8"/>
      <c r="N199" s="87"/>
      <c r="O199" s="10"/>
      <c r="P199" s="10"/>
      <c r="Q199" s="11"/>
      <c r="R199" s="11" t="e">
        <f>VLOOKUP(Q199,[1]Sheet1!C$3:D$87,2,0)</f>
        <v>#N/A</v>
      </c>
      <c r="S199" s="134"/>
      <c r="Y199" s="50"/>
      <c r="Z199" s="50"/>
      <c r="AA199" s="50"/>
      <c r="AB199" s="50"/>
      <c r="AC199" s="50"/>
      <c r="AD199" s="118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</row>
    <row r="200" spans="1:41" ht="22.5" customHeight="1" x14ac:dyDescent="0.55000000000000004">
      <c r="A200" s="5"/>
      <c r="B200" s="52" t="s">
        <v>66</v>
      </c>
      <c r="C200" s="63"/>
      <c r="D200" s="64"/>
      <c r="E200" s="64"/>
      <c r="F200" s="64"/>
      <c r="G200" s="64"/>
      <c r="H200" s="64"/>
      <c r="I200" s="64"/>
      <c r="J200" s="65"/>
      <c r="K200" s="66"/>
      <c r="L200" s="101"/>
      <c r="M200" s="8"/>
      <c r="N200" s="87"/>
      <c r="O200" s="10"/>
      <c r="P200" s="10"/>
      <c r="Q200" s="11"/>
      <c r="R200" s="11" t="e">
        <f>VLOOKUP(Q200,[1]Sheet1!C$3:D$87,2,0)</f>
        <v>#N/A</v>
      </c>
      <c r="S200" s="134"/>
      <c r="Y200" s="50"/>
      <c r="Z200" s="50"/>
      <c r="AA200" s="50"/>
      <c r="AB200" s="50"/>
      <c r="AC200" s="50"/>
      <c r="AD200" s="118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</row>
    <row r="201" spans="1:41" ht="22.5" customHeight="1" x14ac:dyDescent="0.55000000000000004">
      <c r="A201" s="5"/>
      <c r="B201" s="52" t="s">
        <v>66</v>
      </c>
      <c r="C201" s="63"/>
      <c r="D201" s="64"/>
      <c r="E201" s="64"/>
      <c r="F201" s="64"/>
      <c r="G201" s="64"/>
      <c r="H201" s="64"/>
      <c r="I201" s="64"/>
      <c r="J201" s="65"/>
      <c r="K201" s="66"/>
      <c r="L201" s="101"/>
      <c r="M201" s="8"/>
      <c r="N201" s="87"/>
      <c r="O201" s="10"/>
      <c r="P201" s="10"/>
      <c r="Q201" s="11"/>
      <c r="R201" s="11" t="e">
        <f>VLOOKUP(Q201,[1]Sheet1!C$3:D$87,2,0)</f>
        <v>#N/A</v>
      </c>
      <c r="S201" s="134"/>
      <c r="Y201" s="50"/>
      <c r="Z201" s="50"/>
      <c r="AA201" s="50"/>
      <c r="AB201" s="50"/>
      <c r="AC201" s="50"/>
      <c r="AD201" s="118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</row>
    <row r="202" spans="1:41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64"/>
      <c r="J202" s="114"/>
      <c r="K202" s="114"/>
      <c r="L202" s="101"/>
      <c r="M202" s="8"/>
      <c r="N202" s="87"/>
      <c r="O202" s="10"/>
      <c r="P202" s="10"/>
      <c r="Q202" s="11"/>
      <c r="R202" s="11" t="e">
        <f>VLOOKUP(Q202,[1]Sheet1!C$3:D$87,2,0)</f>
        <v>#N/A</v>
      </c>
      <c r="S202" s="134"/>
      <c r="Y202" s="50"/>
      <c r="Z202" s="50"/>
      <c r="AA202" s="50"/>
      <c r="AB202" s="50"/>
      <c r="AC202" s="50"/>
      <c r="AD202" s="118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</row>
    <row r="203" spans="1:41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64"/>
      <c r="J203" s="114"/>
      <c r="K203" s="114"/>
      <c r="L203" s="101"/>
      <c r="M203" s="8"/>
      <c r="N203" s="87"/>
      <c r="O203" s="10"/>
      <c r="P203" s="10"/>
      <c r="Q203" s="11"/>
      <c r="R203" s="11" t="e">
        <f>VLOOKUP(Q203,[1]Sheet1!C$3:D$87,2,0)</f>
        <v>#N/A</v>
      </c>
      <c r="S203" s="134"/>
      <c r="Y203" s="50"/>
      <c r="Z203" s="50"/>
      <c r="AA203" s="50"/>
      <c r="AB203" s="50"/>
      <c r="AC203" s="50"/>
      <c r="AD203" s="118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</row>
    <row r="204" spans="1:41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64"/>
      <c r="J204" s="114"/>
      <c r="K204" s="114"/>
      <c r="L204" s="101"/>
      <c r="M204" s="8"/>
      <c r="N204" s="87"/>
      <c r="O204" s="10"/>
      <c r="P204" s="10"/>
      <c r="Q204" s="11"/>
      <c r="R204" s="11" t="e">
        <f>VLOOKUP(Q204,[1]Sheet1!C$3:D$87,2,0)</f>
        <v>#N/A</v>
      </c>
      <c r="S204" s="134"/>
      <c r="Y204" s="50"/>
      <c r="Z204" s="50"/>
      <c r="AA204" s="50"/>
      <c r="AB204" s="50"/>
      <c r="AC204" s="50"/>
      <c r="AD204" s="118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</row>
    <row r="205" spans="1:41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11" t="e">
        <f>VLOOKUP(Q205,[1]Sheet1!C$3:D$87,2,0)</f>
        <v>#N/A</v>
      </c>
      <c r="S205" s="134"/>
      <c r="Y205" s="50"/>
      <c r="Z205" s="50"/>
      <c r="AA205" s="50"/>
      <c r="AB205" s="50"/>
      <c r="AC205" s="50"/>
      <c r="AD205" s="118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</row>
    <row r="206" spans="1:41" ht="22.5" customHeight="1" x14ac:dyDescent="0.55000000000000004">
      <c r="A206" s="5"/>
      <c r="B206" s="52" t="s">
        <v>66</v>
      </c>
      <c r="C206" s="63"/>
      <c r="D206" s="64"/>
      <c r="E206" s="114"/>
      <c r="F206" s="114"/>
      <c r="G206" s="114"/>
      <c r="H206" s="114"/>
      <c r="I206" s="114"/>
      <c r="J206" s="113"/>
      <c r="K206" s="114"/>
      <c r="L206" s="101"/>
      <c r="M206" s="8"/>
      <c r="N206" s="87"/>
      <c r="O206" s="10"/>
      <c r="P206" s="10"/>
      <c r="Q206" s="11"/>
      <c r="R206" s="11" t="e">
        <f>VLOOKUP(Q206,[1]Sheet1!C$3:D$87,2,0)</f>
        <v>#N/A</v>
      </c>
      <c r="S206" s="134"/>
      <c r="Y206" s="50"/>
      <c r="Z206" s="50"/>
      <c r="AA206" s="50"/>
      <c r="AB206" s="50"/>
      <c r="AC206" s="50"/>
      <c r="AD206" s="118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</row>
    <row r="207" spans="1:41" ht="22.5" customHeight="1" x14ac:dyDescent="0.55000000000000004">
      <c r="A207" s="5"/>
      <c r="B207" s="52" t="s">
        <v>66</v>
      </c>
      <c r="C207" s="63"/>
      <c r="D207" s="64"/>
      <c r="E207" s="114"/>
      <c r="F207" s="114"/>
      <c r="G207" s="114"/>
      <c r="H207" s="114"/>
      <c r="I207" s="114"/>
      <c r="J207" s="113"/>
      <c r="K207" s="114"/>
      <c r="L207" s="101"/>
      <c r="M207" s="8"/>
      <c r="N207" s="87"/>
      <c r="O207" s="10"/>
      <c r="P207" s="10"/>
      <c r="Q207" s="11"/>
      <c r="R207" s="11" t="e">
        <f>VLOOKUP(Q207,[1]Sheet1!C$3:D$87,2,0)</f>
        <v>#N/A</v>
      </c>
      <c r="S207" s="134"/>
      <c r="Y207" s="50"/>
      <c r="Z207" s="50"/>
      <c r="AA207" s="50"/>
      <c r="AB207" s="50"/>
      <c r="AC207" s="50"/>
      <c r="AD207" s="118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</row>
    <row r="208" spans="1:41" ht="22.5" customHeight="1" x14ac:dyDescent="0.55000000000000004">
      <c r="A208" s="5"/>
      <c r="B208" s="52" t="s">
        <v>66</v>
      </c>
      <c r="C208" s="63"/>
      <c r="D208" s="64"/>
      <c r="E208" s="114"/>
      <c r="F208" s="114"/>
      <c r="G208" s="114"/>
      <c r="H208" s="114"/>
      <c r="I208" s="114"/>
      <c r="J208" s="113"/>
      <c r="K208" s="114"/>
      <c r="L208" s="101"/>
      <c r="M208" s="8"/>
      <c r="N208" s="87"/>
      <c r="O208" s="10"/>
      <c r="P208" s="10"/>
      <c r="Q208" s="11"/>
      <c r="R208" s="11" t="e">
        <f>VLOOKUP(Q208,[1]Sheet1!C$3:D$87,2,0)</f>
        <v>#N/A</v>
      </c>
      <c r="S208" s="134"/>
      <c r="Y208" s="50"/>
      <c r="Z208" s="50"/>
      <c r="AA208" s="50"/>
      <c r="AB208" s="50"/>
      <c r="AC208" s="50"/>
      <c r="AD208" s="118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</row>
    <row r="209" spans="1:41" ht="22.5" customHeight="1" x14ac:dyDescent="0.55000000000000004">
      <c r="A209" s="5"/>
      <c r="B209" s="52" t="s">
        <v>66</v>
      </c>
      <c r="C209" s="63"/>
      <c r="D209" s="64"/>
      <c r="E209" s="114"/>
      <c r="F209" s="71"/>
      <c r="G209" s="114"/>
      <c r="H209" s="114"/>
      <c r="I209" s="64"/>
      <c r="J209" s="65"/>
      <c r="K209" s="66"/>
      <c r="L209" s="101"/>
      <c r="M209" s="8"/>
      <c r="N209" s="87"/>
      <c r="O209" s="10"/>
      <c r="P209" s="10"/>
      <c r="Q209" s="11"/>
      <c r="R209" s="11" t="e">
        <f>VLOOKUP(Q209,[1]Sheet1!C$3:D$87,2,0)</f>
        <v>#N/A</v>
      </c>
      <c r="S209" s="134"/>
      <c r="Y209" s="50"/>
      <c r="Z209" s="50"/>
      <c r="AA209" s="50"/>
      <c r="AB209" s="50"/>
      <c r="AC209" s="50"/>
      <c r="AD209" s="118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</row>
    <row r="210" spans="1:41" ht="22.5" customHeight="1" x14ac:dyDescent="0.55000000000000004">
      <c r="A210" s="5"/>
      <c r="B210" s="52" t="s">
        <v>66</v>
      </c>
      <c r="C210" s="63"/>
      <c r="D210" s="64"/>
      <c r="E210" s="64"/>
      <c r="F210" s="71"/>
      <c r="G210" s="114"/>
      <c r="H210" s="114"/>
      <c r="I210" s="64"/>
      <c r="J210" s="65"/>
      <c r="K210" s="66"/>
      <c r="L210" s="101"/>
      <c r="M210" s="8"/>
      <c r="N210" s="87"/>
      <c r="O210" s="10"/>
      <c r="P210" s="10"/>
      <c r="Q210" s="11"/>
      <c r="R210" s="11" t="e">
        <f>VLOOKUP(Q210,[1]Sheet1!C$3:D$87,2,0)</f>
        <v>#N/A</v>
      </c>
      <c r="S210" s="134"/>
      <c r="Y210" s="50"/>
      <c r="Z210" s="50"/>
      <c r="AA210" s="50"/>
      <c r="AB210" s="50"/>
      <c r="AC210" s="50"/>
      <c r="AD210" s="118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</row>
    <row r="211" spans="1:41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71"/>
      <c r="I211" s="64"/>
      <c r="J211" s="64"/>
      <c r="K211" s="65"/>
      <c r="L211" s="101"/>
      <c r="M211" s="8"/>
      <c r="N211" s="87"/>
      <c r="O211" s="10"/>
      <c r="P211" s="10"/>
      <c r="Q211" s="11"/>
      <c r="R211" s="11" t="e">
        <f>VLOOKUP(Q211,[1]Sheet1!C$3:D$87,2,0)</f>
        <v>#N/A</v>
      </c>
      <c r="S211" s="134"/>
      <c r="Y211" s="50"/>
      <c r="Z211" s="50"/>
      <c r="AA211" s="50"/>
      <c r="AB211" s="50"/>
      <c r="AC211" s="50"/>
      <c r="AD211" s="118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</row>
    <row r="212" spans="1:41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64"/>
      <c r="J212" s="64"/>
      <c r="K212" s="65"/>
      <c r="L212" s="101"/>
      <c r="M212" s="8"/>
      <c r="N212" s="87"/>
      <c r="O212" s="10"/>
      <c r="P212" s="10"/>
      <c r="Q212" s="11"/>
      <c r="R212" s="11" t="e">
        <f>VLOOKUP(Q212,[1]Sheet1!C$3:D$87,2,0)</f>
        <v>#N/A</v>
      </c>
      <c r="S212" s="134"/>
      <c r="Y212" s="50"/>
      <c r="Z212" s="50"/>
      <c r="AA212" s="50"/>
      <c r="AB212" s="50"/>
      <c r="AC212" s="50"/>
      <c r="AD212" s="118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</row>
    <row r="213" spans="1:41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64"/>
      <c r="J213" s="64"/>
      <c r="K213" s="65"/>
      <c r="L213" s="101"/>
      <c r="M213" s="8"/>
      <c r="N213" s="87"/>
      <c r="O213" s="10"/>
      <c r="P213" s="10"/>
      <c r="Q213" s="11"/>
      <c r="R213" s="11" t="e">
        <f>VLOOKUP(Q213,[1]Sheet1!C$3:D$87,2,0)</f>
        <v>#N/A</v>
      </c>
      <c r="S213" s="134"/>
      <c r="Y213" s="50"/>
      <c r="Z213" s="50"/>
      <c r="AA213" s="50"/>
      <c r="AB213" s="50"/>
      <c r="AC213" s="50"/>
      <c r="AD213" s="118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</row>
    <row r="214" spans="1:41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64"/>
      <c r="J214" s="64"/>
      <c r="K214" s="65"/>
      <c r="L214" s="101"/>
      <c r="M214" s="8"/>
      <c r="N214" s="87"/>
      <c r="O214" s="10"/>
      <c r="P214" s="10"/>
      <c r="Q214" s="11"/>
      <c r="R214" s="11" t="e">
        <f>VLOOKUP(Q214,[1]Sheet1!C$3:D$87,2,0)</f>
        <v>#N/A</v>
      </c>
      <c r="S214" s="134"/>
      <c r="Y214" s="50"/>
      <c r="Z214" s="50"/>
      <c r="AA214" s="50"/>
      <c r="AB214" s="50"/>
      <c r="AC214" s="50"/>
      <c r="AD214" s="118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</row>
    <row r="215" spans="1:41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114"/>
      <c r="J215" s="64"/>
      <c r="K215" s="65"/>
      <c r="L215" s="101"/>
      <c r="M215" s="8"/>
      <c r="N215" s="87"/>
      <c r="O215" s="10"/>
      <c r="P215" s="10"/>
      <c r="Q215" s="11"/>
      <c r="R215" s="11" t="e">
        <f>VLOOKUP(Q215,[1]Sheet1!C$3:D$87,2,0)</f>
        <v>#N/A</v>
      </c>
      <c r="S215" s="134"/>
      <c r="Y215" s="50"/>
      <c r="Z215" s="50"/>
      <c r="AA215" s="50"/>
      <c r="AB215" s="50"/>
      <c r="AC215" s="50"/>
      <c r="AD215" s="118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</row>
    <row r="216" spans="1:41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71"/>
      <c r="I216" s="114"/>
      <c r="J216" s="64"/>
      <c r="K216" s="65"/>
      <c r="L216" s="101"/>
      <c r="M216" s="8"/>
      <c r="N216" s="87"/>
      <c r="O216" s="10"/>
      <c r="P216" s="10"/>
      <c r="Q216" s="11"/>
      <c r="R216" s="11" t="e">
        <f>VLOOKUP(Q216,[1]Sheet1!C$3:D$87,2,0)</f>
        <v>#N/A</v>
      </c>
      <c r="S216" s="134"/>
      <c r="Y216" s="50"/>
      <c r="Z216" s="50"/>
      <c r="AA216" s="50"/>
      <c r="AB216" s="50"/>
      <c r="AC216" s="50"/>
      <c r="AD216" s="118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</row>
    <row r="217" spans="1:41" ht="22.5" customHeight="1" x14ac:dyDescent="0.55000000000000004">
      <c r="A217" s="5"/>
      <c r="B217" s="52" t="s">
        <v>66</v>
      </c>
      <c r="C217" s="63"/>
      <c r="D217" s="64"/>
      <c r="E217" s="64"/>
      <c r="F217" s="64"/>
      <c r="G217" s="64"/>
      <c r="H217" s="64"/>
      <c r="I217" s="114"/>
      <c r="J217" s="64"/>
      <c r="K217" s="65"/>
      <c r="L217" s="101"/>
      <c r="M217" s="8"/>
      <c r="N217" s="87"/>
      <c r="O217" s="10"/>
      <c r="P217" s="10"/>
      <c r="Q217" s="11"/>
      <c r="R217" s="11" t="e">
        <f>VLOOKUP(Q217,[1]Sheet1!C$3:D$87,2,0)</f>
        <v>#N/A</v>
      </c>
      <c r="S217" s="134"/>
      <c r="Y217" s="50"/>
      <c r="Z217" s="50"/>
      <c r="AA217" s="50"/>
      <c r="AB217" s="50"/>
      <c r="AC217" s="50"/>
      <c r="AD217" s="118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</row>
    <row r="218" spans="1:41" ht="22.5" customHeight="1" x14ac:dyDescent="0.55000000000000004">
      <c r="A218" s="5"/>
      <c r="B218" s="52" t="s">
        <v>66</v>
      </c>
      <c r="C218" s="63"/>
      <c r="D218" s="64"/>
      <c r="E218" s="64"/>
      <c r="F218" s="64"/>
      <c r="G218" s="64"/>
      <c r="H218" s="64"/>
      <c r="I218" s="114"/>
      <c r="J218" s="64"/>
      <c r="K218" s="65"/>
      <c r="L218" s="101"/>
      <c r="M218" s="8"/>
      <c r="N218" s="87"/>
      <c r="O218" s="10"/>
      <c r="P218" s="10"/>
      <c r="Q218" s="11"/>
      <c r="R218" s="11" t="e">
        <f>VLOOKUP(Q218,[1]Sheet1!C$3:D$87,2,0)</f>
        <v>#N/A</v>
      </c>
      <c r="S218" s="134"/>
      <c r="Y218" s="50"/>
      <c r="Z218" s="50"/>
      <c r="AA218" s="50"/>
      <c r="AB218" s="50"/>
      <c r="AC218" s="50"/>
      <c r="AD218" s="118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</row>
    <row r="219" spans="1:41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64"/>
      <c r="J219" s="114"/>
      <c r="K219" s="114"/>
      <c r="L219" s="101"/>
      <c r="M219" s="8"/>
      <c r="N219" s="87"/>
      <c r="O219" s="10"/>
      <c r="P219" s="10"/>
      <c r="Q219" s="11"/>
      <c r="R219" s="11" t="e">
        <f>VLOOKUP(Q219,[1]Sheet1!C$3:D$87,2,0)</f>
        <v>#N/A</v>
      </c>
      <c r="S219" s="134"/>
      <c r="Y219" s="50"/>
      <c r="Z219" s="50"/>
      <c r="AA219" s="50"/>
      <c r="AB219" s="50"/>
      <c r="AC219" s="50"/>
      <c r="AD219" s="118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</row>
    <row r="220" spans="1:41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64"/>
      <c r="J220" s="114"/>
      <c r="K220" s="114"/>
      <c r="L220" s="101"/>
      <c r="M220" s="8"/>
      <c r="N220" s="87"/>
      <c r="O220" s="10"/>
      <c r="P220" s="10"/>
      <c r="Q220" s="11"/>
      <c r="R220" s="11" t="e">
        <f>VLOOKUP(Q220,[1]Sheet1!C$3:D$87,2,0)</f>
        <v>#N/A</v>
      </c>
      <c r="S220" s="134"/>
      <c r="Y220" s="50"/>
      <c r="Z220" s="50"/>
      <c r="AA220" s="50"/>
      <c r="AB220" s="50"/>
      <c r="AC220" s="50"/>
      <c r="AD220" s="118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</row>
    <row r="221" spans="1:41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64"/>
      <c r="J221" s="114"/>
      <c r="K221" s="114"/>
      <c r="L221" s="101"/>
      <c r="M221" s="8"/>
      <c r="N221" s="87"/>
      <c r="O221" s="10"/>
      <c r="P221" s="10"/>
      <c r="Q221" s="11"/>
      <c r="R221" s="11" t="e">
        <f>VLOOKUP(Q221,[1]Sheet1!C$3:D$87,2,0)</f>
        <v>#N/A</v>
      </c>
      <c r="S221" s="134"/>
      <c r="Y221" s="50"/>
      <c r="Z221" s="50"/>
      <c r="AA221" s="50"/>
      <c r="AB221" s="50"/>
      <c r="AC221" s="50"/>
      <c r="AD221" s="118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</row>
    <row r="222" spans="1:41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114"/>
      <c r="J222" s="113"/>
      <c r="K222" s="114"/>
      <c r="L222" s="101"/>
      <c r="M222" s="8"/>
      <c r="N222" s="87"/>
      <c r="O222" s="10"/>
      <c r="P222" s="10"/>
      <c r="Q222" s="11"/>
      <c r="R222" s="11" t="e">
        <f>VLOOKUP(Q222,[1]Sheet1!C$3:D$87,2,0)</f>
        <v>#N/A</v>
      </c>
      <c r="S222" s="134"/>
      <c r="Y222" s="50"/>
      <c r="Z222" s="50"/>
      <c r="AA222" s="50"/>
      <c r="AB222" s="50"/>
      <c r="AC222" s="50"/>
      <c r="AD222" s="118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</row>
    <row r="223" spans="1:41" ht="22.5" customHeight="1" x14ac:dyDescent="0.55000000000000004">
      <c r="A223" s="5"/>
      <c r="B223" s="52" t="s">
        <v>66</v>
      </c>
      <c r="C223" s="63"/>
      <c r="D223" s="64"/>
      <c r="E223" s="114"/>
      <c r="F223" s="114"/>
      <c r="G223" s="114"/>
      <c r="H223" s="114"/>
      <c r="I223" s="114"/>
      <c r="J223" s="113"/>
      <c r="K223" s="114"/>
      <c r="L223" s="101"/>
      <c r="M223" s="8"/>
      <c r="N223" s="87"/>
      <c r="O223" s="10"/>
      <c r="P223" s="10"/>
      <c r="Q223" s="11"/>
      <c r="R223" s="11" t="e">
        <f>VLOOKUP(Q223,[1]Sheet1!C$3:D$87,2,0)</f>
        <v>#N/A</v>
      </c>
      <c r="S223" s="134"/>
      <c r="Y223" s="50"/>
      <c r="Z223" s="50"/>
      <c r="AA223" s="50"/>
      <c r="AB223" s="50"/>
      <c r="AC223" s="50"/>
      <c r="AD223" s="118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</row>
    <row r="224" spans="1:41" ht="22.5" customHeight="1" x14ac:dyDescent="0.55000000000000004">
      <c r="A224" s="5"/>
      <c r="B224" s="52" t="s">
        <v>66</v>
      </c>
      <c r="C224" s="63"/>
      <c r="D224" s="64"/>
      <c r="E224" s="114"/>
      <c r="F224" s="114"/>
      <c r="G224" s="114"/>
      <c r="H224" s="114"/>
      <c r="I224" s="114"/>
      <c r="J224" s="113"/>
      <c r="K224" s="114"/>
      <c r="L224" s="101"/>
      <c r="M224" s="8"/>
      <c r="N224" s="87"/>
      <c r="O224" s="10"/>
      <c r="P224" s="10"/>
      <c r="Q224" s="11"/>
      <c r="R224" s="11" t="e">
        <f>VLOOKUP(Q224,[1]Sheet1!C$3:D$87,2,0)</f>
        <v>#N/A</v>
      </c>
      <c r="S224" s="134"/>
      <c r="Y224" s="50"/>
      <c r="Z224" s="50"/>
      <c r="AA224" s="50"/>
      <c r="AB224" s="50"/>
      <c r="AC224" s="50"/>
      <c r="AD224" s="118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</row>
    <row r="225" spans="1:41" ht="22.5" customHeight="1" x14ac:dyDescent="0.55000000000000004">
      <c r="A225" s="5"/>
      <c r="B225" s="52" t="s">
        <v>66</v>
      </c>
      <c r="C225" s="63"/>
      <c r="D225" s="64"/>
      <c r="E225" s="114"/>
      <c r="F225" s="114"/>
      <c r="G225" s="114"/>
      <c r="H225" s="114"/>
      <c r="I225" s="114"/>
      <c r="J225" s="113"/>
      <c r="K225" s="114"/>
      <c r="L225" s="101"/>
      <c r="M225" s="8"/>
      <c r="N225" s="87"/>
      <c r="O225" s="10"/>
      <c r="P225" s="10"/>
      <c r="Q225" s="11"/>
      <c r="R225" s="11" t="e">
        <f>VLOOKUP(Q225,[1]Sheet1!C$3:D$87,2,0)</f>
        <v>#N/A</v>
      </c>
      <c r="S225" s="134"/>
      <c r="Y225" s="50"/>
      <c r="Z225" s="50"/>
      <c r="AA225" s="50"/>
      <c r="AB225" s="50"/>
      <c r="AC225" s="50"/>
      <c r="AD225" s="118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</row>
    <row r="226" spans="1:41" ht="22.5" customHeight="1" x14ac:dyDescent="0.55000000000000004">
      <c r="A226" s="5"/>
      <c r="B226" s="52" t="s">
        <v>66</v>
      </c>
      <c r="C226" s="63"/>
      <c r="D226" s="64"/>
      <c r="E226" s="114"/>
      <c r="F226" s="71"/>
      <c r="G226" s="114"/>
      <c r="H226" s="114"/>
      <c r="I226" s="64"/>
      <c r="J226" s="65"/>
      <c r="K226" s="66"/>
      <c r="L226" s="101"/>
      <c r="M226" s="8"/>
      <c r="N226" s="87"/>
      <c r="O226" s="10"/>
      <c r="P226" s="10"/>
      <c r="Q226" s="11"/>
      <c r="R226" s="11" t="e">
        <f>VLOOKUP(Q226,[1]Sheet1!C$3:D$87,2,0)</f>
        <v>#N/A</v>
      </c>
      <c r="S226" s="134"/>
      <c r="Y226" s="50"/>
      <c r="Z226" s="50"/>
      <c r="AA226" s="50"/>
      <c r="AB226" s="50"/>
      <c r="AC226" s="50"/>
      <c r="AD226" s="118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</row>
    <row r="227" spans="1:41" ht="22.5" customHeight="1" x14ac:dyDescent="0.55000000000000004">
      <c r="A227" s="5"/>
      <c r="B227" s="52" t="s">
        <v>66</v>
      </c>
      <c r="C227" s="63"/>
      <c r="D227" s="64"/>
      <c r="E227" s="64"/>
      <c r="F227" s="71"/>
      <c r="G227" s="114"/>
      <c r="H227" s="114"/>
      <c r="I227" s="64"/>
      <c r="J227" s="65"/>
      <c r="K227" s="66"/>
      <c r="L227" s="101"/>
      <c r="M227" s="8"/>
      <c r="N227" s="87"/>
      <c r="O227" s="10"/>
      <c r="P227" s="10"/>
      <c r="Q227" s="11"/>
      <c r="R227" s="11" t="e">
        <f>VLOOKUP(Q227,[1]Sheet1!C$3:D$87,2,0)</f>
        <v>#N/A</v>
      </c>
      <c r="S227" s="134"/>
      <c r="Y227" s="50"/>
      <c r="Z227" s="50"/>
      <c r="AA227" s="50"/>
      <c r="AB227" s="50"/>
      <c r="AC227" s="50"/>
      <c r="AD227" s="118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</row>
    <row r="228" spans="1:41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71"/>
      <c r="I228" s="64"/>
      <c r="J228" s="64"/>
      <c r="K228" s="65"/>
      <c r="L228" s="101"/>
      <c r="M228" s="8"/>
      <c r="N228" s="87"/>
      <c r="O228" s="10"/>
      <c r="P228" s="10"/>
      <c r="Q228" s="11"/>
      <c r="R228" s="11" t="e">
        <f>VLOOKUP(Q228,[1]Sheet1!C$3:D$87,2,0)</f>
        <v>#N/A</v>
      </c>
      <c r="S228" s="134"/>
      <c r="Y228" s="50"/>
      <c r="Z228" s="50"/>
      <c r="AA228" s="50"/>
      <c r="AB228" s="50"/>
      <c r="AC228" s="50"/>
      <c r="AD228" s="118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</row>
    <row r="229" spans="1:41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5"/>
      <c r="L229" s="101"/>
      <c r="M229" s="8"/>
      <c r="N229" s="87"/>
      <c r="O229" s="10"/>
      <c r="P229" s="10"/>
      <c r="Q229" s="11"/>
      <c r="R229" s="11" t="e">
        <f>VLOOKUP(Q229,[1]Sheet1!C$3:D$87,2,0)</f>
        <v>#N/A</v>
      </c>
      <c r="S229" s="134"/>
      <c r="Y229" s="50"/>
      <c r="Z229" s="50"/>
      <c r="AA229" s="50"/>
      <c r="AB229" s="50"/>
      <c r="AC229" s="50"/>
      <c r="AD229" s="118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</row>
    <row r="230" spans="1:41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5"/>
      <c r="L230" s="101"/>
      <c r="M230" s="8"/>
      <c r="N230" s="87"/>
      <c r="O230" s="10"/>
      <c r="P230" s="10"/>
      <c r="Q230" s="11"/>
      <c r="R230" s="11" t="e">
        <f>VLOOKUP(Q230,[1]Sheet1!C$3:D$87,2,0)</f>
        <v>#N/A</v>
      </c>
      <c r="S230" s="134"/>
      <c r="Y230" s="50"/>
      <c r="Z230" s="50"/>
      <c r="AA230" s="50"/>
      <c r="AB230" s="50"/>
      <c r="AC230" s="50"/>
      <c r="AD230" s="118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</row>
    <row r="231" spans="1:41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114"/>
      <c r="I231" s="114"/>
      <c r="J231" s="64"/>
      <c r="K231" s="65"/>
      <c r="L231" s="101"/>
      <c r="M231" s="8"/>
      <c r="N231" s="87"/>
      <c r="O231" s="10"/>
      <c r="P231" s="10"/>
      <c r="Q231" s="11"/>
      <c r="R231" s="11" t="e">
        <f>VLOOKUP(Q231,[1]Sheet1!C$3:D$87,2,0)</f>
        <v>#N/A</v>
      </c>
      <c r="S231" s="134"/>
      <c r="Y231" s="50"/>
      <c r="Z231" s="50"/>
      <c r="AA231" s="50"/>
      <c r="AB231" s="50"/>
      <c r="AC231" s="50"/>
      <c r="AD231" s="118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</row>
    <row r="232" spans="1:41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114"/>
      <c r="I232" s="114"/>
      <c r="J232" s="64"/>
      <c r="K232" s="65"/>
      <c r="L232" s="101"/>
      <c r="M232" s="8"/>
      <c r="N232" s="87"/>
      <c r="O232" s="10"/>
      <c r="P232" s="10"/>
      <c r="Q232" s="11"/>
      <c r="R232" s="11" t="e">
        <f>VLOOKUP(Q232,[1]Sheet1!C$3:D$87,2,0)</f>
        <v>#N/A</v>
      </c>
      <c r="S232" s="134"/>
      <c r="Y232" s="50"/>
      <c r="Z232" s="50"/>
      <c r="AA232" s="50"/>
      <c r="AB232" s="50"/>
      <c r="AC232" s="50"/>
      <c r="AD232" s="118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</row>
    <row r="233" spans="1:41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71"/>
      <c r="I233" s="114"/>
      <c r="J233" s="64"/>
      <c r="K233" s="65"/>
      <c r="L233" s="101"/>
      <c r="M233" s="8"/>
      <c r="N233" s="87"/>
      <c r="O233" s="10"/>
      <c r="P233" s="10"/>
      <c r="Q233" s="11"/>
      <c r="R233" s="11" t="e">
        <f>VLOOKUP(Q233,[1]Sheet1!C$3:D$87,2,0)</f>
        <v>#N/A</v>
      </c>
      <c r="S233" s="134"/>
      <c r="Y233" s="50"/>
      <c r="Z233" s="50"/>
      <c r="AA233" s="50"/>
      <c r="AB233" s="50"/>
      <c r="AC233" s="50"/>
      <c r="AD233" s="118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</row>
    <row r="234" spans="1:41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64"/>
      <c r="H234" s="64"/>
      <c r="I234" s="114"/>
      <c r="J234" s="64"/>
      <c r="K234" s="65"/>
      <c r="L234" s="101"/>
      <c r="M234" s="8"/>
      <c r="N234" s="87"/>
      <c r="O234" s="10"/>
      <c r="P234" s="10"/>
      <c r="Q234" s="11"/>
      <c r="R234" s="11" t="e">
        <f>VLOOKUP(Q234,[1]Sheet1!C$3:D$87,2,0)</f>
        <v>#N/A</v>
      </c>
      <c r="S234" s="134"/>
      <c r="Y234" s="50"/>
      <c r="Z234" s="50"/>
      <c r="AA234" s="50"/>
      <c r="AB234" s="50"/>
      <c r="AC234" s="50"/>
      <c r="AD234" s="118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</row>
    <row r="235" spans="1:41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64"/>
      <c r="H235" s="64"/>
      <c r="I235" s="114"/>
      <c r="J235" s="64"/>
      <c r="K235" s="65"/>
      <c r="L235" s="101"/>
      <c r="M235" s="8"/>
      <c r="N235" s="87"/>
      <c r="O235" s="10"/>
      <c r="P235" s="10"/>
      <c r="Q235" s="11"/>
      <c r="R235" s="11" t="e">
        <f>VLOOKUP(Q235,[1]Sheet1!C$3:D$87,2,0)</f>
        <v>#N/A</v>
      </c>
      <c r="S235" s="134"/>
      <c r="Y235" s="50"/>
      <c r="Z235" s="50"/>
      <c r="AA235" s="50"/>
      <c r="AB235" s="50"/>
      <c r="AC235" s="50"/>
      <c r="AD235" s="118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</row>
    <row r="236" spans="1:41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64"/>
      <c r="J236" s="114"/>
      <c r="K236" s="114"/>
      <c r="L236" s="101"/>
      <c r="M236" s="8"/>
      <c r="N236" s="87"/>
      <c r="O236" s="10"/>
      <c r="P236" s="10"/>
      <c r="Q236" s="11"/>
      <c r="R236" s="11" t="e">
        <f>VLOOKUP(Q236,[1]Sheet1!C$3:D$87,2,0)</f>
        <v>#N/A</v>
      </c>
      <c r="S236" s="134"/>
      <c r="Y236" s="50"/>
      <c r="Z236" s="50"/>
      <c r="AA236" s="50"/>
      <c r="AB236" s="50"/>
      <c r="AC236" s="50"/>
      <c r="AD236" s="118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</row>
    <row r="237" spans="1:41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64"/>
      <c r="J237" s="114"/>
      <c r="K237" s="114"/>
      <c r="L237" s="101"/>
      <c r="M237" s="8"/>
      <c r="N237" s="87"/>
      <c r="O237" s="10"/>
      <c r="P237" s="10"/>
      <c r="Q237" s="11"/>
      <c r="R237" s="11" t="e">
        <f>VLOOKUP(Q237,[1]Sheet1!C$3:D$87,2,0)</f>
        <v>#N/A</v>
      </c>
      <c r="S237" s="134"/>
      <c r="Y237" s="50"/>
      <c r="Z237" s="50"/>
      <c r="AA237" s="50"/>
      <c r="AB237" s="50"/>
      <c r="AC237" s="50"/>
      <c r="AD237" s="118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</row>
    <row r="238" spans="1:41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64"/>
      <c r="J238" s="114"/>
      <c r="K238" s="114"/>
      <c r="L238" s="101"/>
      <c r="M238" s="8"/>
      <c r="N238" s="87"/>
      <c r="O238" s="10"/>
      <c r="P238" s="10"/>
      <c r="Q238" s="11"/>
      <c r="R238" s="11" t="e">
        <f>VLOOKUP(Q238,[1]Sheet1!C$3:D$87,2,0)</f>
        <v>#N/A</v>
      </c>
      <c r="S238" s="134"/>
      <c r="Y238" s="50"/>
      <c r="Z238" s="50"/>
      <c r="AA238" s="50"/>
      <c r="AB238" s="50"/>
      <c r="AC238" s="50"/>
      <c r="AD238" s="118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</row>
    <row r="239" spans="1:41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114"/>
      <c r="J239" s="113"/>
      <c r="K239" s="114"/>
      <c r="L239" s="101"/>
      <c r="M239" s="8"/>
      <c r="N239" s="87"/>
      <c r="O239" s="10"/>
      <c r="P239" s="10"/>
      <c r="Q239" s="11"/>
      <c r="R239" s="11" t="e">
        <f>VLOOKUP(Q239,[1]Sheet1!C$3:D$87,2,0)</f>
        <v>#N/A</v>
      </c>
      <c r="S239" s="134"/>
      <c r="Y239" s="50"/>
      <c r="Z239" s="50"/>
      <c r="AA239" s="50"/>
      <c r="AB239" s="50"/>
      <c r="AC239" s="50"/>
      <c r="AD239" s="118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</row>
    <row r="240" spans="1:41" ht="22.5" customHeight="1" x14ac:dyDescent="0.55000000000000004">
      <c r="A240" s="5"/>
      <c r="B240" s="52" t="s">
        <v>66</v>
      </c>
      <c r="C240" s="63"/>
      <c r="D240" s="64"/>
      <c r="E240" s="114"/>
      <c r="F240" s="114"/>
      <c r="G240" s="114"/>
      <c r="H240" s="114"/>
      <c r="I240" s="114"/>
      <c r="J240" s="113"/>
      <c r="K240" s="114"/>
      <c r="L240" s="101"/>
      <c r="M240" s="8"/>
      <c r="N240" s="87"/>
      <c r="O240" s="10"/>
      <c r="P240" s="10"/>
      <c r="Q240" s="11"/>
      <c r="R240" s="11" t="e">
        <f>VLOOKUP(Q240,[1]Sheet1!C$3:D$87,2,0)</f>
        <v>#N/A</v>
      </c>
      <c r="S240" s="134"/>
      <c r="Y240" s="50"/>
      <c r="Z240" s="50"/>
      <c r="AA240" s="50"/>
      <c r="AB240" s="50"/>
      <c r="AC240" s="50"/>
      <c r="AD240" s="118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</row>
    <row r="241" spans="1:41" ht="22.5" customHeight="1" x14ac:dyDescent="0.55000000000000004">
      <c r="A241" s="5"/>
      <c r="B241" s="52" t="s">
        <v>66</v>
      </c>
      <c r="C241" s="63"/>
      <c r="D241" s="64"/>
      <c r="E241" s="114"/>
      <c r="F241" s="114"/>
      <c r="G241" s="114"/>
      <c r="H241" s="114"/>
      <c r="I241" s="114"/>
      <c r="J241" s="113"/>
      <c r="K241" s="114"/>
      <c r="L241" s="101"/>
      <c r="M241" s="8"/>
      <c r="N241" s="87"/>
      <c r="O241" s="10"/>
      <c r="P241" s="10"/>
      <c r="Q241" s="11"/>
      <c r="R241" s="11" t="e">
        <f>VLOOKUP(Q241,[1]Sheet1!C$3:D$87,2,0)</f>
        <v>#N/A</v>
      </c>
      <c r="S241" s="134"/>
      <c r="Y241" s="50"/>
      <c r="Z241" s="50"/>
      <c r="AA241" s="50"/>
      <c r="AB241" s="50"/>
      <c r="AC241" s="50"/>
      <c r="AD241" s="118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</row>
    <row r="242" spans="1:41" ht="22.5" customHeight="1" x14ac:dyDescent="0.55000000000000004">
      <c r="A242" s="5"/>
      <c r="B242" s="52" t="s">
        <v>66</v>
      </c>
      <c r="C242" s="63"/>
      <c r="D242" s="64"/>
      <c r="E242" s="114"/>
      <c r="F242" s="114"/>
      <c r="G242" s="114"/>
      <c r="H242" s="114"/>
      <c r="I242" s="114"/>
      <c r="J242" s="113"/>
      <c r="K242" s="114"/>
      <c r="L242" s="101"/>
      <c r="M242" s="8"/>
      <c r="N242" s="87"/>
      <c r="O242" s="10"/>
      <c r="P242" s="10"/>
      <c r="Q242" s="11"/>
      <c r="R242" s="11" t="e">
        <f>VLOOKUP(Q242,[1]Sheet1!C$3:D$87,2,0)</f>
        <v>#N/A</v>
      </c>
      <c r="S242" s="134"/>
      <c r="Y242" s="50"/>
      <c r="Z242" s="50"/>
      <c r="AA242" s="50"/>
      <c r="AB242" s="50"/>
      <c r="AC242" s="50"/>
      <c r="AD242" s="118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</row>
    <row r="243" spans="1:41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114"/>
      <c r="H243" s="114"/>
      <c r="I243" s="114"/>
      <c r="J243" s="114"/>
      <c r="K243" s="65"/>
      <c r="L243" s="101"/>
      <c r="M243" s="8"/>
      <c r="N243" s="87"/>
      <c r="O243" s="10"/>
      <c r="P243" s="10"/>
      <c r="Q243" s="11"/>
      <c r="R243" s="11" t="e">
        <f>VLOOKUP(Q243,[1]Sheet1!C$3:D$87,2,0)</f>
        <v>#N/A</v>
      </c>
      <c r="S243" s="134"/>
      <c r="Y243" s="50"/>
      <c r="Z243" s="50"/>
      <c r="AA243" s="50"/>
      <c r="AB243" s="50"/>
      <c r="AC243" s="50"/>
      <c r="AD243" s="118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</row>
    <row r="244" spans="1:41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114"/>
      <c r="H244" s="114"/>
      <c r="I244" s="114"/>
      <c r="J244" s="114"/>
      <c r="K244" s="65"/>
      <c r="L244" s="101"/>
      <c r="M244" s="8"/>
      <c r="N244" s="87"/>
      <c r="O244" s="10"/>
      <c r="P244" s="10"/>
      <c r="Q244" s="11"/>
      <c r="R244" s="11" t="e">
        <f>VLOOKUP(Q244,[1]Sheet1!C$3:D$87,2,0)</f>
        <v>#N/A</v>
      </c>
      <c r="S244" s="134"/>
      <c r="Y244" s="50"/>
      <c r="Z244" s="50"/>
      <c r="AA244" s="50"/>
      <c r="AB244" s="50"/>
      <c r="AC244" s="50"/>
      <c r="AD244" s="118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</row>
    <row r="245" spans="1:41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114"/>
      <c r="K245" s="114"/>
      <c r="L245" s="101"/>
      <c r="M245" s="8"/>
      <c r="N245" s="87"/>
      <c r="O245" s="10"/>
      <c r="P245" s="10"/>
      <c r="Q245" s="11"/>
      <c r="R245" s="11" t="e">
        <f>VLOOKUP(Q245,[1]Sheet1!C$3:D$87,2,0)</f>
        <v>#N/A</v>
      </c>
      <c r="S245" s="134"/>
      <c r="Y245" s="50"/>
      <c r="Z245" s="50"/>
      <c r="AA245" s="50"/>
      <c r="AB245" s="50"/>
      <c r="AC245" s="50"/>
      <c r="AD245" s="118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</row>
    <row r="246" spans="1:41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114"/>
      <c r="K246" s="114"/>
      <c r="L246" s="101"/>
      <c r="M246" s="8"/>
      <c r="N246" s="87"/>
      <c r="O246" s="10"/>
      <c r="P246" s="10"/>
      <c r="Q246" s="11"/>
      <c r="R246" s="11" t="e">
        <f>VLOOKUP(Q246,[1]Sheet1!C$3:D$87,2,0)</f>
        <v>#N/A</v>
      </c>
      <c r="S246" s="134"/>
      <c r="Y246" s="50"/>
      <c r="Z246" s="50"/>
      <c r="AA246" s="50"/>
      <c r="AB246" s="50"/>
      <c r="AC246" s="50"/>
      <c r="AD246" s="118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</row>
    <row r="247" spans="1:41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114"/>
      <c r="L247" s="101"/>
      <c r="M247" s="8"/>
      <c r="N247" s="87"/>
      <c r="O247" s="10"/>
      <c r="P247" s="10"/>
      <c r="Q247" s="11"/>
      <c r="R247" s="11" t="e">
        <f>VLOOKUP(Q247,[1]Sheet1!C$3:D$87,2,0)</f>
        <v>#N/A</v>
      </c>
      <c r="S247" s="134"/>
      <c r="Y247" s="50"/>
      <c r="Z247" s="50"/>
      <c r="AA247" s="50"/>
      <c r="AB247" s="50"/>
      <c r="AC247" s="50"/>
      <c r="AD247" s="118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</row>
    <row r="248" spans="1:41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11" t="e">
        <f>VLOOKUP(Q248,[1]Sheet1!C$3:D$87,2,0)</f>
        <v>#N/A</v>
      </c>
      <c r="S248" s="134"/>
      <c r="Y248" s="50"/>
      <c r="Z248" s="50"/>
      <c r="AA248" s="50"/>
      <c r="AB248" s="50"/>
      <c r="AC248" s="50"/>
      <c r="AD248" s="118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</row>
    <row r="249" spans="1:41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11" t="e">
        <f>VLOOKUP(Q249,[1]Sheet1!C$3:D$87,2,0)</f>
        <v>#N/A</v>
      </c>
      <c r="S249" s="134"/>
      <c r="Y249" s="50"/>
      <c r="Z249" s="50"/>
      <c r="AA249" s="50"/>
      <c r="AB249" s="50"/>
      <c r="AC249" s="50"/>
      <c r="AD249" s="118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</row>
    <row r="250" spans="1:41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11" t="e">
        <f>VLOOKUP(Q250,[1]Sheet1!C$3:D$87,2,0)</f>
        <v>#N/A</v>
      </c>
      <c r="S250" s="134"/>
      <c r="Y250" s="50"/>
      <c r="Z250" s="50"/>
      <c r="AA250" s="50"/>
      <c r="AB250" s="50"/>
      <c r="AC250" s="50"/>
      <c r="AD250" s="118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</row>
    <row r="251" spans="1:41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11" t="e">
        <f>VLOOKUP(Q251,[1]Sheet1!C$3:D$87,2,0)</f>
        <v>#N/A</v>
      </c>
      <c r="S251" s="134"/>
      <c r="Y251" s="50"/>
      <c r="Z251" s="50"/>
      <c r="AA251" s="50"/>
      <c r="AB251" s="50"/>
      <c r="AC251" s="50"/>
      <c r="AD251" s="118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</row>
    <row r="252" spans="1:41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11" t="e">
        <f>VLOOKUP(Q252,[1]Sheet1!C$3:D$87,2,0)</f>
        <v>#N/A</v>
      </c>
      <c r="S252" s="134"/>
      <c r="Y252" s="50"/>
      <c r="Z252" s="50"/>
      <c r="AA252" s="50"/>
      <c r="AB252" s="50"/>
      <c r="AC252" s="50"/>
      <c r="AD252" s="118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</row>
    <row r="253" spans="1:41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114"/>
      <c r="J253" s="64"/>
      <c r="K253" s="64"/>
      <c r="L253" s="101"/>
      <c r="M253" s="8"/>
      <c r="N253" s="87"/>
      <c r="O253" s="10"/>
      <c r="P253" s="10"/>
      <c r="Q253" s="11"/>
      <c r="R253" s="11" t="e">
        <f>VLOOKUP(Q253,[1]Sheet1!C$3:D$87,2,0)</f>
        <v>#N/A</v>
      </c>
      <c r="S253" s="134"/>
      <c r="Y253" s="50"/>
      <c r="Z253" s="50"/>
      <c r="AA253" s="50"/>
      <c r="AB253" s="50"/>
      <c r="AC253" s="50"/>
      <c r="AD253" s="118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</row>
    <row r="254" spans="1:41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114"/>
      <c r="J254" s="64"/>
      <c r="K254" s="64"/>
      <c r="L254" s="101"/>
      <c r="M254" s="8"/>
      <c r="N254" s="87"/>
      <c r="O254" s="10"/>
      <c r="P254" s="10"/>
      <c r="Q254" s="11"/>
      <c r="R254" s="11" t="e">
        <f>VLOOKUP(Q254,[1]Sheet1!C$3:D$87,2,0)</f>
        <v>#N/A</v>
      </c>
      <c r="S254" s="134"/>
      <c r="Y254" s="50"/>
      <c r="Z254" s="50"/>
      <c r="AA254" s="50"/>
      <c r="AB254" s="50"/>
      <c r="AC254" s="50"/>
      <c r="AD254" s="118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</row>
    <row r="255" spans="1:41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11" t="e">
        <f>VLOOKUP(Q255,[1]Sheet1!C$3:D$87,2,0)</f>
        <v>#N/A</v>
      </c>
      <c r="S255" s="134"/>
      <c r="Y255" s="50"/>
      <c r="Z255" s="50"/>
      <c r="AA255" s="50"/>
      <c r="AB255" s="50"/>
      <c r="AC255" s="50"/>
      <c r="AD255" s="118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</row>
    <row r="256" spans="1:41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11" t="e">
        <f>VLOOKUP(Q256,[1]Sheet1!C$3:D$87,2,0)</f>
        <v>#N/A</v>
      </c>
      <c r="S256" s="134"/>
      <c r="Y256" s="50"/>
      <c r="Z256" s="50"/>
      <c r="AA256" s="50"/>
      <c r="AB256" s="50"/>
      <c r="AC256" s="50"/>
      <c r="AD256" s="118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</row>
    <row r="257" spans="1:41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64"/>
      <c r="L257" s="101"/>
      <c r="M257" s="8"/>
      <c r="N257" s="87"/>
      <c r="O257" s="10"/>
      <c r="P257" s="10"/>
      <c r="Q257" s="11"/>
      <c r="R257" s="11" t="e">
        <f>VLOOKUP(Q257,[1]Sheet1!C$3:D$87,2,0)</f>
        <v>#N/A</v>
      </c>
      <c r="S257" s="134"/>
      <c r="Y257" s="50"/>
      <c r="Z257" s="50"/>
      <c r="AA257" s="50"/>
      <c r="AB257" s="50"/>
      <c r="AC257" s="50"/>
      <c r="AD257" s="118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</row>
    <row r="258" spans="1:41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11" t="e">
        <f>VLOOKUP(Q258,[1]Sheet1!C$3:D$87,2,0)</f>
        <v>#N/A</v>
      </c>
      <c r="S258" s="134"/>
      <c r="Y258" s="50"/>
      <c r="Z258" s="50"/>
      <c r="AA258" s="50"/>
      <c r="AB258" s="50"/>
      <c r="AC258" s="50"/>
      <c r="AD258" s="118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</row>
    <row r="259" spans="1:41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11" t="e">
        <f>VLOOKUP(Q259,[1]Sheet1!C$3:D$87,2,0)</f>
        <v>#N/A</v>
      </c>
      <c r="S259" s="134"/>
      <c r="Y259" s="50"/>
      <c r="Z259" s="50"/>
      <c r="AA259" s="50"/>
      <c r="AB259" s="50"/>
      <c r="AC259" s="50"/>
      <c r="AD259" s="118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</row>
    <row r="260" spans="1:41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114"/>
      <c r="J260" s="64"/>
      <c r="K260" s="64"/>
      <c r="L260" s="101"/>
      <c r="M260" s="8"/>
      <c r="N260" s="87"/>
      <c r="O260" s="10"/>
      <c r="P260" s="10"/>
      <c r="Q260" s="11"/>
      <c r="R260" s="11" t="e">
        <f>VLOOKUP(Q260,[1]Sheet1!C$3:D$87,2,0)</f>
        <v>#N/A</v>
      </c>
      <c r="S260" s="134"/>
      <c r="Y260" s="50"/>
      <c r="Z260" s="50"/>
      <c r="AA260" s="50"/>
      <c r="AB260" s="50"/>
      <c r="AC260" s="50"/>
      <c r="AD260" s="118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</row>
    <row r="261" spans="1:41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114"/>
      <c r="J261" s="64"/>
      <c r="K261" s="64"/>
      <c r="L261" s="101"/>
      <c r="M261" s="8"/>
      <c r="N261" s="87"/>
      <c r="O261" s="10"/>
      <c r="P261" s="10"/>
      <c r="Q261" s="11"/>
      <c r="R261" s="11" t="e">
        <f>VLOOKUP(Q261,[1]Sheet1!C$3:D$87,2,0)</f>
        <v>#N/A</v>
      </c>
      <c r="S261" s="134"/>
      <c r="Y261" s="50"/>
      <c r="Z261" s="50"/>
      <c r="AA261" s="50"/>
      <c r="AB261" s="50"/>
      <c r="AC261" s="50"/>
      <c r="AD261" s="118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</row>
    <row r="262" spans="1:41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64"/>
      <c r="L262" s="101"/>
      <c r="M262" s="8"/>
      <c r="N262" s="87"/>
      <c r="O262" s="10"/>
      <c r="P262" s="10"/>
      <c r="Q262" s="11"/>
      <c r="R262" s="11" t="e">
        <f>VLOOKUP(Q262,[1]Sheet1!C$3:D$87,2,0)</f>
        <v>#N/A</v>
      </c>
      <c r="S262" s="134"/>
      <c r="Y262" s="50"/>
      <c r="Z262" s="50"/>
      <c r="AA262" s="50"/>
      <c r="AB262" s="50"/>
      <c r="AC262" s="50"/>
      <c r="AD262" s="118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</row>
    <row r="263" spans="1:41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64"/>
      <c r="L263" s="101"/>
      <c r="M263" s="8"/>
      <c r="N263" s="87"/>
      <c r="O263" s="10"/>
      <c r="P263" s="10"/>
      <c r="Q263" s="11"/>
      <c r="R263" s="11" t="e">
        <f>VLOOKUP(Q263,[1]Sheet1!C$3:D$87,2,0)</f>
        <v>#N/A</v>
      </c>
      <c r="S263" s="134"/>
      <c r="Y263" s="50"/>
      <c r="Z263" s="50"/>
      <c r="AA263" s="50"/>
      <c r="AB263" s="50"/>
      <c r="AC263" s="50"/>
      <c r="AD263" s="118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</row>
    <row r="264" spans="1:41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11" t="e">
        <f>VLOOKUP(Q264,[1]Sheet1!C$3:D$87,2,0)</f>
        <v>#N/A</v>
      </c>
      <c r="S264" s="134"/>
      <c r="Y264" s="50"/>
      <c r="Z264" s="50"/>
      <c r="AA264" s="50"/>
      <c r="AB264" s="50"/>
      <c r="AC264" s="50"/>
      <c r="AD264" s="118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</row>
    <row r="265" spans="1:41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11" t="e">
        <f>VLOOKUP(Q265,[1]Sheet1!C$3:D$87,2,0)</f>
        <v>#N/A</v>
      </c>
      <c r="S265" s="134"/>
      <c r="Y265" s="50"/>
      <c r="Z265" s="50"/>
      <c r="AA265" s="50"/>
      <c r="AB265" s="50"/>
      <c r="AC265" s="50"/>
      <c r="AD265" s="118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</row>
    <row r="266" spans="1:41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11" t="e">
        <f>VLOOKUP(Q266,[1]Sheet1!C$3:D$87,2,0)</f>
        <v>#N/A</v>
      </c>
      <c r="S266" s="134"/>
      <c r="Y266" s="50"/>
      <c r="Z266" s="50"/>
      <c r="AA266" s="50"/>
      <c r="AB266" s="50"/>
      <c r="AC266" s="50"/>
      <c r="AD266" s="118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</row>
    <row r="267" spans="1:41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114"/>
      <c r="L267" s="101"/>
      <c r="M267" s="8"/>
      <c r="N267" s="87"/>
      <c r="O267" s="10"/>
      <c r="P267" s="10"/>
      <c r="Q267" s="11"/>
      <c r="R267" s="11" t="e">
        <f>VLOOKUP(Q267,[1]Sheet1!C$3:D$87,2,0)</f>
        <v>#N/A</v>
      </c>
      <c r="S267" s="134"/>
      <c r="Y267" s="50"/>
      <c r="Z267" s="50"/>
      <c r="AA267" s="50"/>
      <c r="AB267" s="50"/>
      <c r="AC267" s="50"/>
      <c r="AD267" s="118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</row>
    <row r="268" spans="1:41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64"/>
      <c r="K268" s="114"/>
      <c r="L268" s="101"/>
      <c r="M268" s="8"/>
      <c r="N268" s="87"/>
      <c r="O268" s="10"/>
      <c r="P268" s="10"/>
      <c r="Q268" s="11"/>
      <c r="R268" s="11" t="e">
        <f>VLOOKUP(Q268,[1]Sheet1!C$3:D$87,2,0)</f>
        <v>#N/A</v>
      </c>
      <c r="S268" s="134"/>
      <c r="Y268" s="50"/>
      <c r="Z268" s="50"/>
      <c r="AA268" s="50"/>
      <c r="AB268" s="50"/>
      <c r="AC268" s="50"/>
      <c r="AD268" s="118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</row>
    <row r="269" spans="1:41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64"/>
      <c r="L269" s="101"/>
      <c r="M269" s="8"/>
      <c r="N269" s="87"/>
      <c r="O269" s="10"/>
      <c r="P269" s="10"/>
      <c r="Q269" s="11"/>
      <c r="R269" s="11" t="e">
        <f>VLOOKUP(Q269,[1]Sheet1!C$3:D$87,2,0)</f>
        <v>#N/A</v>
      </c>
      <c r="S269" s="134"/>
      <c r="Y269" s="50"/>
      <c r="Z269" s="50"/>
      <c r="AA269" s="50"/>
      <c r="AB269" s="50"/>
      <c r="AC269" s="50"/>
      <c r="AD269" s="118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</row>
    <row r="270" spans="1:41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114"/>
      <c r="L270" s="101"/>
      <c r="M270" s="8"/>
      <c r="N270" s="87"/>
      <c r="O270" s="10"/>
      <c r="P270" s="10"/>
      <c r="Q270" s="11"/>
      <c r="R270" s="11" t="e">
        <f>VLOOKUP(Q270,[1]Sheet1!C$3:D$87,2,0)</f>
        <v>#N/A</v>
      </c>
      <c r="S270" s="134"/>
      <c r="Y270" s="50"/>
      <c r="Z270" s="50"/>
      <c r="AA270" s="50"/>
      <c r="AB270" s="50"/>
      <c r="AC270" s="50"/>
      <c r="AD270" s="118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</row>
    <row r="271" spans="1:41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71"/>
      <c r="K271" s="64"/>
      <c r="L271" s="101"/>
      <c r="M271" s="8"/>
      <c r="N271" s="87"/>
      <c r="O271" s="10"/>
      <c r="P271" s="10"/>
      <c r="Q271" s="11"/>
      <c r="R271" s="11" t="e">
        <f>VLOOKUP(Q271,[1]Sheet1!C$3:D$87,2,0)</f>
        <v>#N/A</v>
      </c>
      <c r="S271" s="134"/>
      <c r="Y271" s="50"/>
      <c r="Z271" s="50"/>
      <c r="AA271" s="50"/>
      <c r="AB271" s="50"/>
      <c r="AC271" s="50"/>
      <c r="AD271" s="118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</row>
    <row r="272" spans="1:41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71"/>
      <c r="K272" s="64"/>
      <c r="L272" s="101"/>
      <c r="M272" s="8"/>
      <c r="N272" s="87"/>
      <c r="O272" s="10"/>
      <c r="P272" s="10"/>
      <c r="Q272" s="11"/>
      <c r="R272" s="11" t="e">
        <f>VLOOKUP(Q272,[1]Sheet1!C$3:D$87,2,0)</f>
        <v>#N/A</v>
      </c>
      <c r="S272" s="134"/>
      <c r="Y272" s="50"/>
      <c r="Z272" s="50"/>
      <c r="AA272" s="50"/>
      <c r="AB272" s="50"/>
      <c r="AC272" s="50"/>
      <c r="AD272" s="118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</row>
    <row r="273" spans="1:41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64"/>
      <c r="K273" s="64"/>
      <c r="L273" s="101"/>
      <c r="M273" s="8"/>
      <c r="N273" s="87"/>
      <c r="O273" s="10"/>
      <c r="P273" s="10"/>
      <c r="Q273" s="11"/>
      <c r="R273" s="11" t="e">
        <f>VLOOKUP(Q273,[1]Sheet1!C$3:D$87,2,0)</f>
        <v>#N/A</v>
      </c>
      <c r="S273" s="134"/>
      <c r="Y273" s="50"/>
      <c r="Z273" s="50"/>
      <c r="AA273" s="50"/>
      <c r="AB273" s="50"/>
      <c r="AC273" s="50"/>
      <c r="AD273" s="118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</row>
    <row r="274" spans="1:41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64"/>
      <c r="J274" s="64"/>
      <c r="K274" s="64"/>
      <c r="L274" s="101"/>
      <c r="M274" s="8"/>
      <c r="N274" s="87"/>
      <c r="O274" s="10"/>
      <c r="P274" s="10"/>
      <c r="Q274" s="11"/>
      <c r="R274" s="11" t="e">
        <f>VLOOKUP(Q274,[1]Sheet1!C$3:D$87,2,0)</f>
        <v>#N/A</v>
      </c>
      <c r="S274" s="134"/>
      <c r="Y274" s="50"/>
      <c r="Z274" s="50"/>
      <c r="AA274" s="50"/>
      <c r="AB274" s="50"/>
      <c r="AC274" s="50"/>
      <c r="AD274" s="118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</row>
    <row r="275" spans="1:41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4"/>
      <c r="L275" s="101"/>
      <c r="M275" s="8"/>
      <c r="N275" s="87"/>
      <c r="O275" s="10"/>
      <c r="P275" s="10"/>
      <c r="Q275" s="11"/>
      <c r="R275" s="11" t="e">
        <f>VLOOKUP(Q275,[1]Sheet1!C$3:D$87,2,0)</f>
        <v>#N/A</v>
      </c>
      <c r="S275" s="134"/>
      <c r="Y275" s="50"/>
      <c r="Z275" s="50"/>
      <c r="AA275" s="50"/>
      <c r="AB275" s="50"/>
      <c r="AC275" s="50"/>
      <c r="AD275" s="118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  <c r="AO275" s="119"/>
    </row>
    <row r="276" spans="1:41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4"/>
      <c r="I276" s="64"/>
      <c r="J276" s="114"/>
      <c r="K276" s="114"/>
      <c r="L276" s="101"/>
      <c r="M276" s="8"/>
      <c r="N276" s="87"/>
      <c r="O276" s="10"/>
      <c r="P276" s="10"/>
      <c r="Q276" s="11"/>
      <c r="R276" s="11" t="e">
        <f>VLOOKUP(Q276,[1]Sheet1!C$3:D$87,2,0)</f>
        <v>#N/A</v>
      </c>
      <c r="S276" s="134"/>
      <c r="Y276" s="50"/>
      <c r="Z276" s="50"/>
      <c r="AA276" s="50"/>
      <c r="AB276" s="50"/>
      <c r="AC276" s="50"/>
      <c r="AD276" s="118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  <c r="AO276" s="119"/>
    </row>
    <row r="277" spans="1:41" ht="22.5" customHeight="1" x14ac:dyDescent="0.55000000000000004">
      <c r="A277" s="5"/>
      <c r="B277" s="52" t="s">
        <v>66</v>
      </c>
      <c r="C277" s="63"/>
      <c r="D277" s="64"/>
      <c r="E277" s="64"/>
      <c r="F277" s="64"/>
      <c r="G277" s="64"/>
      <c r="H277" s="64"/>
      <c r="I277" s="114"/>
      <c r="J277" s="114"/>
      <c r="K277" s="114"/>
      <c r="L277" s="101"/>
      <c r="M277" s="8"/>
      <c r="N277" s="87"/>
      <c r="O277" s="10"/>
      <c r="P277" s="10"/>
      <c r="Q277" s="11"/>
      <c r="R277" s="11" t="e">
        <f>VLOOKUP(Q277,[1]Sheet1!C$3:D$87,2,0)</f>
        <v>#N/A</v>
      </c>
      <c r="S277" s="134"/>
      <c r="Y277" s="50"/>
      <c r="Z277" s="50"/>
      <c r="AA277" s="50"/>
      <c r="AB277" s="50"/>
      <c r="AC277" s="50"/>
      <c r="AD277" s="118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  <c r="AO277" s="119"/>
    </row>
    <row r="278" spans="1:41" ht="22.5" customHeight="1" x14ac:dyDescent="0.55000000000000004">
      <c r="A278" s="5"/>
      <c r="B278" s="52" t="s">
        <v>66</v>
      </c>
      <c r="C278" s="63"/>
      <c r="D278" s="64"/>
      <c r="E278" s="64"/>
      <c r="F278" s="64"/>
      <c r="G278" s="64"/>
      <c r="H278" s="64"/>
      <c r="I278" s="114"/>
      <c r="J278" s="114"/>
      <c r="K278" s="114"/>
      <c r="L278" s="101"/>
      <c r="M278" s="8"/>
      <c r="N278" s="87"/>
      <c r="O278" s="10"/>
      <c r="P278" s="10"/>
      <c r="Q278" s="11"/>
      <c r="R278" s="11" t="e">
        <f>VLOOKUP(Q278,[1]Sheet1!C$3:D$87,2,0)</f>
        <v>#N/A</v>
      </c>
      <c r="S278" s="134"/>
      <c r="Y278" s="50"/>
      <c r="Z278" s="50"/>
      <c r="AA278" s="50"/>
      <c r="AB278" s="50"/>
      <c r="AC278" s="50"/>
      <c r="AD278" s="118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  <c r="AO278" s="119"/>
    </row>
    <row r="279" spans="1:41" ht="22.5" customHeight="1" x14ac:dyDescent="0.55000000000000004">
      <c r="A279" s="5"/>
      <c r="B279" s="52" t="s">
        <v>66</v>
      </c>
      <c r="C279" s="63"/>
      <c r="D279" s="64"/>
      <c r="E279" s="114"/>
      <c r="F279" s="114"/>
      <c r="G279" s="114"/>
      <c r="H279" s="114"/>
      <c r="I279" s="64"/>
      <c r="J279" s="114"/>
      <c r="K279" s="114"/>
      <c r="L279" s="101"/>
      <c r="M279" s="8"/>
      <c r="N279" s="87"/>
      <c r="O279" s="10"/>
      <c r="P279" s="10"/>
      <c r="Q279" s="11"/>
      <c r="R279" s="11" t="e">
        <f>VLOOKUP(Q279,[1]Sheet1!C$3:D$87,2,0)</f>
        <v>#N/A</v>
      </c>
      <c r="S279" s="134"/>
      <c r="Y279" s="50"/>
      <c r="Z279" s="50"/>
      <c r="AA279" s="50"/>
      <c r="AB279" s="50"/>
      <c r="AC279" s="50"/>
      <c r="AD279" s="118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  <c r="AO279" s="119"/>
    </row>
    <row r="280" spans="1:41" ht="22.5" customHeight="1" x14ac:dyDescent="0.55000000000000004">
      <c r="A280" s="5"/>
      <c r="B280" s="52" t="s">
        <v>66</v>
      </c>
      <c r="C280" s="63"/>
      <c r="D280" s="64"/>
      <c r="E280" s="114"/>
      <c r="F280" s="114"/>
      <c r="G280" s="114"/>
      <c r="H280" s="114"/>
      <c r="I280" s="64"/>
      <c r="J280" s="114"/>
      <c r="K280" s="114"/>
      <c r="L280" s="101"/>
      <c r="M280" s="8"/>
      <c r="N280" s="87"/>
      <c r="O280" s="10"/>
      <c r="P280" s="10"/>
      <c r="Q280" s="11"/>
      <c r="R280" s="11" t="e">
        <f>VLOOKUP(Q280,[1]Sheet1!C$3:D$87,2,0)</f>
        <v>#N/A</v>
      </c>
      <c r="S280" s="134"/>
      <c r="Y280" s="50"/>
      <c r="Z280" s="50"/>
      <c r="AA280" s="50"/>
      <c r="AB280" s="50"/>
      <c r="AC280" s="50"/>
      <c r="AD280" s="118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</row>
    <row r="281" spans="1:41" ht="22.5" customHeight="1" x14ac:dyDescent="0.55000000000000004">
      <c r="A281" s="5"/>
      <c r="B281" s="52" t="s">
        <v>66</v>
      </c>
      <c r="C281" s="63"/>
      <c r="D281" s="64"/>
      <c r="E281" s="114"/>
      <c r="F281" s="114"/>
      <c r="G281" s="114"/>
      <c r="H281" s="114"/>
      <c r="I281" s="64"/>
      <c r="J281" s="114"/>
      <c r="K281" s="114"/>
      <c r="L281" s="101"/>
      <c r="M281" s="8"/>
      <c r="N281" s="87"/>
      <c r="O281" s="10"/>
      <c r="P281" s="10"/>
      <c r="Q281" s="11"/>
      <c r="R281" s="11" t="e">
        <f>VLOOKUP(Q281,[1]Sheet1!C$3:D$87,2,0)</f>
        <v>#N/A</v>
      </c>
      <c r="S281" s="134"/>
      <c r="Y281" s="50"/>
      <c r="Z281" s="50"/>
      <c r="AA281" s="50"/>
      <c r="AB281" s="50"/>
      <c r="AC281" s="50"/>
      <c r="AD281" s="118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</row>
    <row r="282" spans="1:41" ht="22.5" customHeight="1" x14ac:dyDescent="0.55000000000000004">
      <c r="A282" s="5"/>
      <c r="B282" s="52" t="s">
        <v>66</v>
      </c>
      <c r="C282" s="63"/>
      <c r="D282" s="64"/>
      <c r="E282" s="114"/>
      <c r="F282" s="114"/>
      <c r="G282" s="114"/>
      <c r="H282" s="114"/>
      <c r="I282" s="64"/>
      <c r="J282" s="114"/>
      <c r="K282" s="114"/>
      <c r="L282" s="101"/>
      <c r="M282" s="8"/>
      <c r="N282" s="87"/>
      <c r="O282" s="10"/>
      <c r="P282" s="10"/>
      <c r="Q282" s="11"/>
      <c r="R282" s="11" t="e">
        <f>VLOOKUP(Q282,[1]Sheet1!C$3:D$87,2,0)</f>
        <v>#N/A</v>
      </c>
      <c r="S282" s="134"/>
      <c r="Y282" s="50"/>
      <c r="Z282" s="50"/>
      <c r="AA282" s="50"/>
      <c r="AB282" s="50"/>
      <c r="AC282" s="50"/>
      <c r="AD282" s="118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  <c r="AO282" s="119"/>
    </row>
    <row r="283" spans="1:41" ht="22.5" customHeight="1" x14ac:dyDescent="0.55000000000000004">
      <c r="A283" s="5"/>
      <c r="B283" s="52"/>
      <c r="C283" s="63"/>
      <c r="D283" s="64"/>
      <c r="E283" s="114"/>
      <c r="F283" s="114"/>
      <c r="G283" s="114"/>
      <c r="H283" s="114"/>
      <c r="I283" s="114"/>
      <c r="J283" s="113"/>
      <c r="K283" s="114"/>
      <c r="L283" s="101"/>
      <c r="M283" s="8"/>
      <c r="N283" s="87"/>
      <c r="O283" s="10"/>
      <c r="P283" s="10"/>
      <c r="Q283" s="11"/>
      <c r="R283" s="11" t="e">
        <f>VLOOKUP(Q283,[1]Sheet1!C$3:D$87,2,0)</f>
        <v>#N/A</v>
      </c>
      <c r="S283" s="134"/>
      <c r="Y283" s="50"/>
      <c r="Z283" s="50"/>
      <c r="AA283" s="50"/>
      <c r="AB283" s="50"/>
      <c r="AC283" s="50"/>
      <c r="AD283" s="118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  <c r="AO283" s="119"/>
    </row>
    <row r="284" spans="1:41" ht="22.5" customHeight="1" x14ac:dyDescent="0.55000000000000004">
      <c r="A284" s="5"/>
      <c r="B284" s="52"/>
      <c r="C284" s="63"/>
      <c r="D284" s="64"/>
      <c r="E284" s="114"/>
      <c r="F284" s="114"/>
      <c r="G284" s="114"/>
      <c r="H284" s="114"/>
      <c r="I284" s="114"/>
      <c r="J284" s="113"/>
      <c r="K284" s="114"/>
      <c r="L284" s="101"/>
      <c r="M284" s="8"/>
      <c r="N284" s="87"/>
      <c r="O284" s="10"/>
      <c r="P284" s="10"/>
      <c r="Q284" s="11"/>
      <c r="R284" s="11" t="e">
        <f>VLOOKUP(Q284,[1]Sheet1!C$3:D$87,2,0)</f>
        <v>#N/A</v>
      </c>
      <c r="S284" s="134"/>
      <c r="Y284" s="50"/>
      <c r="Z284" s="50"/>
      <c r="AA284" s="50"/>
      <c r="AB284" s="50"/>
      <c r="AC284" s="50"/>
      <c r="AD284" s="118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  <c r="AO284" s="119"/>
    </row>
    <row r="285" spans="1:41" ht="22.5" customHeight="1" x14ac:dyDescent="0.55000000000000004">
      <c r="A285" s="5"/>
      <c r="B285" s="52"/>
      <c r="C285" s="63"/>
      <c r="D285" s="64"/>
      <c r="E285" s="114"/>
      <c r="F285" s="114"/>
      <c r="G285" s="114"/>
      <c r="H285" s="114"/>
      <c r="I285" s="114"/>
      <c r="J285" s="113"/>
      <c r="K285" s="114"/>
      <c r="L285" s="101"/>
      <c r="M285" s="8"/>
      <c r="N285" s="87"/>
      <c r="O285" s="10"/>
      <c r="P285" s="10"/>
      <c r="Q285" s="11"/>
      <c r="R285" s="11" t="e">
        <f>VLOOKUP(Q285,[1]Sheet1!C$3:D$87,2,0)</f>
        <v>#N/A</v>
      </c>
      <c r="S285" s="134"/>
      <c r="Y285" s="50"/>
      <c r="Z285" s="50"/>
      <c r="AA285" s="50"/>
      <c r="AB285" s="50"/>
      <c r="AC285" s="50"/>
      <c r="AD285" s="118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  <c r="AO285" s="119"/>
    </row>
    <row r="286" spans="1:41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11" t="e">
        <f>VLOOKUP(Q286,[1]Sheet1!C$3:D$87,2,0)</f>
        <v>#N/A</v>
      </c>
      <c r="S286" s="134"/>
      <c r="Y286" s="50"/>
      <c r="Z286" s="50"/>
      <c r="AA286" s="50"/>
      <c r="AB286" s="50"/>
      <c r="AC286" s="50"/>
      <c r="AD286" s="118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  <c r="AO286" s="119"/>
    </row>
    <row r="287" spans="1:41" ht="22.5" customHeight="1" x14ac:dyDescent="0.55000000000000004">
      <c r="A287" s="5"/>
      <c r="B287" s="52" t="s">
        <v>66</v>
      </c>
      <c r="C287" s="63"/>
      <c r="D287" s="64"/>
      <c r="E287" s="64"/>
      <c r="F287" s="71"/>
      <c r="G287" s="114"/>
      <c r="H287" s="114"/>
      <c r="I287" s="114"/>
      <c r="J287" s="114"/>
      <c r="K287" s="64"/>
      <c r="L287" s="101"/>
      <c r="M287" s="8"/>
      <c r="N287" s="87"/>
      <c r="O287" s="10"/>
      <c r="P287" s="10"/>
      <c r="Q287" s="11"/>
      <c r="R287" s="11" t="e">
        <f>VLOOKUP(Q287,[1]Sheet1!C$3:D$87,2,0)</f>
        <v>#N/A</v>
      </c>
      <c r="S287" s="134"/>
      <c r="Y287" s="50"/>
      <c r="Z287" s="50"/>
      <c r="AA287" s="50"/>
      <c r="AB287" s="50"/>
      <c r="AC287" s="50"/>
      <c r="AD287" s="118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  <c r="AO287" s="119"/>
    </row>
    <row r="288" spans="1:41" ht="22.5" customHeight="1" x14ac:dyDescent="0.55000000000000004">
      <c r="A288" s="5"/>
      <c r="B288" s="52" t="s">
        <v>66</v>
      </c>
      <c r="C288" s="63"/>
      <c r="D288" s="64"/>
      <c r="E288" s="64"/>
      <c r="F288" s="71"/>
      <c r="G288" s="114"/>
      <c r="H288" s="114"/>
      <c r="I288" s="114"/>
      <c r="J288" s="114"/>
      <c r="K288" s="64"/>
      <c r="L288" s="101"/>
      <c r="M288" s="8"/>
      <c r="N288" s="87"/>
      <c r="O288" s="10"/>
      <c r="P288" s="10"/>
      <c r="Q288" s="11"/>
      <c r="R288" s="11" t="e">
        <f>VLOOKUP(Q288,[1]Sheet1!C$3:D$87,2,0)</f>
        <v>#N/A</v>
      </c>
      <c r="S288" s="134"/>
      <c r="Y288" s="50"/>
      <c r="Z288" s="50"/>
      <c r="AA288" s="50"/>
      <c r="AB288" s="50"/>
      <c r="AC288" s="50"/>
      <c r="AD288" s="118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  <c r="AO288" s="119"/>
    </row>
    <row r="289" spans="1:42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71"/>
      <c r="I289" s="114"/>
      <c r="J289" s="114"/>
      <c r="K289" s="64"/>
      <c r="L289" s="101"/>
      <c r="M289" s="8"/>
      <c r="N289" s="87"/>
      <c r="O289" s="10"/>
      <c r="P289" s="10"/>
      <c r="Q289" s="11"/>
      <c r="R289" s="11" t="e">
        <f>VLOOKUP(Q289,[1]Sheet1!C$3:D$87,2,0)</f>
        <v>#N/A</v>
      </c>
      <c r="S289" s="134"/>
      <c r="Y289" s="50"/>
      <c r="Z289" s="50"/>
      <c r="AA289" s="50"/>
      <c r="AB289" s="50"/>
      <c r="AC289" s="50"/>
      <c r="AD289" s="118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  <c r="AO289" s="119"/>
    </row>
    <row r="290" spans="1:42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64"/>
      <c r="I290" s="114"/>
      <c r="J290" s="114"/>
      <c r="K290" s="64"/>
      <c r="L290" s="101"/>
      <c r="M290" s="8"/>
      <c r="N290" s="87"/>
      <c r="O290" s="10"/>
      <c r="P290" s="10"/>
      <c r="Q290" s="11"/>
      <c r="R290" s="11" t="e">
        <f>VLOOKUP(Q290,[1]Sheet1!C$3:D$87,2,0)</f>
        <v>#N/A</v>
      </c>
      <c r="S290" s="134"/>
      <c r="Y290" s="50"/>
      <c r="Z290" s="50"/>
      <c r="AA290" s="50"/>
      <c r="AB290" s="50"/>
      <c r="AC290" s="50"/>
      <c r="AD290" s="118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</row>
    <row r="291" spans="1:42" ht="22.5" customHeight="1" x14ac:dyDescent="0.55000000000000004">
      <c r="A291" s="5"/>
      <c r="B291" s="52" t="s">
        <v>66</v>
      </c>
      <c r="C291" s="63"/>
      <c r="D291" s="64"/>
      <c r="E291" s="64"/>
      <c r="F291" s="64"/>
      <c r="G291" s="64"/>
      <c r="H291" s="64"/>
      <c r="I291" s="114"/>
      <c r="J291" s="114"/>
      <c r="K291" s="64"/>
      <c r="L291" s="101"/>
      <c r="M291" s="8"/>
      <c r="N291" s="87"/>
      <c r="O291" s="10"/>
      <c r="P291" s="10"/>
      <c r="Q291" s="11"/>
      <c r="R291" s="11" t="e">
        <f>VLOOKUP(Q291,[1]Sheet1!C$3:D$87,2,0)</f>
        <v>#N/A</v>
      </c>
      <c r="S291" s="134"/>
      <c r="Y291" s="50"/>
      <c r="Z291" s="50"/>
      <c r="AA291" s="50"/>
      <c r="AB291" s="50"/>
      <c r="AC291" s="50"/>
      <c r="AD291" s="118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  <c r="AO291" s="119"/>
    </row>
    <row r="292" spans="1:42" ht="22.5" customHeight="1" x14ac:dyDescent="0.55000000000000004">
      <c r="A292" s="5"/>
      <c r="B292" s="52" t="s">
        <v>66</v>
      </c>
      <c r="C292" s="63"/>
      <c r="D292" s="64"/>
      <c r="E292" s="114"/>
      <c r="F292" s="114"/>
      <c r="G292" s="114"/>
      <c r="H292" s="114"/>
      <c r="I292" s="64"/>
      <c r="J292" s="114"/>
      <c r="K292" s="114"/>
      <c r="L292" s="101"/>
      <c r="M292" s="8"/>
      <c r="N292" s="87"/>
      <c r="O292" s="10"/>
      <c r="P292" s="10"/>
      <c r="Q292" s="11"/>
      <c r="R292" s="11" t="e">
        <f>VLOOKUP(Q292,[1]Sheet1!C$3:D$87,2,0)</f>
        <v>#N/A</v>
      </c>
      <c r="S292" s="134"/>
      <c r="Y292" s="50"/>
      <c r="Z292" s="50"/>
      <c r="AA292" s="50"/>
      <c r="AB292" s="50"/>
      <c r="AC292" s="50"/>
      <c r="AD292" s="118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  <c r="AO292" s="119"/>
    </row>
    <row r="293" spans="1:42" ht="22.5" customHeight="1" x14ac:dyDescent="0.55000000000000004">
      <c r="A293" s="5"/>
      <c r="B293" s="52" t="s">
        <v>66</v>
      </c>
      <c r="C293" s="63"/>
      <c r="D293" s="64"/>
      <c r="E293" s="114"/>
      <c r="F293" s="114"/>
      <c r="G293" s="114"/>
      <c r="H293" s="114"/>
      <c r="I293" s="64"/>
      <c r="J293" s="114"/>
      <c r="K293" s="114"/>
      <c r="L293" s="101"/>
      <c r="M293" s="8"/>
      <c r="N293" s="87"/>
      <c r="O293" s="10"/>
      <c r="P293" s="10"/>
      <c r="Q293" s="11"/>
      <c r="R293" s="11" t="e">
        <f>VLOOKUP(Q293,[1]Sheet1!C$3:D$87,2,0)</f>
        <v>#N/A</v>
      </c>
      <c r="S293" s="134"/>
      <c r="Y293" s="50"/>
      <c r="Z293" s="50"/>
      <c r="AA293" s="50"/>
      <c r="AB293" s="50"/>
      <c r="AC293" s="50"/>
      <c r="AD293" s="118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  <c r="AO293" s="119"/>
    </row>
    <row r="294" spans="1:42" ht="22.5" customHeight="1" x14ac:dyDescent="0.55000000000000004">
      <c r="A294" s="5"/>
      <c r="B294" s="52" t="s">
        <v>66</v>
      </c>
      <c r="C294" s="63"/>
      <c r="D294" s="64"/>
      <c r="E294" s="114"/>
      <c r="F294" s="114"/>
      <c r="G294" s="114"/>
      <c r="H294" s="114"/>
      <c r="I294" s="64"/>
      <c r="J294" s="114"/>
      <c r="K294" s="114"/>
      <c r="L294" s="101"/>
      <c r="M294" s="8"/>
      <c r="N294" s="87"/>
      <c r="O294" s="10"/>
      <c r="P294" s="10"/>
      <c r="Q294" s="11"/>
      <c r="R294" s="11" t="e">
        <f>VLOOKUP(Q294,[1]Sheet1!C$3:D$87,2,0)</f>
        <v>#N/A</v>
      </c>
      <c r="S294" s="134"/>
      <c r="Y294" s="50"/>
      <c r="Z294" s="50"/>
      <c r="AA294" s="50"/>
      <c r="AB294" s="50"/>
      <c r="AC294" s="50"/>
      <c r="AD294" s="118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  <c r="AO294" s="119"/>
    </row>
    <row r="295" spans="1:42" ht="22.5" customHeight="1" x14ac:dyDescent="0.55000000000000004">
      <c r="A295" s="5"/>
      <c r="B295" s="52"/>
      <c r="C295" s="63"/>
      <c r="D295" s="64"/>
      <c r="E295" s="114"/>
      <c r="F295" s="114"/>
      <c r="G295" s="114"/>
      <c r="H295" s="114"/>
      <c r="I295" s="114"/>
      <c r="J295" s="113"/>
      <c r="K295" s="114"/>
      <c r="L295" s="101"/>
      <c r="M295" s="8"/>
      <c r="N295" s="87"/>
      <c r="O295" s="10"/>
      <c r="P295" s="10"/>
      <c r="Q295" s="11"/>
      <c r="R295" s="11" t="e">
        <f>VLOOKUP(Q295,[1]Sheet1!C$3:D$87,2,0)</f>
        <v>#N/A</v>
      </c>
      <c r="S295" s="134"/>
      <c r="Y295" s="50"/>
      <c r="Z295" s="50"/>
      <c r="AA295" s="50"/>
      <c r="AB295" s="50"/>
      <c r="AC295" s="50"/>
      <c r="AD295" s="118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119"/>
    </row>
    <row r="296" spans="1:42" ht="22.5" customHeight="1" x14ac:dyDescent="0.55000000000000004">
      <c r="A296" s="5"/>
      <c r="B296" s="52"/>
      <c r="C296" s="63"/>
      <c r="D296" s="64"/>
      <c r="E296" s="114"/>
      <c r="F296" s="114"/>
      <c r="G296" s="114"/>
      <c r="H296" s="114"/>
      <c r="I296" s="114"/>
      <c r="J296" s="113"/>
      <c r="K296" s="114"/>
      <c r="L296" s="101"/>
      <c r="M296" s="8"/>
      <c r="N296" s="87"/>
      <c r="O296" s="10"/>
      <c r="P296" s="10"/>
      <c r="Q296" s="11"/>
      <c r="R296" s="11" t="e">
        <f>VLOOKUP(Q296,[1]Sheet1!C$3:D$87,2,0)</f>
        <v>#N/A</v>
      </c>
      <c r="S296" s="134"/>
      <c r="Y296" s="50"/>
      <c r="Z296" s="50"/>
      <c r="AA296" s="50"/>
      <c r="AB296" s="50"/>
      <c r="AC296" s="50"/>
      <c r="AD296" s="118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119"/>
    </row>
    <row r="297" spans="1:42" ht="22.5" customHeight="1" x14ac:dyDescent="0.55000000000000004">
      <c r="A297" s="5"/>
      <c r="B297" s="52"/>
      <c r="C297" s="63"/>
      <c r="D297" s="64"/>
      <c r="E297" s="114"/>
      <c r="F297" s="114"/>
      <c r="G297" s="114"/>
      <c r="H297" s="114"/>
      <c r="I297" s="114"/>
      <c r="J297" s="113"/>
      <c r="K297" s="114"/>
      <c r="L297" s="101"/>
      <c r="M297" s="8"/>
      <c r="N297" s="87"/>
      <c r="O297" s="10"/>
      <c r="P297" s="10"/>
      <c r="Q297" s="11"/>
      <c r="R297" s="11" t="e">
        <f>VLOOKUP(Q297,[1]Sheet1!C$3:D$87,2,0)</f>
        <v>#N/A</v>
      </c>
      <c r="S297" s="134"/>
      <c r="Y297" s="50"/>
      <c r="Z297" s="50"/>
      <c r="AA297" s="50"/>
      <c r="AB297" s="50"/>
      <c r="AC297" s="50"/>
      <c r="AD297" s="118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119"/>
    </row>
    <row r="298" spans="1:42" ht="22.5" customHeight="1" x14ac:dyDescent="0.55000000000000004">
      <c r="A298" s="5"/>
      <c r="B298" s="52"/>
      <c r="C298" s="63"/>
      <c r="D298" s="64"/>
      <c r="E298" s="114"/>
      <c r="F298" s="114"/>
      <c r="G298" s="114"/>
      <c r="H298" s="114"/>
      <c r="I298" s="114"/>
      <c r="J298" s="113"/>
      <c r="K298" s="114"/>
      <c r="L298" s="101"/>
      <c r="M298" s="8"/>
      <c r="N298" s="87"/>
      <c r="O298" s="10"/>
      <c r="P298" s="10"/>
      <c r="Q298" s="11"/>
      <c r="R298" s="11" t="e">
        <f>VLOOKUP(Q298,[1]Sheet1!C$3:D$87,2,0)</f>
        <v>#N/A</v>
      </c>
      <c r="S298" s="134"/>
      <c r="Y298" s="50"/>
      <c r="Z298" s="50"/>
      <c r="AA298" s="50"/>
      <c r="AB298" s="50"/>
      <c r="AC298" s="50"/>
      <c r="AD298" s="118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119"/>
    </row>
    <row r="299" spans="1:42" ht="22.5" customHeight="1" x14ac:dyDescent="0.55000000000000004">
      <c r="A299" s="5"/>
      <c r="B299" s="52" t="s">
        <v>66</v>
      </c>
      <c r="C299" s="63"/>
      <c r="D299" s="64"/>
      <c r="E299" s="64"/>
      <c r="F299" s="71"/>
      <c r="G299" s="114"/>
      <c r="H299" s="114"/>
      <c r="I299" s="114"/>
      <c r="J299" s="114"/>
      <c r="K299" s="64"/>
      <c r="L299" s="101"/>
      <c r="M299" s="8"/>
      <c r="N299" s="87"/>
      <c r="O299" s="10"/>
      <c r="P299" s="10"/>
      <c r="Q299" s="11"/>
      <c r="R299" s="11" t="e">
        <f>VLOOKUP(Q299,[1]Sheet1!C$3:D$87,2,0)</f>
        <v>#N/A</v>
      </c>
      <c r="S299" s="134"/>
      <c r="Y299" s="50"/>
      <c r="Z299" s="50"/>
      <c r="AA299" s="50"/>
      <c r="AB299" s="50"/>
      <c r="AC299" s="50"/>
      <c r="AD299" s="118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119"/>
    </row>
    <row r="300" spans="1:42" ht="22.5" customHeight="1" x14ac:dyDescent="0.55000000000000004">
      <c r="A300" s="5"/>
      <c r="B300" s="52" t="s">
        <v>66</v>
      </c>
      <c r="C300" s="63"/>
      <c r="D300" s="64"/>
      <c r="E300" s="64"/>
      <c r="F300" s="71"/>
      <c r="G300" s="11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11" t="e">
        <f>VLOOKUP(Q300,[1]Sheet1!C$3:D$87,2,0)</f>
        <v>#N/A</v>
      </c>
      <c r="S300" s="134"/>
      <c r="Y300" s="50"/>
      <c r="Z300" s="50"/>
      <c r="AA300" s="50"/>
      <c r="AB300" s="50"/>
      <c r="AC300" s="50"/>
      <c r="AD300" s="118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119"/>
    </row>
    <row r="301" spans="1:42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64"/>
      <c r="H301" s="71"/>
      <c r="I301" s="114"/>
      <c r="J301" s="114"/>
      <c r="K301" s="64"/>
      <c r="L301" s="101"/>
      <c r="M301" s="8"/>
      <c r="N301" s="87"/>
      <c r="O301" s="10"/>
      <c r="P301" s="10"/>
      <c r="Q301" s="11"/>
      <c r="R301" s="11" t="e">
        <f>VLOOKUP(Q301,[1]Sheet1!C$3:D$87,2,0)</f>
        <v>#N/A</v>
      </c>
      <c r="S301" s="134"/>
      <c r="Y301" s="50"/>
      <c r="Z301" s="50"/>
      <c r="AA301" s="50"/>
      <c r="AB301" s="50"/>
      <c r="AC301" s="50"/>
      <c r="AD301" s="118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119"/>
    </row>
    <row r="302" spans="1:42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64"/>
      <c r="I302" s="114"/>
      <c r="J302" s="114"/>
      <c r="K302" s="64"/>
      <c r="L302" s="101"/>
      <c r="M302" s="8"/>
      <c r="N302" s="87"/>
      <c r="O302" s="10"/>
      <c r="P302" s="10"/>
      <c r="Q302" s="11"/>
      <c r="R302" s="11" t="e">
        <f>VLOOKUP(Q302,[1]Sheet1!C$3:D$87,2,0)</f>
        <v>#N/A</v>
      </c>
      <c r="S302" s="134"/>
      <c r="Y302" s="50"/>
      <c r="Z302" s="50"/>
      <c r="AA302" s="50"/>
      <c r="AB302" s="50"/>
      <c r="AC302" s="50"/>
      <c r="AD302" s="118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119"/>
    </row>
    <row r="303" spans="1:42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64"/>
      <c r="I303" s="114"/>
      <c r="J303" s="114"/>
      <c r="K303" s="64"/>
      <c r="L303" s="101"/>
      <c r="M303" s="8"/>
      <c r="N303" s="87"/>
      <c r="O303" s="10"/>
      <c r="P303" s="10"/>
      <c r="Q303" s="11"/>
      <c r="R303" s="11" t="e">
        <f>VLOOKUP(Q303,[1]Sheet1!C$3:D$87,2,0)</f>
        <v>#N/A</v>
      </c>
      <c r="S303" s="134"/>
      <c r="Y303" s="50"/>
      <c r="Z303" s="50"/>
      <c r="AA303" s="50"/>
      <c r="AB303" s="50"/>
      <c r="AC303" s="50"/>
      <c r="AD303" s="118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119"/>
    </row>
    <row r="304" spans="1:42" s="117" customFormat="1" ht="22.5" customHeight="1" x14ac:dyDescent="0.55000000000000004">
      <c r="A304" s="116"/>
      <c r="B304" s="52" t="s">
        <v>66</v>
      </c>
      <c r="C304" s="63"/>
      <c r="D304" s="64"/>
      <c r="E304" s="64"/>
      <c r="F304" s="64"/>
      <c r="G304" s="64"/>
      <c r="H304" s="114"/>
      <c r="I304" s="114"/>
      <c r="J304" s="114"/>
      <c r="K304" s="64"/>
      <c r="L304" s="101"/>
      <c r="M304" s="8"/>
      <c r="N304" s="87"/>
      <c r="O304" s="10"/>
      <c r="P304" s="10"/>
      <c r="Q304" s="11"/>
      <c r="R304" s="11" t="e">
        <f>VLOOKUP(Q304,[1]Sheet1!C$3:D$87,2,0)</f>
        <v>#N/A</v>
      </c>
      <c r="S304" s="134"/>
      <c r="T304" s="13"/>
      <c r="U304" s="13"/>
      <c r="V304" s="13"/>
      <c r="W304" s="13"/>
      <c r="X304" s="3"/>
      <c r="Y304" s="50"/>
      <c r="Z304" s="50"/>
      <c r="AA304" s="50"/>
      <c r="AB304" s="50"/>
      <c r="AC304" s="50"/>
      <c r="AD304" s="118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119"/>
      <c r="AP304" s="3"/>
    </row>
    <row r="305" spans="1:42" s="117" customFormat="1" ht="22.5" customHeight="1" x14ac:dyDescent="0.55000000000000004">
      <c r="A305" s="116"/>
      <c r="B305" s="52" t="s">
        <v>66</v>
      </c>
      <c r="C305" s="63"/>
      <c r="D305" s="64"/>
      <c r="E305" s="64"/>
      <c r="F305" s="64"/>
      <c r="G305" s="64"/>
      <c r="H305" s="114"/>
      <c r="I305" s="114"/>
      <c r="J305" s="114"/>
      <c r="K305" s="64"/>
      <c r="L305" s="101"/>
      <c r="M305" s="8"/>
      <c r="N305" s="87"/>
      <c r="O305" s="10"/>
      <c r="P305" s="10"/>
      <c r="Q305" s="11"/>
      <c r="R305" s="11" t="e">
        <f>VLOOKUP(Q305,[1]Sheet1!C$3:D$87,2,0)</f>
        <v>#N/A</v>
      </c>
      <c r="S305" s="134"/>
      <c r="T305" s="13"/>
      <c r="U305" s="13"/>
      <c r="V305" s="13"/>
      <c r="W305" s="13"/>
      <c r="X305" s="3"/>
      <c r="Y305" s="50"/>
      <c r="Z305" s="50"/>
      <c r="AA305" s="50"/>
      <c r="AB305" s="50"/>
      <c r="AC305" s="50"/>
      <c r="AD305" s="118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119"/>
      <c r="AP305" s="3"/>
    </row>
    <row r="306" spans="1:42" s="117" customFormat="1" ht="22.5" customHeight="1" x14ac:dyDescent="0.55000000000000004">
      <c r="A306" s="116"/>
      <c r="B306" s="52" t="s">
        <v>66</v>
      </c>
      <c r="C306" s="63"/>
      <c r="D306" s="64"/>
      <c r="E306" s="64"/>
      <c r="F306" s="64"/>
      <c r="G306" s="64"/>
      <c r="H306" s="64"/>
      <c r="I306" s="64"/>
      <c r="J306" s="64"/>
      <c r="K306" s="65"/>
      <c r="L306" s="101"/>
      <c r="M306" s="8"/>
      <c r="N306" s="87"/>
      <c r="O306" s="10"/>
      <c r="P306" s="10"/>
      <c r="Q306" s="11"/>
      <c r="R306" s="11" t="e">
        <f>VLOOKUP(Q306,[1]Sheet1!C$3:D$87,2,0)</f>
        <v>#N/A</v>
      </c>
      <c r="S306" s="134"/>
      <c r="T306" s="13"/>
      <c r="U306" s="13"/>
      <c r="V306" s="13"/>
      <c r="W306" s="13"/>
      <c r="X306" s="3"/>
      <c r="Y306" s="50"/>
      <c r="Z306" s="50"/>
      <c r="AA306" s="50"/>
      <c r="AB306" s="50"/>
      <c r="AC306" s="50"/>
      <c r="AD306" s="118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119"/>
      <c r="AP306" s="3"/>
    </row>
    <row r="307" spans="1:42" s="117" customFormat="1" ht="22.5" customHeight="1" x14ac:dyDescent="0.55000000000000004">
      <c r="A307" s="116"/>
      <c r="B307" s="52" t="s">
        <v>66</v>
      </c>
      <c r="C307" s="63"/>
      <c r="D307" s="64"/>
      <c r="E307" s="64"/>
      <c r="F307" s="64"/>
      <c r="G307" s="64"/>
      <c r="H307" s="64"/>
      <c r="I307" s="64"/>
      <c r="J307" s="64"/>
      <c r="K307" s="65"/>
      <c r="L307" s="101"/>
      <c r="M307" s="8"/>
      <c r="N307" s="87"/>
      <c r="O307" s="10"/>
      <c r="P307" s="10"/>
      <c r="Q307" s="11"/>
      <c r="R307" s="11" t="e">
        <f>VLOOKUP(Q307,[1]Sheet1!C$3:D$87,2,0)</f>
        <v>#N/A</v>
      </c>
      <c r="S307" s="134"/>
      <c r="T307" s="13"/>
      <c r="U307" s="13"/>
      <c r="V307" s="13"/>
      <c r="W307" s="13"/>
      <c r="X307" s="3"/>
      <c r="Y307" s="50"/>
      <c r="Z307" s="50"/>
      <c r="AA307" s="50"/>
      <c r="AB307" s="50"/>
      <c r="AC307" s="50"/>
      <c r="AD307" s="118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119"/>
      <c r="AP307" s="3"/>
    </row>
    <row r="308" spans="1:42" ht="22.5" customHeight="1" x14ac:dyDescent="0.55000000000000004">
      <c r="A308" s="5"/>
      <c r="B308" s="52" t="s">
        <v>66</v>
      </c>
      <c r="C308" s="63"/>
      <c r="D308" s="64"/>
      <c r="E308" s="114"/>
      <c r="F308" s="114"/>
      <c r="G308" s="114"/>
      <c r="H308" s="114"/>
      <c r="I308" s="64"/>
      <c r="J308" s="114"/>
      <c r="K308" s="114"/>
      <c r="L308" s="101"/>
      <c r="M308" s="8"/>
      <c r="N308" s="87"/>
      <c r="O308" s="10"/>
      <c r="P308" s="10"/>
      <c r="Q308" s="11"/>
      <c r="R308" s="11" t="e">
        <f>VLOOKUP(Q308,[1]Sheet1!C$3:D$87,2,0)</f>
        <v>#N/A</v>
      </c>
      <c r="S308" s="134"/>
      <c r="Y308" s="50"/>
      <c r="Z308" s="50"/>
      <c r="AA308" s="50"/>
      <c r="AB308" s="50"/>
      <c r="AC308" s="50"/>
      <c r="AD308" s="118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</row>
    <row r="309" spans="1:42" ht="22.5" customHeight="1" x14ac:dyDescent="0.55000000000000004">
      <c r="A309" s="5"/>
      <c r="B309" s="52" t="s">
        <v>66</v>
      </c>
      <c r="C309" s="63"/>
      <c r="D309" s="64"/>
      <c r="E309" s="114"/>
      <c r="F309" s="114"/>
      <c r="G309" s="114"/>
      <c r="H309" s="114"/>
      <c r="I309" s="64"/>
      <c r="J309" s="114"/>
      <c r="K309" s="114"/>
      <c r="L309" s="101"/>
      <c r="M309" s="8"/>
      <c r="N309" s="87"/>
      <c r="O309" s="10"/>
      <c r="P309" s="10"/>
      <c r="Q309" s="11"/>
      <c r="R309" s="11" t="e">
        <f>VLOOKUP(Q309,[1]Sheet1!C$3:D$87,2,0)</f>
        <v>#N/A</v>
      </c>
      <c r="S309" s="134"/>
      <c r="Y309" s="50"/>
      <c r="Z309" s="50"/>
      <c r="AA309" s="50"/>
      <c r="AB309" s="50"/>
      <c r="AC309" s="50"/>
      <c r="AD309" s="118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  <c r="AO309" s="119"/>
    </row>
    <row r="310" spans="1:42" ht="22.5" customHeight="1" x14ac:dyDescent="0.55000000000000004">
      <c r="A310" s="5"/>
      <c r="B310" s="52" t="s">
        <v>66</v>
      </c>
      <c r="C310" s="63"/>
      <c r="D310" s="64"/>
      <c r="E310" s="114"/>
      <c r="F310" s="114"/>
      <c r="G310" s="114"/>
      <c r="H310" s="114"/>
      <c r="I310" s="64"/>
      <c r="J310" s="114"/>
      <c r="K310" s="114"/>
      <c r="L310" s="101"/>
      <c r="M310" s="8"/>
      <c r="N310" s="87"/>
      <c r="O310" s="10"/>
      <c r="P310" s="10"/>
      <c r="Q310" s="11"/>
      <c r="R310" s="11" t="e">
        <f>VLOOKUP(Q310,[1]Sheet1!C$3:D$87,2,0)</f>
        <v>#N/A</v>
      </c>
      <c r="S310" s="134"/>
      <c r="Y310" s="50"/>
      <c r="Z310" s="50"/>
      <c r="AA310" s="50"/>
      <c r="AB310" s="50"/>
      <c r="AC310" s="50"/>
      <c r="AD310" s="118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  <c r="AO310" s="119"/>
    </row>
    <row r="311" spans="1:42" ht="22.5" customHeight="1" x14ac:dyDescent="0.55000000000000004">
      <c r="A311" s="5"/>
      <c r="B311" s="52"/>
      <c r="C311" s="63"/>
      <c r="D311" s="64"/>
      <c r="E311" s="114"/>
      <c r="F311" s="114"/>
      <c r="G311" s="114"/>
      <c r="H311" s="114"/>
      <c r="I311" s="114"/>
      <c r="J311" s="113"/>
      <c r="K311" s="114"/>
      <c r="L311" s="101"/>
      <c r="M311" s="8"/>
      <c r="N311" s="87"/>
      <c r="O311" s="10"/>
      <c r="P311" s="10"/>
      <c r="Q311" s="11"/>
      <c r="R311" s="11" t="e">
        <f>VLOOKUP(Q311,[1]Sheet1!C$3:D$87,2,0)</f>
        <v>#N/A</v>
      </c>
      <c r="S311" s="134"/>
      <c r="Y311" s="50"/>
      <c r="Z311" s="50"/>
      <c r="AA311" s="50"/>
      <c r="AB311" s="50"/>
      <c r="AC311" s="50"/>
      <c r="AD311" s="118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119"/>
    </row>
    <row r="312" spans="1:42" ht="22.5" customHeight="1" x14ac:dyDescent="0.55000000000000004">
      <c r="A312" s="5"/>
      <c r="B312" s="52"/>
      <c r="C312" s="63"/>
      <c r="D312" s="64"/>
      <c r="E312" s="114"/>
      <c r="F312" s="114"/>
      <c r="G312" s="114"/>
      <c r="H312" s="114"/>
      <c r="I312" s="114"/>
      <c r="J312" s="113"/>
      <c r="K312" s="114"/>
      <c r="L312" s="101"/>
      <c r="M312" s="8"/>
      <c r="N312" s="87"/>
      <c r="O312" s="10"/>
      <c r="P312" s="10"/>
      <c r="Q312" s="11"/>
      <c r="R312" s="11" t="e">
        <f>VLOOKUP(Q312,[1]Sheet1!C$3:D$87,2,0)</f>
        <v>#N/A</v>
      </c>
      <c r="S312" s="134"/>
      <c r="Y312" s="50"/>
      <c r="Z312" s="50"/>
      <c r="AA312" s="50"/>
      <c r="AB312" s="50"/>
      <c r="AC312" s="50"/>
      <c r="AD312" s="118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119"/>
    </row>
    <row r="313" spans="1:42" ht="22.5" customHeight="1" x14ac:dyDescent="0.55000000000000004">
      <c r="A313" s="5"/>
      <c r="B313" s="52"/>
      <c r="C313" s="63"/>
      <c r="D313" s="64"/>
      <c r="E313" s="114"/>
      <c r="F313" s="114"/>
      <c r="G313" s="114"/>
      <c r="H313" s="114"/>
      <c r="I313" s="114"/>
      <c r="J313" s="113"/>
      <c r="K313" s="114"/>
      <c r="L313" s="101"/>
      <c r="M313" s="8"/>
      <c r="N313" s="87"/>
      <c r="O313" s="10"/>
      <c r="P313" s="10"/>
      <c r="Q313" s="11"/>
      <c r="R313" s="11" t="e">
        <f>VLOOKUP(Q313,[1]Sheet1!C$3:D$87,2,0)</f>
        <v>#N/A</v>
      </c>
      <c r="S313" s="134"/>
      <c r="Y313" s="50"/>
      <c r="Z313" s="50"/>
      <c r="AA313" s="50"/>
      <c r="AB313" s="50"/>
      <c r="AC313" s="50"/>
      <c r="AD313" s="118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119"/>
    </row>
    <row r="314" spans="1:42" ht="22.5" customHeight="1" x14ac:dyDescent="0.55000000000000004">
      <c r="A314" s="5"/>
      <c r="B314" s="52"/>
      <c r="C314" s="63"/>
      <c r="D314" s="64"/>
      <c r="E314" s="114"/>
      <c r="F314" s="114"/>
      <c r="G314" s="114"/>
      <c r="H314" s="114"/>
      <c r="I314" s="114"/>
      <c r="J314" s="113"/>
      <c r="K314" s="114"/>
      <c r="L314" s="101"/>
      <c r="M314" s="8"/>
      <c r="N314" s="87"/>
      <c r="O314" s="10"/>
      <c r="P314" s="10"/>
      <c r="Q314" s="11"/>
      <c r="R314" s="11" t="e">
        <f>VLOOKUP(Q314,[1]Sheet1!C$3:D$87,2,0)</f>
        <v>#N/A</v>
      </c>
      <c r="S314" s="134"/>
      <c r="Y314" s="50"/>
      <c r="Z314" s="50"/>
      <c r="AA314" s="50"/>
      <c r="AB314" s="50"/>
      <c r="AC314" s="50"/>
      <c r="AD314" s="118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119"/>
    </row>
    <row r="315" spans="1:42" ht="22.5" customHeight="1" x14ac:dyDescent="0.55000000000000004">
      <c r="A315" s="5"/>
      <c r="B315" s="52" t="s">
        <v>66</v>
      </c>
      <c r="C315" s="63"/>
      <c r="D315" s="64"/>
      <c r="E315" s="64"/>
      <c r="F315" s="71"/>
      <c r="G315" s="114"/>
      <c r="H315" s="114"/>
      <c r="I315" s="114"/>
      <c r="J315" s="114"/>
      <c r="K315" s="64"/>
      <c r="L315" s="101"/>
      <c r="M315" s="8"/>
      <c r="N315" s="87"/>
      <c r="O315" s="10"/>
      <c r="P315" s="10"/>
      <c r="Q315" s="11"/>
      <c r="R315" s="11" t="e">
        <f>VLOOKUP(Q315,[1]Sheet1!C$3:D$87,2,0)</f>
        <v>#N/A</v>
      </c>
      <c r="S315" s="134"/>
      <c r="Y315" s="50"/>
      <c r="Z315" s="50"/>
      <c r="AA315" s="50"/>
      <c r="AB315" s="50"/>
      <c r="AC315" s="50"/>
      <c r="AD315" s="118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119"/>
    </row>
    <row r="316" spans="1:42" ht="22.5" customHeight="1" x14ac:dyDescent="0.55000000000000004">
      <c r="A316" s="5"/>
      <c r="B316" s="52" t="s">
        <v>66</v>
      </c>
      <c r="C316" s="63"/>
      <c r="D316" s="64"/>
      <c r="E316" s="64"/>
      <c r="F316" s="71"/>
      <c r="G316" s="11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11" t="e">
        <f>VLOOKUP(Q316,[1]Sheet1!C$3:D$87,2,0)</f>
        <v>#N/A</v>
      </c>
      <c r="S316" s="134"/>
      <c r="Y316" s="50"/>
      <c r="Z316" s="50"/>
      <c r="AA316" s="50"/>
      <c r="AB316" s="50"/>
      <c r="AC316" s="50"/>
      <c r="AD316" s="118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119"/>
    </row>
    <row r="317" spans="1:42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71"/>
      <c r="I317" s="114"/>
      <c r="J317" s="114"/>
      <c r="K317" s="64"/>
      <c r="L317" s="101"/>
      <c r="M317" s="8"/>
      <c r="N317" s="87"/>
      <c r="O317" s="10"/>
      <c r="P317" s="10"/>
      <c r="Q317" s="11"/>
      <c r="R317" s="11" t="e">
        <f>VLOOKUP(Q317,[1]Sheet1!C$3:D$87,2,0)</f>
        <v>#N/A</v>
      </c>
      <c r="S317" s="134"/>
      <c r="Y317" s="50"/>
      <c r="Z317" s="50"/>
      <c r="AA317" s="50"/>
      <c r="AB317" s="50"/>
      <c r="AC317" s="50"/>
      <c r="AD317" s="118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119"/>
    </row>
    <row r="318" spans="1:42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64"/>
      <c r="I318" s="114"/>
      <c r="J318" s="114"/>
      <c r="K318" s="64"/>
      <c r="L318" s="101"/>
      <c r="M318" s="8"/>
      <c r="N318" s="87"/>
      <c r="O318" s="10"/>
      <c r="P318" s="10"/>
      <c r="Q318" s="11"/>
      <c r="R318" s="11" t="e">
        <f>VLOOKUP(Q318,[1]Sheet1!C$3:D$87,2,0)</f>
        <v>#N/A</v>
      </c>
      <c r="S318" s="134"/>
      <c r="Y318" s="50"/>
      <c r="Z318" s="50"/>
      <c r="AA318" s="50"/>
      <c r="AB318" s="50"/>
      <c r="AC318" s="50"/>
      <c r="AD318" s="118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119"/>
    </row>
    <row r="319" spans="1:42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4"/>
      <c r="I319" s="114"/>
      <c r="J319" s="114"/>
      <c r="K319" s="64"/>
      <c r="L319" s="101"/>
      <c r="M319" s="8"/>
      <c r="N319" s="87"/>
      <c r="O319" s="10"/>
      <c r="P319" s="10"/>
      <c r="Q319" s="11"/>
      <c r="R319" s="11" t="e">
        <f>VLOOKUP(Q319,[1]Sheet1!C$3:D$87,2,0)</f>
        <v>#N/A</v>
      </c>
      <c r="S319" s="134"/>
      <c r="Y319" s="50"/>
      <c r="Z319" s="50"/>
      <c r="AA319" s="50"/>
      <c r="AB319" s="50"/>
      <c r="AC319" s="50"/>
      <c r="AD319" s="118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119"/>
    </row>
    <row r="320" spans="1:42" s="117" customFormat="1" ht="22.5" customHeight="1" x14ac:dyDescent="0.55000000000000004">
      <c r="A320" s="116"/>
      <c r="B320" s="52" t="s">
        <v>66</v>
      </c>
      <c r="C320" s="63"/>
      <c r="D320" s="64"/>
      <c r="E320" s="64"/>
      <c r="F320" s="64"/>
      <c r="G320" s="64"/>
      <c r="H320" s="114"/>
      <c r="I320" s="114"/>
      <c r="J320" s="114"/>
      <c r="K320" s="64"/>
      <c r="L320" s="101"/>
      <c r="M320" s="8"/>
      <c r="N320" s="87"/>
      <c r="O320" s="10"/>
      <c r="P320" s="10"/>
      <c r="Q320" s="11"/>
      <c r="R320" s="11" t="e">
        <f>VLOOKUP(Q320,[1]Sheet1!C$3:D$87,2,0)</f>
        <v>#N/A</v>
      </c>
      <c r="S320" s="134"/>
      <c r="T320" s="13"/>
      <c r="U320" s="13"/>
      <c r="V320" s="13"/>
      <c r="W320" s="13"/>
      <c r="X320" s="3"/>
      <c r="Y320" s="50"/>
      <c r="Z320" s="50"/>
      <c r="AA320" s="50"/>
      <c r="AB320" s="50"/>
      <c r="AC320" s="50"/>
      <c r="AD320" s="118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119"/>
      <c r="AP320" s="3"/>
    </row>
    <row r="321" spans="1:42" s="117" customFormat="1" ht="22.5" customHeight="1" x14ac:dyDescent="0.55000000000000004">
      <c r="A321" s="116"/>
      <c r="B321" s="52" t="s">
        <v>66</v>
      </c>
      <c r="C321" s="63"/>
      <c r="D321" s="64"/>
      <c r="E321" s="64"/>
      <c r="F321" s="64"/>
      <c r="G321" s="64"/>
      <c r="H321" s="114"/>
      <c r="I321" s="114"/>
      <c r="J321" s="114"/>
      <c r="K321" s="64"/>
      <c r="L321" s="101"/>
      <c r="M321" s="8"/>
      <c r="N321" s="87"/>
      <c r="O321" s="10"/>
      <c r="P321" s="10"/>
      <c r="Q321" s="11"/>
      <c r="R321" s="11" t="e">
        <f>VLOOKUP(Q321,[1]Sheet1!C$3:D$87,2,0)</f>
        <v>#N/A</v>
      </c>
      <c r="S321" s="134"/>
      <c r="T321" s="13"/>
      <c r="U321" s="13"/>
      <c r="V321" s="13"/>
      <c r="W321" s="13"/>
      <c r="X321" s="3"/>
      <c r="Y321" s="50"/>
      <c r="Z321" s="50"/>
      <c r="AA321" s="50"/>
      <c r="AB321" s="50"/>
      <c r="AC321" s="50"/>
      <c r="AD321" s="118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119"/>
      <c r="AP321" s="3"/>
    </row>
    <row r="322" spans="1:42" s="117" customFormat="1" ht="22.5" customHeight="1" x14ac:dyDescent="0.55000000000000004">
      <c r="A322" s="116"/>
      <c r="B322" s="52" t="s">
        <v>66</v>
      </c>
      <c r="C322" s="63"/>
      <c r="D322" s="64"/>
      <c r="E322" s="64"/>
      <c r="F322" s="64"/>
      <c r="G322" s="64"/>
      <c r="H322" s="64"/>
      <c r="I322" s="64"/>
      <c r="J322" s="64"/>
      <c r="K322" s="65"/>
      <c r="L322" s="101"/>
      <c r="M322" s="8"/>
      <c r="N322" s="87"/>
      <c r="O322" s="10"/>
      <c r="P322" s="10"/>
      <c r="Q322" s="11"/>
      <c r="R322" s="11" t="e">
        <f>VLOOKUP(Q322,[1]Sheet1!C$3:D$87,2,0)</f>
        <v>#N/A</v>
      </c>
      <c r="S322" s="134"/>
      <c r="T322" s="13"/>
      <c r="U322" s="13"/>
      <c r="V322" s="13"/>
      <c r="W322" s="13"/>
      <c r="X322" s="3"/>
      <c r="Y322" s="50"/>
      <c r="Z322" s="50"/>
      <c r="AA322" s="50"/>
      <c r="AB322" s="50"/>
      <c r="AC322" s="50"/>
      <c r="AD322" s="118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  <c r="AO322" s="119"/>
      <c r="AP322" s="3"/>
    </row>
    <row r="323" spans="1:42" s="117" customFormat="1" ht="22.5" customHeight="1" x14ac:dyDescent="0.55000000000000004">
      <c r="A323" s="116"/>
      <c r="B323" s="52" t="s">
        <v>66</v>
      </c>
      <c r="C323" s="63"/>
      <c r="D323" s="64"/>
      <c r="E323" s="64"/>
      <c r="F323" s="64"/>
      <c r="G323" s="64"/>
      <c r="H323" s="64"/>
      <c r="I323" s="64"/>
      <c r="J323" s="64"/>
      <c r="K323" s="65"/>
      <c r="L323" s="101"/>
      <c r="M323" s="8"/>
      <c r="N323" s="87"/>
      <c r="O323" s="10"/>
      <c r="P323" s="10"/>
      <c r="Q323" s="11"/>
      <c r="R323" s="11" t="e">
        <f>VLOOKUP(Q323,[1]Sheet1!C$3:D$87,2,0)</f>
        <v>#N/A</v>
      </c>
      <c r="S323" s="134"/>
      <c r="T323" s="13"/>
      <c r="U323" s="13"/>
      <c r="V323" s="13"/>
      <c r="W323" s="13"/>
      <c r="X323" s="3"/>
      <c r="Y323" s="50"/>
      <c r="Z323" s="50"/>
      <c r="AA323" s="50"/>
      <c r="AB323" s="50"/>
      <c r="AC323" s="50"/>
      <c r="AD323" s="118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  <c r="AO323" s="119"/>
      <c r="AP323" s="3"/>
    </row>
    <row r="324" spans="1:42" ht="22.5" customHeight="1" x14ac:dyDescent="0.55000000000000004">
      <c r="A324" s="5"/>
      <c r="B324" s="52" t="s">
        <v>66</v>
      </c>
      <c r="C324" s="63"/>
      <c r="D324" s="64"/>
      <c r="E324" s="114"/>
      <c r="F324" s="114"/>
      <c r="G324" s="114"/>
      <c r="H324" s="114"/>
      <c r="I324" s="64"/>
      <c r="J324" s="114"/>
      <c r="K324" s="114"/>
      <c r="L324" s="101"/>
      <c r="M324" s="8"/>
      <c r="N324" s="87"/>
      <c r="O324" s="10"/>
      <c r="P324" s="10"/>
      <c r="Q324" s="11"/>
      <c r="R324" s="11" t="e">
        <f>VLOOKUP(Q324,[1]Sheet1!C$3:D$87,2,0)</f>
        <v>#N/A</v>
      </c>
      <c r="S324" s="134"/>
      <c r="Y324" s="50"/>
      <c r="Z324" s="50"/>
      <c r="AA324" s="50"/>
      <c r="AB324" s="50"/>
      <c r="AC324" s="50"/>
      <c r="AD324" s="118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  <c r="AO324" s="119"/>
    </row>
    <row r="325" spans="1:42" ht="22.5" customHeight="1" x14ac:dyDescent="0.55000000000000004">
      <c r="A325" s="5"/>
      <c r="B325" s="52" t="s">
        <v>66</v>
      </c>
      <c r="C325" s="63"/>
      <c r="D325" s="64"/>
      <c r="E325" s="114"/>
      <c r="F325" s="114"/>
      <c r="G325" s="114"/>
      <c r="H325" s="114"/>
      <c r="I325" s="64"/>
      <c r="J325" s="114"/>
      <c r="K325" s="114"/>
      <c r="L325" s="101"/>
      <c r="M325" s="8"/>
      <c r="N325" s="87"/>
      <c r="O325" s="10"/>
      <c r="P325" s="10"/>
      <c r="Q325" s="11"/>
      <c r="R325" s="11" t="e">
        <f>VLOOKUP(Q325,[1]Sheet1!C$3:D$87,2,0)</f>
        <v>#N/A</v>
      </c>
      <c r="S325" s="134"/>
      <c r="Y325" s="50"/>
      <c r="Z325" s="50"/>
      <c r="AA325" s="50"/>
      <c r="AB325" s="50"/>
      <c r="AC325" s="50"/>
      <c r="AD325" s="118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  <c r="AO325" s="119"/>
    </row>
    <row r="326" spans="1:42" ht="22.5" customHeight="1" x14ac:dyDescent="0.55000000000000004">
      <c r="A326" s="5"/>
      <c r="B326" s="52" t="s">
        <v>66</v>
      </c>
      <c r="C326" s="63"/>
      <c r="D326" s="64"/>
      <c r="E326" s="114"/>
      <c r="F326" s="114"/>
      <c r="G326" s="114"/>
      <c r="H326" s="114"/>
      <c r="I326" s="64"/>
      <c r="J326" s="114"/>
      <c r="K326" s="114"/>
      <c r="L326" s="101"/>
      <c r="M326" s="8"/>
      <c r="N326" s="87"/>
      <c r="O326" s="10"/>
      <c r="P326" s="10"/>
      <c r="Q326" s="11"/>
      <c r="R326" s="11" t="e">
        <f>VLOOKUP(Q326,[1]Sheet1!C$3:D$87,2,0)</f>
        <v>#N/A</v>
      </c>
      <c r="S326" s="134"/>
      <c r="Y326" s="50"/>
      <c r="Z326" s="50"/>
      <c r="AA326" s="50"/>
      <c r="AB326" s="50"/>
      <c r="AC326" s="50"/>
      <c r="AD326" s="118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  <c r="AO326" s="119"/>
    </row>
    <row r="327" spans="1:42" ht="22.5" customHeight="1" x14ac:dyDescent="0.55000000000000004">
      <c r="A327" s="5"/>
      <c r="B327" s="52"/>
      <c r="C327" s="63"/>
      <c r="D327" s="64"/>
      <c r="E327" s="114"/>
      <c r="F327" s="114"/>
      <c r="G327" s="114"/>
      <c r="H327" s="114"/>
      <c r="I327" s="114"/>
      <c r="J327" s="113"/>
      <c r="K327" s="114"/>
      <c r="L327" s="101"/>
      <c r="M327" s="8"/>
      <c r="N327" s="87"/>
      <c r="O327" s="10"/>
      <c r="P327" s="10"/>
      <c r="Q327" s="11"/>
      <c r="R327" s="11" t="e">
        <f>VLOOKUP(Q327,[1]Sheet1!C$3:D$87,2,0)</f>
        <v>#N/A</v>
      </c>
      <c r="S327" s="134"/>
      <c r="Y327" s="50"/>
      <c r="Z327" s="50"/>
      <c r="AA327" s="50"/>
      <c r="AB327" s="50"/>
      <c r="AC327" s="50"/>
      <c r="AD327" s="118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  <c r="AO327" s="119"/>
    </row>
    <row r="328" spans="1:42" ht="22.5" customHeight="1" x14ac:dyDescent="0.55000000000000004">
      <c r="A328" s="5"/>
      <c r="B328" s="52"/>
      <c r="C328" s="63"/>
      <c r="D328" s="64"/>
      <c r="E328" s="114"/>
      <c r="F328" s="114"/>
      <c r="G328" s="114"/>
      <c r="H328" s="114"/>
      <c r="I328" s="114"/>
      <c r="J328" s="113"/>
      <c r="K328" s="114"/>
      <c r="L328" s="101"/>
      <c r="M328" s="8"/>
      <c r="N328" s="87"/>
      <c r="O328" s="10"/>
      <c r="P328" s="10"/>
      <c r="Q328" s="11"/>
      <c r="R328" s="11" t="e">
        <f>VLOOKUP(Q328,[1]Sheet1!C$3:D$87,2,0)</f>
        <v>#N/A</v>
      </c>
      <c r="S328" s="134"/>
      <c r="Y328" s="50"/>
      <c r="Z328" s="50"/>
      <c r="AA328" s="50"/>
      <c r="AB328" s="50"/>
      <c r="AC328" s="50"/>
      <c r="AD328" s="118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  <c r="AO328" s="119"/>
    </row>
    <row r="329" spans="1:42" ht="22.5" customHeight="1" x14ac:dyDescent="0.55000000000000004">
      <c r="A329" s="5"/>
      <c r="B329" s="52"/>
      <c r="C329" s="63"/>
      <c r="D329" s="64"/>
      <c r="E329" s="114"/>
      <c r="F329" s="114"/>
      <c r="G329" s="114"/>
      <c r="H329" s="114"/>
      <c r="I329" s="114"/>
      <c r="J329" s="113"/>
      <c r="K329" s="114"/>
      <c r="L329" s="101"/>
      <c r="M329" s="8"/>
      <c r="N329" s="87"/>
      <c r="O329" s="10"/>
      <c r="P329" s="10"/>
      <c r="Q329" s="11"/>
      <c r="R329" s="11" t="e">
        <f>VLOOKUP(Q329,[1]Sheet1!C$3:D$87,2,0)</f>
        <v>#N/A</v>
      </c>
      <c r="S329" s="134"/>
      <c r="Y329" s="50"/>
      <c r="Z329" s="50"/>
      <c r="AA329" s="50"/>
      <c r="AB329" s="50"/>
      <c r="AC329" s="50"/>
      <c r="AD329" s="118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  <c r="AO329" s="119"/>
    </row>
    <row r="330" spans="1:42" ht="22.5" customHeight="1" x14ac:dyDescent="0.55000000000000004">
      <c r="A330" s="5"/>
      <c r="B330" s="52"/>
      <c r="C330" s="63"/>
      <c r="D330" s="64"/>
      <c r="E330" s="114"/>
      <c r="F330" s="114"/>
      <c r="G330" s="114"/>
      <c r="H330" s="114"/>
      <c r="I330" s="114"/>
      <c r="J330" s="113"/>
      <c r="K330" s="114"/>
      <c r="L330" s="101"/>
      <c r="M330" s="8"/>
      <c r="N330" s="87"/>
      <c r="O330" s="10"/>
      <c r="P330" s="10"/>
      <c r="Q330" s="11"/>
      <c r="R330" s="11" t="e">
        <f>VLOOKUP(Q330,[1]Sheet1!C$3:D$87,2,0)</f>
        <v>#N/A</v>
      </c>
      <c r="S330" s="134"/>
      <c r="Y330" s="50"/>
      <c r="Z330" s="50"/>
      <c r="AA330" s="50"/>
      <c r="AB330" s="50"/>
      <c r="AC330" s="50"/>
      <c r="AD330" s="118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  <c r="AO330" s="119"/>
    </row>
    <row r="331" spans="1:42" ht="22.5" customHeight="1" x14ac:dyDescent="0.55000000000000004">
      <c r="A331" s="5"/>
      <c r="B331" s="52" t="s">
        <v>66</v>
      </c>
      <c r="C331" s="63"/>
      <c r="D331" s="64"/>
      <c r="E331" s="64"/>
      <c r="F331" s="71"/>
      <c r="G331" s="114"/>
      <c r="H331" s="114"/>
      <c r="I331" s="114"/>
      <c r="J331" s="114"/>
      <c r="K331" s="64"/>
      <c r="L331" s="101"/>
      <c r="M331" s="8"/>
      <c r="N331" s="87"/>
      <c r="O331" s="10"/>
      <c r="P331" s="10"/>
      <c r="Q331" s="11"/>
      <c r="R331" s="11" t="e">
        <f>VLOOKUP(Q331,[1]Sheet1!C$3:D$87,2,0)</f>
        <v>#N/A</v>
      </c>
      <c r="S331" s="134"/>
      <c r="Y331" s="50"/>
      <c r="Z331" s="50"/>
      <c r="AA331" s="50"/>
      <c r="AB331" s="50"/>
      <c r="AC331" s="50"/>
      <c r="AD331" s="118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  <c r="AO331" s="119"/>
    </row>
    <row r="332" spans="1:42" ht="22.5" customHeight="1" x14ac:dyDescent="0.55000000000000004">
      <c r="A332" s="5"/>
      <c r="B332" s="52" t="s">
        <v>66</v>
      </c>
      <c r="C332" s="63"/>
      <c r="D332" s="64"/>
      <c r="E332" s="64"/>
      <c r="F332" s="71"/>
      <c r="G332" s="113"/>
      <c r="H332" s="114"/>
      <c r="I332" s="114"/>
      <c r="J332" s="114"/>
      <c r="K332" s="64"/>
      <c r="L332" s="101"/>
      <c r="M332" s="8"/>
      <c r="N332" s="87"/>
      <c r="O332" s="10"/>
      <c r="P332" s="10"/>
      <c r="Q332" s="11"/>
      <c r="R332" s="11" t="e">
        <f>VLOOKUP(Q332,[1]Sheet1!C$3:D$87,2,0)</f>
        <v>#N/A</v>
      </c>
      <c r="S332" s="134"/>
      <c r="Y332" s="50"/>
      <c r="Z332" s="50"/>
      <c r="AA332" s="50"/>
      <c r="AB332" s="50"/>
      <c r="AC332" s="50"/>
      <c r="AD332" s="118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  <c r="AO332" s="119"/>
    </row>
    <row r="333" spans="1:42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71"/>
      <c r="I333" s="64"/>
      <c r="J333" s="64"/>
      <c r="K333" s="64"/>
      <c r="L333" s="101"/>
      <c r="M333" s="8"/>
      <c r="N333" s="87"/>
      <c r="O333" s="10"/>
      <c r="P333" s="10"/>
      <c r="Q333" s="11"/>
      <c r="R333" s="11" t="e">
        <f>VLOOKUP(Q333,[1]Sheet1!C$3:D$87,2,0)</f>
        <v>#N/A</v>
      </c>
      <c r="S333" s="134"/>
      <c r="Y333" s="50"/>
      <c r="Z333" s="50"/>
      <c r="AA333" s="50"/>
      <c r="AB333" s="50"/>
      <c r="AC333" s="50"/>
      <c r="AD333" s="118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  <c r="AO333" s="119"/>
    </row>
    <row r="334" spans="1:42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4"/>
      <c r="I334" s="114"/>
      <c r="J334" s="114"/>
      <c r="K334" s="64"/>
      <c r="L334" s="101"/>
      <c r="M334" s="8"/>
      <c r="N334" s="87"/>
      <c r="O334" s="10"/>
      <c r="P334" s="10"/>
      <c r="Q334" s="11"/>
      <c r="R334" s="11" t="e">
        <f>VLOOKUP(Q334,[1]Sheet1!C$3:D$87,2,0)</f>
        <v>#N/A</v>
      </c>
      <c r="S334" s="134"/>
      <c r="Y334" s="50"/>
      <c r="Z334" s="50"/>
      <c r="AA334" s="50"/>
      <c r="AB334" s="50"/>
      <c r="AC334" s="50"/>
      <c r="AD334" s="118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  <c r="AO334" s="119"/>
    </row>
    <row r="335" spans="1:42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11" t="e">
        <f>VLOOKUP(Q335,[1]Sheet1!C$3:D$87,2,0)</f>
        <v>#N/A</v>
      </c>
      <c r="S335" s="134"/>
      <c r="Y335" s="50"/>
      <c r="Z335" s="50"/>
      <c r="AA335" s="50"/>
      <c r="AB335" s="50"/>
      <c r="AC335" s="50"/>
      <c r="AD335" s="118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  <c r="AO335" s="119"/>
    </row>
    <row r="336" spans="1:42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11" t="e">
        <f>VLOOKUP(Q336,[1]Sheet1!C$3:D$87,2,0)</f>
        <v>#N/A</v>
      </c>
      <c r="S336" s="134"/>
      <c r="Y336" s="50"/>
      <c r="Z336" s="50"/>
      <c r="AA336" s="50"/>
      <c r="AB336" s="50"/>
      <c r="AC336" s="50"/>
      <c r="AD336" s="118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  <c r="AO336" s="119"/>
    </row>
    <row r="337" spans="1:41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11" t="e">
        <f>VLOOKUP(Q337,[1]Sheet1!C$3:D$87,2,0)</f>
        <v>#N/A</v>
      </c>
      <c r="S337" s="134"/>
      <c r="Y337" s="50"/>
      <c r="Z337" s="50"/>
      <c r="AA337" s="50"/>
      <c r="AB337" s="50"/>
      <c r="AC337" s="50"/>
      <c r="AD337" s="118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  <c r="AO337" s="119"/>
    </row>
    <row r="338" spans="1:41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71"/>
      <c r="I338" s="114"/>
      <c r="J338" s="114"/>
      <c r="K338" s="64"/>
      <c r="L338" s="101"/>
      <c r="M338" s="8"/>
      <c r="N338" s="87"/>
      <c r="O338" s="10"/>
      <c r="P338" s="10"/>
      <c r="Q338" s="11"/>
      <c r="R338" s="11" t="e">
        <f>VLOOKUP(Q338,[1]Sheet1!C$3:D$87,2,0)</f>
        <v>#N/A</v>
      </c>
      <c r="S338" s="134"/>
      <c r="Y338" s="50"/>
      <c r="Z338" s="50"/>
      <c r="AA338" s="50"/>
      <c r="AB338" s="50"/>
      <c r="AC338" s="50"/>
      <c r="AD338" s="118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  <c r="AO338" s="119"/>
    </row>
    <row r="339" spans="1:41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11" t="e">
        <f>VLOOKUP(Q339,[1]Sheet1!C$3:D$87,2,0)</f>
        <v>#N/A</v>
      </c>
      <c r="S339" s="134"/>
      <c r="Y339" s="50"/>
      <c r="Z339" s="50"/>
      <c r="AA339" s="50"/>
      <c r="AB339" s="50"/>
      <c r="AC339" s="50"/>
      <c r="AD339" s="118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  <c r="AO339" s="119"/>
    </row>
    <row r="340" spans="1:41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114"/>
      <c r="J340" s="114"/>
      <c r="K340" s="64"/>
      <c r="L340" s="101"/>
      <c r="M340" s="8"/>
      <c r="N340" s="87"/>
      <c r="O340" s="10"/>
      <c r="P340" s="10"/>
      <c r="Q340" s="11"/>
      <c r="R340" s="11" t="e">
        <f>VLOOKUP(Q340,[1]Sheet1!C$3:D$87,2,0)</f>
        <v>#N/A</v>
      </c>
      <c r="S340" s="134"/>
      <c r="Y340" s="92"/>
      <c r="Z340" s="92"/>
      <c r="AA340" s="92"/>
      <c r="AB340" s="92"/>
      <c r="AC340" s="92"/>
      <c r="AD340" s="93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</row>
    <row r="341" spans="1:41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11" t="e">
        <f>VLOOKUP(Q341,[1]Sheet1!C$3:D$87,2,0)</f>
        <v>#N/A</v>
      </c>
      <c r="S341" s="134"/>
      <c r="Y341" s="50"/>
      <c r="Z341" s="50"/>
      <c r="AA341" s="50"/>
      <c r="AB341" s="50"/>
      <c r="AC341" s="50"/>
      <c r="AD341" s="118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  <c r="AO341" s="119"/>
    </row>
    <row r="342" spans="1:41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11" t="e">
        <f>VLOOKUP(Q342,[1]Sheet1!C$3:D$87,2,0)</f>
        <v>#N/A</v>
      </c>
      <c r="S342" s="134"/>
      <c r="Y342" s="50"/>
      <c r="Z342" s="50"/>
      <c r="AA342" s="50"/>
      <c r="AB342" s="50"/>
      <c r="AC342" s="50"/>
      <c r="AD342" s="118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  <c r="AO342" s="119"/>
    </row>
    <row r="343" spans="1:41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11" t="e">
        <f>VLOOKUP(Q343,[1]Sheet1!C$3:D$87,2,0)</f>
        <v>#N/A</v>
      </c>
      <c r="S343" s="134"/>
      <c r="Y343" s="50"/>
      <c r="Z343" s="50"/>
      <c r="AA343" s="50"/>
      <c r="AB343" s="50"/>
      <c r="AC343" s="50"/>
      <c r="AD343" s="118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  <c r="AO343" s="119"/>
    </row>
    <row r="344" spans="1:41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11" t="e">
        <f>VLOOKUP(Q344,[1]Sheet1!C$3:D$87,2,0)</f>
        <v>#N/A</v>
      </c>
      <c r="S344" s="134"/>
      <c r="Y344" s="50"/>
      <c r="Z344" s="50"/>
      <c r="AA344" s="50"/>
      <c r="AB344" s="50"/>
      <c r="AC344" s="50"/>
      <c r="AD344" s="118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  <c r="AO344" s="119"/>
    </row>
    <row r="345" spans="1:41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11" t="e">
        <f>VLOOKUP(Q345,[1]Sheet1!C$3:D$87,2,0)</f>
        <v>#N/A</v>
      </c>
      <c r="S345" s="134"/>
      <c r="Y345" s="50"/>
      <c r="Z345" s="50"/>
      <c r="AA345" s="50"/>
      <c r="AB345" s="50"/>
      <c r="AC345" s="50"/>
      <c r="AD345" s="118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  <c r="AO345" s="119"/>
    </row>
    <row r="346" spans="1:41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11" t="e">
        <f>VLOOKUP(Q346,[1]Sheet1!C$3:D$87,2,0)</f>
        <v>#N/A</v>
      </c>
      <c r="S346" s="134"/>
      <c r="Y346" s="50"/>
      <c r="Z346" s="50"/>
      <c r="AA346" s="50"/>
      <c r="AB346" s="50"/>
      <c r="AC346" s="50"/>
      <c r="AD346" s="118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  <c r="AO346" s="119"/>
    </row>
    <row r="347" spans="1:41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11" t="e">
        <f>VLOOKUP(Q347,[1]Sheet1!C$3:D$87,2,0)</f>
        <v>#N/A</v>
      </c>
      <c r="S347" s="134"/>
      <c r="Y347" s="50"/>
      <c r="Z347" s="50"/>
      <c r="AA347" s="50"/>
      <c r="AB347" s="50"/>
      <c r="AC347" s="50"/>
      <c r="AD347" s="118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  <c r="AO347" s="119"/>
    </row>
    <row r="348" spans="1:41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64"/>
      <c r="I348" s="114"/>
      <c r="J348" s="114"/>
      <c r="K348" s="64"/>
      <c r="L348" s="101"/>
      <c r="M348" s="8"/>
      <c r="N348" s="87"/>
      <c r="O348" s="10"/>
      <c r="P348" s="10"/>
      <c r="Q348" s="11"/>
      <c r="R348" s="11" t="e">
        <f>VLOOKUP(Q348,[1]Sheet1!C$3:D$87,2,0)</f>
        <v>#N/A</v>
      </c>
      <c r="S348" s="134"/>
      <c r="Y348" s="50"/>
      <c r="Z348" s="50"/>
      <c r="AA348" s="50"/>
      <c r="AB348" s="50"/>
      <c r="AC348" s="50"/>
      <c r="AD348" s="118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  <c r="AO348" s="119"/>
    </row>
    <row r="349" spans="1:41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11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11" t="e">
        <f>VLOOKUP(Q349,[1]Sheet1!C$3:D$87,2,0)</f>
        <v>#N/A</v>
      </c>
      <c r="S349" s="134"/>
      <c r="Y349" s="92"/>
      <c r="Z349" s="92"/>
      <c r="AA349" s="92"/>
      <c r="AB349" s="92"/>
      <c r="AC349" s="92"/>
      <c r="AD349" s="93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</row>
    <row r="350" spans="1:41" ht="22.5" customHeight="1" x14ac:dyDescent="0.55000000000000004">
      <c r="A350" s="5"/>
      <c r="B350" s="52" t="s">
        <v>66</v>
      </c>
      <c r="C350" s="63"/>
      <c r="D350" s="64"/>
      <c r="E350" s="114"/>
      <c r="F350" s="114"/>
      <c r="G350" s="114"/>
      <c r="H350" s="114"/>
      <c r="I350" s="64"/>
      <c r="J350" s="114"/>
      <c r="K350" s="114"/>
      <c r="L350" s="101"/>
      <c r="M350" s="8"/>
      <c r="N350" s="87"/>
      <c r="O350" s="10"/>
      <c r="P350" s="10"/>
      <c r="Q350" s="11"/>
      <c r="R350" s="11" t="e">
        <f>VLOOKUP(Q350,[1]Sheet1!C$3:D$87,2,0)</f>
        <v>#N/A</v>
      </c>
      <c r="S350" s="134"/>
      <c r="Y350" s="50"/>
      <c r="Z350" s="50"/>
      <c r="AA350" s="50"/>
      <c r="AB350" s="50"/>
      <c r="AC350" s="50"/>
      <c r="AD350" s="118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  <c r="AO350" s="119"/>
    </row>
    <row r="351" spans="1:41" ht="22.5" customHeight="1" x14ac:dyDescent="0.55000000000000004">
      <c r="A351" s="5"/>
      <c r="B351" s="52" t="s">
        <v>66</v>
      </c>
      <c r="C351" s="63"/>
      <c r="D351" s="64"/>
      <c r="E351" s="114"/>
      <c r="F351" s="114"/>
      <c r="G351" s="114"/>
      <c r="H351" s="114"/>
      <c r="I351" s="64"/>
      <c r="J351" s="114"/>
      <c r="K351" s="114"/>
      <c r="L351" s="101"/>
      <c r="M351" s="8"/>
      <c r="N351" s="87"/>
      <c r="O351" s="10"/>
      <c r="P351" s="10"/>
      <c r="Q351" s="11"/>
      <c r="R351" s="11" t="e">
        <f>VLOOKUP(Q351,[1]Sheet1!C$3:D$87,2,0)</f>
        <v>#N/A</v>
      </c>
      <c r="S351" s="134"/>
      <c r="Y351" s="50"/>
      <c r="Z351" s="50"/>
      <c r="AA351" s="50"/>
      <c r="AB351" s="50"/>
      <c r="AC351" s="50"/>
      <c r="AD351" s="118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  <c r="AO351" s="119"/>
    </row>
    <row r="352" spans="1:41" ht="22.5" customHeight="1" x14ac:dyDescent="0.55000000000000004">
      <c r="A352" s="5"/>
      <c r="B352" s="52" t="s">
        <v>66</v>
      </c>
      <c r="C352" s="63"/>
      <c r="D352" s="64"/>
      <c r="E352" s="114"/>
      <c r="F352" s="114"/>
      <c r="G352" s="114"/>
      <c r="H352" s="114"/>
      <c r="I352" s="64"/>
      <c r="J352" s="114"/>
      <c r="K352" s="114"/>
      <c r="L352" s="101"/>
      <c r="M352" s="8"/>
      <c r="N352" s="87"/>
      <c r="O352" s="10"/>
      <c r="P352" s="10"/>
      <c r="Q352" s="11"/>
      <c r="R352" s="11" t="e">
        <f>VLOOKUP(Q352,[1]Sheet1!C$3:D$87,2,0)</f>
        <v>#N/A</v>
      </c>
      <c r="S352" s="134"/>
      <c r="Y352" s="50"/>
      <c r="Z352" s="50"/>
      <c r="AA352" s="50"/>
      <c r="AB352" s="50"/>
      <c r="AC352" s="50"/>
      <c r="AD352" s="118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  <c r="AO352" s="119"/>
    </row>
    <row r="353" spans="1:41" ht="22.5" customHeight="1" x14ac:dyDescent="0.55000000000000004">
      <c r="A353" s="5"/>
      <c r="B353" s="52"/>
      <c r="C353" s="63"/>
      <c r="D353" s="64"/>
      <c r="E353" s="114"/>
      <c r="F353" s="114"/>
      <c r="G353" s="114"/>
      <c r="H353" s="114"/>
      <c r="I353" s="114"/>
      <c r="J353" s="113"/>
      <c r="K353" s="114"/>
      <c r="L353" s="101"/>
      <c r="M353" s="8"/>
      <c r="N353" s="87"/>
      <c r="O353" s="10"/>
      <c r="P353" s="10"/>
      <c r="Q353" s="11"/>
      <c r="R353" s="11" t="e">
        <f>VLOOKUP(Q353,[1]Sheet1!C$3:D$87,2,0)</f>
        <v>#N/A</v>
      </c>
      <c r="S353" s="134"/>
      <c r="Y353" s="50"/>
      <c r="Z353" s="50"/>
      <c r="AA353" s="50"/>
      <c r="AB353" s="50"/>
      <c r="AC353" s="50"/>
      <c r="AD353" s="118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  <c r="AO353" s="119"/>
    </row>
    <row r="354" spans="1:41" ht="22.5" customHeight="1" x14ac:dyDescent="0.55000000000000004">
      <c r="A354" s="5"/>
      <c r="B354" s="52"/>
      <c r="C354" s="63"/>
      <c r="D354" s="64"/>
      <c r="E354" s="114"/>
      <c r="F354" s="114"/>
      <c r="G354" s="114"/>
      <c r="H354" s="114"/>
      <c r="I354" s="114"/>
      <c r="J354" s="113"/>
      <c r="K354" s="114"/>
      <c r="L354" s="101"/>
      <c r="M354" s="8"/>
      <c r="N354" s="87"/>
      <c r="O354" s="10"/>
      <c r="P354" s="10"/>
      <c r="Q354" s="11"/>
      <c r="R354" s="11" t="e">
        <f>VLOOKUP(Q354,[1]Sheet1!C$3:D$87,2,0)</f>
        <v>#N/A</v>
      </c>
      <c r="S354" s="134"/>
      <c r="Y354" s="50"/>
      <c r="Z354" s="50"/>
      <c r="AA354" s="50"/>
      <c r="AB354" s="50"/>
      <c r="AC354" s="50"/>
      <c r="AD354" s="118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  <c r="AO354" s="119"/>
    </row>
    <row r="355" spans="1:41" ht="22.5" customHeight="1" x14ac:dyDescent="0.55000000000000004">
      <c r="A355" s="5"/>
      <c r="B355" s="52"/>
      <c r="C355" s="63"/>
      <c r="D355" s="64"/>
      <c r="E355" s="114"/>
      <c r="F355" s="114"/>
      <c r="G355" s="114"/>
      <c r="H355" s="114"/>
      <c r="I355" s="114"/>
      <c r="J355" s="113"/>
      <c r="K355" s="114"/>
      <c r="L355" s="101"/>
      <c r="M355" s="8"/>
      <c r="N355" s="87"/>
      <c r="O355" s="10"/>
      <c r="P355" s="10"/>
      <c r="Q355" s="11"/>
      <c r="R355" s="11" t="e">
        <f>VLOOKUP(Q355,[1]Sheet1!C$3:D$87,2,0)</f>
        <v>#N/A</v>
      </c>
      <c r="S355" s="134"/>
      <c r="Y355" s="50"/>
      <c r="Z355" s="50"/>
      <c r="AA355" s="50"/>
      <c r="AB355" s="50"/>
      <c r="AC355" s="50"/>
      <c r="AD355" s="118"/>
      <c r="AE355" s="119"/>
      <c r="AF355" s="119"/>
      <c r="AG355" s="119"/>
      <c r="AH355" s="119"/>
      <c r="AI355" s="119"/>
      <c r="AJ355" s="119"/>
      <c r="AK355" s="119"/>
      <c r="AL355" s="119"/>
      <c r="AM355" s="119"/>
      <c r="AN355" s="119"/>
      <c r="AO355" s="119"/>
    </row>
    <row r="356" spans="1:41" ht="22.5" customHeight="1" x14ac:dyDescent="0.55000000000000004">
      <c r="A356" s="5"/>
      <c r="B356" s="52"/>
      <c r="C356" s="63"/>
      <c r="D356" s="64"/>
      <c r="E356" s="114"/>
      <c r="F356" s="114"/>
      <c r="G356" s="114"/>
      <c r="H356" s="114"/>
      <c r="I356" s="114"/>
      <c r="J356" s="113"/>
      <c r="K356" s="114"/>
      <c r="L356" s="101"/>
      <c r="M356" s="8"/>
      <c r="N356" s="87"/>
      <c r="O356" s="10"/>
      <c r="P356" s="10"/>
      <c r="Q356" s="11"/>
      <c r="R356" s="11" t="e">
        <f>VLOOKUP(Q356,[1]Sheet1!C$3:D$87,2,0)</f>
        <v>#N/A</v>
      </c>
      <c r="S356" s="134"/>
      <c r="Y356" s="50"/>
      <c r="Z356" s="50"/>
      <c r="AA356" s="50"/>
      <c r="AB356" s="50"/>
      <c r="AC356" s="50"/>
      <c r="AD356" s="118"/>
      <c r="AE356" s="119"/>
      <c r="AF356" s="119"/>
      <c r="AG356" s="119"/>
      <c r="AH356" s="119"/>
      <c r="AI356" s="119"/>
      <c r="AJ356" s="119"/>
      <c r="AK356" s="119"/>
      <c r="AL356" s="119"/>
      <c r="AM356" s="119"/>
      <c r="AN356" s="119"/>
      <c r="AO356" s="119"/>
    </row>
    <row r="357" spans="1:41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114"/>
      <c r="I357" s="114"/>
      <c r="J357" s="64"/>
      <c r="K357" s="64"/>
      <c r="L357" s="101"/>
      <c r="M357" s="8"/>
      <c r="N357" s="87"/>
      <c r="O357" s="10"/>
      <c r="P357" s="10"/>
      <c r="Q357" s="11"/>
      <c r="R357" s="11" t="e">
        <f>VLOOKUP(Q357,[1]Sheet1!C$3:D$87,2,0)</f>
        <v>#N/A</v>
      </c>
      <c r="S357" s="134"/>
      <c r="Y357" s="92"/>
      <c r="Z357" s="92"/>
      <c r="AA357" s="92"/>
      <c r="AB357" s="92"/>
      <c r="AC357" s="92"/>
      <c r="AD357" s="93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</row>
    <row r="358" spans="1:41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64"/>
      <c r="L358" s="101"/>
      <c r="M358" s="8"/>
      <c r="N358" s="87"/>
      <c r="O358" s="10"/>
      <c r="P358" s="10"/>
      <c r="Q358" s="11"/>
      <c r="R358" s="11" t="e">
        <f>VLOOKUP(Q358,[1]Sheet1!C$3:D$87,2,0)</f>
        <v>#N/A</v>
      </c>
      <c r="S358" s="134"/>
      <c r="Y358" s="92"/>
      <c r="Z358" s="92"/>
      <c r="AA358" s="92"/>
      <c r="AB358" s="92"/>
      <c r="AC358" s="92"/>
      <c r="AD358" s="93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</row>
    <row r="359" spans="1:41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114"/>
      <c r="H359" s="114"/>
      <c r="I359" s="114"/>
      <c r="J359" s="64"/>
      <c r="K359" s="64"/>
      <c r="L359" s="101"/>
      <c r="M359" s="8"/>
      <c r="N359" s="87"/>
      <c r="O359" s="10"/>
      <c r="P359" s="10"/>
      <c r="Q359" s="11"/>
      <c r="R359" s="11" t="e">
        <f>VLOOKUP(Q359,[1]Sheet1!C$3:D$87,2,0)</f>
        <v>#N/A</v>
      </c>
      <c r="S359" s="134"/>
      <c r="Y359" s="92"/>
      <c r="Z359" s="92"/>
      <c r="AA359" s="92"/>
      <c r="AB359" s="92"/>
      <c r="AC359" s="92"/>
      <c r="AD359" s="93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</row>
    <row r="360" spans="1:41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114"/>
      <c r="H360" s="114"/>
      <c r="I360" s="114"/>
      <c r="J360" s="114"/>
      <c r="K360" s="64"/>
      <c r="L360" s="101"/>
      <c r="M360" s="8"/>
      <c r="N360" s="87"/>
      <c r="O360" s="10"/>
      <c r="P360" s="10"/>
      <c r="Q360" s="11"/>
      <c r="R360" s="11" t="e">
        <f>VLOOKUP(Q360,[1]Sheet1!C$3:D$87,2,0)</f>
        <v>#N/A</v>
      </c>
      <c r="S360" s="134"/>
      <c r="Y360" s="92"/>
      <c r="Z360" s="92"/>
      <c r="AA360" s="92"/>
      <c r="AB360" s="92"/>
      <c r="AC360" s="92"/>
      <c r="AD360" s="93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</row>
    <row r="361" spans="1:41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11" t="e">
        <f>VLOOKUP(Q361,[1]Sheet1!C$3:D$87,2,0)</f>
        <v>#N/A</v>
      </c>
      <c r="S361" s="134"/>
      <c r="Y361" s="92"/>
      <c r="Z361" s="92"/>
      <c r="AA361" s="92"/>
      <c r="AB361" s="92"/>
      <c r="AC361" s="92"/>
      <c r="AD361" s="93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</row>
    <row r="362" spans="1:41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11" t="e">
        <f>VLOOKUP(Q362,[1]Sheet1!C$3:D$87,2,0)</f>
        <v>#N/A</v>
      </c>
      <c r="S362" s="134"/>
      <c r="Y362" s="92"/>
      <c r="Z362" s="92"/>
      <c r="AA362" s="92"/>
      <c r="AB362" s="92"/>
      <c r="AC362" s="92"/>
      <c r="AD362" s="93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</row>
    <row r="363" spans="1:41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114"/>
      <c r="H363" s="64"/>
      <c r="I363" s="64"/>
      <c r="J363" s="66"/>
      <c r="K363" s="64"/>
      <c r="L363" s="101"/>
      <c r="M363" s="8"/>
      <c r="N363" s="87"/>
      <c r="O363" s="10"/>
      <c r="P363" s="10"/>
      <c r="Q363" s="11"/>
      <c r="R363" s="11" t="e">
        <f>VLOOKUP(Q363,[1]Sheet1!C$3:D$87,2,0)</f>
        <v>#N/A</v>
      </c>
      <c r="S363" s="134"/>
      <c r="Y363" s="92"/>
      <c r="Z363" s="92"/>
      <c r="AA363" s="92"/>
      <c r="AB363" s="92"/>
      <c r="AC363" s="92"/>
      <c r="AD363" s="93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</row>
    <row r="364" spans="1:41" ht="22.5" customHeight="1" x14ac:dyDescent="0.55000000000000004">
      <c r="A364" s="5"/>
      <c r="B364" s="52" t="s">
        <v>66</v>
      </c>
      <c r="C364" s="63"/>
      <c r="D364" s="64"/>
      <c r="E364" s="114"/>
      <c r="F364" s="64"/>
      <c r="G364" s="114"/>
      <c r="H364" s="64"/>
      <c r="I364" s="64"/>
      <c r="J364" s="66"/>
      <c r="K364" s="64"/>
      <c r="L364" s="101"/>
      <c r="M364" s="8"/>
      <c r="N364" s="87"/>
      <c r="O364" s="10"/>
      <c r="P364" s="10"/>
      <c r="Q364" s="11"/>
      <c r="R364" s="11" t="e">
        <f>VLOOKUP(Q364,[1]Sheet1!C$3:D$87,2,0)</f>
        <v>#N/A</v>
      </c>
      <c r="S364" s="134"/>
      <c r="Y364" s="92"/>
      <c r="Z364" s="92"/>
      <c r="AA364" s="92"/>
      <c r="AB364" s="92"/>
      <c r="AC364" s="92"/>
      <c r="AD364" s="93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</row>
    <row r="365" spans="1:41" ht="22.5" customHeight="1" x14ac:dyDescent="0.55000000000000004">
      <c r="A365" s="5"/>
      <c r="B365" s="52" t="s">
        <v>66</v>
      </c>
      <c r="C365" s="63"/>
      <c r="D365" s="64"/>
      <c r="E365" s="114"/>
      <c r="F365" s="64"/>
      <c r="G365" s="114"/>
      <c r="H365" s="64"/>
      <c r="I365" s="64"/>
      <c r="J365" s="66"/>
      <c r="K365" s="64"/>
      <c r="L365" s="101"/>
      <c r="M365" s="8"/>
      <c r="N365" s="87"/>
      <c r="O365" s="10"/>
      <c r="P365" s="10"/>
      <c r="Q365" s="11"/>
      <c r="R365" s="11" t="e">
        <f>VLOOKUP(Q365,[1]Sheet1!C$3:D$87,2,0)</f>
        <v>#N/A</v>
      </c>
      <c r="S365" s="134"/>
      <c r="Y365" s="92"/>
      <c r="Z365" s="92"/>
      <c r="AA365" s="92"/>
      <c r="AB365" s="92"/>
      <c r="AC365" s="92"/>
      <c r="AD365" s="93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</row>
    <row r="366" spans="1:41" ht="22.5" customHeight="1" x14ac:dyDescent="0.55000000000000004">
      <c r="A366" s="5"/>
      <c r="B366" s="52" t="s">
        <v>66</v>
      </c>
      <c r="C366" s="63"/>
      <c r="D366" s="64"/>
      <c r="E366" s="114"/>
      <c r="F366" s="64"/>
      <c r="G366" s="64"/>
      <c r="H366" s="66"/>
      <c r="I366" s="66"/>
      <c r="J366" s="66"/>
      <c r="K366" s="64"/>
      <c r="L366" s="101"/>
      <c r="M366" s="8"/>
      <c r="N366" s="87"/>
      <c r="O366" s="10"/>
      <c r="P366" s="10"/>
      <c r="Q366" s="11"/>
      <c r="R366" s="11" t="e">
        <f>VLOOKUP(Q366,[1]Sheet1!C$3:D$87,2,0)</f>
        <v>#N/A</v>
      </c>
      <c r="S366" s="134"/>
      <c r="Y366" s="92"/>
      <c r="Z366" s="92"/>
      <c r="AA366" s="92"/>
      <c r="AB366" s="92"/>
      <c r="AC366" s="92"/>
      <c r="AD366" s="93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</row>
    <row r="367" spans="1:41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6"/>
      <c r="I367" s="66"/>
      <c r="J367" s="66"/>
      <c r="K367" s="64"/>
      <c r="L367" s="101"/>
      <c r="M367" s="8"/>
      <c r="N367" s="87"/>
      <c r="O367" s="10"/>
      <c r="P367" s="10"/>
      <c r="Q367" s="11"/>
      <c r="R367" s="11" t="e">
        <f>VLOOKUP(Q367,[1]Sheet1!C$3:D$87,2,0)</f>
        <v>#N/A</v>
      </c>
      <c r="S367" s="134"/>
      <c r="Y367" s="92"/>
      <c r="Z367" s="92"/>
      <c r="AA367" s="92"/>
      <c r="AB367" s="92"/>
      <c r="AC367" s="92"/>
      <c r="AD367" s="93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</row>
    <row r="368" spans="1:41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1" t="e">
        <f>VLOOKUP(Q368,[1]Sheet1!C$3:D$87,2,0)</f>
        <v>#N/A</v>
      </c>
      <c r="S368" s="134"/>
      <c r="Y368" s="92"/>
      <c r="Z368" s="92"/>
      <c r="AA368" s="92"/>
      <c r="AB368" s="92"/>
      <c r="AC368" s="92"/>
      <c r="AD368" s="93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</row>
    <row r="369" spans="1:41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1" t="e">
        <f>VLOOKUP(Q369,[1]Sheet1!C$3:D$87,2,0)</f>
        <v>#N/A</v>
      </c>
      <c r="S369" s="134"/>
      <c r="Y369" s="92"/>
      <c r="Z369" s="92"/>
      <c r="AA369" s="92"/>
      <c r="AB369" s="92"/>
      <c r="AC369" s="92"/>
      <c r="AD369" s="93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</row>
    <row r="370" spans="1:41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1" t="e">
        <f>VLOOKUP(Q370,[1]Sheet1!C$3:D$87,2,0)</f>
        <v>#N/A</v>
      </c>
      <c r="S370" s="134"/>
      <c r="Y370" s="92"/>
      <c r="Z370" s="92"/>
      <c r="AA370" s="92"/>
      <c r="AB370" s="92"/>
      <c r="AC370" s="92"/>
      <c r="AD370" s="93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</row>
    <row r="371" spans="1:41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1" t="e">
        <f>VLOOKUP(Q371,[1]Sheet1!C$3:D$87,2,0)</f>
        <v>#N/A</v>
      </c>
      <c r="S371" s="136"/>
      <c r="Y371" s="92"/>
      <c r="Z371" s="92"/>
      <c r="AA371" s="92"/>
      <c r="AB371" s="92"/>
      <c r="AC371" s="92"/>
      <c r="AD371" s="93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</row>
    <row r="372" spans="1:41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1" t="e">
        <f>VLOOKUP(Q372,[1]Sheet1!C$3:D$87,2,0)</f>
        <v>#N/A</v>
      </c>
      <c r="S372" s="136"/>
      <c r="Y372" s="92"/>
      <c r="Z372" s="92"/>
      <c r="AA372" s="92"/>
      <c r="AB372" s="92"/>
      <c r="AC372" s="92"/>
      <c r="AD372" s="93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</row>
    <row r="373" spans="1:41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1" t="e">
        <f>VLOOKUP(Q373,[1]Sheet1!C$3:D$87,2,0)</f>
        <v>#N/A</v>
      </c>
      <c r="S373" s="136"/>
      <c r="Y373" s="92"/>
      <c r="Z373" s="92"/>
      <c r="AA373" s="92"/>
      <c r="AB373" s="92"/>
      <c r="AC373" s="92"/>
      <c r="AD373" s="93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</row>
    <row r="374" spans="1:41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1" t="e">
        <f>VLOOKUP(Q374,[1]Sheet1!C$3:D$87,2,0)</f>
        <v>#N/A</v>
      </c>
      <c r="S374" s="136"/>
      <c r="Y374" s="92"/>
      <c r="Z374" s="92"/>
      <c r="AA374" s="92"/>
      <c r="AB374" s="92"/>
      <c r="AC374" s="92"/>
      <c r="AD374" s="93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</row>
    <row r="375" spans="1:41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1" t="e">
        <f>VLOOKUP(Q375,[1]Sheet1!C$3:D$87,2,0)</f>
        <v>#N/A</v>
      </c>
      <c r="S375" s="136"/>
      <c r="Y375" s="92"/>
      <c r="Z375" s="92"/>
      <c r="AA375" s="92"/>
      <c r="AB375" s="92"/>
      <c r="AC375" s="92"/>
      <c r="AD375" s="93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</row>
    <row r="376" spans="1:41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1" t="e">
        <f>VLOOKUP(Q376,[1]Sheet1!C$3:D$87,2,0)</f>
        <v>#N/A</v>
      </c>
      <c r="S376" s="136"/>
      <c r="Y376" s="92"/>
      <c r="Z376" s="92"/>
      <c r="AA376" s="92"/>
      <c r="AB376" s="92"/>
      <c r="AC376" s="92"/>
      <c r="AD376" s="93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</row>
    <row r="377" spans="1:41" ht="22.5" customHeight="1" x14ac:dyDescent="0.55000000000000004">
      <c r="A377" s="5"/>
      <c r="B377" s="52" t="s">
        <v>66</v>
      </c>
      <c r="C377" s="63"/>
      <c r="D377" s="64"/>
      <c r="E377" s="114"/>
      <c r="F377" s="64"/>
      <c r="G377" s="114"/>
      <c r="H377" s="64"/>
      <c r="I377" s="64"/>
      <c r="J377" s="66"/>
      <c r="K377" s="64"/>
      <c r="L377" s="101"/>
      <c r="M377" s="8"/>
      <c r="N377" s="87"/>
      <c r="O377" s="10"/>
      <c r="P377" s="10"/>
      <c r="Q377" s="11"/>
      <c r="R377" s="11" t="e">
        <f>VLOOKUP(Q377,[1]Sheet1!C$3:D$87,2,0)</f>
        <v>#N/A</v>
      </c>
      <c r="S377" s="134"/>
      <c r="Y377" s="92"/>
      <c r="Z377" s="92"/>
      <c r="AA377" s="92"/>
      <c r="AB377" s="92"/>
      <c r="AC377" s="92"/>
      <c r="AD377" s="93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</row>
    <row r="378" spans="1:41" ht="22.5" customHeight="1" x14ac:dyDescent="0.55000000000000004">
      <c r="A378" s="5"/>
      <c r="B378" s="52" t="s">
        <v>66</v>
      </c>
      <c r="C378" s="63"/>
      <c r="D378" s="64"/>
      <c r="E378" s="114"/>
      <c r="F378" s="64"/>
      <c r="G378" s="114"/>
      <c r="H378" s="64"/>
      <c r="I378" s="64"/>
      <c r="J378" s="66"/>
      <c r="K378" s="64"/>
      <c r="L378" s="101"/>
      <c r="M378" s="8"/>
      <c r="N378" s="87"/>
      <c r="O378" s="10"/>
      <c r="P378" s="10"/>
      <c r="Q378" s="11"/>
      <c r="R378" s="11" t="e">
        <f>VLOOKUP(Q378,[1]Sheet1!C$3:D$87,2,0)</f>
        <v>#N/A</v>
      </c>
      <c r="S378" s="134"/>
      <c r="Y378" s="92"/>
      <c r="Z378" s="92"/>
      <c r="AA378" s="92"/>
      <c r="AB378" s="92"/>
      <c r="AC378" s="92"/>
      <c r="AD378" s="93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</row>
    <row r="379" spans="1:41" ht="22.5" customHeight="1" x14ac:dyDescent="0.55000000000000004">
      <c r="A379" s="5"/>
      <c r="B379" s="52" t="s">
        <v>66</v>
      </c>
      <c r="C379" s="63"/>
      <c r="D379" s="64"/>
      <c r="E379" s="114"/>
      <c r="F379" s="64"/>
      <c r="G379" s="114"/>
      <c r="H379" s="64"/>
      <c r="I379" s="64"/>
      <c r="J379" s="66"/>
      <c r="K379" s="64"/>
      <c r="L379" s="101"/>
      <c r="M379" s="8"/>
      <c r="N379" s="87"/>
      <c r="O379" s="10"/>
      <c r="P379" s="10"/>
      <c r="Q379" s="11"/>
      <c r="R379" s="11" t="e">
        <f>VLOOKUP(Q379,[1]Sheet1!C$3:D$87,2,0)</f>
        <v>#N/A</v>
      </c>
      <c r="S379" s="134"/>
      <c r="Y379" s="92"/>
      <c r="Z379" s="92"/>
      <c r="AA379" s="92"/>
      <c r="AB379" s="92"/>
      <c r="AC379" s="92"/>
      <c r="AD379" s="93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</row>
    <row r="380" spans="1:41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1" t="e">
        <f>VLOOKUP(Q380,[1]Sheet1!C$3:D$87,2,0)</f>
        <v>#N/A</v>
      </c>
      <c r="S380" s="136"/>
      <c r="Y380" s="92"/>
      <c r="Z380" s="92"/>
      <c r="AA380" s="92"/>
      <c r="AB380" s="92"/>
      <c r="AC380" s="92"/>
      <c r="AD380" s="93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</row>
    <row r="381" spans="1:41" ht="22.5" customHeight="1" x14ac:dyDescent="0.55000000000000004">
      <c r="A381" s="5"/>
      <c r="B381" s="52" t="s">
        <v>66</v>
      </c>
      <c r="C381" s="63"/>
      <c r="D381" s="64"/>
      <c r="E381" s="6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1" t="e">
        <f>VLOOKUP(Q381,[1]Sheet1!C$3:D$87,2,0)</f>
        <v>#N/A</v>
      </c>
      <c r="S381" s="136"/>
      <c r="Y381" s="92"/>
      <c r="Z381" s="92"/>
      <c r="AA381" s="92"/>
      <c r="AB381" s="92"/>
      <c r="AC381" s="92"/>
      <c r="AD381" s="93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</row>
    <row r="382" spans="1:41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1" t="e">
        <f>VLOOKUP(Q382,[1]Sheet1!C$3:D$87,2,0)</f>
        <v>#N/A</v>
      </c>
      <c r="S382" s="136"/>
      <c r="Y382" s="92"/>
      <c r="Z382" s="92"/>
      <c r="AA382" s="92"/>
      <c r="AB382" s="92"/>
      <c r="AC382" s="92"/>
      <c r="AD382" s="93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</row>
    <row r="383" spans="1:41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1" t="e">
        <f>VLOOKUP(Q383,[1]Sheet1!C$3:D$87,2,0)</f>
        <v>#N/A</v>
      </c>
      <c r="S383" s="136"/>
      <c r="Y383" s="92"/>
      <c r="Z383" s="92"/>
      <c r="AA383" s="92"/>
      <c r="AB383" s="92"/>
      <c r="AC383" s="92"/>
      <c r="AD383" s="93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</row>
    <row r="384" spans="1:41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1" t="e">
        <f>VLOOKUP(Q384,[1]Sheet1!C$3:D$87,2,0)</f>
        <v>#N/A</v>
      </c>
      <c r="S384" s="136"/>
      <c r="Y384" s="92"/>
      <c r="Z384" s="92"/>
      <c r="AA384" s="92"/>
      <c r="AB384" s="92"/>
      <c r="AC384" s="92"/>
      <c r="AD384" s="93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1:41" ht="22.5" customHeight="1" x14ac:dyDescent="0.55000000000000004">
      <c r="A385" s="5"/>
      <c r="B385" s="52" t="s">
        <v>66</v>
      </c>
      <c r="C385" s="63"/>
      <c r="D385" s="115"/>
      <c r="E385" s="64"/>
      <c r="F385" s="64"/>
      <c r="G385" s="6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1" t="e">
        <f>VLOOKUP(Q385,[1]Sheet1!C$3:D$87,2,0)</f>
        <v>#N/A</v>
      </c>
      <c r="S385" s="136"/>
      <c r="Y385" s="92"/>
      <c r="Z385" s="92"/>
      <c r="AA385" s="92"/>
      <c r="AB385" s="92"/>
      <c r="AC385" s="92"/>
      <c r="AD385" s="93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</row>
    <row r="386" spans="1:41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1" t="e">
        <f>VLOOKUP(Q386,[1]Sheet1!C$3:D$87,2,0)</f>
        <v>#N/A</v>
      </c>
      <c r="S386" s="136"/>
      <c r="Y386" s="92"/>
      <c r="Z386" s="92"/>
      <c r="AA386" s="92"/>
      <c r="AB386" s="92"/>
      <c r="AC386" s="92"/>
      <c r="AD386" s="93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</row>
    <row r="387" spans="1:41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1" t="e">
        <f>VLOOKUP(Q387,[1]Sheet1!C$3:D$87,2,0)</f>
        <v>#N/A</v>
      </c>
      <c r="S387" s="136"/>
      <c r="Y387" s="92"/>
      <c r="Z387" s="92"/>
      <c r="AA387" s="92"/>
      <c r="AB387" s="92"/>
      <c r="AC387" s="92"/>
      <c r="AD387" s="93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</row>
    <row r="388" spans="1:41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1" t="e">
        <f>VLOOKUP(Q388,[1]Sheet1!C$3:D$87,2,0)</f>
        <v>#N/A</v>
      </c>
      <c r="S388" s="136"/>
      <c r="Y388" s="92"/>
      <c r="Z388" s="92"/>
      <c r="AA388" s="92"/>
      <c r="AB388" s="92"/>
      <c r="AC388" s="92"/>
      <c r="AD388" s="93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</row>
    <row r="389" spans="1:41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1" t="e">
        <f>VLOOKUP(Q389,[1]Sheet1!C$3:D$87,2,0)</f>
        <v>#N/A</v>
      </c>
      <c r="S389" s="136"/>
      <c r="Y389" s="92"/>
      <c r="Z389" s="92"/>
      <c r="AA389" s="92"/>
      <c r="AB389" s="92"/>
      <c r="AC389" s="92"/>
      <c r="AD389" s="93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1:41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1" t="e">
        <f>VLOOKUP(Q390,[1]Sheet1!C$3:D$87,2,0)</f>
        <v>#N/A</v>
      </c>
      <c r="S390" s="136"/>
      <c r="Y390" s="92"/>
      <c r="Z390" s="92"/>
      <c r="AA390" s="92"/>
      <c r="AB390" s="92"/>
      <c r="AC390" s="92"/>
      <c r="AD390" s="93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1:41" ht="22.5" customHeight="1" x14ac:dyDescent="0.55000000000000004">
      <c r="A391" s="5"/>
      <c r="B391" s="52" t="s">
        <v>66</v>
      </c>
      <c r="C391" s="63"/>
      <c r="D391" s="64"/>
      <c r="E391" s="114"/>
      <c r="F391" s="64"/>
      <c r="G391" s="114"/>
      <c r="H391" s="64"/>
      <c r="I391" s="64"/>
      <c r="J391" s="66"/>
      <c r="K391" s="64"/>
      <c r="L391" s="101"/>
      <c r="M391" s="8"/>
      <c r="N391" s="87"/>
      <c r="O391" s="10"/>
      <c r="P391" s="10"/>
      <c r="Q391" s="91"/>
      <c r="R391" s="11" t="e">
        <f>VLOOKUP(Q391,[1]Sheet1!C$3:D$87,2,0)</f>
        <v>#N/A</v>
      </c>
      <c r="S391" s="134"/>
      <c r="Y391" s="92"/>
      <c r="Z391" s="92"/>
      <c r="AA391" s="92"/>
      <c r="AB391" s="92"/>
      <c r="AC391" s="92"/>
      <c r="AD391" s="93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</row>
    <row r="392" spans="1:41" ht="22.5" customHeight="1" x14ac:dyDescent="0.55000000000000004">
      <c r="A392" s="5"/>
      <c r="B392" s="52" t="s">
        <v>66</v>
      </c>
      <c r="C392" s="63"/>
      <c r="D392" s="64"/>
      <c r="E392" s="114"/>
      <c r="F392" s="64"/>
      <c r="G392" s="114"/>
      <c r="H392" s="64"/>
      <c r="I392" s="64"/>
      <c r="J392" s="66"/>
      <c r="K392" s="64"/>
      <c r="L392" s="101"/>
      <c r="M392" s="8"/>
      <c r="N392" s="87"/>
      <c r="O392" s="10"/>
      <c r="P392" s="10"/>
      <c r="Q392" s="91"/>
      <c r="R392" s="11" t="e">
        <f>VLOOKUP(Q392,[1]Sheet1!C$3:D$87,2,0)</f>
        <v>#N/A</v>
      </c>
      <c r="S392" s="134"/>
      <c r="Y392" s="92"/>
      <c r="Z392" s="92"/>
      <c r="AA392" s="92"/>
      <c r="AB392" s="92"/>
      <c r="AC392" s="92"/>
      <c r="AD392" s="93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</row>
    <row r="393" spans="1:41" ht="22.5" customHeight="1" x14ac:dyDescent="0.55000000000000004">
      <c r="A393" s="5"/>
      <c r="B393" s="52" t="s">
        <v>66</v>
      </c>
      <c r="C393" s="63"/>
      <c r="D393" s="64"/>
      <c r="E393" s="114"/>
      <c r="F393" s="64"/>
      <c r="G393" s="114"/>
      <c r="H393" s="64"/>
      <c r="I393" s="64"/>
      <c r="J393" s="66"/>
      <c r="K393" s="64"/>
      <c r="L393" s="101"/>
      <c r="M393" s="8"/>
      <c r="N393" s="87"/>
      <c r="O393" s="10"/>
      <c r="P393" s="10"/>
      <c r="Q393" s="91"/>
      <c r="R393" s="11" t="e">
        <f>VLOOKUP(Q393,[1]Sheet1!C$3:D$87,2,0)</f>
        <v>#N/A</v>
      </c>
      <c r="S393" s="134"/>
      <c r="Y393" s="92"/>
      <c r="Z393" s="92"/>
      <c r="AA393" s="92"/>
      <c r="AB393" s="92"/>
      <c r="AC393" s="92"/>
      <c r="AD393" s="93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</row>
    <row r="394" spans="1:41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1" t="e">
        <f>VLOOKUP(Q394,[1]Sheet1!C$3:D$87,2,0)</f>
        <v>#N/A</v>
      </c>
      <c r="S394" s="136"/>
      <c r="Y394" s="92"/>
      <c r="Z394" s="92"/>
      <c r="AA394" s="92"/>
      <c r="AB394" s="92"/>
      <c r="AC394" s="92"/>
      <c r="AD394" s="93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</row>
    <row r="395" spans="1:41" ht="22.5" customHeight="1" x14ac:dyDescent="0.55000000000000004">
      <c r="A395" s="5"/>
      <c r="B395" s="52" t="s">
        <v>66</v>
      </c>
      <c r="C395" s="63"/>
      <c r="D395" s="64"/>
      <c r="E395" s="6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1" t="e">
        <f>VLOOKUP(Q395,[1]Sheet1!C$3:D$87,2,0)</f>
        <v>#N/A</v>
      </c>
      <c r="S395" s="136"/>
      <c r="Y395" s="92"/>
      <c r="Z395" s="92"/>
      <c r="AA395" s="92"/>
      <c r="AB395" s="92"/>
      <c r="AC395" s="92"/>
      <c r="AD395" s="93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1:41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1" t="e">
        <f>VLOOKUP(Q396,[1]Sheet1!C$3:D$87,2,0)</f>
        <v>#N/A</v>
      </c>
      <c r="S396" s="136"/>
      <c r="Y396" s="92"/>
      <c r="Z396" s="92"/>
      <c r="AA396" s="92"/>
      <c r="AB396" s="92"/>
      <c r="AC396" s="92"/>
      <c r="AD396" s="93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</row>
    <row r="397" spans="1:41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1" t="e">
        <f>VLOOKUP(Q397,[1]Sheet1!C$3:D$87,2,0)</f>
        <v>#N/A</v>
      </c>
      <c r="S397" s="136"/>
      <c r="Y397" s="92"/>
      <c r="Z397" s="92"/>
      <c r="AA397" s="92"/>
      <c r="AB397" s="92"/>
      <c r="AC397" s="92"/>
      <c r="AD397" s="93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</row>
    <row r="398" spans="1:41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1" t="e">
        <f>VLOOKUP(Q398,[1]Sheet1!C$3:D$87,2,0)</f>
        <v>#N/A</v>
      </c>
      <c r="S398" s="136"/>
      <c r="Y398" s="92"/>
      <c r="Z398" s="92"/>
      <c r="AA398" s="92"/>
      <c r="AB398" s="92"/>
      <c r="AC398" s="92"/>
      <c r="AD398" s="93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</row>
    <row r="399" spans="1:41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1" t="e">
        <f>VLOOKUP(Q399,[1]Sheet1!C$3:D$87,2,0)</f>
        <v>#N/A</v>
      </c>
      <c r="S399" s="136"/>
      <c r="Y399" s="92"/>
      <c r="Z399" s="92"/>
      <c r="AA399" s="92"/>
      <c r="AB399" s="92"/>
      <c r="AC399" s="92"/>
      <c r="AD399" s="93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</row>
    <row r="400" spans="1:41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1" t="e">
        <f>VLOOKUP(Q400,[1]Sheet1!C$3:D$87,2,0)</f>
        <v>#N/A</v>
      </c>
      <c r="S400" s="136"/>
      <c r="Y400" s="92"/>
      <c r="Z400" s="92"/>
      <c r="AA400" s="92"/>
      <c r="AB400" s="92"/>
      <c r="AC400" s="92"/>
      <c r="AD400" s="93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</row>
    <row r="401" spans="1:41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11" t="e">
        <f>VLOOKUP(Q401,[1]Sheet1!C$3:D$87,2,0)</f>
        <v>#N/A</v>
      </c>
      <c r="S401" s="136"/>
      <c r="Y401" s="92"/>
      <c r="Z401" s="92"/>
      <c r="AA401" s="92"/>
      <c r="AB401" s="92"/>
      <c r="AC401" s="92"/>
      <c r="AD401" s="93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66"/>
      <c r="J402" s="66"/>
      <c r="K402" s="64"/>
      <c r="L402" s="101"/>
      <c r="M402" s="8"/>
      <c r="N402" s="87"/>
      <c r="O402" s="10"/>
      <c r="P402" s="10"/>
      <c r="Q402" s="11"/>
      <c r="R402" s="11" t="e">
        <f>VLOOKUP(Q402,[1]Sheet1!C$3:D$87,2,0)</f>
        <v>#N/A</v>
      </c>
      <c r="S402" s="136"/>
      <c r="Y402" s="92"/>
      <c r="Z402" s="92"/>
      <c r="AA402" s="92"/>
      <c r="AB402" s="92"/>
      <c r="AC402" s="92"/>
      <c r="AD402" s="93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</row>
    <row r="403" spans="1:41" ht="22.5" customHeight="1" x14ac:dyDescent="0.55000000000000004">
      <c r="A403" s="5"/>
      <c r="B403" s="52" t="s">
        <v>66</v>
      </c>
      <c r="C403" s="63"/>
      <c r="D403" s="64"/>
      <c r="E403" s="114"/>
      <c r="F403" s="114"/>
      <c r="G403" s="114"/>
      <c r="H403" s="64"/>
      <c r="I403" s="66"/>
      <c r="J403" s="66"/>
      <c r="K403" s="64"/>
      <c r="L403" s="101"/>
      <c r="M403" s="8"/>
      <c r="N403" s="87"/>
      <c r="O403" s="10"/>
      <c r="P403" s="10"/>
      <c r="Q403" s="11"/>
      <c r="R403" s="11" t="e">
        <f>VLOOKUP(Q403,[1]Sheet1!C$3:D$87,2,0)</f>
        <v>#N/A</v>
      </c>
      <c r="S403" s="136"/>
      <c r="Y403" s="92"/>
      <c r="Z403" s="92"/>
      <c r="AA403" s="92"/>
      <c r="AB403" s="92"/>
      <c r="AC403" s="92"/>
      <c r="AD403" s="93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</row>
    <row r="404" spans="1:41" ht="22.5" customHeight="1" x14ac:dyDescent="0.55000000000000004">
      <c r="A404" s="5"/>
      <c r="B404" s="52" t="s">
        <v>66</v>
      </c>
      <c r="C404" s="63"/>
      <c r="D404" s="64"/>
      <c r="E404" s="114"/>
      <c r="F404" s="114"/>
      <c r="G404" s="114"/>
      <c r="H404" s="64"/>
      <c r="I404" s="66"/>
      <c r="J404" s="66"/>
      <c r="K404" s="64"/>
      <c r="L404" s="101"/>
      <c r="M404" s="8"/>
      <c r="N404" s="87"/>
      <c r="O404" s="10"/>
      <c r="P404" s="10"/>
      <c r="Q404" s="11"/>
      <c r="R404" s="11" t="e">
        <f>VLOOKUP(Q404,[1]Sheet1!C$3:D$87,2,0)</f>
        <v>#N/A</v>
      </c>
      <c r="S404" s="134"/>
      <c r="Y404" s="92"/>
      <c r="Z404" s="92"/>
      <c r="AA404" s="92"/>
      <c r="AB404" s="92"/>
      <c r="AC404" s="92"/>
      <c r="AD404" s="93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</row>
    <row r="405" spans="1:41" ht="22.5" customHeight="1" x14ac:dyDescent="0.55000000000000004">
      <c r="A405" s="5"/>
      <c r="B405" s="52" t="s">
        <v>66</v>
      </c>
      <c r="C405" s="63"/>
      <c r="D405" s="64"/>
      <c r="E405" s="114"/>
      <c r="F405" s="64"/>
      <c r="G405" s="114"/>
      <c r="H405" s="64"/>
      <c r="I405" s="64"/>
      <c r="J405" s="66"/>
      <c r="K405" s="64"/>
      <c r="L405" s="101"/>
      <c r="M405" s="8"/>
      <c r="N405" s="87"/>
      <c r="O405" s="10"/>
      <c r="P405" s="10"/>
      <c r="Q405" s="11"/>
      <c r="R405" s="11" t="e">
        <f>VLOOKUP(Q405,[1]Sheet1!C$3:D$87,2,0)</f>
        <v>#N/A</v>
      </c>
      <c r="S405" s="134"/>
      <c r="Y405" s="92"/>
      <c r="Z405" s="92"/>
      <c r="AA405" s="92"/>
      <c r="AB405" s="92"/>
      <c r="AC405" s="92"/>
      <c r="AD405" s="93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</row>
    <row r="406" spans="1:41" ht="22.5" customHeight="1" x14ac:dyDescent="0.55000000000000004">
      <c r="A406" s="5"/>
      <c r="B406" s="52" t="s">
        <v>66</v>
      </c>
      <c r="C406" s="63"/>
      <c r="D406" s="64"/>
      <c r="E406" s="114"/>
      <c r="F406" s="64"/>
      <c r="G406" s="114"/>
      <c r="H406" s="64"/>
      <c r="I406" s="64"/>
      <c r="J406" s="66"/>
      <c r="K406" s="64"/>
      <c r="L406" s="101"/>
      <c r="M406" s="8"/>
      <c r="N406" s="87"/>
      <c r="O406" s="10"/>
      <c r="P406" s="10"/>
      <c r="Q406" s="11"/>
      <c r="R406" s="11" t="e">
        <f>VLOOKUP(Q406,[1]Sheet1!C$3:D$87,2,0)</f>
        <v>#N/A</v>
      </c>
      <c r="S406" s="134"/>
      <c r="Y406" s="92"/>
      <c r="Z406" s="92"/>
      <c r="AA406" s="92"/>
      <c r="AB406" s="92"/>
      <c r="AC406" s="92"/>
      <c r="AD406" s="93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</row>
    <row r="407" spans="1:41" ht="22.5" customHeight="1" x14ac:dyDescent="0.55000000000000004">
      <c r="A407" s="5"/>
      <c r="B407" s="52" t="s">
        <v>66</v>
      </c>
      <c r="C407" s="63"/>
      <c r="D407" s="64"/>
      <c r="E407" s="114"/>
      <c r="F407" s="64"/>
      <c r="G407" s="114"/>
      <c r="H407" s="64"/>
      <c r="I407" s="64"/>
      <c r="J407" s="66"/>
      <c r="K407" s="64"/>
      <c r="L407" s="101"/>
      <c r="M407" s="8"/>
      <c r="N407" s="87"/>
      <c r="O407" s="10"/>
      <c r="P407" s="10"/>
      <c r="Q407" s="11"/>
      <c r="R407" s="11" t="e">
        <f>VLOOKUP(Q407,[1]Sheet1!C$3:D$87,2,0)</f>
        <v>#N/A</v>
      </c>
      <c r="S407" s="134"/>
      <c r="Y407" s="92"/>
      <c r="Z407" s="92"/>
      <c r="AA407" s="92"/>
      <c r="AB407" s="92"/>
      <c r="AC407" s="92"/>
      <c r="AD407" s="93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</row>
    <row r="408" spans="1:41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1" t="e">
        <f>VLOOKUP(Q408,[1]Sheet1!C$3:D$87,2,0)</f>
        <v>#N/A</v>
      </c>
      <c r="S408" s="134"/>
      <c r="Y408" s="92"/>
      <c r="Z408" s="92"/>
      <c r="AA408" s="92"/>
      <c r="AB408" s="92"/>
      <c r="AC408" s="92"/>
      <c r="AD408" s="93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</row>
    <row r="409" spans="1:41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1" t="e">
        <f>VLOOKUP(Q409,[1]Sheet1!C$3:D$87,2,0)</f>
        <v>#N/A</v>
      </c>
      <c r="S409" s="134"/>
      <c r="Y409" s="92"/>
      <c r="Z409" s="92"/>
      <c r="AA409" s="92"/>
      <c r="AB409" s="92"/>
      <c r="AC409" s="92"/>
      <c r="AD409" s="93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</row>
    <row r="410" spans="1:41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1" t="e">
        <f>VLOOKUP(Q410,[1]Sheet1!C$3:D$87,2,0)</f>
        <v>#N/A</v>
      </c>
      <c r="S410" s="134"/>
      <c r="Y410" s="92"/>
      <c r="Z410" s="92"/>
      <c r="AA410" s="92"/>
      <c r="AB410" s="92"/>
      <c r="AC410" s="92"/>
      <c r="AD410" s="93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</row>
    <row r="411" spans="1:41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1" t="e">
        <f>VLOOKUP(Q411,[1]Sheet1!C$3:D$87,2,0)</f>
        <v>#N/A</v>
      </c>
      <c r="S411" s="136"/>
      <c r="Y411" s="92"/>
      <c r="Z411" s="92"/>
      <c r="AA411" s="92"/>
      <c r="AB411" s="92"/>
      <c r="AC411" s="92"/>
      <c r="AD411" s="93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</row>
    <row r="412" spans="1:41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1" t="e">
        <f>VLOOKUP(Q412,[1]Sheet1!C$3:D$87,2,0)</f>
        <v>#N/A</v>
      </c>
      <c r="S412" s="136"/>
      <c r="Y412" s="92"/>
      <c r="Z412" s="92"/>
      <c r="AA412" s="92"/>
      <c r="AB412" s="92"/>
      <c r="AC412" s="92"/>
      <c r="AD412" s="93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</row>
    <row r="413" spans="1:41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1" t="e">
        <f>VLOOKUP(Q413,[1]Sheet1!C$3:D$87,2,0)</f>
        <v>#N/A</v>
      </c>
      <c r="S413" s="136"/>
      <c r="Y413" s="92"/>
      <c r="Z413" s="92"/>
      <c r="AA413" s="92"/>
      <c r="AB413" s="92"/>
      <c r="AC413" s="92"/>
      <c r="AD413" s="93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1" t="e">
        <f>VLOOKUP(Q414,[1]Sheet1!C$3:D$87,2,0)</f>
        <v>#N/A</v>
      </c>
      <c r="S414" s="136"/>
      <c r="Y414" s="92"/>
      <c r="Z414" s="92"/>
      <c r="AA414" s="92"/>
      <c r="AB414" s="92"/>
      <c r="AC414" s="92"/>
      <c r="AD414" s="93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</row>
    <row r="415" spans="1:41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1" t="e">
        <f>VLOOKUP(Q415,[1]Sheet1!C$3:D$87,2,0)</f>
        <v>#N/A</v>
      </c>
      <c r="S415" s="136"/>
      <c r="Y415" s="92"/>
      <c r="Z415" s="92"/>
      <c r="AA415" s="92"/>
      <c r="AB415" s="92"/>
      <c r="AC415" s="92"/>
      <c r="AD415" s="93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</row>
    <row r="416" spans="1:41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1" t="e">
        <f>VLOOKUP(Q416,[1]Sheet1!C$3:D$87,2,0)</f>
        <v>#N/A</v>
      </c>
      <c r="S416" s="136"/>
      <c r="Y416" s="92"/>
      <c r="Z416" s="92"/>
      <c r="AA416" s="92"/>
      <c r="AB416" s="92"/>
      <c r="AC416" s="92"/>
      <c r="AD416" s="93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</row>
    <row r="417" spans="1:41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1" t="e">
        <f>VLOOKUP(Q417,[1]Sheet1!C$3:D$87,2,0)</f>
        <v>#N/A</v>
      </c>
      <c r="S417" s="136"/>
      <c r="Y417" s="92"/>
      <c r="Z417" s="92"/>
      <c r="AA417" s="92"/>
      <c r="AB417" s="92"/>
      <c r="AC417" s="92"/>
      <c r="AD417" s="93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</row>
    <row r="418" spans="1:41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1" t="e">
        <f>VLOOKUP(Q418,[1]Sheet1!C$3:D$87,2,0)</f>
        <v>#N/A</v>
      </c>
      <c r="S418" s="136"/>
      <c r="Y418" s="92"/>
      <c r="Z418" s="92"/>
      <c r="AA418" s="92"/>
      <c r="AB418" s="92"/>
      <c r="AC418" s="92"/>
      <c r="AD418" s="93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</row>
    <row r="419" spans="1:41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11" t="e">
        <f>VLOOKUP(Q419,[1]Sheet1!C$3:D$87,2,0)</f>
        <v>#N/A</v>
      </c>
      <c r="S419" s="136"/>
      <c r="Y419" s="92"/>
      <c r="Z419" s="92"/>
      <c r="AA419" s="92"/>
      <c r="AB419" s="92"/>
      <c r="AC419" s="92"/>
      <c r="AD419" s="93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</row>
    <row r="420" spans="1:41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4"/>
      <c r="L420" s="101"/>
      <c r="M420" s="8"/>
      <c r="N420" s="87"/>
      <c r="O420" s="10"/>
      <c r="P420" s="10"/>
      <c r="Q420" s="11"/>
      <c r="R420" s="11" t="e">
        <f>VLOOKUP(Q420,[1]Sheet1!C$3:D$87,2,0)</f>
        <v>#N/A</v>
      </c>
      <c r="S420" s="136"/>
      <c r="Y420" s="92"/>
      <c r="Z420" s="92"/>
      <c r="AA420" s="92"/>
      <c r="AB420" s="92"/>
      <c r="AC420" s="92"/>
      <c r="AD420" s="93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</row>
    <row r="421" spans="1:41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4"/>
      <c r="L421" s="101"/>
      <c r="M421" s="8"/>
      <c r="N421" s="87"/>
      <c r="O421" s="10"/>
      <c r="P421" s="10"/>
      <c r="Q421" s="11"/>
      <c r="R421" s="11" t="e">
        <f>VLOOKUP(Q421,[1]Sheet1!C$3:D$87,2,0)</f>
        <v>#N/A</v>
      </c>
      <c r="S421" s="134"/>
      <c r="Y421" s="92"/>
      <c r="Z421" s="92"/>
      <c r="AA421" s="92"/>
      <c r="AB421" s="92"/>
      <c r="AC421" s="92"/>
      <c r="AD421" s="93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</row>
    <row r="422" spans="1:41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4"/>
      <c r="L422" s="101"/>
      <c r="M422" s="8"/>
      <c r="N422" s="87"/>
      <c r="O422" s="10"/>
      <c r="P422" s="10"/>
      <c r="Q422" s="11"/>
      <c r="R422" s="11" t="e">
        <f>VLOOKUP(Q422,[1]Sheet1!C$3:D$87,2,0)</f>
        <v>#N/A</v>
      </c>
      <c r="S422" s="136"/>
      <c r="Y422" s="92"/>
      <c r="Z422" s="92"/>
      <c r="AA422" s="92"/>
      <c r="AB422" s="92"/>
      <c r="AC422" s="92"/>
      <c r="AD422" s="93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</row>
    <row r="423" spans="1:41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1" t="e">
        <f>VLOOKUP(Q423,[1]Sheet1!C$3:D$87,2,0)</f>
        <v>#N/A</v>
      </c>
      <c r="S423" s="136"/>
      <c r="Y423" s="92"/>
      <c r="Z423" s="92"/>
      <c r="AA423" s="92"/>
      <c r="AB423" s="92"/>
      <c r="AC423" s="92"/>
      <c r="AD423" s="93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</row>
    <row r="424" spans="1:41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1" t="e">
        <f>VLOOKUP(Q424,[1]Sheet1!C$3:D$87,2,0)</f>
        <v>#N/A</v>
      </c>
      <c r="S424" s="136"/>
      <c r="Y424" s="92"/>
      <c r="Z424" s="92"/>
      <c r="AA424" s="92"/>
      <c r="AB424" s="92"/>
      <c r="AC424" s="92"/>
      <c r="AD424" s="93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</row>
    <row r="425" spans="1:41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1" t="e">
        <f>VLOOKUP(Q425,[1]Sheet1!C$3:D$87,2,0)</f>
        <v>#N/A</v>
      </c>
      <c r="S425" s="136"/>
      <c r="Y425" s="92"/>
      <c r="Z425" s="92"/>
      <c r="AA425" s="92"/>
      <c r="AB425" s="92"/>
      <c r="AC425" s="92"/>
      <c r="AD425" s="93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</row>
    <row r="426" spans="1:41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1" t="e">
        <f>VLOOKUP(Q426,[1]Sheet1!C$3:D$87,2,0)</f>
        <v>#N/A</v>
      </c>
      <c r="S426" s="136"/>
      <c r="Y426" s="92"/>
      <c r="Z426" s="92"/>
      <c r="AA426" s="92"/>
      <c r="AB426" s="92"/>
      <c r="AC426" s="92"/>
      <c r="AD426" s="93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</row>
    <row r="427" spans="1:41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1" t="e">
        <f>VLOOKUP(Q427,[1]Sheet1!C$3:D$87,2,0)</f>
        <v>#N/A</v>
      </c>
      <c r="S427" s="136"/>
      <c r="Y427" s="92"/>
      <c r="Z427" s="92"/>
      <c r="AA427" s="92"/>
      <c r="AB427" s="92"/>
      <c r="AC427" s="92"/>
      <c r="AD427" s="93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1" t="e">
        <f>VLOOKUP(Q428,[1]Sheet1!C$3:D$87,2,0)</f>
        <v>#N/A</v>
      </c>
      <c r="S428" s="136"/>
      <c r="Y428" s="92"/>
      <c r="Z428" s="92"/>
      <c r="AA428" s="92"/>
      <c r="AB428" s="92"/>
      <c r="AC428" s="92"/>
      <c r="AD428" s="93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1" t="e">
        <f>VLOOKUP(Q429,[1]Sheet1!C$3:D$87,2,0)</f>
        <v>#N/A</v>
      </c>
      <c r="S429" s="136"/>
      <c r="Y429" s="92"/>
      <c r="Z429" s="92"/>
      <c r="AA429" s="92"/>
      <c r="AB429" s="92"/>
      <c r="AC429" s="92"/>
      <c r="AD429" s="93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1" t="e">
        <f>VLOOKUP(Q430,[1]Sheet1!C$3:D$87,2,0)</f>
        <v>#N/A</v>
      </c>
      <c r="S430" s="136"/>
      <c r="Y430" s="92"/>
      <c r="Z430" s="92"/>
      <c r="AA430" s="92"/>
      <c r="AB430" s="92"/>
      <c r="AC430" s="92"/>
      <c r="AD430" s="93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1" t="e">
        <f>VLOOKUP(Q431,[1]Sheet1!C$3:D$87,2,0)</f>
        <v>#N/A</v>
      </c>
      <c r="S431" s="136"/>
      <c r="Y431" s="92"/>
      <c r="Z431" s="92"/>
      <c r="AA431" s="92"/>
      <c r="AB431" s="92"/>
      <c r="AC431" s="92"/>
      <c r="AD431" s="93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1" t="e">
        <f>VLOOKUP(Q432,[1]Sheet1!C$3:D$87,2,0)</f>
        <v>#N/A</v>
      </c>
      <c r="S432" s="136"/>
      <c r="Y432" s="92"/>
      <c r="Z432" s="92"/>
      <c r="AA432" s="92"/>
      <c r="AB432" s="92"/>
      <c r="AC432" s="92"/>
      <c r="AD432" s="93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</row>
    <row r="433" spans="1:41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1" t="e">
        <f>VLOOKUP(Q433,[1]Sheet1!C$3:D$87,2,0)</f>
        <v>#N/A</v>
      </c>
      <c r="S433" s="136"/>
      <c r="Y433" s="92"/>
      <c r="Z433" s="92"/>
      <c r="AA433" s="92"/>
      <c r="AB433" s="92"/>
      <c r="AC433" s="92"/>
      <c r="AD433" s="93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</row>
    <row r="434" spans="1:41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1" t="e">
        <f>VLOOKUP(Q434,[1]Sheet1!C$3:D$87,2,0)</f>
        <v>#N/A</v>
      </c>
      <c r="S434" s="134"/>
      <c r="Y434" s="92"/>
      <c r="Z434" s="92"/>
      <c r="AA434" s="92"/>
      <c r="AB434" s="92"/>
      <c r="AC434" s="92"/>
      <c r="AD434" s="93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</row>
    <row r="435" spans="1:41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1" t="e">
        <f>VLOOKUP(Q435,[1]Sheet1!C$3:D$87,2,0)</f>
        <v>#N/A</v>
      </c>
      <c r="S435" s="136"/>
      <c r="Y435" s="92"/>
      <c r="Z435" s="92"/>
      <c r="AA435" s="92"/>
      <c r="AB435" s="92"/>
      <c r="AC435" s="92"/>
      <c r="AD435" s="93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</row>
    <row r="436" spans="1:41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1" t="e">
        <f>VLOOKUP(Q436,[1]Sheet1!C$3:D$87,2,0)</f>
        <v>#N/A</v>
      </c>
      <c r="S436" s="136"/>
      <c r="Y436" s="92"/>
      <c r="Z436" s="92"/>
      <c r="AA436" s="92"/>
      <c r="AB436" s="92"/>
      <c r="AC436" s="92"/>
      <c r="AD436" s="93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</row>
    <row r="437" spans="1:41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1" t="e">
        <f>VLOOKUP(Q437,[1]Sheet1!C$3:D$87,2,0)</f>
        <v>#N/A</v>
      </c>
      <c r="S437" s="136"/>
      <c r="Y437" s="92"/>
      <c r="Z437" s="92"/>
      <c r="AA437" s="92"/>
      <c r="AB437" s="92"/>
      <c r="AC437" s="92"/>
      <c r="AD437" s="93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</row>
    <row r="438" spans="1:41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1" t="e">
        <f>VLOOKUP(Q438,[1]Sheet1!C$3:D$87,2,0)</f>
        <v>#N/A</v>
      </c>
      <c r="S438" s="136"/>
      <c r="Y438" s="92"/>
      <c r="Z438" s="92"/>
      <c r="AA438" s="92"/>
      <c r="AB438" s="92"/>
      <c r="AC438" s="92"/>
      <c r="AD438" s="93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</row>
    <row r="439" spans="1:41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1" t="e">
        <f>VLOOKUP(Q439,[1]Sheet1!C$3:D$87,2,0)</f>
        <v>#N/A</v>
      </c>
      <c r="S439" s="136"/>
      <c r="Y439" s="92"/>
      <c r="Z439" s="92"/>
      <c r="AA439" s="92"/>
      <c r="AB439" s="92"/>
      <c r="AC439" s="92"/>
      <c r="AD439" s="93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</row>
    <row r="440" spans="1:41" ht="22.5" customHeight="1" x14ac:dyDescent="0.55000000000000004">
      <c r="A440" s="5"/>
      <c r="B440" s="52" t="s">
        <v>66</v>
      </c>
      <c r="C440" s="63"/>
      <c r="D440" s="115"/>
      <c r="E440" s="64"/>
      <c r="F440" s="64"/>
      <c r="G440" s="64"/>
      <c r="H440" s="66"/>
      <c r="I440" s="66"/>
      <c r="J440" s="66"/>
      <c r="K440" s="66"/>
      <c r="L440" s="101"/>
      <c r="M440" s="8"/>
      <c r="N440" s="87"/>
      <c r="O440" s="10"/>
      <c r="P440" s="10"/>
      <c r="Q440" s="11"/>
      <c r="R440" s="11" t="e">
        <f>VLOOKUP(Q440,[1]Sheet1!C$3:D$87,2,0)</f>
        <v>#N/A</v>
      </c>
      <c r="S440" s="136"/>
      <c r="Y440" s="92"/>
      <c r="Z440" s="92"/>
      <c r="AA440" s="92"/>
      <c r="AB440" s="92"/>
      <c r="AC440" s="92"/>
      <c r="AD440" s="93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</row>
    <row r="441" spans="1:41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7"/>
      <c r="O441" s="10"/>
      <c r="P441" s="10"/>
      <c r="Q441" s="11"/>
      <c r="R441" s="11" t="e">
        <f>VLOOKUP(Q441,[1]Sheet1!C$3:D$87,2,0)</f>
        <v>#N/A</v>
      </c>
      <c r="S441" s="136"/>
      <c r="Y441" s="92"/>
      <c r="Z441" s="92"/>
      <c r="AA441" s="92"/>
      <c r="AB441" s="92"/>
      <c r="AC441" s="92"/>
      <c r="AD441" s="93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</row>
    <row r="442" spans="1:41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7"/>
      <c r="O442" s="10"/>
      <c r="P442" s="10"/>
      <c r="Q442" s="11"/>
      <c r="R442" s="11" t="e">
        <f>VLOOKUP(Q442,[1]Sheet1!C$3:D$87,2,0)</f>
        <v>#N/A</v>
      </c>
      <c r="S442" s="136"/>
      <c r="Y442" s="92"/>
      <c r="Z442" s="92"/>
      <c r="AA442" s="92"/>
      <c r="AB442" s="92"/>
      <c r="AC442" s="92"/>
      <c r="AD442" s="93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</row>
    <row r="443" spans="1:41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1" t="e">
        <f>VLOOKUP(Q443,[1]Sheet1!C$3:D$87,2,0)</f>
        <v>#N/A</v>
      </c>
      <c r="S443" s="136"/>
      <c r="Y443" s="92"/>
      <c r="Z443" s="92"/>
      <c r="AA443" s="92"/>
      <c r="AB443" s="92"/>
      <c r="AC443" s="92"/>
      <c r="AD443" s="93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1" t="e">
        <f>VLOOKUP(Q444,[1]Sheet1!C$3:D$87,2,0)</f>
        <v>#N/A</v>
      </c>
      <c r="S444" s="136"/>
      <c r="Y444" s="92"/>
      <c r="Z444" s="92"/>
      <c r="AA444" s="92"/>
      <c r="AB444" s="92"/>
      <c r="AC444" s="92"/>
      <c r="AD444" s="93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1" t="e">
        <f>VLOOKUP(Q445,[1]Sheet1!C$3:D$87,2,0)</f>
        <v>#N/A</v>
      </c>
      <c r="S445" s="136"/>
      <c r="Y445" s="92"/>
      <c r="Z445" s="92"/>
      <c r="AA445" s="92"/>
      <c r="AB445" s="92"/>
      <c r="AC445" s="92"/>
      <c r="AD445" s="93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1" t="e">
        <f>VLOOKUP(Q446,[1]Sheet1!C$3:D$87,2,0)</f>
        <v>#N/A</v>
      </c>
      <c r="S446" s="136"/>
      <c r="Y446" s="92"/>
      <c r="Z446" s="92"/>
      <c r="AA446" s="92"/>
      <c r="AB446" s="92"/>
      <c r="AC446" s="92"/>
      <c r="AD446" s="93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86"/>
      <c r="O447" s="10"/>
      <c r="P447" s="10"/>
      <c r="Q447" s="11"/>
      <c r="R447" s="11" t="e">
        <f>VLOOKUP(Q447,[1]Sheet1!C$3:D$87,2,0)</f>
        <v>#N/A</v>
      </c>
      <c r="S447" s="136"/>
      <c r="Y447" s="92"/>
      <c r="Z447" s="92"/>
      <c r="AA447" s="92"/>
      <c r="AB447" s="92"/>
      <c r="AC447" s="92"/>
      <c r="AD447" s="93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86"/>
      <c r="O448" s="10"/>
      <c r="P448" s="10"/>
      <c r="Q448" s="11"/>
      <c r="R448" s="11" t="e">
        <f>VLOOKUP(Q448,[1]Sheet1!C$3:D$87,2,0)</f>
        <v>#N/A</v>
      </c>
      <c r="S448" s="136"/>
      <c r="Y448" s="92"/>
      <c r="Z448" s="92"/>
      <c r="AA448" s="92"/>
      <c r="AB448" s="92"/>
      <c r="AC448" s="92"/>
      <c r="AD448" s="93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</row>
    <row r="449" spans="1:41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86"/>
      <c r="O449" s="10"/>
      <c r="P449" s="10"/>
      <c r="Q449" s="11"/>
      <c r="R449" s="11" t="e">
        <f>VLOOKUP(Q449,[1]Sheet1!C$3:D$87,2,0)</f>
        <v>#N/A</v>
      </c>
      <c r="S449" s="136"/>
      <c r="Y449" s="92"/>
      <c r="Z449" s="92"/>
      <c r="AA449" s="92"/>
      <c r="AB449" s="92"/>
      <c r="AC449" s="92"/>
      <c r="AD449" s="93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</row>
    <row r="450" spans="1:41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1" t="e">
        <f>VLOOKUP(Q450,[1]Sheet1!C$3:D$87,2,0)</f>
        <v>#N/A</v>
      </c>
      <c r="S450" s="136"/>
      <c r="Y450" s="92"/>
      <c r="Z450" s="92"/>
      <c r="AA450" s="92"/>
      <c r="AB450" s="92"/>
      <c r="AC450" s="92"/>
      <c r="AD450" s="93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</row>
    <row r="451" spans="1:41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9"/>
      <c r="O451" s="10"/>
      <c r="P451" s="10"/>
      <c r="Q451" s="11"/>
      <c r="R451" s="11" t="e">
        <f>VLOOKUP(Q451,[1]Sheet1!C$3:D$87,2,0)</f>
        <v>#N/A</v>
      </c>
      <c r="S451" s="136"/>
      <c r="Y451" s="92"/>
      <c r="Z451" s="92"/>
      <c r="AA451" s="92"/>
      <c r="AB451" s="92"/>
      <c r="AC451" s="92"/>
      <c r="AD451" s="93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</row>
    <row r="452" spans="1:41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1" t="e">
        <f>VLOOKUP(Q452,[1]Sheet1!C$3:D$87,2,0)</f>
        <v>#N/A</v>
      </c>
      <c r="S452" s="136"/>
      <c r="Y452" s="92"/>
      <c r="Z452" s="92"/>
      <c r="AA452" s="92"/>
      <c r="AB452" s="92"/>
      <c r="AC452" s="92"/>
      <c r="AD452" s="93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</row>
    <row r="453" spans="1:41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1" t="e">
        <f>VLOOKUP(Q453,[1]Sheet1!C$3:D$87,2,0)</f>
        <v>#N/A</v>
      </c>
      <c r="S453" s="136"/>
      <c r="Y453" s="92"/>
      <c r="Z453" s="92"/>
      <c r="AA453" s="92"/>
      <c r="AB453" s="92"/>
      <c r="AC453" s="92"/>
      <c r="AD453" s="93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</row>
    <row r="454" spans="1:41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86"/>
      <c r="O454" s="10"/>
      <c r="P454" s="10"/>
      <c r="Q454" s="11"/>
      <c r="R454" s="11" t="e">
        <f>VLOOKUP(Q454,[1]Sheet1!C$3:D$87,2,0)</f>
        <v>#N/A</v>
      </c>
      <c r="S454" s="136"/>
      <c r="Y454" s="92"/>
      <c r="Z454" s="92"/>
      <c r="AA454" s="92"/>
      <c r="AB454" s="92"/>
      <c r="AC454" s="92"/>
      <c r="AD454" s="93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</row>
    <row r="455" spans="1:41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86"/>
      <c r="O455" s="10"/>
      <c r="P455" s="10"/>
      <c r="Q455" s="11"/>
      <c r="R455" s="11" t="e">
        <f>VLOOKUP(Q455,[1]Sheet1!C$3:D$87,2,0)</f>
        <v>#N/A</v>
      </c>
      <c r="S455" s="136"/>
      <c r="Y455" s="92"/>
      <c r="Z455" s="92"/>
      <c r="AA455" s="92"/>
      <c r="AB455" s="92"/>
      <c r="AC455" s="92"/>
      <c r="AD455" s="93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</row>
    <row r="456" spans="1:41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9"/>
      <c r="O456" s="10"/>
      <c r="P456" s="10"/>
      <c r="Q456" s="11"/>
      <c r="R456" s="11" t="e">
        <f>VLOOKUP(Q456,[1]Sheet1!C$3:D$87,2,0)</f>
        <v>#N/A</v>
      </c>
      <c r="S456" s="136"/>
      <c r="Y456" s="92"/>
      <c r="Z456" s="92"/>
      <c r="AA456" s="92"/>
      <c r="AB456" s="92"/>
      <c r="AC456" s="92"/>
      <c r="AD456" s="93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</row>
    <row r="457" spans="1:41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9"/>
      <c r="O457" s="10"/>
      <c r="P457" s="10"/>
      <c r="Q457" s="11"/>
      <c r="R457" s="11" t="e">
        <f>VLOOKUP(Q457,[1]Sheet1!C$3:D$87,2,0)</f>
        <v>#N/A</v>
      </c>
      <c r="S457" s="136"/>
      <c r="Y457" s="92"/>
      <c r="Z457" s="92"/>
      <c r="AA457" s="92"/>
      <c r="AB457" s="92"/>
      <c r="AC457" s="92"/>
      <c r="AD457" s="93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</row>
    <row r="458" spans="1:41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1" t="e">
        <f>VLOOKUP(Q458,[1]Sheet1!C$3:D$87,2,0)</f>
        <v>#N/A</v>
      </c>
      <c r="S458" s="136"/>
      <c r="Y458" s="92"/>
      <c r="Z458" s="92"/>
      <c r="AA458" s="92"/>
      <c r="AB458" s="92"/>
      <c r="AC458" s="92"/>
      <c r="AD458" s="93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</row>
    <row r="459" spans="1:41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1" t="e">
        <f>VLOOKUP(Q459,[1]Sheet1!C$3:D$87,2,0)</f>
        <v>#N/A</v>
      </c>
      <c r="S459" s="136"/>
      <c r="Y459" s="92"/>
      <c r="Z459" s="92"/>
      <c r="AA459" s="92"/>
      <c r="AB459" s="92"/>
      <c r="AC459" s="92"/>
      <c r="AD459" s="93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</row>
    <row r="460" spans="1:41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86"/>
      <c r="O460" s="10"/>
      <c r="P460" s="10"/>
      <c r="Q460" s="11"/>
      <c r="R460" s="11" t="e">
        <f>VLOOKUP(Q460,[1]Sheet1!C$3:D$87,2,0)</f>
        <v>#N/A</v>
      </c>
      <c r="S460" s="136"/>
      <c r="Y460" s="92"/>
      <c r="Z460" s="92"/>
      <c r="AA460" s="92"/>
      <c r="AB460" s="92"/>
      <c r="AC460" s="92"/>
      <c r="AD460" s="93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</row>
    <row r="461" spans="1:41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/>
      <c r="N461" s="86"/>
      <c r="O461" s="10"/>
      <c r="P461" s="10"/>
      <c r="Q461" s="11"/>
      <c r="R461" s="11" t="e">
        <f>VLOOKUP(Q461,[1]Sheet1!C$3:D$87,2,0)</f>
        <v>#N/A</v>
      </c>
      <c r="S461" s="136"/>
      <c r="Y461" s="92"/>
      <c r="Z461" s="92"/>
      <c r="AA461" s="92"/>
      <c r="AB461" s="92"/>
      <c r="AC461" s="92"/>
      <c r="AD461" s="93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</row>
    <row r="462" spans="1:41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/>
      <c r="N462" s="9"/>
      <c r="O462" s="10"/>
      <c r="P462" s="10"/>
      <c r="Q462" s="11"/>
      <c r="R462" s="11" t="e">
        <f>VLOOKUP(Q462,[1]Sheet1!C$3:D$87,2,0)</f>
        <v>#N/A</v>
      </c>
      <c r="S462" s="136"/>
      <c r="Y462" s="92"/>
      <c r="Z462" s="92"/>
      <c r="AA462" s="92"/>
      <c r="AB462" s="92"/>
      <c r="AC462" s="92"/>
      <c r="AD462" s="93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</row>
    <row r="463" spans="1:41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/>
      <c r="N463" s="9"/>
      <c r="O463" s="10"/>
      <c r="P463" s="10"/>
      <c r="Q463" s="11"/>
      <c r="R463" s="11" t="e">
        <f>VLOOKUP(Q463,[1]Sheet1!C$3:D$87,2,0)</f>
        <v>#N/A</v>
      </c>
      <c r="S463" s="136"/>
      <c r="Y463" s="92"/>
      <c r="Z463" s="92"/>
      <c r="AA463" s="92"/>
      <c r="AB463" s="92"/>
      <c r="AC463" s="92"/>
      <c r="AD463" s="93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</row>
    <row r="464" spans="1:41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1" t="e">
        <f>VLOOKUP(Q464,[1]Sheet1!C$3:D$87,2,0)</f>
        <v>#N/A</v>
      </c>
      <c r="S464" s="136"/>
      <c r="Y464" s="92"/>
      <c r="Z464" s="92"/>
      <c r="AA464" s="92"/>
      <c r="AB464" s="92"/>
      <c r="AC464" s="92"/>
      <c r="AD464" s="93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</row>
    <row r="465" spans="1:41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1" t="e">
        <f>VLOOKUP(Q465,[1]Sheet1!C$3:D$87,2,0)</f>
        <v>#N/A</v>
      </c>
      <c r="S465" s="136"/>
      <c r="Y465" s="92"/>
      <c r="Z465" s="92"/>
      <c r="AA465" s="92"/>
      <c r="AB465" s="92"/>
      <c r="AC465" s="92"/>
      <c r="AD465" s="93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</row>
    <row r="466" spans="1:41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1" t="e">
        <f>VLOOKUP(Q466,[1]Sheet1!C$3:D$87,2,0)</f>
        <v>#N/A</v>
      </c>
      <c r="S466" s="136"/>
      <c r="Y466" s="92"/>
      <c r="Z466" s="92"/>
      <c r="AA466" s="92"/>
      <c r="AB466" s="92"/>
      <c r="AC466" s="92"/>
      <c r="AD466" s="93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</row>
    <row r="467" spans="1:41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1" t="e">
        <f>VLOOKUP(Q467,[1]Sheet1!C$3:D$87,2,0)</f>
        <v>#N/A</v>
      </c>
      <c r="S467" s="136"/>
      <c r="Y467" s="92"/>
      <c r="Z467" s="92"/>
      <c r="AA467" s="92"/>
      <c r="AB467" s="92"/>
      <c r="AC467" s="92"/>
      <c r="AD467" s="93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</row>
    <row r="468" spans="1:41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86"/>
      <c r="O468" s="10"/>
      <c r="P468" s="10"/>
      <c r="Q468" s="11"/>
      <c r="R468" s="11" t="e">
        <f>VLOOKUP(Q468,[1]Sheet1!C$3:D$87,2,0)</f>
        <v>#N/A</v>
      </c>
      <c r="S468" s="136"/>
      <c r="Y468" s="92"/>
      <c r="Z468" s="92"/>
      <c r="AA468" s="92"/>
      <c r="AB468" s="92"/>
      <c r="AC468" s="92"/>
      <c r="AD468" s="93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</row>
    <row r="469" spans="1:41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86"/>
      <c r="O469" s="10"/>
      <c r="P469" s="10"/>
      <c r="Q469" s="11"/>
      <c r="R469" s="11" t="e">
        <f>VLOOKUP(Q469,[1]Sheet1!C$3:D$87,2,0)</f>
        <v>#N/A</v>
      </c>
      <c r="S469" s="136"/>
      <c r="Y469" s="92"/>
      <c r="Z469" s="92"/>
      <c r="AA469" s="92"/>
      <c r="AB469" s="92"/>
      <c r="AC469" s="92"/>
      <c r="AD469" s="93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</row>
    <row r="470" spans="1:41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86"/>
      <c r="O470" s="10"/>
      <c r="P470" s="10"/>
      <c r="Q470" s="11"/>
      <c r="R470" s="11" t="e">
        <f>VLOOKUP(Q470,[1]Sheet1!C$3:D$87,2,0)</f>
        <v>#N/A</v>
      </c>
      <c r="S470" s="136"/>
      <c r="Y470" s="92"/>
      <c r="Z470" s="92"/>
      <c r="AA470" s="92"/>
      <c r="AB470" s="92"/>
      <c r="AC470" s="92"/>
      <c r="AD470" s="93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</row>
    <row r="471" spans="1:41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86"/>
      <c r="O471" s="10"/>
      <c r="P471" s="10"/>
      <c r="Q471" s="11"/>
      <c r="R471" s="11" t="e">
        <f>VLOOKUP(Q471,[1]Sheet1!C$3:D$87,2,0)</f>
        <v>#N/A</v>
      </c>
      <c r="S471" s="136"/>
      <c r="Y471" s="92"/>
      <c r="Z471" s="92"/>
      <c r="AA471" s="92"/>
      <c r="AB471" s="92"/>
      <c r="AC471" s="92"/>
      <c r="AD471" s="93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</row>
    <row r="472" spans="1:41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1" t="e">
        <f>VLOOKUP(Q472,[1]Sheet1!C$3:D$87,2,0)</f>
        <v>#N/A</v>
      </c>
      <c r="S472" s="136"/>
      <c r="Y472" s="92"/>
      <c r="Z472" s="92"/>
      <c r="AA472" s="92"/>
      <c r="AB472" s="92"/>
      <c r="AC472" s="92"/>
      <c r="AD472" s="93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</row>
    <row r="473" spans="1:41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1" t="e">
        <f>VLOOKUP(Q473,[1]Sheet1!C$3:D$87,2,0)</f>
        <v>#N/A</v>
      </c>
      <c r="S473" s="136"/>
      <c r="Y473" s="92"/>
      <c r="Z473" s="92"/>
      <c r="AA473" s="92"/>
      <c r="AB473" s="92"/>
      <c r="AC473" s="92"/>
      <c r="AD473" s="93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</row>
    <row r="474" spans="1:41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1" t="e">
        <f>VLOOKUP(Q474,[1]Sheet1!C$3:D$87,2,0)</f>
        <v>#N/A</v>
      </c>
      <c r="S474" s="136"/>
      <c r="Y474" s="92"/>
      <c r="Z474" s="92"/>
      <c r="AA474" s="92"/>
      <c r="AB474" s="92"/>
      <c r="AC474" s="92"/>
      <c r="AD474" s="93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</row>
    <row r="475" spans="1:41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1" t="e">
        <f>VLOOKUP(Q475,[1]Sheet1!C$3:D$87,2,0)</f>
        <v>#N/A</v>
      </c>
      <c r="S475" s="136"/>
      <c r="Y475" s="92"/>
      <c r="Z475" s="92"/>
      <c r="AA475" s="92"/>
      <c r="AB475" s="92"/>
      <c r="AC475" s="92"/>
      <c r="AD475" s="93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</row>
    <row r="476" spans="1:41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1" t="e">
        <f>VLOOKUP(Q476,[1]Sheet1!C$3:D$87,2,0)</f>
        <v>#N/A</v>
      </c>
      <c r="S476" s="136"/>
      <c r="Y476" s="92"/>
      <c r="Z476" s="92"/>
      <c r="AA476" s="92"/>
      <c r="AB476" s="92"/>
      <c r="AC476" s="92"/>
      <c r="AD476" s="93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</row>
    <row r="477" spans="1:41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 t="s">
        <v>66</v>
      </c>
      <c r="N477" s="9"/>
      <c r="O477" s="10"/>
      <c r="P477" s="10"/>
      <c r="Q477" s="11"/>
      <c r="R477" s="11" t="e">
        <f>VLOOKUP(Q477,[1]Sheet1!C$3:D$87,2,0)</f>
        <v>#N/A</v>
      </c>
      <c r="S477" s="136"/>
      <c r="Y477" s="92"/>
      <c r="Z477" s="92"/>
      <c r="AA477" s="92"/>
      <c r="AB477" s="92"/>
      <c r="AC477" s="92"/>
      <c r="AD477" s="93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</row>
    <row r="478" spans="1:41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 t="s">
        <v>66</v>
      </c>
      <c r="N478" s="9"/>
      <c r="O478" s="10"/>
      <c r="P478" s="10"/>
      <c r="Q478" s="11"/>
      <c r="R478" s="11" t="e">
        <f>VLOOKUP(Q478,[1]Sheet1!C$3:D$87,2,0)</f>
        <v>#N/A</v>
      </c>
      <c r="S478" s="136"/>
      <c r="Y478" s="92"/>
      <c r="Z478" s="92"/>
      <c r="AA478" s="92"/>
      <c r="AB478" s="92"/>
      <c r="AC478" s="92"/>
      <c r="AD478" s="93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</row>
    <row r="479" spans="1:41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 t="s">
        <v>66</v>
      </c>
      <c r="N479" s="9"/>
      <c r="O479" s="10"/>
      <c r="P479" s="10"/>
      <c r="Q479" s="11"/>
      <c r="R479" s="11" t="e">
        <f>VLOOKUP(Q479,[1]Sheet1!C$3:D$87,2,0)</f>
        <v>#N/A</v>
      </c>
      <c r="S479" s="136"/>
      <c r="Y479" s="92"/>
      <c r="Z479" s="92"/>
      <c r="AA479" s="92"/>
      <c r="AB479" s="92"/>
      <c r="AC479" s="92"/>
      <c r="AD479" s="93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</row>
    <row r="480" spans="1:41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1" t="e">
        <f>VLOOKUP(Q480,[1]Sheet1!C$3:D$87,2,0)</f>
        <v>#N/A</v>
      </c>
      <c r="S480" s="136"/>
      <c r="Y480" s="92"/>
      <c r="Z480" s="92"/>
      <c r="AA480" s="92"/>
      <c r="AB480" s="92"/>
      <c r="AC480" s="92"/>
      <c r="AD480" s="93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</row>
    <row r="481" spans="1:41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11" t="e">
        <f>VLOOKUP(Q481,[1]Sheet1!C$3:D$87,2,0)</f>
        <v>#N/A</v>
      </c>
      <c r="S481" s="134"/>
      <c r="Y481" s="92"/>
      <c r="Z481" s="92"/>
      <c r="AA481" s="92"/>
      <c r="AB481" s="92"/>
      <c r="AC481" s="92"/>
      <c r="AD481" s="93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</row>
    <row r="482" spans="1:41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11" t="e">
        <f>VLOOKUP(Q482,[1]Sheet1!C$3:D$87,2,0)</f>
        <v>#N/A</v>
      </c>
      <c r="S482" s="134"/>
      <c r="T482" s="3"/>
      <c r="U482" s="3"/>
      <c r="V482" s="3"/>
      <c r="W482" s="3"/>
      <c r="Y482" s="92"/>
      <c r="Z482" s="92"/>
      <c r="AA482" s="92"/>
      <c r="AB482" s="94"/>
      <c r="AC482" s="92"/>
      <c r="AD482" s="93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</row>
    <row r="483" spans="1:41" ht="22.5" customHeight="1" x14ac:dyDescent="0.55000000000000004">
      <c r="A483" s="5"/>
      <c r="B483" s="52" t="s">
        <v>66</v>
      </c>
      <c r="C483" s="63"/>
      <c r="D483" s="64"/>
      <c r="E483" s="64"/>
      <c r="F483" s="64"/>
      <c r="G483" s="64"/>
      <c r="H483" s="65"/>
      <c r="I483" s="66"/>
      <c r="J483" s="66"/>
      <c r="K483" s="66"/>
      <c r="L483" s="101"/>
      <c r="M483" s="8"/>
      <c r="N483" s="16"/>
      <c r="O483" s="10"/>
      <c r="P483" s="10"/>
      <c r="Q483" s="11"/>
      <c r="R483" s="11" t="e">
        <f>VLOOKUP(Q483,[1]Sheet1!C$3:D$87,2,0)</f>
        <v>#N/A</v>
      </c>
      <c r="S483" s="134"/>
      <c r="T483" s="3"/>
      <c r="U483" s="3"/>
      <c r="V483" s="3"/>
      <c r="W483" s="3"/>
      <c r="Y483" s="92"/>
      <c r="Z483" s="92"/>
      <c r="AA483" s="92"/>
      <c r="AB483" s="94"/>
      <c r="AC483" s="92"/>
      <c r="AD483" s="93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</row>
    <row r="484" spans="1:41" ht="22.5" customHeight="1" x14ac:dyDescent="0.55000000000000004">
      <c r="A484" s="5"/>
      <c r="B484" s="52" t="s">
        <v>66</v>
      </c>
      <c r="C484" s="63"/>
      <c r="D484" s="64"/>
      <c r="E484" s="64"/>
      <c r="F484" s="66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1" t="e">
        <f>VLOOKUP(Q484,[1]Sheet1!C$3:D$87,2,0)</f>
        <v>#N/A</v>
      </c>
      <c r="S484" s="134"/>
      <c r="T484" s="3"/>
      <c r="U484" s="3"/>
      <c r="V484" s="3"/>
      <c r="W484" s="3"/>
      <c r="Y484" s="92"/>
      <c r="Z484" s="92"/>
      <c r="AA484" s="92"/>
      <c r="AB484" s="94"/>
      <c r="AC484" s="92"/>
      <c r="AD484" s="93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</row>
    <row r="485" spans="1:41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1" t="e">
        <f>VLOOKUP(Q485,[1]Sheet1!C$3:D$87,2,0)</f>
        <v>#N/A</v>
      </c>
      <c r="S485" s="134"/>
      <c r="T485" s="3"/>
      <c r="U485" s="3"/>
      <c r="V485" s="3"/>
      <c r="W485" s="3"/>
      <c r="Y485" s="92"/>
      <c r="Z485" s="92"/>
      <c r="AA485" s="92"/>
      <c r="AB485" s="94"/>
      <c r="AC485" s="92"/>
      <c r="AD485" s="93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</row>
    <row r="486" spans="1:41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1" t="e">
        <f>VLOOKUP(Q486,[1]Sheet1!C$3:D$87,2,0)</f>
        <v>#N/A</v>
      </c>
      <c r="S486" s="134"/>
      <c r="T486" s="3"/>
      <c r="U486" s="3"/>
      <c r="V486" s="3"/>
      <c r="W486" s="3"/>
      <c r="Y486" s="92"/>
      <c r="Z486" s="92"/>
      <c r="AA486" s="92"/>
      <c r="AB486" s="94"/>
      <c r="AC486" s="92"/>
      <c r="AD486" s="93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</row>
    <row r="487" spans="1:41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9"/>
      <c r="O487" s="10"/>
      <c r="P487" s="10"/>
      <c r="Q487" s="11"/>
      <c r="R487" s="11" t="e">
        <f>VLOOKUP(Q487,[1]Sheet1!C$3:D$87,2,0)</f>
        <v>#N/A</v>
      </c>
      <c r="S487" s="136"/>
      <c r="T487" s="3"/>
      <c r="U487" s="3"/>
      <c r="V487" s="3"/>
      <c r="W487" s="3"/>
      <c r="Y487" s="92"/>
      <c r="Z487" s="92"/>
      <c r="AA487" s="92"/>
      <c r="AB487" s="94"/>
      <c r="AC487" s="92"/>
      <c r="AD487" s="93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</row>
    <row r="488" spans="1:41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9"/>
      <c r="O488" s="10"/>
      <c r="P488" s="10"/>
      <c r="Q488" s="11"/>
      <c r="R488" s="11" t="e">
        <f>VLOOKUP(Q488,[1]Sheet1!C$3:D$87,2,0)</f>
        <v>#N/A</v>
      </c>
      <c r="S488" s="136"/>
      <c r="T488" s="3"/>
      <c r="U488" s="3"/>
      <c r="V488" s="3"/>
      <c r="W488" s="3"/>
      <c r="Y488" s="92"/>
      <c r="Z488" s="92"/>
      <c r="AA488" s="92"/>
      <c r="AB488" s="94"/>
      <c r="AC488" s="92"/>
      <c r="AD488" s="93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</row>
    <row r="489" spans="1:41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9"/>
      <c r="O489" s="10"/>
      <c r="P489" s="10"/>
      <c r="Q489" s="11"/>
      <c r="R489" s="11" t="e">
        <f>VLOOKUP(Q489,[1]Sheet1!C$3:D$87,2,0)</f>
        <v>#N/A</v>
      </c>
      <c r="S489" s="136"/>
      <c r="T489" s="3"/>
      <c r="U489" s="3"/>
      <c r="V489" s="3"/>
      <c r="W489" s="3"/>
      <c r="Y489" s="92"/>
      <c r="Z489" s="92"/>
      <c r="AA489" s="92"/>
      <c r="AB489" s="94"/>
      <c r="AC489" s="92"/>
      <c r="AD489" s="93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</row>
    <row r="490" spans="1:41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1" t="e">
        <f>VLOOKUP(Q490,[1]Sheet1!C$3:D$87,2,0)</f>
        <v>#N/A</v>
      </c>
      <c r="S490" s="136"/>
      <c r="T490" s="3"/>
      <c r="U490" s="3"/>
      <c r="V490" s="3"/>
      <c r="W490" s="3"/>
      <c r="Y490" s="92"/>
      <c r="Z490" s="92"/>
      <c r="AA490" s="92"/>
      <c r="AB490" s="94"/>
      <c r="AC490" s="92"/>
      <c r="AD490" s="93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</row>
    <row r="491" spans="1:41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6"/>
      <c r="O491" s="10"/>
      <c r="P491" s="10"/>
      <c r="Q491" s="11"/>
      <c r="R491" s="11" t="e">
        <f>VLOOKUP(Q491,[1]Sheet1!C$3:D$87,2,0)</f>
        <v>#N/A</v>
      </c>
      <c r="S491" s="136"/>
      <c r="T491" s="3"/>
      <c r="U491" s="3"/>
      <c r="V491" s="3"/>
      <c r="W491" s="3"/>
      <c r="Y491" s="92"/>
      <c r="Z491" s="92"/>
      <c r="AA491" s="92"/>
      <c r="AB491" s="94"/>
      <c r="AC491" s="92"/>
      <c r="AD491" s="93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</row>
    <row r="492" spans="1:41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6"/>
      <c r="O492" s="10"/>
      <c r="P492" s="10"/>
      <c r="Q492" s="11"/>
      <c r="R492" s="11" t="e">
        <f>VLOOKUP(Q492,[1]Sheet1!C$3:D$87,2,0)</f>
        <v>#N/A</v>
      </c>
      <c r="S492" s="136"/>
      <c r="T492" s="3"/>
      <c r="U492" s="3"/>
      <c r="V492" s="3"/>
      <c r="W492" s="3"/>
      <c r="Y492" s="92"/>
      <c r="Z492" s="92"/>
      <c r="AA492" s="92"/>
      <c r="AB492" s="94"/>
      <c r="AC492" s="92"/>
      <c r="AD492" s="93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</row>
    <row r="493" spans="1:41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1" t="e">
        <f>VLOOKUP(Q493,[1]Sheet1!C$3:D$87,2,0)</f>
        <v>#N/A</v>
      </c>
      <c r="S493" s="136"/>
      <c r="T493" s="3"/>
      <c r="U493" s="3"/>
      <c r="V493" s="3"/>
      <c r="W493" s="3"/>
      <c r="Y493" s="92"/>
      <c r="Z493" s="92"/>
      <c r="AA493" s="92"/>
      <c r="AB493" s="94"/>
      <c r="AC493" s="92"/>
      <c r="AD493" s="93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</row>
    <row r="494" spans="1:41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6"/>
      <c r="O494" s="10"/>
      <c r="P494" s="10"/>
      <c r="Q494" s="11"/>
      <c r="R494" s="11" t="e">
        <f>VLOOKUP(Q494,[1]Sheet1!C$3:D$87,2,0)</f>
        <v>#N/A</v>
      </c>
      <c r="S494" s="136"/>
      <c r="T494" s="3"/>
      <c r="U494" s="3"/>
      <c r="V494" s="3"/>
      <c r="W494" s="3"/>
      <c r="Y494" s="92"/>
      <c r="Z494" s="92"/>
      <c r="AA494" s="92"/>
      <c r="AB494" s="94"/>
      <c r="AC494" s="92"/>
      <c r="AD494" s="93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</row>
    <row r="495" spans="1:41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7"/>
      <c r="O495" s="10"/>
      <c r="P495" s="10"/>
      <c r="Q495" s="11"/>
      <c r="R495" s="11" t="e">
        <f>VLOOKUP(Q495,[1]Sheet1!C$3:D$87,2,0)</f>
        <v>#N/A</v>
      </c>
      <c r="S495" s="136"/>
      <c r="T495" s="3"/>
      <c r="U495" s="3"/>
      <c r="V495" s="3"/>
      <c r="W495" s="3"/>
      <c r="Y495" s="92"/>
      <c r="Z495" s="92"/>
      <c r="AA495" s="92"/>
      <c r="AB495" s="94"/>
      <c r="AC495" s="92"/>
      <c r="AD495" s="93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</row>
    <row r="496" spans="1:41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87"/>
      <c r="O496" s="10"/>
      <c r="P496" s="10"/>
      <c r="Q496" s="11"/>
      <c r="R496" s="11" t="e">
        <f>VLOOKUP(Q496,[1]Sheet1!C$3:D$87,2,0)</f>
        <v>#N/A</v>
      </c>
      <c r="S496" s="136"/>
      <c r="T496" s="3"/>
      <c r="U496" s="3"/>
      <c r="V496" s="3"/>
      <c r="W496" s="3"/>
      <c r="Y496" s="92"/>
      <c r="Z496" s="92"/>
      <c r="AA496" s="92"/>
      <c r="AB496" s="94"/>
      <c r="AC496" s="92"/>
      <c r="AD496" s="93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</row>
    <row r="497" spans="1:41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87"/>
      <c r="O497" s="10"/>
      <c r="P497" s="10"/>
      <c r="Q497" s="11"/>
      <c r="R497" s="11" t="e">
        <f>VLOOKUP(Q497,[1]Sheet1!C$3:D$87,2,0)</f>
        <v>#N/A</v>
      </c>
      <c r="S497" s="136"/>
      <c r="T497" s="3"/>
      <c r="U497" s="3"/>
      <c r="V497" s="3"/>
      <c r="W497" s="3"/>
      <c r="Y497" s="92"/>
      <c r="Z497" s="92"/>
      <c r="AA497" s="92"/>
      <c r="AB497" s="94"/>
      <c r="AC497" s="92"/>
      <c r="AD497" s="93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</row>
    <row r="498" spans="1:41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87"/>
      <c r="O498" s="10"/>
      <c r="P498" s="10"/>
      <c r="Q498" s="11"/>
      <c r="R498" s="11" t="e">
        <f>VLOOKUP(Q498,[1]Sheet1!C$3:D$87,2,0)</f>
        <v>#N/A</v>
      </c>
      <c r="S498" s="136"/>
      <c r="T498" s="3"/>
      <c r="U498" s="3"/>
      <c r="V498" s="3"/>
      <c r="W498" s="3"/>
      <c r="Y498" s="92"/>
      <c r="Z498" s="92"/>
      <c r="AA498" s="92"/>
      <c r="AB498" s="94"/>
      <c r="AC498" s="92"/>
      <c r="AD498" s="93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</row>
    <row r="499" spans="1:41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11" t="e">
        <f>VLOOKUP(Q499,[1]Sheet1!C$3:D$87,2,0)</f>
        <v>#N/A</v>
      </c>
      <c r="S499" s="134"/>
      <c r="T499" s="3"/>
      <c r="U499" s="3"/>
      <c r="V499" s="3"/>
      <c r="W499" s="3"/>
      <c r="Y499" s="92"/>
      <c r="Z499" s="92"/>
      <c r="AA499" s="92"/>
      <c r="AB499" s="94"/>
      <c r="AC499" s="92"/>
      <c r="AD499" s="93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</row>
    <row r="500" spans="1:41" ht="22.5" customHeight="1" x14ac:dyDescent="0.55000000000000004">
      <c r="A500" s="5"/>
      <c r="B500" s="52" t="s">
        <v>66</v>
      </c>
      <c r="C500" s="63"/>
      <c r="D500" s="64"/>
      <c r="E500" s="64"/>
      <c r="F500" s="64"/>
      <c r="G500" s="64"/>
      <c r="H500" s="65"/>
      <c r="I500" s="66"/>
      <c r="J500" s="66"/>
      <c r="K500" s="66"/>
      <c r="L500" s="101"/>
      <c r="M500" s="8"/>
      <c r="N500" s="9"/>
      <c r="O500" s="10"/>
      <c r="P500" s="10"/>
      <c r="Q500" s="11"/>
      <c r="R500" s="11" t="e">
        <f>VLOOKUP(Q500,[1]Sheet1!C$3:D$87,2,0)</f>
        <v>#N/A</v>
      </c>
      <c r="S500" s="134"/>
      <c r="T500" s="3"/>
      <c r="U500" s="3"/>
      <c r="V500" s="3"/>
      <c r="W500" s="3"/>
      <c r="Y500" s="92"/>
      <c r="Z500" s="92"/>
      <c r="AA500" s="92"/>
      <c r="AB500" s="94"/>
      <c r="AC500" s="92"/>
      <c r="AD500" s="93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</row>
    <row r="501" spans="1:41" ht="22.5" customHeight="1" x14ac:dyDescent="0.55000000000000004">
      <c r="A501" s="5"/>
      <c r="B501" s="52" t="s">
        <v>66</v>
      </c>
      <c r="C501" s="63"/>
      <c r="D501" s="64"/>
      <c r="E501" s="64"/>
      <c r="F501" s="65"/>
      <c r="G501" s="66"/>
      <c r="H501" s="66"/>
      <c r="I501" s="66"/>
      <c r="J501" s="66"/>
      <c r="K501" s="66"/>
      <c r="L501" s="101"/>
      <c r="M501" s="8"/>
      <c r="N501" s="9"/>
      <c r="O501" s="10"/>
      <c r="P501" s="10"/>
      <c r="Q501" s="11"/>
      <c r="R501" s="11" t="e">
        <f>VLOOKUP(Q501,[1]Sheet1!C$3:D$87,2,0)</f>
        <v>#N/A</v>
      </c>
      <c r="S501" s="134"/>
      <c r="T501" s="3"/>
      <c r="U501" s="3"/>
      <c r="V501" s="3"/>
      <c r="W501" s="3"/>
      <c r="Y501" s="92"/>
      <c r="Z501" s="92"/>
      <c r="AA501" s="92"/>
      <c r="AB501" s="94"/>
      <c r="AC501" s="92"/>
      <c r="AD501" s="93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</row>
    <row r="502" spans="1:41" ht="22.5" customHeight="1" x14ac:dyDescent="0.55000000000000004">
      <c r="A502" s="5"/>
      <c r="B502" s="52" t="s">
        <v>66</v>
      </c>
      <c r="C502" s="63"/>
      <c r="D502" s="64"/>
      <c r="E502" s="64"/>
      <c r="F502" s="65"/>
      <c r="G502" s="66"/>
      <c r="H502" s="66"/>
      <c r="I502" s="66"/>
      <c r="J502" s="66"/>
      <c r="K502" s="66"/>
      <c r="L502" s="101"/>
      <c r="M502" s="8"/>
      <c r="N502" s="9"/>
      <c r="O502" s="10"/>
      <c r="P502" s="10"/>
      <c r="Q502" s="11"/>
      <c r="R502" s="11" t="e">
        <f>VLOOKUP(Q502,[1]Sheet1!C$3:D$87,2,0)</f>
        <v>#N/A</v>
      </c>
      <c r="S502" s="134"/>
      <c r="T502" s="3"/>
      <c r="U502" s="3"/>
      <c r="V502" s="3"/>
      <c r="W502" s="3"/>
      <c r="Y502" s="92"/>
      <c r="Z502" s="92"/>
      <c r="AA502" s="92"/>
      <c r="AB502" s="94"/>
      <c r="AC502" s="92"/>
      <c r="AD502" s="93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</row>
    <row r="503" spans="1:41" ht="22.5" customHeight="1" x14ac:dyDescent="0.55000000000000004">
      <c r="A503" s="5"/>
      <c r="B503" s="52" t="s">
        <v>66</v>
      </c>
      <c r="C503" s="63"/>
      <c r="D503" s="64"/>
      <c r="E503" s="64"/>
      <c r="F503" s="65"/>
      <c r="G503" s="66"/>
      <c r="H503" s="66"/>
      <c r="I503" s="66"/>
      <c r="J503" s="66"/>
      <c r="K503" s="66"/>
      <c r="L503" s="101"/>
      <c r="M503" s="8"/>
      <c r="N503" s="9"/>
      <c r="O503" s="10"/>
      <c r="P503" s="10"/>
      <c r="Q503" s="11"/>
      <c r="R503" s="11" t="e">
        <f>VLOOKUP(Q503,[1]Sheet1!C$3:D$87,2,0)</f>
        <v>#N/A</v>
      </c>
      <c r="S503" s="134"/>
      <c r="T503" s="3"/>
      <c r="U503" s="3"/>
      <c r="V503" s="3"/>
      <c r="W503" s="3"/>
      <c r="Y503" s="92"/>
      <c r="Z503" s="92"/>
      <c r="AA503" s="92"/>
      <c r="AB503" s="94"/>
      <c r="AC503" s="92"/>
      <c r="AD503" s="93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</row>
    <row r="504" spans="1:41" ht="22.5" customHeight="1" x14ac:dyDescent="0.55000000000000004">
      <c r="A504" s="5"/>
      <c r="B504" s="52" t="s">
        <v>66</v>
      </c>
      <c r="C504" s="63"/>
      <c r="D504" s="66"/>
      <c r="E504" s="64"/>
      <c r="F504" s="66"/>
      <c r="G504" s="70"/>
      <c r="H504" s="66"/>
      <c r="I504" s="66"/>
      <c r="J504" s="66"/>
      <c r="K504" s="66"/>
      <c r="L504" s="101"/>
      <c r="M504" s="8"/>
      <c r="N504" s="86"/>
      <c r="O504" s="10"/>
      <c r="P504" s="10"/>
      <c r="Q504" s="11"/>
      <c r="R504" s="11" t="e">
        <f>VLOOKUP(Q504,[1]Sheet1!C$3:D$87,2,0)</f>
        <v>#N/A</v>
      </c>
      <c r="S504" s="134"/>
      <c r="T504" s="3"/>
      <c r="U504" s="3"/>
      <c r="V504" s="3"/>
      <c r="W504" s="3"/>
      <c r="Y504" s="92"/>
      <c r="Z504" s="92"/>
      <c r="AA504" s="92"/>
      <c r="AB504" s="94"/>
      <c r="AC504" s="92"/>
      <c r="AD504" s="93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</row>
    <row r="505" spans="1:41" ht="22.5" customHeight="1" x14ac:dyDescent="0.55000000000000004">
      <c r="A505" s="5"/>
      <c r="B505" s="52" t="s">
        <v>66</v>
      </c>
      <c r="C505" s="102"/>
      <c r="D505" s="103"/>
      <c r="E505" s="103"/>
      <c r="F505" s="103"/>
      <c r="G505" s="104"/>
      <c r="H505" s="103"/>
      <c r="I505" s="103"/>
      <c r="J505" s="103"/>
      <c r="K505" s="103"/>
      <c r="L505" s="105"/>
      <c r="M505" s="8"/>
      <c r="N505" s="86"/>
      <c r="O505" s="10"/>
      <c r="P505" s="10"/>
      <c r="Q505" s="11"/>
      <c r="R505" s="11" t="e">
        <f>VLOOKUP(Q505,[1]Sheet1!C$3:D$87,2,0)</f>
        <v>#N/A</v>
      </c>
      <c r="S505" s="136"/>
      <c r="T505" s="3"/>
      <c r="U505" s="3"/>
      <c r="V505" s="3"/>
      <c r="W505" s="3"/>
      <c r="Y505" s="92"/>
      <c r="Z505" s="92"/>
      <c r="AA505" s="92"/>
      <c r="AB505" s="94"/>
      <c r="AC505" s="92"/>
      <c r="AD505" s="93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</row>
    <row r="506" spans="1:41" ht="22.5" customHeight="1" x14ac:dyDescent="0.55000000000000004">
      <c r="A506" s="5"/>
      <c r="B506" s="52" t="s">
        <v>66</v>
      </c>
      <c r="C506" s="88"/>
      <c r="D506" s="60"/>
      <c r="E506" s="89"/>
      <c r="F506" s="89"/>
      <c r="H506" s="29"/>
      <c r="I506" s="89"/>
      <c r="J506" s="89"/>
      <c r="K506" s="89"/>
      <c r="L506" s="22"/>
      <c r="M506" s="8"/>
      <c r="N506" s="86"/>
      <c r="O506" s="10"/>
      <c r="P506" s="10"/>
      <c r="Q506" s="11"/>
      <c r="R506" s="11" t="e">
        <f>VLOOKUP(Q506,[1]Sheet1!C$3:D$87,2,0)</f>
        <v>#N/A</v>
      </c>
      <c r="S506" s="134"/>
      <c r="T506" s="3"/>
      <c r="U506" s="3"/>
      <c r="V506" s="3"/>
      <c r="W506" s="3"/>
      <c r="Y506" s="92"/>
      <c r="Z506" s="92"/>
      <c r="AA506" s="92"/>
      <c r="AB506" s="94"/>
      <c r="AC506" s="92"/>
      <c r="AD506" s="93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</row>
    <row r="507" spans="1:41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91"/>
      <c r="R507" s="11" t="e">
        <f>VLOOKUP(Q507,[1]Sheet1!C$3:D$87,2,0)</f>
        <v>#N/A</v>
      </c>
      <c r="S507" s="134"/>
      <c r="T507" s="3"/>
      <c r="U507" s="3"/>
      <c r="V507" s="3"/>
      <c r="W507" s="3"/>
      <c r="Y507" s="92"/>
      <c r="Z507" s="92"/>
      <c r="AA507" s="92"/>
      <c r="AB507" s="94"/>
      <c r="AC507" s="92"/>
      <c r="AD507" s="93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</row>
    <row r="508" spans="1:41" ht="22.5" customHeight="1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11" t="e">
        <f>VLOOKUP(Q508,[1]Sheet1!C$3:D$87,2,0)</f>
        <v>#N/A</v>
      </c>
      <c r="S508" s="134"/>
      <c r="T508" s="3"/>
      <c r="U508" s="3"/>
      <c r="V508" s="3"/>
      <c r="W508" s="3"/>
      <c r="Y508" s="92"/>
      <c r="Z508" s="92"/>
      <c r="AA508" s="92"/>
      <c r="AB508" s="94"/>
      <c r="AC508" s="92"/>
      <c r="AD508" s="93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</row>
    <row r="509" spans="1:41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11" t="e">
        <f>VLOOKUP(Q509,[1]Sheet1!C$3:D$87,2,0)</f>
        <v>#N/A</v>
      </c>
      <c r="S509" s="134"/>
      <c r="T509" s="3"/>
      <c r="U509" s="3"/>
      <c r="V509" s="3"/>
      <c r="W509" s="3"/>
      <c r="Y509" s="92"/>
      <c r="Z509" s="92"/>
      <c r="AA509" s="92"/>
      <c r="AB509" s="94"/>
      <c r="AC509" s="92"/>
      <c r="AD509" s="93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</row>
    <row r="510" spans="1:41" ht="22.5" customHeight="1" x14ac:dyDescent="0.55000000000000004">
      <c r="A510" s="5"/>
      <c r="B510" s="52" t="s">
        <v>66</v>
      </c>
      <c r="C510" s="88"/>
      <c r="D510" s="89"/>
      <c r="E510" s="60"/>
      <c r="F510" s="89"/>
      <c r="H510" s="89"/>
      <c r="I510" s="89"/>
      <c r="J510" s="89"/>
      <c r="K510" s="89"/>
      <c r="L510" s="22"/>
      <c r="M510" s="8"/>
      <c r="N510" s="86"/>
      <c r="O510" s="10"/>
      <c r="P510" s="10"/>
      <c r="Q510" s="11"/>
      <c r="R510" s="11" t="e">
        <f>VLOOKUP(Q510,[1]Sheet1!C$3:D$87,2,0)</f>
        <v>#N/A</v>
      </c>
      <c r="S510" s="134"/>
      <c r="T510" s="3"/>
      <c r="U510" s="3"/>
      <c r="V510" s="3"/>
      <c r="W510" s="3"/>
      <c r="Y510" s="92"/>
      <c r="Z510" s="92"/>
      <c r="AA510" s="92"/>
      <c r="AB510" s="94"/>
      <c r="AC510" s="92"/>
      <c r="AD510" s="93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</row>
    <row r="511" spans="1:41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11" t="e">
        <f>VLOOKUP(Q511,[1]Sheet1!C$3:D$87,2,0)</f>
        <v>#N/A</v>
      </c>
      <c r="S511" s="134"/>
      <c r="T511" s="3"/>
      <c r="U511" s="3"/>
      <c r="V511" s="3"/>
      <c r="W511" s="3"/>
      <c r="Y511" s="92"/>
      <c r="Z511" s="92"/>
      <c r="AA511" s="92"/>
      <c r="AB511" s="94"/>
      <c r="AC511" s="92"/>
      <c r="AD511" s="93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</row>
    <row r="512" spans="1:41" x14ac:dyDescent="0.55000000000000004">
      <c r="A512" s="5"/>
      <c r="B512" s="52" t="s">
        <v>66</v>
      </c>
      <c r="C512" s="88"/>
      <c r="D512" s="60"/>
      <c r="E512" s="60"/>
      <c r="F512" s="29"/>
      <c r="G512" s="89"/>
      <c r="H512" s="89"/>
      <c r="I512" s="89"/>
      <c r="J512" s="89"/>
      <c r="K512" s="89"/>
      <c r="L512" s="22"/>
      <c r="M512" s="8"/>
      <c r="N512" s="9"/>
      <c r="O512" s="10"/>
      <c r="P512" s="10"/>
      <c r="Q512" s="91"/>
      <c r="R512" s="11" t="e">
        <f>VLOOKUP(Q512,[1]Sheet1!C$3:D$87,2,0)</f>
        <v>#N/A</v>
      </c>
      <c r="S512" s="134"/>
      <c r="T512" s="3"/>
      <c r="U512" s="3"/>
      <c r="V512" s="3"/>
      <c r="W512" s="3"/>
      <c r="Y512" s="92"/>
      <c r="Z512" s="92"/>
      <c r="AA512" s="92"/>
      <c r="AB512" s="94"/>
      <c r="AC512" s="92"/>
      <c r="AD512" s="93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</row>
    <row r="513" spans="1:41" x14ac:dyDescent="0.55000000000000004">
      <c r="A513" s="5"/>
      <c r="B513" s="52" t="s">
        <v>66</v>
      </c>
      <c r="C513" s="88"/>
      <c r="D513" s="60"/>
      <c r="E513" s="60"/>
      <c r="F513" s="29"/>
      <c r="G513" s="89"/>
      <c r="H513" s="89"/>
      <c r="I513" s="89"/>
      <c r="J513" s="89"/>
      <c r="K513" s="89"/>
      <c r="L513" s="22"/>
      <c r="M513" s="8"/>
      <c r="N513" s="9"/>
      <c r="O513" s="10"/>
      <c r="P513" s="10"/>
      <c r="Q513" s="91"/>
      <c r="R513" s="11" t="e">
        <f>VLOOKUP(Q513,[1]Sheet1!C$3:D$87,2,0)</f>
        <v>#N/A</v>
      </c>
      <c r="S513" s="134"/>
      <c r="T513" s="3"/>
      <c r="U513" s="3"/>
      <c r="V513" s="3"/>
      <c r="W513" s="3"/>
      <c r="Y513" s="92"/>
      <c r="Z513" s="92"/>
      <c r="AA513" s="92"/>
      <c r="AB513" s="94"/>
      <c r="AC513" s="92"/>
      <c r="AD513" s="93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</row>
    <row r="514" spans="1:41" ht="22.5" customHeight="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91"/>
      <c r="R514" s="11" t="e">
        <f>VLOOKUP(Q514,[1]Sheet1!C$3:D$87,2,0)</f>
        <v>#N/A</v>
      </c>
      <c r="S514" s="134"/>
      <c r="T514" s="3"/>
      <c r="U514" s="3"/>
      <c r="V514" s="3"/>
      <c r="W514" s="3"/>
      <c r="Y514" s="92"/>
      <c r="Z514" s="92"/>
      <c r="AA514" s="92"/>
      <c r="AB514" s="94"/>
      <c r="AC514" s="92"/>
      <c r="AD514" s="93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</row>
    <row r="515" spans="1:41" ht="22.5" customHeight="1" x14ac:dyDescent="0.55000000000000004">
      <c r="A515" s="5"/>
      <c r="B515" s="52" t="s">
        <v>66</v>
      </c>
      <c r="C515" s="88"/>
      <c r="D515" s="89"/>
      <c r="E515" s="60"/>
      <c r="F515" s="60"/>
      <c r="G515" s="60"/>
      <c r="H515" s="90"/>
      <c r="I515" s="89"/>
      <c r="J515" s="89"/>
      <c r="K515" s="89"/>
      <c r="L515" s="22"/>
      <c r="M515" s="8"/>
      <c r="N515" s="86"/>
      <c r="O515" s="10"/>
      <c r="P515" s="10"/>
      <c r="Q515" s="11"/>
      <c r="R515" s="11" t="e">
        <f>VLOOKUP(Q515,[1]Sheet1!C$3:D$87,2,0)</f>
        <v>#N/A</v>
      </c>
      <c r="S515" s="134"/>
      <c r="T515" s="3"/>
      <c r="U515" s="3"/>
      <c r="V515" s="3"/>
      <c r="W515" s="3"/>
      <c r="Y515" s="92"/>
      <c r="Z515" s="92"/>
      <c r="AA515" s="92"/>
      <c r="AB515" s="94"/>
      <c r="AC515" s="92"/>
      <c r="AD515" s="93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</row>
    <row r="516" spans="1:41" ht="22.5" customHeight="1" x14ac:dyDescent="0.55000000000000004">
      <c r="A516" s="5"/>
      <c r="B516" s="52" t="s">
        <v>66</v>
      </c>
      <c r="C516" s="88"/>
      <c r="D516" s="89"/>
      <c r="E516" s="89"/>
      <c r="F516" s="60"/>
      <c r="G516" s="60"/>
      <c r="H516" s="90"/>
      <c r="I516" s="89"/>
      <c r="J516" s="89"/>
      <c r="K516" s="89"/>
      <c r="L516" s="22"/>
      <c r="M516" s="8"/>
      <c r="N516" s="86"/>
      <c r="O516" s="10"/>
      <c r="P516" s="10"/>
      <c r="Q516" s="11"/>
      <c r="R516" s="11" t="e">
        <f>VLOOKUP(Q516,[1]Sheet1!C$3:D$87,2,0)</f>
        <v>#N/A</v>
      </c>
      <c r="S516" s="136"/>
      <c r="T516" s="3"/>
      <c r="U516" s="3"/>
      <c r="V516" s="3"/>
      <c r="W516" s="3"/>
      <c r="Y516" s="92"/>
      <c r="Z516" s="92"/>
      <c r="AA516" s="92"/>
      <c r="AB516" s="94"/>
      <c r="AC516" s="92"/>
      <c r="AD516" s="93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</row>
    <row r="517" spans="1:41" ht="22.5" customHeight="1" x14ac:dyDescent="0.55000000000000004">
      <c r="A517" s="5"/>
      <c r="B517" s="52" t="s">
        <v>66</v>
      </c>
      <c r="C517" s="88"/>
      <c r="D517" s="60"/>
      <c r="E517" s="89"/>
      <c r="F517" s="89"/>
      <c r="G517" s="60"/>
      <c r="H517" s="90"/>
      <c r="I517" s="89"/>
      <c r="J517" s="89"/>
      <c r="K517" s="89"/>
      <c r="L517" s="22"/>
      <c r="M517" s="8"/>
      <c r="N517" s="9"/>
      <c r="O517" s="10"/>
      <c r="P517" s="10"/>
      <c r="Q517" s="11"/>
      <c r="R517" s="11" t="e">
        <f>VLOOKUP(Q517,[1]Sheet1!C$3:D$87,2,0)</f>
        <v>#N/A</v>
      </c>
      <c r="S517" s="136"/>
      <c r="T517" s="3"/>
      <c r="U517" s="3"/>
      <c r="V517" s="3"/>
      <c r="W517" s="3"/>
      <c r="Y517" s="92"/>
      <c r="Z517" s="92"/>
      <c r="AA517" s="92"/>
      <c r="AB517" s="94"/>
      <c r="AC517" s="92"/>
      <c r="AD517" s="93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</row>
    <row r="518" spans="1:41" ht="22.5" customHeight="1" x14ac:dyDescent="0.55000000000000004">
      <c r="A518" s="5"/>
      <c r="B518" s="52" t="s">
        <v>66</v>
      </c>
      <c r="C518" s="88"/>
      <c r="D518" s="60"/>
      <c r="E518" s="60"/>
      <c r="F518" s="29"/>
      <c r="G518" s="89"/>
      <c r="H518" s="89"/>
      <c r="I518" s="89"/>
      <c r="J518" s="89"/>
      <c r="K518" s="89"/>
      <c r="L518" s="22"/>
      <c r="M518" s="8"/>
      <c r="N518" s="9"/>
      <c r="O518" s="10"/>
      <c r="P518" s="10"/>
      <c r="Q518" s="11"/>
      <c r="R518" s="11" t="e">
        <f>VLOOKUP(Q518,[1]Sheet1!C$3:D$87,2,0)</f>
        <v>#N/A</v>
      </c>
      <c r="S518" s="134"/>
      <c r="T518" s="3"/>
      <c r="U518" s="3"/>
      <c r="V518" s="3"/>
      <c r="W518" s="3"/>
      <c r="Y518" s="92"/>
      <c r="Z518" s="92"/>
      <c r="AA518" s="92"/>
      <c r="AB518" s="94"/>
      <c r="AC518" s="92"/>
      <c r="AD518" s="93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</row>
    <row r="519" spans="1:41" ht="22.5" customHeight="1" x14ac:dyDescent="0.55000000000000004">
      <c r="A519" s="5"/>
      <c r="B519" s="52" t="s">
        <v>92</v>
      </c>
      <c r="C519" s="88"/>
      <c r="D519" s="60"/>
      <c r="E519" s="60"/>
      <c r="F519" s="29"/>
      <c r="G519" s="89"/>
      <c r="H519" s="89"/>
      <c r="I519" s="89"/>
      <c r="J519" s="89"/>
      <c r="K519" s="89"/>
      <c r="L519" s="22"/>
      <c r="M519" s="8"/>
      <c r="N519" s="9"/>
      <c r="O519" s="10"/>
      <c r="P519" s="10"/>
      <c r="Q519" s="11"/>
      <c r="R519" s="11" t="e">
        <f>VLOOKUP(Q519,[1]Sheet1!C$3:D$87,2,0)</f>
        <v>#N/A</v>
      </c>
      <c r="S519" s="134"/>
      <c r="T519" s="3"/>
      <c r="U519" s="3"/>
      <c r="V519" s="3"/>
      <c r="W519" s="3"/>
      <c r="Y519" s="92"/>
      <c r="Z519" s="92"/>
      <c r="AA519" s="92"/>
      <c r="AB519" s="94"/>
      <c r="AC519" s="92"/>
      <c r="AD519" s="93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</row>
    <row r="520" spans="1:41" ht="22.5" customHeight="1" x14ac:dyDescent="0.55000000000000004">
      <c r="A520" s="5"/>
      <c r="B520" s="52" t="s">
        <v>66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11" t="e">
        <f>VLOOKUP(Q520,[1]Sheet1!C$3:D$87,2,0)</f>
        <v>#N/A</v>
      </c>
      <c r="S520" s="134"/>
      <c r="T520" s="3"/>
      <c r="U520" s="3"/>
      <c r="V520" s="3"/>
      <c r="W520" s="3"/>
      <c r="Y520" s="92"/>
      <c r="Z520" s="92"/>
      <c r="AA520" s="92"/>
      <c r="AB520" s="94"/>
      <c r="AC520" s="92"/>
      <c r="AD520" s="93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</row>
    <row r="521" spans="1:41" ht="22.5" customHeight="1" x14ac:dyDescent="0.55000000000000004">
      <c r="A521" s="5"/>
      <c r="B521" s="52" t="s">
        <v>66</v>
      </c>
      <c r="C521" s="88"/>
      <c r="D521" s="89"/>
      <c r="E521" s="60"/>
      <c r="F521" s="60"/>
      <c r="G521" s="60"/>
      <c r="H521" s="90"/>
      <c r="I521" s="89"/>
      <c r="J521" s="89"/>
      <c r="K521" s="89"/>
      <c r="L521" s="22"/>
      <c r="M521" s="8"/>
      <c r="N521" s="86"/>
      <c r="O521" s="10"/>
      <c r="P521" s="10"/>
      <c r="Q521" s="11"/>
      <c r="R521" s="11" t="e">
        <f>VLOOKUP(Q521,[1]Sheet1!C$3:D$87,2,0)</f>
        <v>#N/A</v>
      </c>
      <c r="S521" s="134"/>
      <c r="T521" s="3"/>
      <c r="U521" s="3"/>
      <c r="V521" s="3"/>
      <c r="W521" s="3"/>
      <c r="Y521" s="92"/>
      <c r="Z521" s="92"/>
      <c r="AA521" s="92"/>
      <c r="AB521" s="94"/>
      <c r="AC521" s="92"/>
      <c r="AD521" s="93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</row>
    <row r="522" spans="1:41" ht="22.5" customHeight="1" x14ac:dyDescent="0.55000000000000004">
      <c r="A522" s="5"/>
      <c r="B522" s="52" t="s">
        <v>66</v>
      </c>
      <c r="C522" s="88"/>
      <c r="D522" s="89"/>
      <c r="E522" s="89"/>
      <c r="F522" s="60"/>
      <c r="G522" s="60"/>
      <c r="H522" s="90"/>
      <c r="I522" s="89"/>
      <c r="J522" s="89"/>
      <c r="K522" s="89"/>
      <c r="L522" s="22"/>
      <c r="M522" s="8"/>
      <c r="N522" s="86"/>
      <c r="O522" s="10"/>
      <c r="P522" s="10"/>
      <c r="Q522" s="11"/>
      <c r="R522" s="11" t="e">
        <f>VLOOKUP(Q522,[1]Sheet1!C$3:D$87,2,0)</f>
        <v>#N/A</v>
      </c>
      <c r="S522" s="136"/>
      <c r="T522" s="3"/>
      <c r="U522" s="3"/>
      <c r="V522" s="3"/>
      <c r="W522" s="3"/>
      <c r="Y522" s="92"/>
      <c r="Z522" s="92"/>
      <c r="AA522" s="92"/>
      <c r="AB522" s="94"/>
      <c r="AC522" s="92"/>
      <c r="AD522" s="93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</row>
    <row r="523" spans="1:41" ht="22.5" customHeight="1" x14ac:dyDescent="0.55000000000000004">
      <c r="A523" s="5"/>
      <c r="B523" s="52" t="s">
        <v>66</v>
      </c>
      <c r="C523" s="88"/>
      <c r="D523" s="60"/>
      <c r="E523" s="89"/>
      <c r="F523" s="89"/>
      <c r="G523" s="60"/>
      <c r="H523" s="90"/>
      <c r="I523" s="89"/>
      <c r="J523" s="89"/>
      <c r="K523" s="89"/>
      <c r="L523" s="22"/>
      <c r="M523" s="8"/>
      <c r="N523" s="9"/>
      <c r="O523" s="10"/>
      <c r="P523" s="10"/>
      <c r="Q523" s="11"/>
      <c r="R523" s="11" t="e">
        <f>VLOOKUP(Q523,[1]Sheet1!C$3:D$87,2,0)</f>
        <v>#N/A</v>
      </c>
      <c r="S523" s="136"/>
      <c r="T523" s="3"/>
      <c r="U523" s="3"/>
      <c r="V523" s="3"/>
      <c r="W523" s="3"/>
      <c r="Y523" s="92"/>
      <c r="Z523" s="92"/>
      <c r="AA523" s="92"/>
      <c r="AB523" s="94"/>
      <c r="AC523" s="92"/>
      <c r="AD523" s="93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</row>
    <row r="524" spans="1:41" ht="22.5" customHeight="1" x14ac:dyDescent="0.55000000000000004">
      <c r="A524" s="5"/>
      <c r="B524" s="52" t="s">
        <v>66</v>
      </c>
      <c r="C524" s="88"/>
      <c r="D524" s="60"/>
      <c r="E524" s="60"/>
      <c r="F524" s="29"/>
      <c r="G524" s="89"/>
      <c r="H524" s="89"/>
      <c r="I524" s="89"/>
      <c r="J524" s="89"/>
      <c r="K524" s="89"/>
      <c r="L524" s="22"/>
      <c r="M524" s="8"/>
      <c r="N524" s="9"/>
      <c r="O524" s="10"/>
      <c r="P524" s="10"/>
      <c r="Q524" s="11"/>
      <c r="R524" s="11" t="e">
        <f>VLOOKUP(Q524,[1]Sheet1!C$3:D$87,2,0)</f>
        <v>#N/A</v>
      </c>
      <c r="S524" s="134"/>
      <c r="T524" s="3"/>
      <c r="U524" s="3"/>
      <c r="V524" s="3"/>
      <c r="W524" s="3"/>
      <c r="Y524" s="92"/>
      <c r="Z524" s="92"/>
      <c r="AA524" s="92"/>
      <c r="AB524" s="94"/>
      <c r="AC524" s="92"/>
      <c r="AD524" s="93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</row>
    <row r="525" spans="1:41" ht="22.5" customHeight="1" x14ac:dyDescent="0.55000000000000004">
      <c r="A525" s="5"/>
      <c r="B525" s="52" t="s">
        <v>66</v>
      </c>
      <c r="C525" s="88"/>
      <c r="D525" s="60"/>
      <c r="E525" s="60"/>
      <c r="F525" s="29"/>
      <c r="G525" s="89"/>
      <c r="H525" s="89"/>
      <c r="I525" s="89"/>
      <c r="J525" s="89"/>
      <c r="K525" s="89"/>
      <c r="L525" s="22"/>
      <c r="M525" s="8"/>
      <c r="N525" s="9"/>
      <c r="O525" s="10"/>
      <c r="P525" s="10"/>
      <c r="Q525" s="11"/>
      <c r="R525" s="11" t="e">
        <f>VLOOKUP(Q525,[1]Sheet1!C$3:D$87,2,0)</f>
        <v>#N/A</v>
      </c>
      <c r="S525" s="134"/>
      <c r="T525" s="3"/>
      <c r="U525" s="3"/>
      <c r="V525" s="3"/>
      <c r="W525" s="3"/>
      <c r="Y525" s="92"/>
      <c r="Z525" s="92"/>
      <c r="AA525" s="92"/>
      <c r="AB525" s="94"/>
      <c r="AC525" s="92"/>
      <c r="AD525" s="93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</row>
    <row r="526" spans="1:41" ht="22.5" customHeight="1" x14ac:dyDescent="0.55000000000000004">
      <c r="A526" s="5"/>
      <c r="B526" s="52" t="s">
        <v>66</v>
      </c>
      <c r="C526" s="88"/>
      <c r="D526" s="60"/>
      <c r="E526" s="60"/>
      <c r="F526" s="29"/>
      <c r="G526" s="89"/>
      <c r="H526" s="89"/>
      <c r="I526" s="89"/>
      <c r="J526" s="89"/>
      <c r="K526" s="89"/>
      <c r="L526" s="22"/>
      <c r="M526" s="8"/>
      <c r="N526" s="9"/>
      <c r="O526" s="10"/>
      <c r="P526" s="10"/>
      <c r="Q526" s="11"/>
      <c r="R526" s="11" t="e">
        <f>VLOOKUP(Q526,[1]Sheet1!C$3:D$87,2,0)</f>
        <v>#N/A</v>
      </c>
      <c r="S526" s="134"/>
      <c r="T526" s="3"/>
      <c r="U526" s="3"/>
      <c r="V526" s="3"/>
      <c r="W526" s="3"/>
      <c r="Y526" s="92"/>
      <c r="Z526" s="92"/>
      <c r="AA526" s="92"/>
      <c r="AB526" s="94"/>
      <c r="AC526" s="92"/>
      <c r="AD526" s="93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</row>
    <row r="527" spans="1:41" ht="22.5" customHeight="1" x14ac:dyDescent="0.55000000000000004">
      <c r="A527" s="5"/>
      <c r="B527" s="52" t="s">
        <v>66</v>
      </c>
      <c r="C527" s="88"/>
      <c r="D527" s="89"/>
      <c r="E527" s="60"/>
      <c r="F527" s="60"/>
      <c r="G527" s="89"/>
      <c r="H527" s="29"/>
      <c r="I527" s="89"/>
      <c r="J527" s="89"/>
      <c r="K527" s="89"/>
      <c r="L527" s="22"/>
      <c r="M527" s="8"/>
      <c r="N527" s="86"/>
      <c r="O527" s="10"/>
      <c r="P527" s="10"/>
      <c r="Q527" s="11"/>
      <c r="R527" s="11" t="e">
        <f>VLOOKUP(Q527,[1]Sheet1!C$3:D$87,2,0)</f>
        <v>#N/A</v>
      </c>
      <c r="S527" s="134"/>
      <c r="T527" s="3"/>
      <c r="U527" s="3"/>
      <c r="V527" s="3"/>
      <c r="W527" s="3"/>
      <c r="Y527" s="92"/>
      <c r="Z527" s="92"/>
      <c r="AA527" s="92"/>
      <c r="AB527" s="94"/>
      <c r="AC527" s="92"/>
      <c r="AD527" s="93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</row>
    <row r="528" spans="1:41" ht="22.5" customHeight="1" x14ac:dyDescent="0.55000000000000004">
      <c r="A528" s="5"/>
      <c r="B528" s="52" t="s">
        <v>66</v>
      </c>
      <c r="C528" s="88"/>
      <c r="D528" s="60"/>
      <c r="E528" s="89"/>
      <c r="F528" s="60"/>
      <c r="G528" s="89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1" t="e">
        <f>VLOOKUP(Q528,[1]Sheet1!C$3:D$87,2,0)</f>
        <v>#N/A</v>
      </c>
      <c r="S528" s="134"/>
      <c r="T528" s="3"/>
      <c r="U528" s="3"/>
      <c r="V528" s="3"/>
      <c r="W528" s="3"/>
      <c r="Y528" s="92"/>
      <c r="Z528" s="92"/>
      <c r="AA528" s="92"/>
      <c r="AB528" s="94"/>
      <c r="AC528" s="92"/>
      <c r="AD528" s="93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</row>
    <row r="529" spans="1:41" ht="22.5" customHeight="1" x14ac:dyDescent="0.55000000000000004">
      <c r="A529" s="5"/>
      <c r="B529" s="52" t="s">
        <v>66</v>
      </c>
      <c r="C529" s="88"/>
      <c r="D529" s="60"/>
      <c r="E529" s="89"/>
      <c r="F529" s="89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11" t="e">
        <f>VLOOKUP(Q529,[1]Sheet1!C$3:D$87,2,0)</f>
        <v>#N/A</v>
      </c>
      <c r="S529" s="136"/>
      <c r="T529" s="3"/>
      <c r="U529" s="3"/>
      <c r="V529" s="3"/>
      <c r="W529" s="3"/>
      <c r="Y529" s="92"/>
      <c r="Z529" s="92"/>
      <c r="AA529" s="92"/>
      <c r="AB529" s="94"/>
      <c r="AC529" s="92"/>
      <c r="AD529" s="93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</row>
    <row r="530" spans="1:41" ht="22.5" customHeight="1" x14ac:dyDescent="0.55000000000000004">
      <c r="A530" s="5"/>
      <c r="B530" s="52" t="s">
        <v>66</v>
      </c>
      <c r="C530" s="88"/>
      <c r="D530" s="60"/>
      <c r="E530" s="89"/>
      <c r="F530" s="89"/>
      <c r="G530" s="89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1" t="e">
        <f>VLOOKUP(Q530,[1]Sheet1!C$3:D$87,2,0)</f>
        <v>#N/A</v>
      </c>
      <c r="S530" s="136"/>
      <c r="T530" s="3"/>
      <c r="U530" s="3"/>
      <c r="V530" s="3"/>
      <c r="W530" s="3"/>
      <c r="Y530" s="92"/>
      <c r="Z530" s="92"/>
      <c r="AA530" s="92"/>
      <c r="AB530" s="94"/>
      <c r="AC530" s="92"/>
      <c r="AD530" s="93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</row>
    <row r="531" spans="1:41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89"/>
      <c r="I531" s="89"/>
      <c r="J531" s="89"/>
      <c r="K531" s="89"/>
      <c r="L531" s="22"/>
      <c r="M531" s="8"/>
      <c r="N531" s="9"/>
      <c r="O531" s="10"/>
      <c r="P531" s="10"/>
      <c r="Q531" s="11"/>
      <c r="R531" s="11" t="e">
        <f>VLOOKUP(Q531,[1]Sheet1!C$3:D$87,2,0)</f>
        <v>#N/A</v>
      </c>
      <c r="S531" s="134"/>
      <c r="T531" s="3"/>
      <c r="U531" s="3"/>
      <c r="V531" s="3"/>
      <c r="W531" s="3"/>
      <c r="Y531" s="92"/>
      <c r="Z531" s="92"/>
      <c r="AA531" s="92"/>
      <c r="AB531" s="94"/>
      <c r="AC531" s="92"/>
      <c r="AD531" s="93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</row>
    <row r="532" spans="1:41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11" t="e">
        <f>VLOOKUP(Q532,[1]Sheet1!C$3:D$87,2,0)</f>
        <v>#N/A</v>
      </c>
      <c r="S532" s="136"/>
      <c r="T532" s="3"/>
      <c r="U532" s="3"/>
      <c r="V532" s="3"/>
      <c r="W532" s="3"/>
      <c r="Y532" s="92"/>
      <c r="Z532" s="92"/>
      <c r="AA532" s="92"/>
      <c r="AB532" s="94"/>
      <c r="AC532" s="92"/>
      <c r="AD532" s="93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</row>
    <row r="533" spans="1:41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89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11" t="e">
        <f>VLOOKUP(Q533,[1]Sheet1!C$3:D$87,2,0)</f>
        <v>#N/A</v>
      </c>
      <c r="S533" s="134"/>
      <c r="T533" s="3"/>
      <c r="U533" s="3"/>
      <c r="V533" s="3"/>
      <c r="W533" s="3"/>
      <c r="Y533" s="92"/>
      <c r="Z533" s="92"/>
      <c r="AA533" s="92"/>
      <c r="AB533" s="94"/>
      <c r="AC533" s="92"/>
      <c r="AD533" s="93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</row>
    <row r="534" spans="1:41" ht="22.5" customHeight="1" x14ac:dyDescent="0.55000000000000004">
      <c r="A534" s="5"/>
      <c r="B534" s="52" t="s">
        <v>66</v>
      </c>
      <c r="C534" s="88"/>
      <c r="D534" s="60"/>
      <c r="E534" s="60"/>
      <c r="F534" s="89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11" t="e">
        <f>VLOOKUP(Q534,[1]Sheet1!C$3:D$87,2,0)</f>
        <v>#N/A</v>
      </c>
      <c r="S534" s="136"/>
      <c r="T534" s="3"/>
      <c r="U534" s="3"/>
      <c r="V534" s="3"/>
      <c r="W534" s="3"/>
      <c r="Y534" s="92"/>
      <c r="Z534" s="92"/>
      <c r="AA534" s="92"/>
      <c r="AB534" s="94"/>
      <c r="AC534" s="92"/>
      <c r="AD534" s="93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</row>
    <row r="535" spans="1:41" ht="22.5" customHeight="1" x14ac:dyDescent="0.55000000000000004">
      <c r="A535" s="5"/>
      <c r="B535" s="52" t="s">
        <v>66</v>
      </c>
      <c r="C535" s="88"/>
      <c r="D535" s="60"/>
      <c r="E535" s="60"/>
      <c r="F535" s="89"/>
      <c r="G535" s="89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11" t="e">
        <f>VLOOKUP(Q535,[1]Sheet1!C$3:D$87,2,0)</f>
        <v>#N/A</v>
      </c>
      <c r="S535" s="136"/>
      <c r="T535" s="3"/>
      <c r="U535" s="3"/>
      <c r="V535" s="3"/>
      <c r="W535" s="3"/>
      <c r="Y535" s="92"/>
      <c r="Z535" s="92"/>
      <c r="AA535" s="92"/>
      <c r="AB535" s="94"/>
      <c r="AC535" s="92"/>
      <c r="AD535" s="93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</row>
    <row r="536" spans="1:41" ht="22.5" customHeight="1" x14ac:dyDescent="0.55000000000000004">
      <c r="A536" s="5"/>
      <c r="B536" s="52" t="s">
        <v>66</v>
      </c>
      <c r="C536" s="88"/>
      <c r="D536" s="60"/>
      <c r="E536" s="60"/>
      <c r="F536" s="89"/>
      <c r="G536" s="60"/>
      <c r="H536" s="89"/>
      <c r="I536" s="89"/>
      <c r="J536" s="89"/>
      <c r="K536" s="89"/>
      <c r="L536" s="22"/>
      <c r="M536" s="8"/>
      <c r="N536" s="9"/>
      <c r="O536" s="10"/>
      <c r="P536" s="10"/>
      <c r="Q536" s="11"/>
      <c r="R536" s="11" t="e">
        <f>VLOOKUP(Q536,[1]Sheet1!C$3:D$87,2,0)</f>
        <v>#N/A</v>
      </c>
      <c r="S536" s="134"/>
      <c r="T536" s="3"/>
      <c r="U536" s="3"/>
      <c r="V536" s="3"/>
      <c r="W536" s="3"/>
      <c r="Y536" s="92"/>
      <c r="Z536" s="92"/>
      <c r="AA536" s="92"/>
      <c r="AB536" s="94"/>
      <c r="AC536" s="92"/>
      <c r="AD536" s="93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</row>
    <row r="537" spans="1:41" ht="22.5" customHeight="1" x14ac:dyDescent="0.55000000000000004">
      <c r="A537" s="5"/>
      <c r="B537" s="52" t="s">
        <v>66</v>
      </c>
      <c r="C537" s="88"/>
      <c r="D537" s="60"/>
      <c r="E537" s="60"/>
      <c r="F537" s="29"/>
      <c r="G537" s="89"/>
      <c r="H537" s="89"/>
      <c r="I537" s="89"/>
      <c r="J537" s="89"/>
      <c r="K537" s="89"/>
      <c r="L537" s="22"/>
      <c r="M537" s="8"/>
      <c r="N537" s="9"/>
      <c r="O537" s="10"/>
      <c r="P537" s="10"/>
      <c r="Q537" s="91"/>
      <c r="R537" s="11" t="e">
        <f>VLOOKUP(Q537,[1]Sheet1!C$3:D$87,2,0)</f>
        <v>#N/A</v>
      </c>
      <c r="S537" s="134"/>
      <c r="T537" s="3"/>
      <c r="U537" s="3"/>
      <c r="V537" s="3"/>
      <c r="W537" s="3"/>
      <c r="Y537" s="92"/>
      <c r="Z537" s="92"/>
      <c r="AA537" s="92"/>
      <c r="AB537" s="94"/>
      <c r="AC537" s="92"/>
      <c r="AD537" s="93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</row>
    <row r="538" spans="1:41" ht="22.5" customHeight="1" x14ac:dyDescent="0.55000000000000004">
      <c r="A538" s="5"/>
      <c r="B538" s="52" t="s">
        <v>66</v>
      </c>
      <c r="C538" s="88"/>
      <c r="D538" s="60"/>
      <c r="E538" s="60"/>
      <c r="F538" s="29"/>
      <c r="G538" s="89"/>
      <c r="H538" s="89"/>
      <c r="I538" s="89"/>
      <c r="J538" s="89"/>
      <c r="K538" s="89"/>
      <c r="L538" s="22"/>
      <c r="M538" s="8"/>
      <c r="N538" s="9"/>
      <c r="O538" s="10"/>
      <c r="P538" s="10"/>
      <c r="Q538" s="91"/>
      <c r="R538" s="11" t="e">
        <f>VLOOKUP(Q538,[1]Sheet1!C$3:D$87,2,0)</f>
        <v>#N/A</v>
      </c>
      <c r="S538" s="134"/>
      <c r="T538" s="3"/>
      <c r="U538" s="3"/>
      <c r="V538" s="3"/>
      <c r="W538" s="3"/>
      <c r="Y538" s="92"/>
      <c r="Z538" s="92"/>
      <c r="AA538" s="92"/>
      <c r="AB538" s="94"/>
      <c r="AC538" s="92"/>
      <c r="AD538" s="93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</row>
    <row r="539" spans="1:41" ht="22.5" customHeight="1" x14ac:dyDescent="0.55000000000000004">
      <c r="A539" s="5"/>
      <c r="B539" s="52" t="s">
        <v>66</v>
      </c>
      <c r="C539" s="88"/>
      <c r="D539" s="60"/>
      <c r="E539" s="60"/>
      <c r="F539" s="29"/>
      <c r="G539" s="89"/>
      <c r="H539" s="89"/>
      <c r="I539" s="89"/>
      <c r="J539" s="89"/>
      <c r="K539" s="89"/>
      <c r="L539" s="22"/>
      <c r="M539" s="8"/>
      <c r="N539" s="9"/>
      <c r="O539" s="10"/>
      <c r="P539" s="10"/>
      <c r="Q539" s="91"/>
      <c r="R539" s="11" t="e">
        <f>VLOOKUP(Q539,[1]Sheet1!C$3:D$87,2,0)</f>
        <v>#N/A</v>
      </c>
      <c r="S539" s="134"/>
      <c r="T539" s="3"/>
      <c r="U539" s="3"/>
      <c r="V539" s="3"/>
      <c r="W539" s="3"/>
      <c r="Y539" s="92"/>
      <c r="Z539" s="92"/>
      <c r="AA539" s="92"/>
      <c r="AB539" s="94"/>
      <c r="AC539" s="92"/>
      <c r="AD539" s="93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</row>
    <row r="540" spans="1:41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11" t="e">
        <f>VLOOKUP(Q540,[1]Sheet1!C$3:D$87,2,0)</f>
        <v>#N/A</v>
      </c>
      <c r="S540" s="134"/>
      <c r="T540" s="3"/>
      <c r="U540" s="3"/>
      <c r="V540" s="3"/>
      <c r="W540" s="3"/>
      <c r="Y540" s="92"/>
      <c r="Z540" s="92"/>
      <c r="AA540" s="92"/>
      <c r="AB540" s="94"/>
      <c r="AC540" s="92"/>
      <c r="AD540" s="93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</row>
    <row r="541" spans="1:41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11" t="e">
        <f>VLOOKUP(Q541,[1]Sheet1!C$3:D$87,2,0)</f>
        <v>#N/A</v>
      </c>
      <c r="S541" s="134"/>
      <c r="T541" s="3"/>
      <c r="U541" s="3"/>
      <c r="V541" s="3"/>
      <c r="W541" s="3"/>
      <c r="Y541" s="92"/>
      <c r="Z541" s="92"/>
      <c r="AA541" s="92"/>
      <c r="AB541" s="94"/>
      <c r="AC541" s="92"/>
      <c r="AD541" s="93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</row>
    <row r="542" spans="1:41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11" t="e">
        <f>VLOOKUP(Q542,[1]Sheet1!C$3:D$87,2,0)</f>
        <v>#N/A</v>
      </c>
      <c r="S542" s="134"/>
      <c r="T542" s="3"/>
      <c r="U542" s="3"/>
      <c r="V542" s="3"/>
      <c r="W542" s="3"/>
      <c r="Y542" s="92"/>
      <c r="Z542" s="92"/>
      <c r="AA542" s="92"/>
      <c r="AB542" s="94"/>
      <c r="AC542" s="92"/>
      <c r="AD542" s="93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</row>
    <row r="543" spans="1:41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11" t="e">
        <f>VLOOKUP(Q543,[1]Sheet1!C$3:D$87,2,0)</f>
        <v>#N/A</v>
      </c>
      <c r="S543" s="134"/>
      <c r="T543" s="3"/>
      <c r="U543" s="3"/>
      <c r="V543" s="3"/>
      <c r="W543" s="3"/>
      <c r="Y543" s="92"/>
      <c r="Z543" s="92"/>
      <c r="AA543" s="92"/>
      <c r="AB543" s="94"/>
      <c r="AC543" s="92"/>
      <c r="AD543" s="93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</row>
    <row r="544" spans="1:41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11" t="e">
        <f>VLOOKUP(Q544,[1]Sheet1!C$3:D$87,2,0)</f>
        <v>#N/A</v>
      </c>
      <c r="S544" s="134"/>
      <c r="T544" s="3"/>
      <c r="U544" s="3"/>
      <c r="V544" s="3"/>
      <c r="W544" s="3"/>
      <c r="Y544" s="92"/>
      <c r="Z544" s="92"/>
      <c r="AA544" s="92"/>
      <c r="AB544" s="94"/>
      <c r="AC544" s="92"/>
      <c r="AD544" s="93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</row>
    <row r="545" spans="1:41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11" t="e">
        <f>VLOOKUP(Q545,[1]Sheet1!C$3:D$87,2,0)</f>
        <v>#N/A</v>
      </c>
      <c r="S545" s="134"/>
      <c r="T545" s="3"/>
      <c r="U545" s="3"/>
      <c r="V545" s="3"/>
      <c r="W545" s="3"/>
      <c r="Y545" s="92"/>
      <c r="Z545" s="92"/>
      <c r="AA545" s="92"/>
      <c r="AB545" s="94"/>
      <c r="AC545" s="92"/>
      <c r="AD545" s="93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</row>
    <row r="546" spans="1:41" ht="22.5" customHeight="1" x14ac:dyDescent="0.55000000000000004">
      <c r="A546" s="5"/>
      <c r="B546" s="52" t="s">
        <v>66</v>
      </c>
      <c r="C546" s="88"/>
      <c r="D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11" t="e">
        <f>VLOOKUP(Q546,[1]Sheet1!C$3:D$87,2,0)</f>
        <v>#N/A</v>
      </c>
      <c r="S546" s="134"/>
      <c r="T546" s="3"/>
      <c r="U546" s="3"/>
      <c r="V546" s="3"/>
      <c r="W546" s="3"/>
      <c r="Y546" s="92"/>
      <c r="Z546" s="92"/>
      <c r="AA546" s="92"/>
      <c r="AB546" s="94"/>
      <c r="AC546" s="92"/>
      <c r="AD546" s="93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</row>
    <row r="547" spans="1:41" ht="22.5" customHeight="1" x14ac:dyDescent="0.55000000000000004">
      <c r="A547" s="5"/>
      <c r="B547" s="52" t="s">
        <v>66</v>
      </c>
      <c r="C547" s="88"/>
      <c r="D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11" t="e">
        <f>VLOOKUP(Q547,[1]Sheet1!C$3:D$87,2,0)</f>
        <v>#N/A</v>
      </c>
      <c r="S547" s="134"/>
      <c r="T547" s="3"/>
      <c r="U547" s="3"/>
      <c r="V547" s="3"/>
      <c r="W547" s="3"/>
      <c r="Y547" s="92"/>
      <c r="Z547" s="92"/>
      <c r="AA547" s="92"/>
      <c r="AB547" s="94"/>
      <c r="AC547" s="92"/>
      <c r="AD547" s="93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</row>
    <row r="548" spans="1:41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11" t="e">
        <f>VLOOKUP(Q548,[1]Sheet1!C$3:D$87,2,0)</f>
        <v>#N/A</v>
      </c>
      <c r="S548" s="134"/>
      <c r="T548" s="3"/>
      <c r="U548" s="3"/>
      <c r="V548" s="3"/>
      <c r="W548" s="3"/>
      <c r="Y548" s="92"/>
      <c r="Z548" s="92"/>
      <c r="AA548" s="92"/>
      <c r="AB548" s="94"/>
      <c r="AC548" s="92"/>
      <c r="AD548" s="93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</row>
    <row r="549" spans="1:41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11" t="e">
        <f>VLOOKUP(Q549,[1]Sheet1!C$3:D$87,2,0)</f>
        <v>#N/A</v>
      </c>
      <c r="S549" s="134"/>
      <c r="T549" s="3"/>
      <c r="U549" s="3"/>
      <c r="V549" s="3"/>
      <c r="W549" s="3"/>
      <c r="Y549" s="92"/>
      <c r="Z549" s="92"/>
      <c r="AA549" s="92"/>
      <c r="AB549" s="94"/>
      <c r="AC549" s="92"/>
      <c r="AD549" s="93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</row>
    <row r="550" spans="1:41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11" t="e">
        <f>VLOOKUP(Q550,[1]Sheet1!C$3:D$87,2,0)</f>
        <v>#N/A</v>
      </c>
      <c r="S550" s="134"/>
      <c r="T550" s="3"/>
      <c r="U550" s="3"/>
      <c r="V550" s="3"/>
      <c r="W550" s="3"/>
      <c r="Y550" s="92"/>
      <c r="Z550" s="92"/>
      <c r="AA550" s="92"/>
      <c r="AB550" s="94"/>
      <c r="AC550" s="92"/>
      <c r="AD550" s="93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</row>
    <row r="551" spans="1:41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87"/>
      <c r="O551" s="10"/>
      <c r="P551" s="10"/>
      <c r="Q551" s="11"/>
      <c r="R551" s="11" t="e">
        <f>VLOOKUP(Q551,[1]Sheet1!C$3:D$87,2,0)</f>
        <v>#N/A</v>
      </c>
      <c r="S551" s="134"/>
      <c r="T551" s="3"/>
      <c r="U551" s="3"/>
      <c r="V551" s="3"/>
      <c r="W551" s="3"/>
      <c r="Y551" s="92"/>
      <c r="Z551" s="92"/>
      <c r="AA551" s="92"/>
      <c r="AB551" s="94"/>
      <c r="AC551" s="92"/>
      <c r="AD551" s="93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</row>
    <row r="552" spans="1:41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11" t="e">
        <f>VLOOKUP(Q552,[1]Sheet1!C$3:D$87,2,0)</f>
        <v>#N/A</v>
      </c>
      <c r="S552" s="134"/>
      <c r="T552" s="3"/>
      <c r="U552" s="3"/>
      <c r="V552" s="3"/>
      <c r="W552" s="3"/>
      <c r="Y552" s="92"/>
      <c r="Z552" s="92"/>
      <c r="AA552" s="92"/>
      <c r="AB552" s="94"/>
      <c r="AC552" s="92"/>
      <c r="AD552" s="93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</row>
    <row r="553" spans="1:41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83"/>
      <c r="O553" s="10"/>
      <c r="P553" s="10"/>
      <c r="Q553" s="11"/>
      <c r="R553" s="11" t="e">
        <f>VLOOKUP(Q553,[1]Sheet1!C$3:D$87,2,0)</f>
        <v>#N/A</v>
      </c>
      <c r="S553" s="134"/>
      <c r="T553" s="3"/>
      <c r="U553" s="3"/>
      <c r="V553" s="3"/>
      <c r="W553" s="3"/>
      <c r="Y553" s="92"/>
      <c r="Z553" s="92"/>
      <c r="AA553" s="92"/>
      <c r="AB553" s="94"/>
      <c r="AC553" s="92"/>
      <c r="AD553" s="93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</row>
    <row r="554" spans="1:41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11" t="e">
        <f>VLOOKUP(Q554,[1]Sheet1!C$3:D$87,2,0)</f>
        <v>#N/A</v>
      </c>
      <c r="S554" s="134"/>
      <c r="T554" s="3"/>
      <c r="U554" s="3"/>
      <c r="V554" s="3"/>
      <c r="W554" s="3"/>
      <c r="Y554" s="92"/>
      <c r="Z554" s="92"/>
      <c r="AA554" s="92"/>
      <c r="AB554" s="94"/>
      <c r="AC554" s="92"/>
      <c r="AD554" s="93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</row>
    <row r="555" spans="1:41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11" t="e">
        <f>VLOOKUP(Q555,[1]Sheet1!C$3:D$87,2,0)</f>
        <v>#N/A</v>
      </c>
      <c r="S555" s="134"/>
      <c r="T555" s="3"/>
      <c r="U555" s="3"/>
      <c r="V555" s="3"/>
      <c r="W555" s="3"/>
      <c r="Y555" s="92"/>
      <c r="Z555" s="92"/>
      <c r="AA555" s="92"/>
      <c r="AB555" s="94"/>
      <c r="AC555" s="92"/>
      <c r="AD555" s="93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</row>
    <row r="556" spans="1:41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87"/>
      <c r="O556" s="10"/>
      <c r="P556" s="10"/>
      <c r="Q556" s="11"/>
      <c r="R556" s="11" t="e">
        <f>VLOOKUP(Q556,[1]Sheet1!C$3:D$87,2,0)</f>
        <v>#N/A</v>
      </c>
      <c r="S556" s="134"/>
      <c r="T556" s="3"/>
      <c r="U556" s="3"/>
      <c r="V556" s="3"/>
      <c r="W556" s="3"/>
      <c r="Y556" s="92"/>
      <c r="Z556" s="92"/>
      <c r="AA556" s="92"/>
      <c r="AB556" s="94"/>
      <c r="AC556" s="92"/>
      <c r="AD556" s="93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</row>
    <row r="557" spans="1:41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9"/>
      <c r="O557" s="10"/>
      <c r="P557" s="10"/>
      <c r="Q557" s="11"/>
      <c r="R557" s="11" t="e">
        <f>VLOOKUP(Q557,[1]Sheet1!C$3:D$87,2,0)</f>
        <v>#N/A</v>
      </c>
      <c r="S557" s="134"/>
      <c r="T557" s="3"/>
      <c r="U557" s="3"/>
      <c r="V557" s="3"/>
      <c r="W557" s="3"/>
      <c r="Y557" s="92"/>
      <c r="Z557" s="92"/>
      <c r="AA557" s="92"/>
      <c r="AB557" s="94"/>
      <c r="AC557" s="92"/>
      <c r="AD557" s="93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</row>
    <row r="558" spans="1:41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11" t="e">
        <f>VLOOKUP(Q558,[1]Sheet1!C$3:D$87,2,0)</f>
        <v>#N/A</v>
      </c>
      <c r="S558" s="134"/>
      <c r="T558" s="3"/>
      <c r="U558" s="3"/>
      <c r="V558" s="3"/>
      <c r="W558" s="3"/>
      <c r="Y558" s="92"/>
      <c r="Z558" s="92"/>
      <c r="AA558" s="92"/>
      <c r="AB558" s="94"/>
      <c r="AC558" s="92"/>
      <c r="AD558" s="93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</row>
    <row r="559" spans="1:41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17"/>
      <c r="O559" s="10"/>
      <c r="P559" s="10"/>
      <c r="Q559" s="11"/>
      <c r="R559" s="11" t="e">
        <f>VLOOKUP(Q559,[1]Sheet1!C$3:D$87,2,0)</f>
        <v>#N/A</v>
      </c>
      <c r="S559" s="13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</row>
    <row r="560" spans="1:41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90"/>
      <c r="I560" s="89"/>
      <c r="J560" s="89"/>
      <c r="K560" s="89"/>
      <c r="L560" s="22"/>
      <c r="M560" s="8"/>
      <c r="N560" s="9"/>
      <c r="O560" s="10"/>
      <c r="P560" s="10"/>
      <c r="Q560" s="11"/>
      <c r="R560" s="11" t="e">
        <f>VLOOKUP(Q560,[1]Sheet1!C$3:D$87,2,0)</f>
        <v>#N/A</v>
      </c>
      <c r="S560" s="134"/>
      <c r="T560" s="3"/>
      <c r="U560" s="3"/>
      <c r="V560" s="3"/>
      <c r="W560" s="3"/>
      <c r="Y560" s="92"/>
      <c r="Z560" s="92"/>
      <c r="AA560" s="92"/>
      <c r="AB560" s="94"/>
      <c r="AC560" s="92"/>
      <c r="AD560" s="93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</row>
    <row r="561" spans="1:41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11" t="e">
        <f>VLOOKUP(Q561,[1]Sheet1!C$3:D$87,2,0)</f>
        <v>#N/A</v>
      </c>
      <c r="S561" s="134"/>
      <c r="T561" s="3"/>
      <c r="U561" s="3"/>
      <c r="V561" s="3"/>
      <c r="W561" s="3"/>
      <c r="Y561" s="92"/>
      <c r="Z561" s="92"/>
      <c r="AA561" s="92"/>
      <c r="AB561" s="94"/>
      <c r="AC561" s="92"/>
      <c r="AD561" s="93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</row>
    <row r="562" spans="1:41" ht="22.5" customHeight="1" x14ac:dyDescent="0.55000000000000004">
      <c r="A562" s="5"/>
      <c r="B562" s="52" t="s">
        <v>66</v>
      </c>
      <c r="C562" s="88"/>
      <c r="D562" s="60"/>
      <c r="E562" s="60"/>
      <c r="F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11" t="e">
        <f>VLOOKUP(Q562,[1]Sheet1!C$3:D$87,2,0)</f>
        <v>#N/A</v>
      </c>
      <c r="S562" s="134"/>
      <c r="T562" s="3"/>
      <c r="U562" s="3"/>
      <c r="V562" s="3"/>
      <c r="W562" s="3"/>
      <c r="Y562" s="92"/>
      <c r="Z562" s="92"/>
      <c r="AA562" s="92"/>
      <c r="AB562" s="94"/>
      <c r="AC562" s="92"/>
      <c r="AD562" s="93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</row>
    <row r="563" spans="1:4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87"/>
      <c r="O563" s="10"/>
      <c r="P563" s="10"/>
      <c r="Q563" s="11"/>
      <c r="R563" s="11" t="e">
        <f>VLOOKUP(Q563,[1]Sheet1!C$3:D$87,2,0)</f>
        <v>#N/A</v>
      </c>
      <c r="S563" s="134"/>
      <c r="T563" s="3"/>
      <c r="U563" s="3"/>
      <c r="V563" s="3"/>
      <c r="W563" s="3"/>
      <c r="Y563" s="92"/>
      <c r="Z563" s="92"/>
      <c r="AA563" s="92"/>
      <c r="AB563" s="94"/>
      <c r="AC563" s="92"/>
      <c r="AD563" s="93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</row>
    <row r="564" spans="1:41" ht="22.5" customHeight="1" x14ac:dyDescent="0.55000000000000004">
      <c r="A564" s="5"/>
      <c r="B564" s="52" t="s">
        <v>66</v>
      </c>
      <c r="C564" s="88"/>
      <c r="D564" s="60"/>
      <c r="E564" s="60"/>
      <c r="F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11" t="e">
        <f>VLOOKUP(Q564,[1]Sheet1!C$3:D$87,2,0)</f>
        <v>#N/A</v>
      </c>
      <c r="S564" s="134"/>
      <c r="T564" s="3"/>
      <c r="U564" s="3"/>
      <c r="V564" s="3"/>
      <c r="W564" s="3"/>
      <c r="Y564" s="92"/>
      <c r="Z564" s="92"/>
      <c r="AA564" s="92"/>
      <c r="AB564" s="94"/>
      <c r="AC564" s="92"/>
      <c r="AD564" s="93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</row>
    <row r="565" spans="1:41" x14ac:dyDescent="0.55000000000000004">
      <c r="A565" s="5"/>
      <c r="B565" s="52" t="s">
        <v>66</v>
      </c>
      <c r="C565" s="88"/>
      <c r="D565" s="60"/>
      <c r="E565" s="60"/>
      <c r="F565" s="60"/>
      <c r="G565" s="29"/>
      <c r="H565" s="90"/>
      <c r="I565" s="89"/>
      <c r="J565" s="89"/>
      <c r="K565" s="89"/>
      <c r="L565" s="22"/>
      <c r="M565" s="8"/>
      <c r="N565" s="87"/>
      <c r="O565" s="10"/>
      <c r="P565" s="10"/>
      <c r="Q565" s="11"/>
      <c r="R565" s="11" t="e">
        <f>VLOOKUP(Q565,[1]Sheet1!C$3:D$87,2,0)</f>
        <v>#N/A</v>
      </c>
      <c r="S565" s="134"/>
      <c r="T565" s="3"/>
      <c r="U565" s="3"/>
      <c r="V565" s="3"/>
      <c r="W565" s="3"/>
      <c r="Y565" s="92"/>
      <c r="Z565" s="92"/>
      <c r="AA565" s="92"/>
      <c r="AB565" s="94"/>
      <c r="AC565" s="92"/>
      <c r="AD565" s="93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</row>
    <row r="566" spans="1:4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100"/>
      <c r="O566" s="10"/>
      <c r="P566" s="10"/>
      <c r="Q566" s="11"/>
      <c r="R566" s="11" t="e">
        <f>VLOOKUP(Q566,[1]Sheet1!C$3:D$87,2,0)</f>
        <v>#N/A</v>
      </c>
      <c r="S566" s="134"/>
      <c r="T566" s="3"/>
      <c r="U566" s="3"/>
      <c r="V566" s="3"/>
      <c r="W566" s="3"/>
      <c r="Y566" s="92"/>
      <c r="Z566" s="92"/>
      <c r="AA566" s="92"/>
      <c r="AB566" s="94"/>
      <c r="AC566" s="92"/>
      <c r="AD566" s="93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</row>
    <row r="567" spans="1:4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11" t="e">
        <f>VLOOKUP(Q567,[1]Sheet1!C$3:D$87,2,0)</f>
        <v>#N/A</v>
      </c>
      <c r="S567" s="134"/>
      <c r="T567" s="3"/>
      <c r="U567" s="3"/>
      <c r="V567" s="3"/>
      <c r="W567" s="3"/>
      <c r="Y567" s="92"/>
      <c r="Z567" s="92"/>
      <c r="AA567" s="92"/>
      <c r="AB567" s="94"/>
      <c r="AC567" s="92"/>
      <c r="AD567" s="93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</row>
    <row r="568" spans="1:41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11" t="e">
        <f>VLOOKUP(Q568,[1]Sheet1!C$3:D$87,2,0)</f>
        <v>#N/A</v>
      </c>
      <c r="S568" s="134"/>
      <c r="T568" s="3"/>
      <c r="U568" s="3"/>
      <c r="V568" s="3"/>
      <c r="W568" s="3"/>
      <c r="Y568" s="92"/>
      <c r="Z568" s="92"/>
      <c r="AA568" s="92"/>
      <c r="AB568" s="94"/>
      <c r="AC568" s="92"/>
      <c r="AD568" s="93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</row>
    <row r="569" spans="1:41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11" t="e">
        <f>VLOOKUP(Q569,[1]Sheet1!C$3:D$87,2,0)</f>
        <v>#N/A</v>
      </c>
      <c r="S569" s="13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</row>
    <row r="570" spans="1:41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11" t="e">
        <f>VLOOKUP(Q570,[1]Sheet1!C$3:D$87,2,0)</f>
        <v>#N/A</v>
      </c>
      <c r="S570" s="13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</row>
    <row r="571" spans="1:41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11" t="e">
        <f>VLOOKUP(Q571,[1]Sheet1!C$3:D$87,2,0)</f>
        <v>#N/A</v>
      </c>
      <c r="S571" s="13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</row>
    <row r="572" spans="1:41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11" t="e">
        <f>VLOOKUP(Q572,[1]Sheet1!C$3:D$87,2,0)</f>
        <v>#N/A</v>
      </c>
      <c r="S572" s="13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</row>
    <row r="573" spans="1:41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87"/>
      <c r="O573" s="10"/>
      <c r="P573" s="10"/>
      <c r="Q573" s="11"/>
      <c r="R573" s="11" t="e">
        <f>VLOOKUP(Q573,[1]Sheet1!C$3:D$87,2,0)</f>
        <v>#N/A</v>
      </c>
      <c r="S573" s="13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</row>
    <row r="574" spans="1:41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11" t="e">
        <f>VLOOKUP(Q574,[1]Sheet1!C$3:D$87,2,0)</f>
        <v>#N/A</v>
      </c>
      <c r="S574" s="134"/>
      <c r="W574" s="1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</row>
    <row r="575" spans="1:41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11" t="e">
        <f>VLOOKUP(Q575,[1]Sheet1!C$3:D$87,2,0)</f>
        <v>#N/A</v>
      </c>
      <c r="S575" s="13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</row>
    <row r="576" spans="1:41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11" t="e">
        <f>VLOOKUP(Q576,[1]Sheet1!C$3:D$87,2,0)</f>
        <v>#N/A</v>
      </c>
      <c r="S576" s="13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</row>
    <row r="577" spans="1:41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11" t="e">
        <f>VLOOKUP(Q577,[1]Sheet1!C$3:D$87,2,0)</f>
        <v>#N/A</v>
      </c>
      <c r="S577" s="134"/>
      <c r="W577" s="1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</row>
    <row r="578" spans="1:41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11" t="e">
        <f>VLOOKUP(Q578,[1]Sheet1!C$3:D$87,2,0)</f>
        <v>#N/A</v>
      </c>
      <c r="S578" s="13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</row>
    <row r="579" spans="1:41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9"/>
      <c r="O579" s="10"/>
      <c r="P579" s="10"/>
      <c r="Q579" s="11"/>
      <c r="R579" s="11" t="e">
        <f>VLOOKUP(Q579,[1]Sheet1!C$3:D$87,2,0)</f>
        <v>#N/A</v>
      </c>
      <c r="S579" s="134"/>
      <c r="W579" s="1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</row>
    <row r="580" spans="1:41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87"/>
      <c r="O580" s="10"/>
      <c r="P580" s="10"/>
      <c r="Q580" s="11"/>
      <c r="R580" s="11" t="e">
        <f>VLOOKUP(Q580,[1]Sheet1!C$3:D$87,2,0)</f>
        <v>#N/A</v>
      </c>
      <c r="S580" s="134"/>
      <c r="W580" s="1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</row>
    <row r="581" spans="1:41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11" t="e">
        <f>VLOOKUP(Q581,[1]Sheet1!C$3:D$87,2,0)</f>
        <v>#N/A</v>
      </c>
      <c r="S581" s="134"/>
      <c r="W581" s="1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</row>
    <row r="582" spans="1:41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16"/>
      <c r="O582" s="10"/>
      <c r="P582" s="10"/>
      <c r="Q582" s="11"/>
      <c r="R582" s="11" t="e">
        <f>VLOOKUP(Q582,[1]Sheet1!C$3:D$87,2,0)</f>
        <v>#N/A</v>
      </c>
      <c r="S582" s="134"/>
      <c r="W582" s="1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</row>
    <row r="583" spans="1:41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17"/>
      <c r="O583" s="10"/>
      <c r="P583" s="10"/>
      <c r="Q583" s="11"/>
      <c r="R583" s="11" t="e">
        <f>VLOOKUP(Q583,[1]Sheet1!C$3:D$87,2,0)</f>
        <v>#N/A</v>
      </c>
      <c r="S583" s="134"/>
      <c r="W583" s="1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</row>
    <row r="584" spans="1:41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17"/>
      <c r="O584" s="10"/>
      <c r="P584" s="10"/>
      <c r="Q584" s="11"/>
      <c r="R584" s="11" t="e">
        <f>VLOOKUP(Q584,[1]Sheet1!C$3:D$87,2,0)</f>
        <v>#N/A</v>
      </c>
      <c r="S584" s="13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</row>
    <row r="585" spans="1:41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11" t="e">
        <f>VLOOKUP(Q585,[1]Sheet1!C$3:D$87,2,0)</f>
        <v>#N/A</v>
      </c>
      <c r="S585" s="134"/>
      <c r="W585" s="1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</row>
    <row r="586" spans="1:41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11" t="e">
        <f>VLOOKUP(Q586,[1]Sheet1!C$3:D$87,2,0)</f>
        <v>#N/A</v>
      </c>
      <c r="S586" s="134"/>
      <c r="W586" s="1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</row>
    <row r="587" spans="1:41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11" t="e">
        <f>VLOOKUP(Q587,[1]Sheet1!C$3:D$87,2,0)</f>
        <v>#N/A</v>
      </c>
      <c r="S587" s="134"/>
      <c r="W587" s="1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</row>
    <row r="588" spans="1:41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89"/>
      <c r="I588" s="89"/>
      <c r="J588" s="89"/>
      <c r="K588" s="89"/>
      <c r="L588" s="22"/>
      <c r="M588" s="8"/>
      <c r="N588" s="9"/>
      <c r="O588" s="10"/>
      <c r="P588" s="10"/>
      <c r="Q588" s="11"/>
      <c r="R588" s="11" t="e">
        <f>VLOOKUP(Q588,[1]Sheet1!C$3:D$87,2,0)</f>
        <v>#N/A</v>
      </c>
      <c r="S588" s="134"/>
      <c r="W588" s="1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</row>
    <row r="589" spans="1:41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11" t="e">
        <f>VLOOKUP(Q589,[1]Sheet1!C$3:D$87,2,0)</f>
        <v>#N/A</v>
      </c>
      <c r="S589" s="13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</row>
    <row r="590" spans="1:41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11" t="e">
        <f>VLOOKUP(Q590,[1]Sheet1!C$3:D$87,2,0)</f>
        <v>#N/A</v>
      </c>
      <c r="S590" s="134"/>
      <c r="W590" s="1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</row>
    <row r="591" spans="1:41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11" t="e">
        <f>VLOOKUP(Q591,[1]Sheet1!C$3:D$87,2,0)</f>
        <v>#N/A</v>
      </c>
      <c r="S591" s="134"/>
      <c r="W591" s="1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</row>
    <row r="592" spans="1:41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90"/>
      <c r="I592" s="89"/>
      <c r="J592" s="89"/>
      <c r="K592" s="89"/>
      <c r="L592" s="22"/>
      <c r="M592" s="8"/>
      <c r="N592" s="9"/>
      <c r="O592" s="10"/>
      <c r="P592" s="10"/>
      <c r="Q592" s="11"/>
      <c r="R592" s="11" t="e">
        <f>VLOOKUP(Q592,[1]Sheet1!C$3:D$87,2,0)</f>
        <v>#N/A</v>
      </c>
      <c r="S592" s="134"/>
      <c r="W592" s="1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</row>
    <row r="593" spans="1:41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11" t="e">
        <f>VLOOKUP(Q593,[1]Sheet1!C$3:D$87,2,0)</f>
        <v>#N/A</v>
      </c>
      <c r="S593" s="13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</row>
    <row r="594" spans="1:41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11" t="e">
        <f>VLOOKUP(Q594,[1]Sheet1!C$3:D$87,2,0)</f>
        <v>#N/A</v>
      </c>
      <c r="S594" s="134"/>
      <c r="W594" s="1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</row>
    <row r="595" spans="1:41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11" t="e">
        <f>VLOOKUP(Q595,[1]Sheet1!C$3:D$87,2,0)</f>
        <v>#N/A</v>
      </c>
      <c r="S595" s="134"/>
      <c r="W595" s="1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</row>
    <row r="596" spans="1:41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11" t="e">
        <f>VLOOKUP(Q596,[1]Sheet1!C$3:D$87,2,0)</f>
        <v>#N/A</v>
      </c>
      <c r="S596" s="134"/>
      <c r="W596" s="1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</row>
    <row r="597" spans="1:41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11" t="e">
        <f>VLOOKUP(Q597,[1]Sheet1!C$3:D$87,2,0)</f>
        <v>#N/A</v>
      </c>
      <c r="S597" s="13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</row>
    <row r="598" spans="1:41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11" t="e">
        <f>VLOOKUP(Q598,[1]Sheet1!C$3:D$87,2,0)</f>
        <v>#N/A</v>
      </c>
      <c r="S598" s="134"/>
      <c r="W598" s="1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</row>
    <row r="599" spans="1:41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11" t="e">
        <f>VLOOKUP(Q599,[1]Sheet1!C$3:D$87,2,0)</f>
        <v>#N/A</v>
      </c>
      <c r="S599" s="134"/>
      <c r="W599" s="1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</row>
    <row r="600" spans="1:41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9"/>
      <c r="O600" s="10"/>
      <c r="P600" s="10"/>
      <c r="Q600" s="11"/>
      <c r="R600" s="11" t="e">
        <f>VLOOKUP(Q600,[1]Sheet1!C$3:D$87,2,0)</f>
        <v>#N/A</v>
      </c>
      <c r="S600" s="134"/>
      <c r="W600" s="1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</row>
    <row r="601" spans="1:41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11" t="e">
        <f>VLOOKUP(Q601,[1]Sheet1!C$3:D$87,2,0)</f>
        <v>#N/A</v>
      </c>
      <c r="S601" s="13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</row>
    <row r="602" spans="1:41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11" t="e">
        <f>VLOOKUP(Q602,[1]Sheet1!C$3:D$87,2,0)</f>
        <v>#N/A</v>
      </c>
      <c r="S602" s="134"/>
      <c r="W602" s="1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</row>
    <row r="603" spans="1:41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11" t="e">
        <f>VLOOKUP(Q603,[1]Sheet1!C$3:D$87,2,0)</f>
        <v>#N/A</v>
      </c>
      <c r="S603" s="134"/>
      <c r="W603" s="1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</row>
    <row r="604" spans="1:41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11" t="e">
        <f>VLOOKUP(Q604,[1]Sheet1!C$3:D$87,2,0)</f>
        <v>#N/A</v>
      </c>
      <c r="S604" s="134"/>
      <c r="W604" s="1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</row>
    <row r="605" spans="1:41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11" t="e">
        <f>VLOOKUP(Q605,[1]Sheet1!C$3:D$87,2,0)</f>
        <v>#N/A</v>
      </c>
      <c r="S605" s="13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</row>
    <row r="606" spans="1:41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11" t="e">
        <f>VLOOKUP(Q606,[1]Sheet1!C$3:D$87,2,0)</f>
        <v>#N/A</v>
      </c>
      <c r="S606" s="134"/>
      <c r="W606" s="1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</row>
    <row r="607" spans="1:41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11" t="e">
        <f>VLOOKUP(Q607,[1]Sheet1!C$3:D$87,2,0)</f>
        <v>#N/A</v>
      </c>
      <c r="S607" s="134"/>
      <c r="W607" s="1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</row>
    <row r="608" spans="1:41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11" t="e">
        <f>VLOOKUP(Q608,[1]Sheet1!C$3:D$87,2,0)</f>
        <v>#N/A</v>
      </c>
      <c r="S608" s="134"/>
      <c r="W608" s="1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</row>
    <row r="609" spans="1:41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11" t="e">
        <f>VLOOKUP(Q609,[1]Sheet1!C$3:D$87,2,0)</f>
        <v>#N/A</v>
      </c>
      <c r="S609" s="13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</row>
    <row r="610" spans="1:41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11" t="e">
        <f>VLOOKUP(Q610,[1]Sheet1!C$3:D$87,2,0)</f>
        <v>#N/A</v>
      </c>
      <c r="S610" s="134"/>
      <c r="W610" s="1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</row>
    <row r="611" spans="1:41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6"/>
      <c r="O611" s="10"/>
      <c r="P611" s="10"/>
      <c r="Q611" s="11"/>
      <c r="R611" s="11" t="e">
        <f>VLOOKUP(Q611,[1]Sheet1!C$3:D$87,2,0)</f>
        <v>#N/A</v>
      </c>
      <c r="S611" s="134"/>
      <c r="W611" s="1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</row>
    <row r="612" spans="1:41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7"/>
      <c r="O612" s="10"/>
      <c r="P612" s="10"/>
      <c r="Q612" s="11"/>
      <c r="R612" s="11" t="e">
        <f>VLOOKUP(Q612,[1]Sheet1!C$3:D$87,2,0)</f>
        <v>#N/A</v>
      </c>
      <c r="S612" s="134"/>
      <c r="W612" s="1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</row>
    <row r="613" spans="1:41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11" t="e">
        <f>VLOOKUP(Q613,[1]Sheet1!C$3:D$87,2,0)</f>
        <v>#N/A</v>
      </c>
      <c r="S613" s="13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</row>
    <row r="614" spans="1:41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11" t="e">
        <f>VLOOKUP(Q614,[1]Sheet1!C$3:D$87,2,0)</f>
        <v>#N/A</v>
      </c>
      <c r="S614" s="134"/>
      <c r="W614" s="1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</row>
    <row r="615" spans="1:41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6"/>
      <c r="O615" s="10"/>
      <c r="P615" s="10"/>
      <c r="Q615" s="11"/>
      <c r="R615" s="11" t="e">
        <f>VLOOKUP(Q615,[1]Sheet1!C$3:D$87,2,0)</f>
        <v>#N/A</v>
      </c>
      <c r="S615" s="134"/>
      <c r="W615" s="1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</row>
    <row r="616" spans="1:41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89"/>
      <c r="I616" s="89"/>
      <c r="J616" s="89"/>
      <c r="K616" s="89"/>
      <c r="L616" s="22"/>
      <c r="M616" s="8"/>
      <c r="N616" s="17"/>
      <c r="O616" s="10"/>
      <c r="P616" s="10"/>
      <c r="Q616" s="11"/>
      <c r="R616" s="11" t="e">
        <f>VLOOKUP(Q616,[1]Sheet1!C$3:D$87,2,0)</f>
        <v>#N/A</v>
      </c>
      <c r="S616" s="134"/>
      <c r="W616" s="1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</row>
    <row r="617" spans="1:41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17"/>
      <c r="O617" s="10"/>
      <c r="P617" s="10"/>
      <c r="Q617" s="11"/>
      <c r="R617" s="11" t="e">
        <f>VLOOKUP(Q617,[1]Sheet1!C$3:D$87,2,0)</f>
        <v>#N/A</v>
      </c>
      <c r="S617" s="13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</row>
    <row r="618" spans="1:41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11" t="e">
        <f>VLOOKUP(Q618,[1]Sheet1!C$3:D$87,2,0)</f>
        <v>#N/A</v>
      </c>
      <c r="S618" s="134"/>
      <c r="W618" s="1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</row>
    <row r="619" spans="1:41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90"/>
      <c r="I619" s="89"/>
      <c r="J619" s="89"/>
      <c r="K619" s="89"/>
      <c r="L619" s="22"/>
      <c r="M619" s="8"/>
      <c r="N619" s="17"/>
      <c r="O619" s="10"/>
      <c r="P619" s="10"/>
      <c r="Q619" s="11"/>
      <c r="R619" s="11" t="e">
        <f>VLOOKUP(Q619,[1]Sheet1!C$3:D$87,2,0)</f>
        <v>#N/A</v>
      </c>
      <c r="S619" s="134"/>
      <c r="W619" s="1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</row>
    <row r="620" spans="1:41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7"/>
      <c r="O620" s="10"/>
      <c r="P620" s="10"/>
      <c r="Q620" s="11"/>
      <c r="R620" s="11" t="e">
        <f>VLOOKUP(Q620,[1]Sheet1!C$3:D$87,2,0)</f>
        <v>#N/A</v>
      </c>
      <c r="S620" s="13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</row>
    <row r="621" spans="1:41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11" t="e">
        <f>VLOOKUP(Q621,[1]Sheet1!C$3:D$87,2,0)</f>
        <v>#N/A</v>
      </c>
      <c r="S621" s="134"/>
      <c r="W621" s="1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</row>
    <row r="622" spans="1:41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11" t="e">
        <f>VLOOKUP(Q622,[1]Sheet1!C$3:D$87,2,0)</f>
        <v>#N/A</v>
      </c>
      <c r="S622" s="134"/>
      <c r="W622" s="1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</row>
    <row r="623" spans="1:41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11" t="e">
        <f>VLOOKUP(Q623,[1]Sheet1!C$3:D$87,2,0)</f>
        <v>#N/A</v>
      </c>
      <c r="S623" s="134"/>
      <c r="W623" s="1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</row>
    <row r="624" spans="1:41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11" t="e">
        <f>VLOOKUP(Q624,[1]Sheet1!C$3:D$87,2,0)</f>
        <v>#N/A</v>
      </c>
      <c r="S624" s="13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</row>
    <row r="625" spans="1:41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11" t="e">
        <f>VLOOKUP(Q625,[1]Sheet1!C$3:D$87,2,0)</f>
        <v>#N/A</v>
      </c>
      <c r="S625" s="134"/>
      <c r="W625" s="1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</row>
    <row r="626" spans="1:41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11" t="e">
        <f>VLOOKUP(Q626,[1]Sheet1!C$3:D$87,2,0)</f>
        <v>#N/A</v>
      </c>
      <c r="S626" s="134"/>
      <c r="W626" s="1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</row>
    <row r="627" spans="1:41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8"/>
      <c r="O627" s="10"/>
      <c r="P627" s="10"/>
      <c r="Q627" s="11"/>
      <c r="R627" s="11" t="e">
        <f>VLOOKUP(Q627,[1]Sheet1!C$3:D$87,2,0)</f>
        <v>#N/A</v>
      </c>
      <c r="S627" s="134"/>
      <c r="W627" s="1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</row>
    <row r="628" spans="1:41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11" t="e">
        <f>VLOOKUP(Q628,[1]Sheet1!C$3:D$87,2,0)</f>
        <v>#N/A</v>
      </c>
      <c r="S628" s="13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</row>
    <row r="629" spans="1:41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9"/>
      <c r="O629" s="10"/>
      <c r="P629" s="10"/>
      <c r="Q629" s="11"/>
      <c r="R629" s="11" t="e">
        <f>VLOOKUP(Q629,[1]Sheet1!C$3:D$87,2,0)</f>
        <v>#N/A</v>
      </c>
      <c r="S629" s="134"/>
      <c r="W629" s="1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</row>
    <row r="630" spans="1:41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9"/>
      <c r="O630" s="10"/>
      <c r="P630" s="10"/>
      <c r="Q630" s="11"/>
      <c r="R630" s="11" t="e">
        <f>VLOOKUP(Q630,[1]Sheet1!C$3:D$87,2,0)</f>
        <v>#N/A</v>
      </c>
      <c r="S630" s="134"/>
      <c r="W630" s="1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</row>
    <row r="631" spans="1:41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8"/>
      <c r="O631" s="10"/>
      <c r="P631" s="10"/>
      <c r="Q631" s="11"/>
      <c r="R631" s="11" t="e">
        <f>VLOOKUP(Q631,[1]Sheet1!C$3:D$87,2,0)</f>
        <v>#N/A</v>
      </c>
      <c r="S631" s="134"/>
      <c r="W631" s="1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</row>
    <row r="632" spans="1:41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8"/>
      <c r="O632" s="10"/>
      <c r="P632" s="10"/>
      <c r="Q632" s="11"/>
      <c r="R632" s="11" t="e">
        <f>VLOOKUP(Q632,[1]Sheet1!C$3:D$87,2,0)</f>
        <v>#N/A</v>
      </c>
      <c r="S632" s="13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</row>
    <row r="633" spans="1:41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9"/>
      <c r="O633" s="10"/>
      <c r="P633" s="10"/>
      <c r="Q633" s="11"/>
      <c r="R633" s="11" t="e">
        <f>VLOOKUP(Q633,[1]Sheet1!C$3:D$87,2,0)</f>
        <v>#N/A</v>
      </c>
      <c r="S633" s="134"/>
      <c r="W633" s="1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</row>
    <row r="634" spans="1:41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16"/>
      <c r="O634" s="10"/>
      <c r="P634" s="10"/>
      <c r="Q634" s="11"/>
      <c r="R634" s="11" t="e">
        <f>VLOOKUP(Q634,[1]Sheet1!C$3:D$87,2,0)</f>
        <v>#N/A</v>
      </c>
      <c r="S634" s="134"/>
      <c r="W634" s="1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</row>
    <row r="635" spans="1:41" ht="22.5" customHeight="1" x14ac:dyDescent="0.55000000000000004">
      <c r="A635" s="5"/>
      <c r="B635" s="52" t="s">
        <v>66</v>
      </c>
      <c r="C635" s="88"/>
      <c r="D635" s="60"/>
      <c r="E635" s="60"/>
      <c r="F635" s="60"/>
      <c r="G635" s="60"/>
      <c r="H635" s="29"/>
      <c r="I635" s="89"/>
      <c r="J635" s="89"/>
      <c r="K635" s="89"/>
      <c r="L635" s="22"/>
      <c r="M635" s="8"/>
      <c r="N635" s="19"/>
      <c r="O635" s="10"/>
      <c r="P635" s="10"/>
      <c r="Q635" s="11"/>
      <c r="R635" s="11" t="e">
        <f>VLOOKUP(Q635,[1]Sheet1!C$3:D$87,2,0)</f>
        <v>#N/A</v>
      </c>
      <c r="S635" s="134"/>
      <c r="W635" s="1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</row>
    <row r="636" spans="1:41" ht="22.5" customHeight="1" x14ac:dyDescent="0.55000000000000004">
      <c r="A636" s="5"/>
      <c r="B636" s="52" t="s">
        <v>66</v>
      </c>
      <c r="C636" s="88"/>
      <c r="D636" s="60"/>
      <c r="E636" s="60"/>
      <c r="F636" s="60"/>
      <c r="G636" s="60"/>
      <c r="H636" s="29"/>
      <c r="I636" s="89"/>
      <c r="J636" s="89"/>
      <c r="K636" s="89"/>
      <c r="L636" s="22"/>
      <c r="M636" s="8"/>
      <c r="N636" s="19"/>
      <c r="O636" s="10"/>
      <c r="P636" s="10"/>
      <c r="Q636" s="11"/>
      <c r="R636" s="11" t="e">
        <f>VLOOKUP(Q636,[1]Sheet1!C$3:D$87,2,0)</f>
        <v>#N/A</v>
      </c>
      <c r="S636" s="13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</row>
    <row r="637" spans="1:41" ht="22.5" customHeight="1" x14ac:dyDescent="0.55000000000000004">
      <c r="A637" s="5"/>
      <c r="B637" s="52" t="s">
        <v>66</v>
      </c>
      <c r="C637" s="88"/>
      <c r="D637" s="60"/>
      <c r="E637" s="60"/>
      <c r="F637" s="60"/>
      <c r="G637" s="60"/>
      <c r="H637" s="29"/>
      <c r="I637" s="89"/>
      <c r="J637" s="89"/>
      <c r="K637" s="89"/>
      <c r="L637" s="22"/>
      <c r="M637" s="8"/>
      <c r="N637" s="17"/>
      <c r="O637" s="10"/>
      <c r="P637" s="10"/>
      <c r="Q637" s="11"/>
      <c r="R637" s="11" t="e">
        <f>VLOOKUP(Q637,[1]Sheet1!C$3:D$87,2,0)</f>
        <v>#N/A</v>
      </c>
      <c r="S637" s="13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</row>
    <row r="638" spans="1:41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9"/>
      <c r="O638" s="10"/>
      <c r="P638" s="10"/>
      <c r="Q638" s="11"/>
      <c r="R638" s="11" t="e">
        <f>VLOOKUP(Q638,[1]Sheet1!C$3:D$87,2,0)</f>
        <v>#N/A</v>
      </c>
      <c r="S638" s="13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</row>
    <row r="639" spans="1:41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9"/>
      <c r="O639" s="10"/>
      <c r="P639" s="10"/>
      <c r="Q639" s="11"/>
      <c r="R639" s="11" t="e">
        <f>VLOOKUP(Q639,[1]Sheet1!C$3:D$87,2,0)</f>
        <v>#N/A</v>
      </c>
      <c r="S639" s="13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</row>
    <row r="640" spans="1:41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11" t="e">
        <f>VLOOKUP(Q640,[1]Sheet1!C$3:D$87,2,0)</f>
        <v>#N/A</v>
      </c>
      <c r="S640" s="13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</row>
    <row r="641" spans="1:41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9"/>
      <c r="O641" s="10"/>
      <c r="P641" s="10"/>
      <c r="Q641" s="11"/>
      <c r="R641" s="11" t="e">
        <f>VLOOKUP(Q641,[1]Sheet1!C$3:D$87,2,0)</f>
        <v>#N/A</v>
      </c>
      <c r="S641" s="134"/>
      <c r="W641" s="1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</row>
    <row r="642" spans="1:41" ht="22.5" customHeight="1" x14ac:dyDescent="0.55000000000000004">
      <c r="A642" s="20"/>
      <c r="B642" s="52" t="s">
        <v>66</v>
      </c>
      <c r="C642" s="59"/>
      <c r="D642" s="60"/>
      <c r="E642" s="60"/>
      <c r="F642" s="60"/>
      <c r="G642" s="60"/>
      <c r="H642" s="29"/>
      <c r="I642" s="29"/>
      <c r="J642" s="89"/>
      <c r="K642" s="89"/>
      <c r="L642" s="6"/>
      <c r="M642" s="8"/>
      <c r="N642" s="9"/>
      <c r="O642" s="10"/>
      <c r="P642" s="10"/>
      <c r="Q642" s="11"/>
      <c r="R642" s="11" t="e">
        <f>VLOOKUP(Q642,[1]Sheet1!C$3:D$87,2,0)</f>
        <v>#N/A</v>
      </c>
      <c r="S642" s="13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</row>
    <row r="643" spans="1:41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29"/>
      <c r="J643" s="89"/>
      <c r="K643" s="89"/>
      <c r="L643" s="6"/>
      <c r="M643" s="8"/>
      <c r="N643" s="17"/>
      <c r="O643" s="10"/>
      <c r="P643" s="10"/>
      <c r="Q643" s="11"/>
      <c r="R643" s="11" t="e">
        <f>VLOOKUP(Q643,[1]Sheet1!C$3:D$87,2,0)</f>
        <v>#N/A</v>
      </c>
      <c r="S643" s="134"/>
      <c r="W643" s="1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</row>
    <row r="644" spans="1:41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29"/>
      <c r="J644" s="89"/>
      <c r="K644" s="89"/>
      <c r="L644" s="6"/>
      <c r="M644" s="8"/>
      <c r="N644" s="9"/>
      <c r="O644" s="10"/>
      <c r="P644" s="10"/>
      <c r="Q644" s="11"/>
      <c r="R644" s="11" t="e">
        <f>VLOOKUP(Q644,[1]Sheet1!C$3:D$87,2,0)</f>
        <v>#N/A</v>
      </c>
      <c r="S644" s="134"/>
      <c r="W644" s="1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</row>
    <row r="645" spans="1:41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29"/>
      <c r="I645" s="89"/>
      <c r="J645" s="89"/>
      <c r="K645" s="89"/>
      <c r="L645" s="6"/>
      <c r="M645" s="8"/>
      <c r="N645" s="9"/>
      <c r="O645" s="10"/>
      <c r="P645" s="10"/>
      <c r="Q645" s="11"/>
      <c r="R645" s="11" t="e">
        <f>VLOOKUP(Q645,[1]Sheet1!C$3:D$87,2,0)</f>
        <v>#N/A</v>
      </c>
      <c r="S645" s="13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</row>
    <row r="646" spans="1:41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29"/>
      <c r="I646" s="89"/>
      <c r="J646" s="89"/>
      <c r="K646" s="89"/>
      <c r="L646" s="6"/>
      <c r="M646" s="8"/>
      <c r="N646" s="9"/>
      <c r="O646" s="10"/>
      <c r="P646" s="10"/>
      <c r="Q646" s="11"/>
      <c r="R646" s="11" t="e">
        <f>VLOOKUP(Q646,[1]Sheet1!C$3:D$87,2,0)</f>
        <v>#N/A</v>
      </c>
      <c r="S646" s="134"/>
      <c r="W646" s="1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</row>
    <row r="647" spans="1:41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29"/>
      <c r="I647" s="89"/>
      <c r="J647" s="89"/>
      <c r="K647" s="89"/>
      <c r="L647" s="6"/>
      <c r="M647" s="8"/>
      <c r="N647" s="18"/>
      <c r="O647" s="10"/>
      <c r="P647" s="10"/>
      <c r="Q647" s="11"/>
      <c r="R647" s="11" t="e">
        <f>VLOOKUP(Q647,[1]Sheet1!C$3:D$87,2,0)</f>
        <v>#N/A</v>
      </c>
      <c r="S647" s="134"/>
      <c r="W647" s="1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</row>
    <row r="648" spans="1:41" ht="22.5" customHeight="1" x14ac:dyDescent="0.55000000000000004">
      <c r="A648" s="20"/>
      <c r="B648" s="52" t="s">
        <v>66</v>
      </c>
      <c r="C648" s="59"/>
      <c r="D648" s="60"/>
      <c r="E648" s="60"/>
      <c r="F648" s="60"/>
      <c r="G648" s="60"/>
      <c r="H648" s="29"/>
      <c r="I648" s="89"/>
      <c r="J648" s="89"/>
      <c r="K648" s="89"/>
      <c r="L648" s="6"/>
      <c r="M648" s="8"/>
      <c r="N648" s="9"/>
      <c r="O648" s="10"/>
      <c r="P648" s="10"/>
      <c r="Q648" s="11"/>
      <c r="R648" s="11" t="e">
        <f>VLOOKUP(Q648,[1]Sheet1!C$3:D$87,2,0)</f>
        <v>#N/A</v>
      </c>
      <c r="S648" s="13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</row>
    <row r="649" spans="1:41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89"/>
      <c r="I649" s="89"/>
      <c r="J649" s="89"/>
      <c r="K649" s="89"/>
      <c r="L649" s="6"/>
      <c r="M649" s="8"/>
      <c r="N649" s="21"/>
      <c r="O649" s="10"/>
      <c r="P649" s="10"/>
      <c r="Q649" s="11"/>
      <c r="R649" s="11" t="e">
        <f>VLOOKUP(Q649,[1]Sheet1!C$3:D$87,2,0)</f>
        <v>#N/A</v>
      </c>
      <c r="S649" s="134"/>
      <c r="W649" s="1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</row>
    <row r="650" spans="1:41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89"/>
      <c r="I650" s="89"/>
      <c r="J650" s="89"/>
      <c r="K650" s="89"/>
      <c r="L650" s="6"/>
      <c r="M650" s="8"/>
      <c r="N650" s="21"/>
      <c r="O650" s="10"/>
      <c r="P650" s="10"/>
      <c r="Q650" s="11"/>
      <c r="R650" s="11" t="e">
        <f>VLOOKUP(Q650,[1]Sheet1!C$3:D$87,2,0)</f>
        <v>#N/A</v>
      </c>
      <c r="S650" s="13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</row>
    <row r="651" spans="1:41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55"/>
      <c r="I651" s="23"/>
      <c r="J651" s="23"/>
      <c r="K651" s="24"/>
      <c r="L651" s="24"/>
      <c r="M651" s="8"/>
      <c r="N651" s="21"/>
      <c r="O651" s="10"/>
      <c r="P651" s="10"/>
      <c r="Q651" s="11"/>
      <c r="R651" s="11" t="e">
        <f>VLOOKUP(Q651,[1]Sheet1!C$3:D$87,2,0)</f>
        <v>#N/A</v>
      </c>
      <c r="S651" s="134"/>
      <c r="W651" s="1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</row>
    <row r="652" spans="1:41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25"/>
      <c r="K652" s="26"/>
      <c r="L652" s="24"/>
      <c r="M652" s="8"/>
      <c r="N652" s="21"/>
      <c r="O652" s="10"/>
      <c r="P652" s="10"/>
      <c r="Q652" s="11"/>
      <c r="R652" s="11" t="e">
        <f>VLOOKUP(Q652,[1]Sheet1!C$3:D$87,2,0)</f>
        <v>#N/A</v>
      </c>
      <c r="S652" s="134"/>
      <c r="W652" s="1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</row>
    <row r="653" spans="1:41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25"/>
      <c r="J653" s="6"/>
      <c r="K653" s="25"/>
      <c r="L653" s="26"/>
      <c r="M653" s="8"/>
      <c r="N653" s="21"/>
      <c r="O653" s="10"/>
      <c r="P653" s="10"/>
      <c r="Q653" s="11"/>
      <c r="R653" s="11" t="e">
        <f>VLOOKUP(Q653,[1]Sheet1!C$3:D$87,2,0)</f>
        <v>#N/A</v>
      </c>
      <c r="S653" s="134"/>
      <c r="W653" s="1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</row>
    <row r="654" spans="1:41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25"/>
      <c r="M654" s="8"/>
      <c r="N654" s="21"/>
      <c r="O654" s="10"/>
      <c r="P654" s="10"/>
      <c r="Q654" s="11"/>
      <c r="R654" s="11" t="e">
        <f>VLOOKUP(Q654,[1]Sheet1!C$3:D$87,2,0)</f>
        <v>#N/A</v>
      </c>
      <c r="S654" s="134"/>
      <c r="W654" s="1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</row>
    <row r="655" spans="1:41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11" t="e">
        <f>VLOOKUP(Q655,[1]Sheet1!C$3:D$87,2,0)</f>
        <v>#N/A</v>
      </c>
      <c r="S655" s="134"/>
      <c r="W655" s="1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</row>
    <row r="656" spans="1:41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11" t="e">
        <f>VLOOKUP(Q656,[1]Sheet1!C$3:D$87,2,0)</f>
        <v>#N/A</v>
      </c>
      <c r="S656" s="134"/>
      <c r="W656" s="1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</row>
    <row r="657" spans="1:41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11" t="e">
        <f>VLOOKUP(Q657,[1]Sheet1!C$3:D$87,2,0)</f>
        <v>#N/A</v>
      </c>
      <c r="S657" s="13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</row>
    <row r="658" spans="1:41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7"/>
      <c r="L658" s="6"/>
      <c r="M658" s="8"/>
      <c r="N658" s="21"/>
      <c r="O658" s="10"/>
      <c r="P658" s="10"/>
      <c r="Q658" s="11"/>
      <c r="R658" s="11" t="e">
        <f>VLOOKUP(Q658,[1]Sheet1!C$3:D$87,2,0)</f>
        <v>#N/A</v>
      </c>
      <c r="S658" s="134"/>
      <c r="W658" s="1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</row>
    <row r="659" spans="1:41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23"/>
      <c r="K659" s="23"/>
      <c r="L659" s="7"/>
      <c r="M659" s="8"/>
      <c r="N659" s="21"/>
      <c r="O659" s="10"/>
      <c r="P659" s="10"/>
      <c r="Q659" s="11"/>
      <c r="R659" s="11" t="e">
        <f>VLOOKUP(Q659,[1]Sheet1!C$3:D$87,2,0)</f>
        <v>#N/A</v>
      </c>
      <c r="S659" s="13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</row>
    <row r="660" spans="1:41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11" t="e">
        <f>VLOOKUP(Q660,[1]Sheet1!C$3:D$87,2,0)</f>
        <v>#N/A</v>
      </c>
      <c r="S660" s="134"/>
      <c r="W660" s="1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</row>
    <row r="661" spans="1:41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11" t="e">
        <f>VLOOKUP(Q661,[1]Sheet1!C$3:D$87,2,0)</f>
        <v>#N/A</v>
      </c>
      <c r="S661" s="134"/>
      <c r="W661" s="1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</row>
    <row r="662" spans="1:41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11" t="e">
        <f>VLOOKUP(Q662,[1]Sheet1!C$3:D$87,2,0)</f>
        <v>#N/A</v>
      </c>
      <c r="S662" s="134"/>
      <c r="W662" s="1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</row>
    <row r="663" spans="1:4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11" t="e">
        <f>VLOOKUP(Q663,[1]Sheet1!C$3:D$87,2,0)</f>
        <v>#N/A</v>
      </c>
      <c r="S663" s="13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</row>
    <row r="664" spans="1:4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1"/>
      <c r="O664" s="10"/>
      <c r="P664" s="10"/>
      <c r="Q664" s="11"/>
      <c r="R664" s="11" t="e">
        <f>VLOOKUP(Q664,[1]Sheet1!C$3:D$87,2,0)</f>
        <v>#N/A</v>
      </c>
      <c r="S664" s="134"/>
      <c r="W664" s="1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</row>
    <row r="665" spans="1:4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11" t="e">
        <f>VLOOKUP(Q665,[1]Sheet1!C$3:D$87,2,0)</f>
        <v>#N/A</v>
      </c>
      <c r="S665" s="134"/>
      <c r="W665" s="1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</row>
    <row r="666" spans="1:41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7"/>
      <c r="L666" s="7"/>
      <c r="M666" s="8"/>
      <c r="N666" s="21"/>
      <c r="O666" s="10"/>
      <c r="P666" s="10"/>
      <c r="Q666" s="11"/>
      <c r="R666" s="11" t="e">
        <f>VLOOKUP(Q666,[1]Sheet1!C$3:D$87,2,0)</f>
        <v>#N/A</v>
      </c>
      <c r="S666" s="13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</row>
    <row r="667" spans="1:41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11" t="e">
        <f>VLOOKUP(Q667,[1]Sheet1!C$3:D$87,2,0)</f>
        <v>#N/A</v>
      </c>
      <c r="S667" s="13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</row>
    <row r="668" spans="1:41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11" t="e">
        <f>VLOOKUP(Q668,[1]Sheet1!C$3:D$87,2,0)</f>
        <v>#N/A</v>
      </c>
      <c r="S668" s="13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</row>
    <row r="669" spans="1:41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1"/>
      <c r="O669" s="10"/>
      <c r="P669" s="10"/>
      <c r="Q669" s="11"/>
      <c r="R669" s="11" t="e">
        <f>VLOOKUP(Q669,[1]Sheet1!C$3:D$87,2,0)</f>
        <v>#N/A</v>
      </c>
      <c r="S669" s="134"/>
      <c r="W669" s="1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</row>
    <row r="670" spans="1:41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11" t="e">
        <f>VLOOKUP(Q670,[1]Sheet1!C$3:D$87,2,0)</f>
        <v>#N/A</v>
      </c>
      <c r="S670" s="134"/>
      <c r="W670" s="1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</row>
    <row r="671" spans="1:41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11" t="e">
        <f>VLOOKUP(Q671,[1]Sheet1!C$3:D$87,2,0)</f>
        <v>#N/A</v>
      </c>
      <c r="S671" s="134"/>
      <c r="W671" s="1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</row>
    <row r="672" spans="1:41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11" t="e">
        <f>VLOOKUP(Q672,[1]Sheet1!C$3:D$87,2,0)</f>
        <v>#N/A</v>
      </c>
      <c r="S672" s="134"/>
      <c r="W672" s="1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</row>
    <row r="673" spans="1:23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7"/>
      <c r="K673" s="7"/>
      <c r="L673" s="6"/>
      <c r="M673" s="8"/>
      <c r="N673" s="21"/>
      <c r="O673" s="10"/>
      <c r="P673" s="10"/>
      <c r="Q673" s="11"/>
      <c r="R673" s="11" t="e">
        <f>VLOOKUP(Q673,[1]Sheet1!C$3:D$87,2,0)</f>
        <v>#N/A</v>
      </c>
      <c r="S673" s="134"/>
      <c r="W673" s="14"/>
    </row>
    <row r="674" spans="1:23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11" t="e">
        <f>VLOOKUP(Q674,[1]Sheet1!C$3:D$87,2,0)</f>
        <v>#N/A</v>
      </c>
      <c r="S674" s="134"/>
    </row>
    <row r="675" spans="1:23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11" t="e">
        <f>VLOOKUP(Q675,[1]Sheet1!C$3:D$87,2,0)</f>
        <v>#N/A</v>
      </c>
      <c r="S675" s="134"/>
      <c r="W675" s="14"/>
    </row>
    <row r="676" spans="1:23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11" t="e">
        <f>VLOOKUP(Q676,[1]Sheet1!C$3:D$87,2,0)</f>
        <v>#N/A</v>
      </c>
      <c r="S676" s="134"/>
    </row>
    <row r="677" spans="1:23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11" t="e">
        <f>VLOOKUP(Q677,[1]Sheet1!C$3:D$87,2,0)</f>
        <v>#N/A</v>
      </c>
      <c r="S677" s="134"/>
      <c r="W677" s="14"/>
    </row>
    <row r="678" spans="1:23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11" t="e">
        <f>VLOOKUP(Q678,[1]Sheet1!C$3:D$87,2,0)</f>
        <v>#N/A</v>
      </c>
      <c r="S678" s="134"/>
    </row>
    <row r="679" spans="1:23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11" t="e">
        <f>VLOOKUP(Q679,[1]Sheet1!C$3:D$87,2,0)</f>
        <v>#N/A</v>
      </c>
      <c r="S679" s="134"/>
    </row>
    <row r="680" spans="1:23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0"/>
      <c r="Q680" s="11"/>
      <c r="R680" s="11" t="e">
        <f>VLOOKUP(Q680,[1]Sheet1!C$3:D$87,2,0)</f>
        <v>#N/A</v>
      </c>
      <c r="S680" s="134"/>
    </row>
    <row r="681" spans="1:23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11" t="e">
        <f>VLOOKUP(Q681,[1]Sheet1!C$3:D$87,2,0)</f>
        <v>#N/A</v>
      </c>
      <c r="S681" s="134"/>
      <c r="W681" s="14"/>
    </row>
    <row r="682" spans="1:23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27"/>
      <c r="M682" s="8"/>
      <c r="N682" s="21"/>
      <c r="O682" s="10"/>
      <c r="P682" s="10"/>
      <c r="Q682" s="11"/>
      <c r="R682" s="11" t="e">
        <f>VLOOKUP(Q682,[1]Sheet1!C$3:D$87,2,0)</f>
        <v>#N/A</v>
      </c>
      <c r="S682" s="134"/>
      <c r="W682" s="14"/>
    </row>
    <row r="683" spans="1:23" ht="22.5" customHeight="1" x14ac:dyDescent="0.55000000000000004">
      <c r="A683" s="5"/>
      <c r="B683" s="52" t="s">
        <v>66</v>
      </c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11" t="e">
        <f>VLOOKUP(Q683,[1]Sheet1!C$3:D$87,2,0)</f>
        <v>#N/A</v>
      </c>
      <c r="S683" s="134"/>
      <c r="W683" s="14"/>
    </row>
    <row r="684" spans="1:23" ht="22.5" customHeight="1" x14ac:dyDescent="0.55000000000000004">
      <c r="A684" s="5"/>
      <c r="B684" s="52" t="s">
        <v>66</v>
      </c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11" t="e">
        <f>VLOOKUP(Q684,[1]Sheet1!C$3:D$87,2,0)</f>
        <v>#N/A</v>
      </c>
      <c r="S684" s="134"/>
      <c r="W684" s="14"/>
    </row>
    <row r="685" spans="1:23" ht="22.5" customHeight="1" x14ac:dyDescent="0.55000000000000004">
      <c r="A685" s="5"/>
      <c r="B685" s="52" t="s">
        <v>66</v>
      </c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0"/>
      <c r="Q685" s="11"/>
      <c r="R685" s="11" t="e">
        <f>VLOOKUP(Q685,[1]Sheet1!C$3:D$87,2,0)</f>
        <v>#N/A</v>
      </c>
      <c r="S685" s="134"/>
      <c r="W685" s="14"/>
    </row>
    <row r="686" spans="1:23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0"/>
      <c r="Q686" s="11"/>
      <c r="R686" s="11"/>
      <c r="S686" s="134"/>
    </row>
    <row r="687" spans="1:23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27"/>
      <c r="M687" s="8"/>
      <c r="N687" s="21"/>
      <c r="O687" s="10"/>
      <c r="P687" s="10"/>
      <c r="Q687" s="11"/>
      <c r="R687" s="11"/>
      <c r="S687" s="134"/>
      <c r="W687" s="14"/>
    </row>
    <row r="688" spans="1:23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0"/>
      <c r="Q688" s="11"/>
      <c r="R688" s="11"/>
      <c r="S688" s="13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7"/>
      <c r="M689" s="8"/>
      <c r="N689" s="21"/>
      <c r="O689" s="10"/>
      <c r="P689" s="10"/>
      <c r="Q689" s="11"/>
      <c r="R689" s="11"/>
      <c r="S689" s="134"/>
      <c r="W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6"/>
      <c r="M690" s="8"/>
      <c r="N690" s="21"/>
      <c r="O690" s="10"/>
      <c r="P690" s="10"/>
      <c r="Q690" s="11"/>
      <c r="R690" s="11"/>
      <c r="S690" s="134"/>
    </row>
    <row r="691" spans="1:23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7"/>
      <c r="K691" s="7"/>
      <c r="L691" s="7"/>
      <c r="M691" s="8"/>
      <c r="N691" s="21"/>
      <c r="O691" s="10"/>
      <c r="P691" s="10"/>
      <c r="Q691" s="11"/>
      <c r="R691" s="11"/>
      <c r="S691" s="134"/>
    </row>
    <row r="692" spans="1:23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7"/>
      <c r="M692" s="8"/>
      <c r="N692" s="21"/>
      <c r="O692" s="10"/>
      <c r="P692" s="10"/>
      <c r="Q692" s="11"/>
      <c r="R692" s="11"/>
      <c r="S692" s="134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7"/>
      <c r="M693" s="8"/>
      <c r="N693" s="21"/>
      <c r="O693" s="10"/>
      <c r="P693" s="10"/>
      <c r="Q693" s="11"/>
      <c r="R693" s="11"/>
      <c r="S693" s="134"/>
      <c r="W693" s="14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7"/>
      <c r="M694" s="8"/>
      <c r="N694" s="21"/>
      <c r="O694" s="10"/>
      <c r="P694" s="10"/>
      <c r="Q694" s="11"/>
      <c r="R694" s="11"/>
      <c r="S694" s="134"/>
      <c r="W694" s="14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6"/>
      <c r="M695" s="8"/>
      <c r="N695" s="28"/>
      <c r="O695" s="10"/>
      <c r="P695" s="10"/>
      <c r="Q695" s="11"/>
      <c r="R695" s="11"/>
      <c r="S695" s="134"/>
      <c r="W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8"/>
      <c r="O696" s="10"/>
      <c r="P696" s="10"/>
      <c r="Q696" s="11"/>
      <c r="R696" s="11"/>
      <c r="S696" s="134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7"/>
      <c r="M697" s="8"/>
      <c r="N697" s="28"/>
      <c r="O697" s="10"/>
      <c r="P697" s="10"/>
      <c r="Q697" s="11"/>
      <c r="R697" s="11"/>
      <c r="S697" s="134"/>
      <c r="W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8"/>
      <c r="O698" s="10"/>
      <c r="P698" s="10"/>
      <c r="Q698" s="11"/>
      <c r="R698" s="11"/>
      <c r="S698" s="134"/>
    </row>
    <row r="699" spans="1:23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24"/>
      <c r="M699" s="8"/>
      <c r="N699" s="28"/>
      <c r="O699" s="10"/>
      <c r="P699" s="10"/>
      <c r="Q699" s="11"/>
      <c r="R699" s="11"/>
      <c r="S699" s="134"/>
      <c r="W699" s="14"/>
    </row>
    <row r="700" spans="1:23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24"/>
      <c r="M700" s="8"/>
      <c r="N700" s="28"/>
      <c r="O700" s="10"/>
      <c r="P700" s="10"/>
      <c r="Q700" s="11"/>
      <c r="R700" s="11"/>
      <c r="S700" s="134"/>
      <c r="W700" s="14"/>
    </row>
    <row r="701" spans="1:23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24"/>
      <c r="M701" s="8"/>
      <c r="N701" s="21"/>
      <c r="O701" s="10"/>
      <c r="P701" s="10"/>
      <c r="Q701" s="11"/>
      <c r="R701" s="11"/>
      <c r="S701" s="134"/>
    </row>
    <row r="702" spans="1:23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0"/>
      <c r="Q702" s="11"/>
      <c r="R702" s="11"/>
      <c r="S702" s="134"/>
    </row>
    <row r="703" spans="1:23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24"/>
      <c r="M703" s="8"/>
      <c r="N703" s="21"/>
      <c r="O703" s="10"/>
      <c r="P703" s="10"/>
      <c r="Q703" s="11"/>
      <c r="R703" s="11"/>
      <c r="S703" s="134"/>
    </row>
    <row r="704" spans="1:23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0"/>
      <c r="Q704" s="11"/>
      <c r="R704" s="11"/>
      <c r="S704" s="134"/>
      <c r="W704" s="14"/>
    </row>
    <row r="705" spans="1:24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0"/>
      <c r="Q705" s="11"/>
      <c r="R705" s="11"/>
      <c r="S705" s="134"/>
    </row>
    <row r="706" spans="1:24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0"/>
      <c r="Q706" s="11"/>
      <c r="R706" s="11"/>
      <c r="S706" s="134"/>
      <c r="W706" s="14"/>
    </row>
    <row r="707" spans="1:24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0"/>
      <c r="Q707" s="11"/>
      <c r="R707" s="11"/>
      <c r="S707" s="134"/>
    </row>
    <row r="708" spans="1:24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3"/>
      <c r="S708" s="137"/>
      <c r="X708" s="3"/>
    </row>
    <row r="709" spans="1:24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6"/>
      <c r="M709" s="8"/>
      <c r="N709" s="21"/>
      <c r="O709" s="10"/>
      <c r="P709" s="125"/>
      <c r="Q709" s="3"/>
      <c r="R709" s="3"/>
      <c r="S709" s="137"/>
      <c r="X709" s="3"/>
    </row>
    <row r="710" spans="1:24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7"/>
      <c r="M710" s="8"/>
      <c r="N710" s="21"/>
      <c r="O710" s="10"/>
      <c r="P710" s="125"/>
      <c r="Q710" s="3"/>
      <c r="R710" s="3"/>
      <c r="S710" s="137"/>
      <c r="X710" s="3"/>
    </row>
    <row r="711" spans="1:24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6"/>
      <c r="M711" s="8"/>
      <c r="N711" s="21"/>
      <c r="O711" s="10"/>
      <c r="P711" s="125"/>
      <c r="Q711" s="3"/>
      <c r="R711" s="3"/>
      <c r="S711" s="137"/>
      <c r="X711" s="3"/>
    </row>
    <row r="712" spans="1:24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7"/>
      <c r="K712" s="7"/>
      <c r="L712" s="6"/>
      <c r="M712" s="8"/>
      <c r="N712" s="21"/>
      <c r="O712" s="10"/>
      <c r="P712" s="125"/>
      <c r="Q712" s="3"/>
      <c r="R712" s="3"/>
      <c r="S712" s="137"/>
      <c r="X712" s="3"/>
    </row>
    <row r="713" spans="1:24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7"/>
      <c r="K713" s="7"/>
      <c r="L713" s="7"/>
      <c r="M713" s="8"/>
      <c r="N713" s="21"/>
      <c r="O713" s="10"/>
      <c r="P713" s="125"/>
      <c r="Q713" s="3"/>
      <c r="R713" s="3"/>
      <c r="S713" s="137"/>
      <c r="X713" s="3"/>
    </row>
    <row r="714" spans="1:24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3"/>
      <c r="S714" s="137"/>
      <c r="X714" s="3"/>
    </row>
    <row r="715" spans="1:24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7"/>
      <c r="M715" s="8"/>
      <c r="N715" s="21"/>
      <c r="O715" s="10"/>
      <c r="P715" s="125"/>
      <c r="Q715" s="3"/>
      <c r="R715" s="3"/>
      <c r="S715" s="137"/>
      <c r="X715" s="3"/>
    </row>
    <row r="716" spans="1:24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6"/>
      <c r="L716" s="6"/>
      <c r="M716" s="8"/>
      <c r="N716" s="21"/>
      <c r="O716" s="10"/>
      <c r="P716" s="125"/>
      <c r="Q716" s="3"/>
      <c r="R716" s="3"/>
      <c r="S716" s="137"/>
      <c r="X716" s="3"/>
    </row>
    <row r="717" spans="1:24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6"/>
      <c r="L717" s="6"/>
      <c r="M717" s="8"/>
      <c r="N717" s="21"/>
      <c r="O717" s="10"/>
      <c r="P717" s="125"/>
      <c r="Q717" s="3"/>
      <c r="R717" s="3"/>
      <c r="S717" s="137"/>
      <c r="X717" s="3"/>
    </row>
    <row r="718" spans="1:24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6"/>
      <c r="M718" s="8"/>
      <c r="N718" s="21"/>
      <c r="O718" s="10"/>
      <c r="P718" s="125"/>
      <c r="Q718" s="3"/>
      <c r="R718" s="3"/>
      <c r="S718" s="137"/>
      <c r="X718" s="3"/>
    </row>
    <row r="719" spans="1:24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9"/>
      <c r="O719" s="10"/>
      <c r="P719" s="125"/>
      <c r="Q719" s="3"/>
      <c r="R719" s="3"/>
      <c r="S719" s="137"/>
      <c r="X719" s="3"/>
    </row>
    <row r="720" spans="1:24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5"/>
      <c r="Q720" s="3"/>
      <c r="R720" s="3"/>
      <c r="S720" s="137"/>
      <c r="X720" s="3"/>
    </row>
    <row r="721" spans="1:24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5"/>
      <c r="Q721" s="3"/>
      <c r="R721" s="3"/>
      <c r="S721" s="137"/>
      <c r="X721" s="3"/>
    </row>
    <row r="722" spans="1:24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3"/>
      <c r="S722" s="137"/>
      <c r="X722" s="3"/>
    </row>
    <row r="723" spans="1:24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56"/>
      <c r="I723" s="7"/>
      <c r="J723" s="6"/>
      <c r="K723" s="7"/>
      <c r="L723" s="6"/>
      <c r="M723" s="8"/>
      <c r="N723" s="21"/>
      <c r="O723" s="10"/>
      <c r="P723" s="125"/>
      <c r="Q723" s="3"/>
      <c r="R723" s="3"/>
      <c r="S723" s="137"/>
      <c r="X723" s="3"/>
    </row>
    <row r="724" spans="1:24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22"/>
      <c r="I724" s="6"/>
      <c r="J724" s="6"/>
      <c r="K724" s="7"/>
      <c r="L724" s="6"/>
      <c r="M724" s="8"/>
      <c r="N724" s="21"/>
      <c r="O724" s="10"/>
      <c r="P724" s="125"/>
      <c r="Q724" s="3"/>
      <c r="R724" s="3"/>
      <c r="S724" s="137"/>
      <c r="X724" s="3"/>
    </row>
    <row r="725" spans="1:24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29"/>
      <c r="K725" s="7"/>
      <c r="L725" s="6"/>
      <c r="M725" s="8"/>
      <c r="N725" s="21"/>
      <c r="O725" s="10"/>
      <c r="P725" s="125"/>
      <c r="Q725" s="3"/>
      <c r="R725" s="3"/>
      <c r="S725" s="137"/>
      <c r="X725" s="3"/>
    </row>
    <row r="726" spans="1:24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29"/>
      <c r="L726" s="6"/>
      <c r="M726" s="8"/>
      <c r="N726" s="21"/>
      <c r="O726" s="10"/>
      <c r="P726" s="125"/>
      <c r="Q726" s="3"/>
      <c r="R726" s="3"/>
      <c r="S726" s="137"/>
      <c r="X726" s="3"/>
    </row>
    <row r="727" spans="1:24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29"/>
      <c r="M727" s="8"/>
      <c r="N727" s="21"/>
      <c r="O727" s="10"/>
      <c r="P727" s="125"/>
      <c r="Q727" s="3"/>
      <c r="R727" s="3"/>
      <c r="S727" s="137"/>
      <c r="X727" s="3"/>
    </row>
    <row r="728" spans="1:24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3"/>
      <c r="S728" s="137"/>
      <c r="X728" s="3"/>
    </row>
    <row r="729" spans="1:24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6"/>
      <c r="M729" s="8"/>
      <c r="N729" s="21"/>
      <c r="O729" s="10"/>
      <c r="P729" s="125"/>
      <c r="Q729" s="3"/>
      <c r="R729" s="3"/>
      <c r="S729" s="137"/>
      <c r="X729" s="3"/>
    </row>
    <row r="730" spans="1:24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6"/>
      <c r="L730" s="6"/>
      <c r="M730" s="8"/>
      <c r="N730" s="21"/>
      <c r="O730" s="10"/>
      <c r="P730" s="125"/>
      <c r="Q730" s="3"/>
      <c r="R730" s="3"/>
      <c r="S730" s="137"/>
      <c r="X730" s="3"/>
    </row>
    <row r="731" spans="1:24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5"/>
      <c r="Q731" s="3"/>
      <c r="R731" s="3"/>
      <c r="S731" s="137"/>
      <c r="X731" s="3"/>
    </row>
    <row r="732" spans="1:24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3"/>
      <c r="S732" s="137"/>
      <c r="X732" s="3"/>
    </row>
    <row r="733" spans="1:24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6"/>
      <c r="L733" s="6"/>
      <c r="M733" s="8"/>
      <c r="N733" s="21"/>
      <c r="O733" s="10"/>
      <c r="P733" s="125"/>
      <c r="Q733" s="3"/>
      <c r="R733" s="3"/>
      <c r="S733" s="137"/>
      <c r="X733" s="3"/>
    </row>
    <row r="734" spans="1:24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6"/>
      <c r="M734" s="8"/>
      <c r="N734" s="21"/>
      <c r="O734" s="10"/>
      <c r="P734" s="125"/>
      <c r="Q734" s="3"/>
      <c r="R734" s="3"/>
      <c r="S734" s="137"/>
      <c r="X734" s="3"/>
    </row>
    <row r="735" spans="1:24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7"/>
      <c r="M735" s="8"/>
      <c r="N735" s="21"/>
      <c r="O735" s="10"/>
      <c r="P735" s="125"/>
      <c r="Q735" s="3"/>
      <c r="R735" s="3"/>
      <c r="S735" s="137"/>
      <c r="X735" s="3"/>
    </row>
    <row r="736" spans="1:24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7"/>
      <c r="K736" s="6"/>
      <c r="L736" s="6"/>
      <c r="M736" s="8"/>
      <c r="N736" s="21"/>
      <c r="O736" s="10"/>
      <c r="P736" s="125"/>
      <c r="Q736" s="3"/>
      <c r="R736" s="3"/>
      <c r="S736" s="137"/>
      <c r="X736" s="3"/>
    </row>
    <row r="737" spans="1:24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7"/>
      <c r="K737" s="7"/>
      <c r="L737" s="6"/>
      <c r="M737" s="8"/>
      <c r="N737" s="21"/>
      <c r="O737" s="10"/>
      <c r="P737" s="125"/>
      <c r="Q737" s="3"/>
      <c r="R737" s="3"/>
      <c r="S737" s="137"/>
      <c r="X737" s="3"/>
    </row>
    <row r="738" spans="1:24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7"/>
      <c r="K738" s="7"/>
      <c r="L738" s="7"/>
      <c r="M738" s="8"/>
      <c r="N738" s="21"/>
      <c r="O738" s="10"/>
      <c r="P738" s="125"/>
      <c r="Q738" s="3"/>
      <c r="R738" s="3"/>
      <c r="S738" s="137"/>
      <c r="X738" s="3"/>
    </row>
    <row r="739" spans="1:24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7"/>
      <c r="M739" s="8"/>
      <c r="N739" s="21"/>
      <c r="O739" s="10"/>
      <c r="P739" s="125"/>
      <c r="Q739" s="3"/>
      <c r="R739" s="3"/>
      <c r="S739" s="137"/>
      <c r="X739" s="3"/>
    </row>
    <row r="740" spans="1:24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9"/>
      <c r="O740" s="10"/>
      <c r="P740" s="125"/>
      <c r="Q740" s="3"/>
      <c r="R740" s="3"/>
      <c r="S740" s="137"/>
      <c r="X740" s="3"/>
    </row>
    <row r="741" spans="1:24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10"/>
      <c r="P741" s="125"/>
      <c r="Q741" s="3"/>
      <c r="R741" s="3"/>
      <c r="S741" s="137"/>
      <c r="X741" s="3"/>
    </row>
    <row r="742" spans="1:24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10"/>
      <c r="P742" s="125"/>
      <c r="Q742" s="3"/>
      <c r="R742" s="3"/>
      <c r="S742" s="137"/>
      <c r="X742" s="3"/>
    </row>
    <row r="743" spans="1:24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3"/>
      <c r="S743" s="137"/>
      <c r="X743" s="3"/>
    </row>
    <row r="744" spans="1:24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22"/>
      <c r="I744" s="7"/>
      <c r="J744" s="6"/>
      <c r="K744" s="7"/>
      <c r="L744" s="6"/>
      <c r="M744" s="8"/>
      <c r="N744" s="21"/>
      <c r="O744" s="10"/>
      <c r="P744" s="125"/>
      <c r="Q744" s="3"/>
      <c r="R744" s="3"/>
      <c r="S744" s="137"/>
      <c r="X744" s="3"/>
    </row>
    <row r="745" spans="1:24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22"/>
      <c r="I745" s="6"/>
      <c r="J745" s="6"/>
      <c r="K745" s="7"/>
      <c r="L745" s="6"/>
      <c r="M745" s="8"/>
      <c r="N745" s="21"/>
      <c r="O745" s="10"/>
      <c r="P745" s="125"/>
      <c r="Q745" s="3"/>
      <c r="R745" s="3"/>
      <c r="S745" s="137"/>
      <c r="X745" s="3"/>
    </row>
    <row r="746" spans="1:24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29"/>
      <c r="K746" s="7"/>
      <c r="L746" s="6"/>
      <c r="M746" s="8"/>
      <c r="N746" s="21"/>
      <c r="O746" s="10"/>
      <c r="P746" s="125"/>
      <c r="Q746" s="3"/>
      <c r="R746" s="3"/>
      <c r="S746" s="137"/>
      <c r="X746" s="3"/>
    </row>
    <row r="747" spans="1:24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10"/>
      <c r="P747" s="125"/>
      <c r="Q747" s="3"/>
      <c r="R747" s="3"/>
      <c r="S747" s="137"/>
      <c r="X747" s="3"/>
    </row>
    <row r="748" spans="1:24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3"/>
      <c r="S748" s="137"/>
      <c r="X748" s="3"/>
    </row>
    <row r="749" spans="1:24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8"/>
      <c r="N749" s="21"/>
      <c r="O749" s="10"/>
      <c r="P749" s="125"/>
      <c r="Q749" s="3"/>
      <c r="R749" s="3"/>
      <c r="S749" s="137"/>
      <c r="X749" s="3"/>
    </row>
    <row r="750" spans="1:24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6"/>
      <c r="L750" s="6"/>
      <c r="M750" s="8"/>
      <c r="N750" s="21"/>
      <c r="O750" s="10"/>
      <c r="P750" s="125"/>
      <c r="Q750" s="3"/>
      <c r="R750" s="3"/>
      <c r="S750" s="137"/>
      <c r="X750" s="3"/>
    </row>
    <row r="751" spans="1:24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6"/>
      <c r="L751" s="7"/>
      <c r="M751" s="8"/>
      <c r="N751" s="21"/>
      <c r="O751" s="10"/>
      <c r="P751" s="125"/>
      <c r="Q751" s="3"/>
      <c r="R751" s="3"/>
      <c r="S751" s="137"/>
      <c r="X751" s="3"/>
    </row>
    <row r="752" spans="1:24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3"/>
      <c r="S752" s="137"/>
      <c r="X752" s="3"/>
    </row>
    <row r="753" spans="1:24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3"/>
      <c r="S753" s="137"/>
      <c r="X753" s="3"/>
    </row>
    <row r="754" spans="1:24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9"/>
      <c r="O754" s="10"/>
      <c r="P754" s="125"/>
      <c r="Q754" s="3"/>
      <c r="R754" s="3"/>
      <c r="S754" s="137"/>
      <c r="X754" s="3"/>
    </row>
    <row r="755" spans="1:24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6"/>
      <c r="Q755" s="3"/>
      <c r="R755" s="3"/>
      <c r="S755" s="137"/>
      <c r="X755" s="3"/>
    </row>
    <row r="756" spans="1:24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30"/>
      <c r="P756" s="126"/>
      <c r="Q756" s="3"/>
      <c r="R756" s="3"/>
      <c r="S756" s="137"/>
      <c r="X756" s="3"/>
    </row>
    <row r="757" spans="1:24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30"/>
      <c r="P757" s="126"/>
      <c r="Q757" s="3"/>
      <c r="R757" s="3"/>
      <c r="S757" s="137"/>
      <c r="X757" s="3"/>
    </row>
    <row r="758" spans="1:24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22"/>
      <c r="I758" s="7"/>
      <c r="J758" s="6"/>
      <c r="K758" s="7"/>
      <c r="L758" s="6"/>
      <c r="M758" s="8"/>
      <c r="N758" s="21"/>
      <c r="O758" s="10"/>
      <c r="P758" s="125"/>
      <c r="Q758" s="3"/>
      <c r="R758" s="3"/>
      <c r="S758" s="137"/>
      <c r="X758" s="3"/>
    </row>
    <row r="759" spans="1:24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22"/>
      <c r="I759" s="6"/>
      <c r="J759" s="6"/>
      <c r="K759" s="7"/>
      <c r="L759" s="6"/>
      <c r="M759" s="8"/>
      <c r="N759" s="21"/>
      <c r="O759" s="10"/>
      <c r="P759" s="125"/>
      <c r="Q759" s="3"/>
      <c r="R759" s="3"/>
      <c r="S759" s="137"/>
      <c r="X759" s="3"/>
    </row>
    <row r="760" spans="1:24" s="13" customFormat="1" ht="22.5" customHeight="1" x14ac:dyDescent="0.55000000000000004">
      <c r="A760" s="20"/>
      <c r="B760" s="52"/>
      <c r="C760" s="59"/>
      <c r="D760" s="60"/>
      <c r="E760" s="60"/>
      <c r="F760" s="60"/>
      <c r="G760" s="60"/>
      <c r="H760" s="15"/>
      <c r="I760" s="6"/>
      <c r="J760" s="29"/>
      <c r="K760" s="7"/>
      <c r="L760" s="6"/>
      <c r="M760" s="8"/>
      <c r="N760" s="21"/>
      <c r="O760" s="10"/>
      <c r="P760" s="125"/>
      <c r="Q760" s="3"/>
      <c r="R760" s="3"/>
      <c r="S760" s="137"/>
      <c r="X760" s="3"/>
    </row>
    <row r="761" spans="1:24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5"/>
      <c r="Q761" s="3"/>
      <c r="R761" s="3"/>
      <c r="S761" s="137"/>
      <c r="X761" s="3"/>
    </row>
    <row r="762" spans="1:24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5"/>
      <c r="Q762" s="3"/>
      <c r="R762" s="3"/>
      <c r="S762" s="137"/>
      <c r="X762" s="3"/>
    </row>
    <row r="763" spans="1:24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6"/>
      <c r="L763" s="7"/>
      <c r="M763" s="8"/>
      <c r="N763" s="21"/>
      <c r="O763" s="10"/>
      <c r="P763" s="125"/>
      <c r="Q763" s="3"/>
      <c r="R763" s="3"/>
      <c r="S763" s="137"/>
      <c r="X763" s="3"/>
    </row>
    <row r="764" spans="1:24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27"/>
      <c r="L764" s="6"/>
      <c r="M764" s="31"/>
      <c r="N764" s="21"/>
      <c r="O764" s="10"/>
      <c r="P764" s="125"/>
      <c r="Q764" s="3"/>
      <c r="R764" s="3"/>
      <c r="S764" s="137"/>
      <c r="X764" s="3"/>
    </row>
    <row r="765" spans="1:24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6"/>
      <c r="L765" s="7"/>
      <c r="M765" s="31"/>
      <c r="N765" s="21"/>
      <c r="O765" s="10"/>
      <c r="P765" s="125"/>
      <c r="Q765" s="3"/>
      <c r="R765" s="3"/>
      <c r="S765" s="137"/>
      <c r="X765" s="3"/>
    </row>
    <row r="766" spans="1:24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  <c r="Q766" s="3"/>
      <c r="R766" s="3"/>
      <c r="S766" s="137"/>
      <c r="X766" s="3"/>
    </row>
    <row r="767" spans="1:24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  <c r="Q767" s="3"/>
      <c r="R767" s="3"/>
      <c r="S767" s="137"/>
      <c r="X767" s="3"/>
    </row>
    <row r="768" spans="1:24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31"/>
      <c r="N768" s="9"/>
      <c r="O768" s="10"/>
      <c r="P768" s="125"/>
      <c r="Q768" s="3"/>
      <c r="R768" s="3"/>
      <c r="S768" s="138"/>
      <c r="X768" s="3"/>
    </row>
    <row r="769" spans="1:24" s="13" customFormat="1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30"/>
      <c r="P769" s="126"/>
      <c r="Q769" s="3"/>
      <c r="R769" s="3"/>
      <c r="S769" s="138"/>
      <c r="X769" s="3"/>
    </row>
    <row r="770" spans="1:24" s="13" customFormat="1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30"/>
      <c r="P770" s="126"/>
      <c r="Q770" s="3"/>
      <c r="R770" s="3"/>
      <c r="S770" s="138"/>
      <c r="X770" s="3"/>
    </row>
    <row r="771" spans="1:24" s="13" customFormat="1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30"/>
      <c r="P771" s="126"/>
      <c r="Q771" s="3"/>
      <c r="R771" s="3"/>
      <c r="S771" s="138"/>
      <c r="X771" s="3"/>
    </row>
    <row r="772" spans="1:24" ht="22.5" customHeight="1" x14ac:dyDescent="0.55000000000000004">
      <c r="A772" s="5"/>
      <c r="B772" s="52"/>
      <c r="C772" s="59"/>
      <c r="D772" s="60"/>
      <c r="E772" s="60"/>
      <c r="F772" s="60"/>
      <c r="G772" s="60"/>
      <c r="H772" s="22"/>
      <c r="I772" s="7"/>
      <c r="J772" s="6"/>
      <c r="K772" s="7"/>
      <c r="L772" s="6"/>
      <c r="M772" s="31"/>
      <c r="N772" s="21"/>
      <c r="O772" s="10"/>
      <c r="P772" s="125"/>
    </row>
    <row r="773" spans="1:24" ht="22.5" customHeight="1" x14ac:dyDescent="0.55000000000000004">
      <c r="A773" s="5"/>
      <c r="B773" s="52"/>
      <c r="C773" s="59"/>
      <c r="D773" s="60"/>
      <c r="E773" s="60"/>
      <c r="F773" s="60"/>
      <c r="G773" s="60"/>
      <c r="H773" s="54"/>
      <c r="I773" s="6"/>
      <c r="J773" s="6"/>
      <c r="K773" s="7"/>
      <c r="L773" s="6"/>
      <c r="M773" s="31"/>
      <c r="N773" s="21"/>
      <c r="O773" s="10"/>
      <c r="P773" s="125"/>
    </row>
    <row r="774" spans="1:24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29"/>
      <c r="K774" s="7"/>
      <c r="L774" s="6"/>
      <c r="M774" s="31"/>
      <c r="N774" s="21"/>
      <c r="O774" s="10"/>
      <c r="P774" s="125"/>
    </row>
    <row r="775" spans="1:24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31"/>
      <c r="N775" s="21"/>
      <c r="O775" s="10"/>
      <c r="P775" s="125"/>
    </row>
    <row r="776" spans="1:24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31"/>
      <c r="N776" s="21"/>
      <c r="O776" s="10"/>
      <c r="P776" s="125"/>
    </row>
    <row r="777" spans="1:24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31"/>
      <c r="N777" s="21"/>
      <c r="O777" s="10"/>
      <c r="P777" s="125"/>
    </row>
    <row r="778" spans="1:24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31"/>
      <c r="N778" s="21"/>
      <c r="O778" s="10"/>
      <c r="P778" s="125"/>
    </row>
    <row r="779" spans="1:24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6"/>
      <c r="L779" s="7"/>
      <c r="M779" s="31"/>
      <c r="N779" s="21"/>
      <c r="O779" s="10"/>
      <c r="P779" s="125"/>
    </row>
    <row r="780" spans="1:24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24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5"/>
    </row>
    <row r="782" spans="1:24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24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30"/>
      <c r="P783" s="126"/>
    </row>
    <row r="784" spans="1:24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30"/>
      <c r="P784" s="126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30"/>
      <c r="P785" s="126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18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21"/>
      <c r="O799" s="10"/>
      <c r="P799" s="125"/>
    </row>
    <row r="800" spans="1:16" ht="22.5" customHeight="1" x14ac:dyDescent="0.55000000000000004">
      <c r="A800" s="20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21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8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18"/>
      <c r="O814" s="10"/>
      <c r="P814" s="125"/>
    </row>
    <row r="815" spans="1:16" ht="22.5" customHeight="1" x14ac:dyDescent="0.55000000000000004">
      <c r="A815" s="20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18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21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16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2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1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33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33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9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9"/>
      <c r="O860" s="10"/>
      <c r="P860" s="125"/>
    </row>
    <row r="861" spans="1:16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16"/>
      <c r="O861" s="10"/>
      <c r="P861" s="125"/>
    </row>
    <row r="862" spans="1:16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16"/>
      <c r="O862" s="10"/>
      <c r="P862" s="125"/>
    </row>
    <row r="863" spans="1:16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25"/>
    </row>
    <row r="868" spans="1:16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34"/>
      <c r="O868" s="10"/>
      <c r="P868" s="125"/>
    </row>
    <row r="869" spans="1:16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34"/>
      <c r="O869" s="10"/>
      <c r="P869" s="125"/>
    </row>
    <row r="870" spans="1:16" x14ac:dyDescent="0.55000000000000004">
      <c r="A870" s="5"/>
      <c r="B870" s="52"/>
      <c r="C870" s="59"/>
      <c r="D870" s="60"/>
      <c r="E870" s="60"/>
      <c r="F870" s="60"/>
      <c r="G870" s="60"/>
      <c r="H870" s="55"/>
      <c r="I870" s="7"/>
      <c r="J870" s="7"/>
      <c r="K870" s="7"/>
      <c r="L870" s="7"/>
      <c r="M870" s="35"/>
      <c r="N870" s="34"/>
      <c r="O870" s="10"/>
      <c r="P870" s="125"/>
    </row>
    <row r="871" spans="1:16" x14ac:dyDescent="0.55000000000000004">
      <c r="A871" s="36"/>
      <c r="B871" s="52"/>
      <c r="C871" s="59"/>
      <c r="D871" s="60"/>
      <c r="E871" s="60"/>
      <c r="F871" s="60"/>
      <c r="G871" s="60"/>
      <c r="H871" s="57"/>
      <c r="I871" s="37"/>
      <c r="J871" s="37"/>
      <c r="K871" s="38"/>
      <c r="L871" s="37"/>
      <c r="M871" s="39"/>
      <c r="N871" s="40"/>
      <c r="O871" s="41"/>
      <c r="P871" s="125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2"/>
      <c r="N872" s="44"/>
      <c r="O872" s="45"/>
      <c r="P872" s="124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2"/>
      <c r="N873" s="44"/>
      <c r="O873" s="45"/>
      <c r="P873" s="124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2"/>
      <c r="N874" s="44"/>
      <c r="O874" s="45"/>
      <c r="P874" s="124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2"/>
      <c r="N875" s="44"/>
      <c r="O875" s="45"/>
      <c r="P875" s="124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  <row r="879" spans="1:16" x14ac:dyDescent="0.55000000000000004">
      <c r="A879" s="42"/>
      <c r="B879" s="53"/>
      <c r="H879" s="58"/>
      <c r="I879" s="43"/>
      <c r="J879" s="43"/>
      <c r="K879" s="43"/>
      <c r="L879" s="43"/>
      <c r="M879" s="46"/>
      <c r="N879" s="42"/>
      <c r="O879" s="47"/>
    </row>
    <row r="880" spans="1:16" x14ac:dyDescent="0.55000000000000004">
      <c r="A880" s="42"/>
      <c r="B880" s="53"/>
      <c r="H880" s="58"/>
      <c r="I880" s="43"/>
      <c r="J880" s="43"/>
      <c r="K880" s="43"/>
      <c r="L880" s="43"/>
      <c r="M880" s="46"/>
      <c r="N880" s="42"/>
      <c r="O880" s="47"/>
    </row>
    <row r="881" spans="1:15" x14ac:dyDescent="0.55000000000000004">
      <c r="A881" s="42"/>
      <c r="B881" s="53"/>
      <c r="H881" s="58"/>
      <c r="I881" s="43"/>
      <c r="J881" s="43"/>
      <c r="K881" s="43"/>
      <c r="L881" s="43"/>
      <c r="M881" s="46"/>
      <c r="N881" s="42"/>
      <c r="O881" s="47"/>
    </row>
  </sheetData>
  <autoFilter ref="A2:AP68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X1:X2"/>
    <mergeCell ref="Q1:Q2"/>
    <mergeCell ref="S1:S2"/>
    <mergeCell ref="T1:T2"/>
    <mergeCell ref="U1:U2"/>
    <mergeCell ref="V1:V2"/>
    <mergeCell ref="W1:W2"/>
    <mergeCell ref="O1:O2"/>
    <mergeCell ref="A1:A2"/>
    <mergeCell ref="B1:B2"/>
    <mergeCell ref="C1:L2"/>
    <mergeCell ref="M1:M2"/>
    <mergeCell ref="N1:N2"/>
  </mergeCells>
  <phoneticPr fontId="9" type="noConversion"/>
  <conditionalFormatting sqref="N553">
    <cfRule type="duplicateValues" dxfId="15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0963-1E30-472D-BC68-9712BD920569}">
  <sheetPr>
    <pageSetUpPr fitToPage="1"/>
  </sheetPr>
  <dimension ref="A1:AP881"/>
  <sheetViews>
    <sheetView topLeftCell="A155" zoomScale="55" zoomScaleNormal="55" workbookViewId="0">
      <selection activeCell="N166" sqref="N166:N174"/>
    </sheetView>
  </sheetViews>
  <sheetFormatPr defaultColWidth="9.140625" defaultRowHeight="24" x14ac:dyDescent="0.55000000000000004"/>
  <cols>
    <col min="1" max="1" width="4.42578125" style="48" bestFit="1" customWidth="1"/>
    <col min="2" max="2" width="13.5703125" style="3" bestFit="1" customWidth="1"/>
    <col min="3" max="3" width="11.7109375" style="61" customWidth="1"/>
    <col min="4" max="7" width="10.5703125" style="62" bestFit="1" customWidth="1"/>
    <col min="8" max="8" width="10.5703125" style="49" bestFit="1" customWidth="1"/>
    <col min="9" max="10" width="10.5703125" style="50" bestFit="1" customWidth="1"/>
    <col min="11" max="11" width="12" style="50" hidden="1" customWidth="1"/>
    <col min="12" max="12" width="10.140625" style="50" hidden="1" customWidth="1"/>
    <col min="13" max="13" width="8.140625" style="13" bestFit="1" customWidth="1"/>
    <col min="14" max="14" width="61" style="48" bestFit="1" customWidth="1"/>
    <col min="15" max="16" width="9.85546875" style="51" bestFit="1" customWidth="1"/>
    <col min="17" max="17" width="23.7109375" style="3" bestFit="1" customWidth="1"/>
    <col min="18" max="18" width="23.7109375" style="3" customWidth="1"/>
    <col min="19" max="19" width="4.42578125" style="138" bestFit="1" customWidth="1"/>
    <col min="20" max="20" width="9.5703125" style="13" hidden="1" customWidth="1"/>
    <col min="21" max="21" width="13.5703125" style="13" hidden="1" customWidth="1"/>
    <col min="22" max="22" width="5.28515625" style="13" hidden="1" customWidth="1"/>
    <col min="23" max="23" width="10" style="13" hidden="1" customWidth="1"/>
    <col min="24" max="24" width="6.7109375" style="3" hidden="1" customWidth="1"/>
    <col min="25" max="25" width="2.42578125" style="3" bestFit="1" customWidth="1"/>
    <col min="26" max="26" width="5.5703125" style="3" customWidth="1"/>
    <col min="27" max="28" width="1.7109375" style="3" customWidth="1"/>
    <col min="29" max="29" width="5.5703125" style="3" bestFit="1" customWidth="1"/>
    <col min="30" max="31" width="1.7109375" style="3" customWidth="1"/>
    <col min="32" max="32" width="2.42578125" style="3" bestFit="1" customWidth="1"/>
    <col min="33" max="34" width="1.7109375" style="3" customWidth="1"/>
    <col min="35" max="35" width="4.42578125" style="3" bestFit="1" customWidth="1"/>
    <col min="36" max="37" width="1.7109375" style="3" customWidth="1"/>
    <col min="38" max="38" width="4.42578125" style="3" bestFit="1" customWidth="1"/>
    <col min="39" max="39" width="1.7109375" style="3" customWidth="1"/>
    <col min="40" max="40" width="2.42578125" style="3" bestFit="1" customWidth="1"/>
    <col min="41" max="41" width="4.42578125" style="3" bestFit="1" customWidth="1"/>
    <col min="42" max="42" width="4.42578125" style="3" hidden="1" customWidth="1"/>
    <col min="43" max="16384" width="9.140625" style="3"/>
  </cols>
  <sheetData>
    <row r="1" spans="1:41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42"/>
      <c r="S1" s="172" t="s">
        <v>60</v>
      </c>
      <c r="T1" s="170" t="s">
        <v>61</v>
      </c>
      <c r="U1" s="171" t="s">
        <v>62</v>
      </c>
      <c r="V1" s="167" t="s">
        <v>63</v>
      </c>
      <c r="W1" s="167" t="s">
        <v>64</v>
      </c>
      <c r="X1" s="167" t="s">
        <v>65</v>
      </c>
      <c r="Z1" s="3">
        <v>1000</v>
      </c>
      <c r="AC1" s="3">
        <v>3600</v>
      </c>
    </row>
    <row r="2" spans="1:41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43"/>
      <c r="S2" s="172"/>
      <c r="T2" s="170"/>
      <c r="U2" s="171"/>
      <c r="V2" s="167"/>
      <c r="W2" s="167"/>
      <c r="X2" s="167"/>
      <c r="Z2" s="3" t="s">
        <v>511</v>
      </c>
      <c r="AC2" s="3" t="s">
        <v>512</v>
      </c>
      <c r="AF2" s="3" t="s">
        <v>513</v>
      </c>
      <c r="AI2" s="3" t="s">
        <v>514</v>
      </c>
      <c r="AL2" s="3" t="s">
        <v>513</v>
      </c>
      <c r="AO2" s="3" t="s">
        <v>515</v>
      </c>
    </row>
    <row r="3" spans="1:41" ht="22.5" customHeight="1" x14ac:dyDescent="0.55000000000000004">
      <c r="A3" s="5"/>
      <c r="B3" s="133" t="s">
        <v>66</v>
      </c>
      <c r="C3" s="144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138</v>
      </c>
      <c r="Q3" s="11" t="s">
        <v>76</v>
      </c>
      <c r="R3" s="11" t="str">
        <f>VLOOKUP(Q3,[1]Sheet1!C$3:D$87,2,0)</f>
        <v>Assembly B9</v>
      </c>
      <c r="S3" s="134">
        <f>$AC$1/P3</f>
        <v>26.086956521739129</v>
      </c>
      <c r="Y3" s="50"/>
      <c r="Z3" s="50">
        <v>25</v>
      </c>
      <c r="AA3" s="50"/>
      <c r="AB3" s="50"/>
      <c r="AC3" s="50">
        <v>1</v>
      </c>
      <c r="AD3" s="118"/>
      <c r="AE3" s="119"/>
      <c r="AF3" s="119">
        <v>1</v>
      </c>
      <c r="AG3" s="119"/>
      <c r="AH3" s="119"/>
      <c r="AI3" s="119">
        <f>S3</f>
        <v>26.086956521739129</v>
      </c>
      <c r="AJ3" s="119"/>
      <c r="AK3" s="119"/>
      <c r="AL3" s="119">
        <f>S3</f>
        <v>26.086956521739129</v>
      </c>
      <c r="AM3" s="119"/>
      <c r="AN3" s="119"/>
      <c r="AO3" s="119">
        <f>S3</f>
        <v>26.086956521739129</v>
      </c>
    </row>
    <row r="4" spans="1:41" ht="22.5" customHeight="1" x14ac:dyDescent="0.55000000000000004">
      <c r="A4" s="5"/>
      <c r="B4" s="133" t="s">
        <v>66</v>
      </c>
      <c r="C4" s="110"/>
      <c r="D4" s="132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11" t="str">
        <f>VLOOKUP(Q4,[1]Sheet1!C$3:D$87,2,0)</f>
        <v>Paint B9</v>
      </c>
      <c r="S4" s="134">
        <f t="shared" ref="S4:S64" si="0">$AC$1/P4</f>
        <v>160</v>
      </c>
      <c r="Y4" s="50"/>
      <c r="Z4" s="50">
        <v>17</v>
      </c>
      <c r="AA4" s="50"/>
      <c r="AB4" s="50"/>
      <c r="AC4" s="50">
        <v>1</v>
      </c>
      <c r="AD4" s="118"/>
      <c r="AE4" s="119"/>
      <c r="AF4" s="119">
        <v>1</v>
      </c>
      <c r="AG4" s="119"/>
      <c r="AH4" s="119"/>
      <c r="AI4" s="119">
        <f t="shared" ref="AI4:AI67" si="1">S4</f>
        <v>160</v>
      </c>
      <c r="AJ4" s="119"/>
      <c r="AK4" s="119"/>
      <c r="AL4" s="119">
        <f t="shared" ref="AL4:AL67" si="2">S4</f>
        <v>160</v>
      </c>
      <c r="AM4" s="119"/>
      <c r="AN4" s="119"/>
      <c r="AO4" s="119">
        <f t="shared" ref="AO4:AO67" si="3">S4</f>
        <v>160</v>
      </c>
    </row>
    <row r="5" spans="1:41" ht="22.5" customHeight="1" x14ac:dyDescent="0.55000000000000004">
      <c r="A5" s="5"/>
      <c r="B5" s="133" t="s">
        <v>66</v>
      </c>
      <c r="C5" s="110"/>
      <c r="D5" s="71"/>
      <c r="E5" s="132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1" si="4">O4</f>
        <v>1</v>
      </c>
      <c r="P5" s="10">
        <f>180+60</f>
        <v>240</v>
      </c>
      <c r="Q5" s="11" t="s">
        <v>74</v>
      </c>
      <c r="R5" s="11" t="str">
        <f>VLOOKUP(Q5,[1]Sheet1!C$3:D$87,2,0)</f>
        <v>Weld Umini No.1</v>
      </c>
      <c r="S5" s="134">
        <f t="shared" si="0"/>
        <v>15</v>
      </c>
      <c r="Y5" s="50"/>
      <c r="Z5" s="50">
        <v>1</v>
      </c>
      <c r="AA5" s="50"/>
      <c r="AB5" s="50"/>
      <c r="AC5" s="50">
        <v>1</v>
      </c>
      <c r="AD5" s="118"/>
      <c r="AE5" s="119"/>
      <c r="AF5" s="119">
        <v>1</v>
      </c>
      <c r="AG5" s="119"/>
      <c r="AH5" s="119"/>
      <c r="AI5" s="119">
        <f t="shared" si="1"/>
        <v>15</v>
      </c>
      <c r="AJ5" s="119"/>
      <c r="AK5" s="119"/>
      <c r="AL5" s="119">
        <f t="shared" si="2"/>
        <v>15</v>
      </c>
      <c r="AM5" s="119"/>
      <c r="AN5" s="119"/>
      <c r="AO5" s="119">
        <f t="shared" si="3"/>
        <v>15</v>
      </c>
    </row>
    <row r="6" spans="1:41" ht="22.5" customHeight="1" x14ac:dyDescent="0.55000000000000004">
      <c r="A6" s="5"/>
      <c r="B6" s="133" t="s">
        <v>66</v>
      </c>
      <c r="C6" s="110"/>
      <c r="D6" s="71"/>
      <c r="E6" s="71"/>
      <c r="F6" s="132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350/2</f>
        <v>175</v>
      </c>
      <c r="Q6" s="11" t="s">
        <v>484</v>
      </c>
      <c r="R6" s="11" t="str">
        <f>VLOOKUP(Q6,[1]Sheet1!C$3:D$87,2,0)</f>
        <v>Hanging 1</v>
      </c>
      <c r="S6" s="134">
        <f t="shared" si="0"/>
        <v>20.571428571428573</v>
      </c>
      <c r="Y6" s="50"/>
      <c r="Z6" s="50">
        <v>3</v>
      </c>
      <c r="AA6" s="50"/>
      <c r="AB6" s="50"/>
      <c r="AC6" s="50">
        <v>1</v>
      </c>
      <c r="AD6" s="118"/>
      <c r="AE6" s="119"/>
      <c r="AF6" s="119">
        <v>1</v>
      </c>
      <c r="AG6" s="119"/>
      <c r="AH6" s="119"/>
      <c r="AI6" s="119">
        <f t="shared" si="1"/>
        <v>20.571428571428573</v>
      </c>
      <c r="AJ6" s="119"/>
      <c r="AK6" s="119"/>
      <c r="AL6" s="119">
        <f t="shared" si="2"/>
        <v>20.571428571428573</v>
      </c>
      <c r="AM6" s="119"/>
      <c r="AN6" s="119"/>
      <c r="AO6" s="119">
        <f t="shared" si="3"/>
        <v>20.571428571428573</v>
      </c>
    </row>
    <row r="7" spans="1:41" ht="22.5" customHeight="1" x14ac:dyDescent="0.55000000000000004">
      <c r="A7" s="5"/>
      <c r="B7" s="133"/>
      <c r="C7" s="110"/>
      <c r="D7" s="71"/>
      <c r="E7" s="71"/>
      <c r="F7" s="71"/>
      <c r="G7" s="71"/>
      <c r="H7" s="71"/>
      <c r="I7" s="71"/>
      <c r="J7" s="111"/>
      <c r="K7" s="72"/>
      <c r="L7" s="112"/>
      <c r="M7" s="8"/>
      <c r="N7" s="87"/>
      <c r="O7" s="10"/>
      <c r="P7" s="10">
        <f>350/2</f>
        <v>175</v>
      </c>
      <c r="Q7" s="11" t="s">
        <v>485</v>
      </c>
      <c r="R7" s="11" t="str">
        <f>VLOOKUP(Q7,[1]Sheet1!C$3:D$87,2,0)</f>
        <v>Hanging 2</v>
      </c>
      <c r="S7" s="134">
        <f t="shared" si="0"/>
        <v>20.571428571428573</v>
      </c>
      <c r="Y7" s="50"/>
      <c r="Z7" s="50">
        <v>4</v>
      </c>
      <c r="AA7" s="50"/>
      <c r="AB7" s="50"/>
      <c r="AC7" s="50">
        <v>1</v>
      </c>
      <c r="AD7" s="118"/>
      <c r="AE7" s="119"/>
      <c r="AF7" s="119">
        <v>1</v>
      </c>
      <c r="AG7" s="119"/>
      <c r="AH7" s="119"/>
      <c r="AI7" s="119">
        <f t="shared" si="1"/>
        <v>20.571428571428573</v>
      </c>
      <c r="AJ7" s="119"/>
      <c r="AK7" s="119"/>
      <c r="AL7" s="119">
        <f t="shared" si="2"/>
        <v>20.571428571428573</v>
      </c>
      <c r="AM7" s="119"/>
      <c r="AN7" s="119"/>
      <c r="AO7" s="119">
        <f t="shared" si="3"/>
        <v>20.571428571428573</v>
      </c>
    </row>
    <row r="8" spans="1:41" ht="22.5" customHeight="1" x14ac:dyDescent="0.55000000000000004">
      <c r="A8" s="5"/>
      <c r="B8" s="133" t="s">
        <v>66</v>
      </c>
      <c r="C8" s="110"/>
      <c r="D8" s="71"/>
      <c r="E8" s="71"/>
      <c r="F8" s="71"/>
      <c r="G8" s="132">
        <v>30022115</v>
      </c>
      <c r="H8" s="71"/>
      <c r="I8" s="71"/>
      <c r="J8" s="71"/>
      <c r="K8" s="111"/>
      <c r="L8" s="112"/>
      <c r="M8" s="8"/>
      <c r="N8" s="87" t="s">
        <v>176</v>
      </c>
      <c r="O8" s="10">
        <f>O6</f>
        <v>1</v>
      </c>
      <c r="P8" s="10">
        <v>10</v>
      </c>
      <c r="Q8" s="11" t="s">
        <v>486</v>
      </c>
      <c r="R8" s="11" t="str">
        <f>VLOOKUP(Q8,[1]Sheet1!C$3:D$87,2,0)</f>
        <v>Spot 50KVA 6</v>
      </c>
      <c r="S8" s="134">
        <f t="shared" si="0"/>
        <v>360</v>
      </c>
      <c r="Y8" s="50"/>
      <c r="Z8" s="50">
        <v>1</v>
      </c>
      <c r="AA8" s="50"/>
      <c r="AB8" s="50"/>
      <c r="AC8" s="50">
        <v>1</v>
      </c>
      <c r="AD8" s="118"/>
      <c r="AE8" s="119"/>
      <c r="AF8" s="119">
        <v>1</v>
      </c>
      <c r="AG8" s="119"/>
      <c r="AH8" s="119"/>
      <c r="AI8" s="119">
        <f t="shared" si="1"/>
        <v>360</v>
      </c>
      <c r="AJ8" s="119"/>
      <c r="AK8" s="119"/>
      <c r="AL8" s="119">
        <f t="shared" si="2"/>
        <v>360</v>
      </c>
      <c r="AM8" s="119"/>
      <c r="AN8" s="119"/>
      <c r="AO8" s="119">
        <f t="shared" si="3"/>
        <v>360</v>
      </c>
    </row>
    <row r="9" spans="1:41" ht="22.5" customHeight="1" x14ac:dyDescent="0.55000000000000004">
      <c r="A9" s="5"/>
      <c r="B9" s="133" t="s">
        <v>66</v>
      </c>
      <c r="C9" s="110"/>
      <c r="D9" s="71"/>
      <c r="E9" s="71"/>
      <c r="F9" s="71"/>
      <c r="G9" s="71"/>
      <c r="H9" s="132">
        <v>30022116</v>
      </c>
      <c r="I9" s="71"/>
      <c r="J9" s="71"/>
      <c r="K9" s="111"/>
      <c r="L9" s="112"/>
      <c r="M9" s="8"/>
      <c r="N9" s="87" t="s">
        <v>174</v>
      </c>
      <c r="O9" s="10">
        <f t="shared" si="4"/>
        <v>1</v>
      </c>
      <c r="P9" s="10">
        <v>18</v>
      </c>
      <c r="Q9" s="11" t="s">
        <v>487</v>
      </c>
      <c r="R9" s="11" t="str">
        <f>VLOOKUP(Q9,[1]Sheet1!C$3:D$87,2,0)</f>
        <v>AMADA-HM1003 10</v>
      </c>
      <c r="S9" s="134">
        <f t="shared" si="0"/>
        <v>200</v>
      </c>
      <c r="Y9" s="50"/>
      <c r="Z9" s="50">
        <v>1</v>
      </c>
      <c r="AA9" s="50"/>
      <c r="AB9" s="50"/>
      <c r="AC9" s="50">
        <v>1</v>
      </c>
      <c r="AD9" s="118"/>
      <c r="AE9" s="119"/>
      <c r="AF9" s="119">
        <v>1</v>
      </c>
      <c r="AG9" s="119"/>
      <c r="AH9" s="119"/>
      <c r="AI9" s="119">
        <f t="shared" si="1"/>
        <v>200</v>
      </c>
      <c r="AJ9" s="119"/>
      <c r="AK9" s="119"/>
      <c r="AL9" s="119">
        <f t="shared" si="2"/>
        <v>200</v>
      </c>
      <c r="AM9" s="119"/>
      <c r="AN9" s="119"/>
      <c r="AO9" s="119">
        <f t="shared" si="3"/>
        <v>200</v>
      </c>
    </row>
    <row r="10" spans="1:41" ht="22.5" customHeight="1" x14ac:dyDescent="0.55000000000000004">
      <c r="A10" s="5"/>
      <c r="B10" s="133" t="s">
        <v>66</v>
      </c>
      <c r="C10" s="110"/>
      <c r="D10" s="71"/>
      <c r="E10" s="71"/>
      <c r="F10" s="71"/>
      <c r="G10" s="71"/>
      <c r="H10" s="71"/>
      <c r="I10" s="132">
        <v>30022117</v>
      </c>
      <c r="J10" s="71"/>
      <c r="K10" s="111"/>
      <c r="L10" s="112"/>
      <c r="M10" s="8"/>
      <c r="N10" s="87" t="s">
        <v>175</v>
      </c>
      <c r="O10" s="10">
        <f t="shared" si="4"/>
        <v>1</v>
      </c>
      <c r="P10" s="10"/>
      <c r="Q10" s="11"/>
      <c r="R10" s="11" t="e">
        <f>VLOOKUP(Q10,[1]Sheet1!C$3:D$87,2,0)</f>
        <v>#N/A</v>
      </c>
      <c r="S10" s="134"/>
      <c r="Y10" s="50"/>
      <c r="Z10" s="50">
        <v>1</v>
      </c>
      <c r="AA10" s="50"/>
      <c r="AB10" s="50"/>
      <c r="AC10" s="50">
        <v>1</v>
      </c>
      <c r="AD10" s="118"/>
      <c r="AE10" s="119"/>
      <c r="AF10" s="119">
        <v>1</v>
      </c>
      <c r="AG10" s="119"/>
      <c r="AH10" s="119"/>
      <c r="AI10" s="119">
        <f t="shared" si="1"/>
        <v>0</v>
      </c>
      <c r="AJ10" s="119"/>
      <c r="AK10" s="119"/>
      <c r="AL10" s="119">
        <f t="shared" si="2"/>
        <v>0</v>
      </c>
      <c r="AM10" s="119"/>
      <c r="AN10" s="119"/>
      <c r="AO10" s="119">
        <f t="shared" si="3"/>
        <v>0</v>
      </c>
    </row>
    <row r="11" spans="1:41" ht="22.5" customHeight="1" x14ac:dyDescent="0.55000000000000004">
      <c r="A11" s="5"/>
      <c r="B11" s="133" t="s">
        <v>66</v>
      </c>
      <c r="C11" s="110"/>
      <c r="D11" s="71"/>
      <c r="E11" s="71"/>
      <c r="F11" s="71"/>
      <c r="G11" s="71"/>
      <c r="H11" s="71"/>
      <c r="I11" s="71"/>
      <c r="J11" s="71">
        <v>10030761</v>
      </c>
      <c r="K11" s="111"/>
      <c r="L11" s="112"/>
      <c r="M11" s="8"/>
      <c r="N11" s="87" t="s">
        <v>173</v>
      </c>
      <c r="O11" s="10">
        <f t="shared" si="4"/>
        <v>1</v>
      </c>
      <c r="P11" s="10"/>
      <c r="Q11" s="11"/>
      <c r="R11" s="11" t="e">
        <f>VLOOKUP(Q11,[1]Sheet1!C$3:D$87,2,0)</f>
        <v>#N/A</v>
      </c>
      <c r="S11" s="134"/>
      <c r="Y11" s="50"/>
      <c r="Z11" s="50">
        <v>1</v>
      </c>
      <c r="AA11" s="50"/>
      <c r="AB11" s="50"/>
      <c r="AC11" s="50">
        <v>1</v>
      </c>
      <c r="AD11" s="118"/>
      <c r="AE11" s="119"/>
      <c r="AF11" s="119">
        <v>1</v>
      </c>
      <c r="AG11" s="119"/>
      <c r="AH11" s="119"/>
      <c r="AI11" s="119">
        <f t="shared" si="1"/>
        <v>0</v>
      </c>
      <c r="AJ11" s="119"/>
      <c r="AK11" s="119"/>
      <c r="AL11" s="119">
        <f t="shared" si="2"/>
        <v>0</v>
      </c>
      <c r="AM11" s="119"/>
      <c r="AN11" s="119"/>
      <c r="AO11" s="119">
        <f t="shared" si="3"/>
        <v>0</v>
      </c>
    </row>
    <row r="12" spans="1:41" ht="22.5" customHeight="1" x14ac:dyDescent="0.55000000000000004">
      <c r="A12" s="5"/>
      <c r="B12" s="133" t="s">
        <v>66</v>
      </c>
      <c r="C12" s="63"/>
      <c r="D12" s="64"/>
      <c r="E12" s="64"/>
      <c r="F12" s="64"/>
      <c r="G12" s="71"/>
      <c r="H12" s="71">
        <v>10030762</v>
      </c>
      <c r="I12" s="64"/>
      <c r="J12" s="64"/>
      <c r="K12" s="71"/>
      <c r="L12" s="101"/>
      <c r="M12" s="8"/>
      <c r="N12" s="87" t="s">
        <v>230</v>
      </c>
      <c r="O12" s="10">
        <f>O8</f>
        <v>1</v>
      </c>
      <c r="P12" s="10"/>
      <c r="Q12" s="11"/>
      <c r="R12" s="11" t="e">
        <f>VLOOKUP(Q12,[1]Sheet1!C$3:D$87,2,0)</f>
        <v>#N/A</v>
      </c>
      <c r="S12" s="134"/>
      <c r="Y12" s="50"/>
      <c r="Z12" s="50">
        <v>1</v>
      </c>
      <c r="AA12" s="50"/>
      <c r="AB12" s="50"/>
      <c r="AC12" s="50">
        <v>1</v>
      </c>
      <c r="AD12" s="118"/>
      <c r="AE12" s="119"/>
      <c r="AF12" s="119">
        <v>1</v>
      </c>
      <c r="AG12" s="119"/>
      <c r="AH12" s="119"/>
      <c r="AI12" s="119">
        <f t="shared" si="1"/>
        <v>0</v>
      </c>
      <c r="AJ12" s="119"/>
      <c r="AK12" s="119"/>
      <c r="AL12" s="119">
        <f t="shared" si="2"/>
        <v>0</v>
      </c>
      <c r="AM12" s="119"/>
      <c r="AN12" s="119"/>
      <c r="AO12" s="119">
        <f t="shared" si="3"/>
        <v>0</v>
      </c>
    </row>
    <row r="13" spans="1:41" ht="22.5" customHeight="1" x14ac:dyDescent="0.55000000000000004">
      <c r="A13" s="5"/>
      <c r="B13" s="133" t="s">
        <v>66</v>
      </c>
      <c r="C13" s="110"/>
      <c r="D13" s="71"/>
      <c r="E13" s="71"/>
      <c r="F13" s="71"/>
      <c r="G13" s="132">
        <v>30022119</v>
      </c>
      <c r="H13" s="71"/>
      <c r="I13" s="71"/>
      <c r="J13" s="71"/>
      <c r="K13" s="111"/>
      <c r="L13" s="112"/>
      <c r="M13" s="8"/>
      <c r="N13" s="87" t="s">
        <v>177</v>
      </c>
      <c r="O13" s="10">
        <f>O6</f>
        <v>1</v>
      </c>
      <c r="P13" s="10">
        <v>9</v>
      </c>
      <c r="Q13" s="11" t="s">
        <v>488</v>
      </c>
      <c r="R13" s="11" t="str">
        <f>VLOOKUP(Q13,[1]Sheet1!C$3:D$87,2,0)</f>
        <v>AMADA-HM1003 9</v>
      </c>
      <c r="S13" s="134">
        <f t="shared" si="0"/>
        <v>400</v>
      </c>
      <c r="Y13" s="50"/>
      <c r="Z13" s="50">
        <v>1</v>
      </c>
      <c r="AA13" s="50"/>
      <c r="AB13" s="50"/>
      <c r="AC13" s="50">
        <v>1</v>
      </c>
      <c r="AD13" s="118"/>
      <c r="AE13" s="119"/>
      <c r="AF13" s="119">
        <v>1</v>
      </c>
      <c r="AG13" s="119"/>
      <c r="AH13" s="119"/>
      <c r="AI13" s="119">
        <f t="shared" si="1"/>
        <v>400</v>
      </c>
      <c r="AJ13" s="119"/>
      <c r="AK13" s="119"/>
      <c r="AL13" s="119">
        <f t="shared" si="2"/>
        <v>400</v>
      </c>
      <c r="AM13" s="119"/>
      <c r="AN13" s="119"/>
      <c r="AO13" s="119">
        <f t="shared" si="3"/>
        <v>400</v>
      </c>
    </row>
    <row r="14" spans="1:41" ht="22.5" customHeight="1" x14ac:dyDescent="0.55000000000000004">
      <c r="A14" s="5"/>
      <c r="B14" s="133" t="s">
        <v>66</v>
      </c>
      <c r="C14" s="110"/>
      <c r="D14" s="71"/>
      <c r="E14" s="71"/>
      <c r="F14" s="71"/>
      <c r="G14" s="71"/>
      <c r="H14" s="132">
        <v>30022120</v>
      </c>
      <c r="I14" s="71"/>
      <c r="J14" s="71"/>
      <c r="K14" s="111"/>
      <c r="L14" s="112"/>
      <c r="M14" s="8"/>
      <c r="N14" s="87" t="s">
        <v>178</v>
      </c>
      <c r="O14" s="10">
        <f t="shared" ref="O14:O15" si="5">O13</f>
        <v>1</v>
      </c>
      <c r="P14" s="10"/>
      <c r="Q14" s="11"/>
      <c r="R14" s="11" t="e">
        <f>VLOOKUP(Q14,[1]Sheet1!C$3:D$87,2,0)</f>
        <v>#N/A</v>
      </c>
      <c r="S14" s="134"/>
      <c r="Y14" s="50"/>
      <c r="Z14" s="50">
        <v>1</v>
      </c>
      <c r="AA14" s="50"/>
      <c r="AB14" s="50"/>
      <c r="AC14" s="50">
        <v>1</v>
      </c>
      <c r="AD14" s="118"/>
      <c r="AE14" s="119"/>
      <c r="AF14" s="119">
        <v>1</v>
      </c>
      <c r="AG14" s="119"/>
      <c r="AH14" s="119"/>
      <c r="AI14" s="119">
        <f t="shared" si="1"/>
        <v>0</v>
      </c>
      <c r="AJ14" s="119"/>
      <c r="AK14" s="119"/>
      <c r="AL14" s="119">
        <f t="shared" si="2"/>
        <v>0</v>
      </c>
      <c r="AM14" s="119"/>
      <c r="AN14" s="119"/>
      <c r="AO14" s="119">
        <f t="shared" si="3"/>
        <v>0</v>
      </c>
    </row>
    <row r="15" spans="1:41" ht="22.5" customHeight="1" x14ac:dyDescent="0.55000000000000004">
      <c r="A15" s="5"/>
      <c r="B15" s="52" t="s">
        <v>66</v>
      </c>
      <c r="C15" s="110"/>
      <c r="D15" s="71"/>
      <c r="E15" s="71"/>
      <c r="F15" s="71"/>
      <c r="G15" s="71"/>
      <c r="H15" s="71"/>
      <c r="I15" s="71">
        <v>10030763</v>
      </c>
      <c r="J15" s="71"/>
      <c r="K15" s="111"/>
      <c r="L15" s="112"/>
      <c r="M15" s="8"/>
      <c r="N15" s="87" t="s">
        <v>179</v>
      </c>
      <c r="O15" s="10">
        <f t="shared" si="5"/>
        <v>1</v>
      </c>
      <c r="P15" s="10"/>
      <c r="Q15" s="11"/>
      <c r="R15" s="11" t="e">
        <f>VLOOKUP(Q15,[1]Sheet1!C$3:D$87,2,0)</f>
        <v>#N/A</v>
      </c>
      <c r="S15" s="134"/>
      <c r="Y15" s="50"/>
      <c r="Z15" s="50">
        <v>1</v>
      </c>
      <c r="AA15" s="50"/>
      <c r="AB15" s="50"/>
      <c r="AC15" s="50">
        <v>1</v>
      </c>
      <c r="AD15" s="118"/>
      <c r="AE15" s="119"/>
      <c r="AF15" s="119">
        <v>1</v>
      </c>
      <c r="AG15" s="119"/>
      <c r="AH15" s="119"/>
      <c r="AI15" s="119">
        <f t="shared" si="1"/>
        <v>0</v>
      </c>
      <c r="AJ15" s="119"/>
      <c r="AK15" s="119"/>
      <c r="AL15" s="119">
        <f t="shared" si="2"/>
        <v>0</v>
      </c>
      <c r="AM15" s="119"/>
      <c r="AN15" s="119"/>
      <c r="AO15" s="119">
        <f t="shared" si="3"/>
        <v>0</v>
      </c>
    </row>
    <row r="16" spans="1:41" ht="22.5" customHeight="1" x14ac:dyDescent="0.55000000000000004">
      <c r="A16" s="5"/>
      <c r="B16" s="52" t="s">
        <v>66</v>
      </c>
      <c r="C16" s="110"/>
      <c r="D16" s="64"/>
      <c r="E16" s="64"/>
      <c r="F16" s="64"/>
      <c r="G16" s="132">
        <v>30022121</v>
      </c>
      <c r="H16" s="71"/>
      <c r="I16" s="71"/>
      <c r="J16" s="71"/>
      <c r="K16" s="111"/>
      <c r="L16" s="112"/>
      <c r="M16" s="8"/>
      <c r="N16" s="87" t="s">
        <v>181</v>
      </c>
      <c r="O16" s="10">
        <f>O6*2</f>
        <v>2</v>
      </c>
      <c r="P16" s="10">
        <v>27</v>
      </c>
      <c r="Q16" s="11" t="s">
        <v>489</v>
      </c>
      <c r="R16" s="11" t="str">
        <f>VLOOKUP(Q16,[1]Sheet1!C$3:D$87,2,0)</f>
        <v>AMADA-HM1003 4</v>
      </c>
      <c r="S16" s="134">
        <f t="shared" si="0"/>
        <v>133.33333333333334</v>
      </c>
      <c r="Y16" s="50"/>
      <c r="Z16" s="145">
        <v>0.5</v>
      </c>
      <c r="AA16" s="50"/>
      <c r="AB16" s="50"/>
      <c r="AC16" s="50">
        <v>1</v>
      </c>
      <c r="AD16" s="118"/>
      <c r="AE16" s="119"/>
      <c r="AF16" s="119">
        <v>1</v>
      </c>
      <c r="AG16" s="119"/>
      <c r="AH16" s="119"/>
      <c r="AI16" s="119">
        <f t="shared" si="1"/>
        <v>133.33333333333334</v>
      </c>
      <c r="AJ16" s="119"/>
      <c r="AK16" s="119"/>
      <c r="AL16" s="119">
        <f t="shared" si="2"/>
        <v>133.33333333333334</v>
      </c>
      <c r="AM16" s="119"/>
      <c r="AN16" s="119"/>
      <c r="AO16" s="119">
        <f t="shared" si="3"/>
        <v>133.33333333333334</v>
      </c>
    </row>
    <row r="17" spans="1:41" ht="22.5" customHeight="1" x14ac:dyDescent="0.55000000000000004">
      <c r="A17" s="5"/>
      <c r="B17" s="52" t="s">
        <v>66</v>
      </c>
      <c r="C17" s="110"/>
      <c r="D17" s="64"/>
      <c r="E17" s="64"/>
      <c r="F17" s="64"/>
      <c r="G17" s="71"/>
      <c r="H17" s="71">
        <v>10030764</v>
      </c>
      <c r="I17" s="71"/>
      <c r="J17" s="71"/>
      <c r="K17" s="111"/>
      <c r="L17" s="112"/>
      <c r="M17" s="8"/>
      <c r="N17" s="87" t="s">
        <v>180</v>
      </c>
      <c r="O17" s="10">
        <f>O16</f>
        <v>2</v>
      </c>
      <c r="P17" s="10"/>
      <c r="Q17" s="11"/>
      <c r="R17" s="11" t="e">
        <f>VLOOKUP(Q17,[1]Sheet1!C$3:D$87,2,0)</f>
        <v>#N/A</v>
      </c>
      <c r="S17" s="134"/>
      <c r="Y17" s="50"/>
      <c r="Z17" s="50">
        <v>1</v>
      </c>
      <c r="AA17" s="50"/>
      <c r="AB17" s="50"/>
      <c r="AC17" s="50">
        <v>1</v>
      </c>
      <c r="AD17" s="118"/>
      <c r="AE17" s="119"/>
      <c r="AF17" s="119">
        <v>1</v>
      </c>
      <c r="AG17" s="119"/>
      <c r="AH17" s="119"/>
      <c r="AI17" s="119">
        <f t="shared" si="1"/>
        <v>0</v>
      </c>
      <c r="AJ17" s="119"/>
      <c r="AK17" s="119"/>
      <c r="AL17" s="119">
        <f t="shared" si="2"/>
        <v>0</v>
      </c>
      <c r="AM17" s="119"/>
      <c r="AN17" s="119"/>
      <c r="AO17" s="119">
        <f t="shared" si="3"/>
        <v>0</v>
      </c>
    </row>
    <row r="18" spans="1:41" ht="22.5" customHeight="1" x14ac:dyDescent="0.55000000000000004">
      <c r="A18" s="5"/>
      <c r="B18" s="52" t="s">
        <v>66</v>
      </c>
      <c r="C18" s="110"/>
      <c r="D18" s="71"/>
      <c r="E18" s="71"/>
      <c r="F18" s="71"/>
      <c r="G18" s="132">
        <v>30023058</v>
      </c>
      <c r="H18" s="71"/>
      <c r="I18" s="71"/>
      <c r="J18" s="71"/>
      <c r="K18" s="111"/>
      <c r="L18" s="112"/>
      <c r="M18" s="8"/>
      <c r="N18" s="87" t="s">
        <v>182</v>
      </c>
      <c r="O18" s="10">
        <f>O6</f>
        <v>1</v>
      </c>
      <c r="P18" s="10">
        <f>40+40</f>
        <v>80</v>
      </c>
      <c r="Q18" s="11" t="s">
        <v>490</v>
      </c>
      <c r="R18" s="11" t="str">
        <f>VLOOKUP(Q18,[1]Sheet1!C$3:D$87,2,0)</f>
        <v>Spot 50KVA 2</v>
      </c>
      <c r="S18" s="134">
        <f t="shared" si="0"/>
        <v>45</v>
      </c>
      <c r="Y18" s="50"/>
      <c r="Z18" s="50">
        <v>1</v>
      </c>
      <c r="AA18" s="50"/>
      <c r="AB18" s="50"/>
      <c r="AC18" s="50">
        <v>1</v>
      </c>
      <c r="AD18" s="118"/>
      <c r="AE18" s="119"/>
      <c r="AF18" s="119">
        <v>1</v>
      </c>
      <c r="AG18" s="119"/>
      <c r="AH18" s="119"/>
      <c r="AI18" s="119">
        <f t="shared" si="1"/>
        <v>45</v>
      </c>
      <c r="AJ18" s="119"/>
      <c r="AK18" s="119"/>
      <c r="AL18" s="119">
        <f t="shared" si="2"/>
        <v>45</v>
      </c>
      <c r="AM18" s="119"/>
      <c r="AN18" s="119"/>
      <c r="AO18" s="119">
        <f t="shared" si="3"/>
        <v>45</v>
      </c>
    </row>
    <row r="19" spans="1:41" ht="22.5" customHeight="1" x14ac:dyDescent="0.55000000000000004">
      <c r="A19" s="5"/>
      <c r="B19" s="52"/>
      <c r="C19" s="110"/>
      <c r="D19" s="71"/>
      <c r="E19" s="71"/>
      <c r="F19" s="71"/>
      <c r="G19" s="71"/>
      <c r="H19" s="71"/>
      <c r="I19" s="71"/>
      <c r="J19" s="71"/>
      <c r="K19" s="111"/>
      <c r="L19" s="112"/>
      <c r="M19" s="8"/>
      <c r="N19" s="87"/>
      <c r="O19" s="10"/>
      <c r="P19" s="10">
        <f>75+75</f>
        <v>150</v>
      </c>
      <c r="Q19" s="11" t="s">
        <v>491</v>
      </c>
      <c r="R19" s="11" t="str">
        <f>VLOOKUP(Q19,[1]Sheet1!C$3:D$87,2,0)</f>
        <v>Spot 50KVA 3</v>
      </c>
      <c r="S19" s="134">
        <f t="shared" si="0"/>
        <v>24</v>
      </c>
      <c r="Y19" s="50"/>
      <c r="Z19" s="50">
        <v>1</v>
      </c>
      <c r="AA19" s="50"/>
      <c r="AB19" s="50"/>
      <c r="AC19" s="50">
        <v>1</v>
      </c>
      <c r="AD19" s="118"/>
      <c r="AE19" s="119"/>
      <c r="AF19" s="119">
        <v>1</v>
      </c>
      <c r="AG19" s="119"/>
      <c r="AH19" s="119"/>
      <c r="AI19" s="119">
        <f t="shared" si="1"/>
        <v>24</v>
      </c>
      <c r="AJ19" s="119"/>
      <c r="AK19" s="119"/>
      <c r="AL19" s="119">
        <f t="shared" si="2"/>
        <v>24</v>
      </c>
      <c r="AM19" s="119"/>
      <c r="AN19" s="119"/>
      <c r="AO19" s="119">
        <f t="shared" si="3"/>
        <v>24</v>
      </c>
    </row>
    <row r="20" spans="1:41" ht="22.5" customHeight="1" x14ac:dyDescent="0.55000000000000004">
      <c r="A20" s="5"/>
      <c r="B20" s="52"/>
      <c r="C20" s="110"/>
      <c r="D20" s="71"/>
      <c r="E20" s="71"/>
      <c r="F20" s="71"/>
      <c r="G20" s="71"/>
      <c r="H20" s="71"/>
      <c r="I20" s="71"/>
      <c r="J20" s="71"/>
      <c r="K20" s="111"/>
      <c r="L20" s="112"/>
      <c r="M20" s="8"/>
      <c r="N20" s="87"/>
      <c r="O20" s="10"/>
      <c r="P20" s="10">
        <f>45+80</f>
        <v>125</v>
      </c>
      <c r="Q20" s="11" t="s">
        <v>492</v>
      </c>
      <c r="R20" s="11" t="str">
        <f>VLOOKUP(Q20,[1]Sheet1!C$3:D$87,2,0)</f>
        <v>Spot 50KVA 5</v>
      </c>
      <c r="S20" s="134">
        <f t="shared" si="0"/>
        <v>28.8</v>
      </c>
      <c r="Y20" s="50"/>
      <c r="Z20" s="50">
        <v>1</v>
      </c>
      <c r="AA20" s="50"/>
      <c r="AB20" s="50"/>
      <c r="AC20" s="50">
        <v>1</v>
      </c>
      <c r="AD20" s="118"/>
      <c r="AE20" s="119"/>
      <c r="AF20" s="119">
        <v>1</v>
      </c>
      <c r="AG20" s="119"/>
      <c r="AH20" s="119"/>
      <c r="AI20" s="119">
        <f t="shared" si="1"/>
        <v>28.8</v>
      </c>
      <c r="AJ20" s="119"/>
      <c r="AK20" s="119"/>
      <c r="AL20" s="119">
        <f t="shared" si="2"/>
        <v>28.8</v>
      </c>
      <c r="AM20" s="119"/>
      <c r="AN20" s="119"/>
      <c r="AO20" s="119">
        <f t="shared" si="3"/>
        <v>28.8</v>
      </c>
    </row>
    <row r="21" spans="1:41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32">
        <v>30023056</v>
      </c>
      <c r="I21" s="71"/>
      <c r="J21" s="71"/>
      <c r="K21" s="111"/>
      <c r="L21" s="112"/>
      <c r="M21" s="8"/>
      <c r="N21" s="87" t="s">
        <v>183</v>
      </c>
      <c r="O21" s="10">
        <f>O18</f>
        <v>1</v>
      </c>
      <c r="P21" s="10">
        <v>54</v>
      </c>
      <c r="Q21" s="11" t="s">
        <v>493</v>
      </c>
      <c r="R21" s="11" t="str">
        <f>VLOOKUP(Q21,[1]Sheet1!C$3:D$87,2,0)</f>
        <v>TRUMPF-TruBend5130</v>
      </c>
      <c r="S21" s="134">
        <f t="shared" si="0"/>
        <v>66.666666666666671</v>
      </c>
      <c r="Y21" s="50"/>
      <c r="Z21" s="50">
        <v>1</v>
      </c>
      <c r="AA21" s="50"/>
      <c r="AB21" s="50"/>
      <c r="AC21" s="50">
        <v>1</v>
      </c>
      <c r="AD21" s="118"/>
      <c r="AE21" s="119"/>
      <c r="AF21" s="119">
        <v>1</v>
      </c>
      <c r="AG21" s="119"/>
      <c r="AH21" s="119"/>
      <c r="AI21" s="119">
        <f t="shared" si="1"/>
        <v>66.666666666666671</v>
      </c>
      <c r="AJ21" s="119"/>
      <c r="AK21" s="119"/>
      <c r="AL21" s="119">
        <f t="shared" si="2"/>
        <v>66.666666666666671</v>
      </c>
      <c r="AM21" s="119"/>
      <c r="AN21" s="119"/>
      <c r="AO21" s="119">
        <f t="shared" si="3"/>
        <v>66.666666666666671</v>
      </c>
    </row>
    <row r="22" spans="1:41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>
        <v>10034385</v>
      </c>
      <c r="J22" s="71"/>
      <c r="K22" s="71"/>
      <c r="L22" s="111"/>
      <c r="M22" s="8"/>
      <c r="N22" s="87" t="s">
        <v>184</v>
      </c>
      <c r="O22" s="10">
        <f>O21</f>
        <v>1</v>
      </c>
      <c r="P22" s="10"/>
      <c r="Q22" s="11"/>
      <c r="R22" s="11" t="e">
        <f>VLOOKUP(Q22,[1]Sheet1!C$3:D$87,2,0)</f>
        <v>#N/A</v>
      </c>
      <c r="S22" s="134"/>
      <c r="Y22" s="50"/>
      <c r="Z22" s="50">
        <v>1</v>
      </c>
      <c r="AA22" s="50"/>
      <c r="AB22" s="50"/>
      <c r="AC22" s="50">
        <v>1</v>
      </c>
      <c r="AD22" s="118"/>
      <c r="AE22" s="119"/>
      <c r="AF22" s="119">
        <v>1</v>
      </c>
      <c r="AG22" s="119"/>
      <c r="AH22" s="119"/>
      <c r="AI22" s="119">
        <f t="shared" si="1"/>
        <v>0</v>
      </c>
      <c r="AJ22" s="119"/>
      <c r="AK22" s="119"/>
      <c r="AL22" s="119">
        <f t="shared" si="2"/>
        <v>0</v>
      </c>
      <c r="AM22" s="119"/>
      <c r="AN22" s="119"/>
      <c r="AO22" s="119">
        <f t="shared" si="3"/>
        <v>0</v>
      </c>
    </row>
    <row r="23" spans="1:41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132">
        <v>30023060</v>
      </c>
      <c r="I23" s="71"/>
      <c r="J23" s="71"/>
      <c r="K23" s="71"/>
      <c r="L23" s="111"/>
      <c r="M23" s="8"/>
      <c r="N23" s="87" t="s">
        <v>190</v>
      </c>
      <c r="O23" s="10">
        <f>O18</f>
        <v>1</v>
      </c>
      <c r="P23" s="10">
        <v>50</v>
      </c>
      <c r="Q23" s="11" t="s">
        <v>494</v>
      </c>
      <c r="R23" s="11" t="str">
        <f>VLOOKUP(Q23,[1]Sheet1!C$3:D$87,2,0)</f>
        <v>Spot 50KVA 4</v>
      </c>
      <c r="S23" s="134">
        <f t="shared" si="0"/>
        <v>72</v>
      </c>
      <c r="Y23" s="50"/>
      <c r="Z23" s="50">
        <v>1</v>
      </c>
      <c r="AA23" s="50"/>
      <c r="AB23" s="50"/>
      <c r="AC23" s="50">
        <v>1</v>
      </c>
      <c r="AD23" s="118"/>
      <c r="AE23" s="119"/>
      <c r="AF23" s="119">
        <v>1</v>
      </c>
      <c r="AG23" s="119"/>
      <c r="AH23" s="119"/>
      <c r="AI23" s="119">
        <f t="shared" si="1"/>
        <v>72</v>
      </c>
      <c r="AJ23" s="119"/>
      <c r="AK23" s="119"/>
      <c r="AL23" s="119">
        <f t="shared" si="2"/>
        <v>72</v>
      </c>
      <c r="AM23" s="119"/>
      <c r="AN23" s="119"/>
      <c r="AO23" s="119">
        <f t="shared" si="3"/>
        <v>72</v>
      </c>
    </row>
    <row r="24" spans="1:41" ht="22.5" customHeight="1" x14ac:dyDescent="0.55000000000000004">
      <c r="A24" s="5"/>
      <c r="B24" s="52" t="s">
        <v>66</v>
      </c>
      <c r="C24" s="110"/>
      <c r="D24" s="71"/>
      <c r="E24" s="71"/>
      <c r="F24" s="71"/>
      <c r="G24" s="71"/>
      <c r="H24" s="71"/>
      <c r="I24" s="132">
        <v>30023059</v>
      </c>
      <c r="J24" s="71"/>
      <c r="K24" s="71"/>
      <c r="L24" s="111"/>
      <c r="M24" s="8"/>
      <c r="N24" s="87" t="s">
        <v>189</v>
      </c>
      <c r="O24" s="10">
        <f>O23</f>
        <v>1</v>
      </c>
      <c r="P24" s="10">
        <v>12</v>
      </c>
      <c r="Q24" s="11" t="s">
        <v>495</v>
      </c>
      <c r="R24" s="11" t="str">
        <f>VLOOKUP(Q24,[1]Sheet1!C$3:D$87,2,0)</f>
        <v>110TON-Press 2</v>
      </c>
      <c r="S24" s="134">
        <f t="shared" si="0"/>
        <v>300</v>
      </c>
      <c r="Y24" s="50"/>
      <c r="Z24" s="145">
        <v>0.5</v>
      </c>
      <c r="AA24" s="50"/>
      <c r="AB24" s="50"/>
      <c r="AC24" s="50">
        <v>1</v>
      </c>
      <c r="AD24" s="118"/>
      <c r="AE24" s="119"/>
      <c r="AF24" s="119">
        <v>1</v>
      </c>
      <c r="AG24" s="119"/>
      <c r="AH24" s="119"/>
      <c r="AI24" s="119">
        <f t="shared" si="1"/>
        <v>300</v>
      </c>
      <c r="AJ24" s="119"/>
      <c r="AK24" s="119"/>
      <c r="AL24" s="119">
        <f t="shared" si="2"/>
        <v>300</v>
      </c>
      <c r="AM24" s="119"/>
      <c r="AN24" s="119"/>
      <c r="AO24" s="119">
        <f t="shared" si="3"/>
        <v>300</v>
      </c>
    </row>
    <row r="25" spans="1:41" ht="22.5" customHeight="1" x14ac:dyDescent="0.55000000000000004">
      <c r="A25" s="5"/>
      <c r="B25" s="52" t="s">
        <v>66</v>
      </c>
      <c r="C25" s="110"/>
      <c r="D25" s="71"/>
      <c r="E25" s="71"/>
      <c r="F25" s="71"/>
      <c r="G25" s="71"/>
      <c r="H25" s="71"/>
      <c r="I25" s="71"/>
      <c r="J25" s="71">
        <v>10034386</v>
      </c>
      <c r="K25" s="71"/>
      <c r="L25" s="111"/>
      <c r="M25" s="8"/>
      <c r="N25" s="87" t="s">
        <v>188</v>
      </c>
      <c r="O25" s="10">
        <f t="shared" ref="O25" si="6">O22</f>
        <v>1</v>
      </c>
      <c r="P25" s="10"/>
      <c r="Q25" s="11"/>
      <c r="R25" s="11" t="e">
        <f>VLOOKUP(Q25,[1]Sheet1!C$3:D$87,2,0)</f>
        <v>#N/A</v>
      </c>
      <c r="S25" s="134"/>
      <c r="Y25" s="50"/>
      <c r="Z25" s="50">
        <v>0.5</v>
      </c>
      <c r="AA25" s="50"/>
      <c r="AB25" s="50"/>
      <c r="AC25" s="50">
        <v>1</v>
      </c>
      <c r="AD25" s="118"/>
      <c r="AE25" s="119"/>
      <c r="AF25" s="119">
        <v>1</v>
      </c>
      <c r="AG25" s="119"/>
      <c r="AH25" s="119"/>
      <c r="AI25" s="119">
        <f t="shared" si="1"/>
        <v>0</v>
      </c>
      <c r="AJ25" s="119"/>
      <c r="AK25" s="119"/>
      <c r="AL25" s="119">
        <f t="shared" si="2"/>
        <v>0</v>
      </c>
      <c r="AM25" s="119"/>
      <c r="AN25" s="119"/>
      <c r="AO25" s="119">
        <f t="shared" si="3"/>
        <v>0</v>
      </c>
    </row>
    <row r="26" spans="1:41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132">
        <v>30023055</v>
      </c>
      <c r="J26" s="71"/>
      <c r="K26" s="71"/>
      <c r="L26" s="71"/>
      <c r="M26" s="8"/>
      <c r="N26" s="87" t="s">
        <v>187</v>
      </c>
      <c r="O26" s="10">
        <f>O23</f>
        <v>1</v>
      </c>
      <c r="P26" s="10">
        <v>18</v>
      </c>
      <c r="Q26" s="11" t="s">
        <v>496</v>
      </c>
      <c r="R26" s="11" t="str">
        <f>VLOOKUP(Q26,[1]Sheet1!C$3:D$87,2,0)</f>
        <v>AMADA-HM1003 7</v>
      </c>
      <c r="S26" s="134">
        <f t="shared" si="0"/>
        <v>200</v>
      </c>
      <c r="Y26" s="50"/>
      <c r="Z26" s="145">
        <v>0.5</v>
      </c>
      <c r="AA26" s="50"/>
      <c r="AB26" s="50"/>
      <c r="AC26" s="50">
        <v>1</v>
      </c>
      <c r="AD26" s="118"/>
      <c r="AE26" s="119"/>
      <c r="AF26" s="119">
        <v>1</v>
      </c>
      <c r="AG26" s="119"/>
      <c r="AH26" s="119"/>
      <c r="AI26" s="119">
        <f t="shared" si="1"/>
        <v>200</v>
      </c>
      <c r="AJ26" s="119"/>
      <c r="AK26" s="119"/>
      <c r="AL26" s="119">
        <f t="shared" si="2"/>
        <v>200</v>
      </c>
      <c r="AM26" s="119"/>
      <c r="AN26" s="119"/>
      <c r="AO26" s="119">
        <f t="shared" si="3"/>
        <v>200</v>
      </c>
    </row>
    <row r="27" spans="1:41" ht="22.5" customHeight="1" x14ac:dyDescent="0.55000000000000004">
      <c r="A27" s="5"/>
      <c r="B27" s="52" t="s">
        <v>66</v>
      </c>
      <c r="C27" s="110"/>
      <c r="D27" s="64"/>
      <c r="E27" s="64"/>
      <c r="F27" s="64"/>
      <c r="G27" s="64"/>
      <c r="H27" s="71"/>
      <c r="I27" s="71"/>
      <c r="J27" s="71">
        <v>10030768</v>
      </c>
      <c r="K27" s="71"/>
      <c r="L27" s="71"/>
      <c r="M27" s="8"/>
      <c r="N27" s="87" t="s">
        <v>185</v>
      </c>
      <c r="O27" s="10">
        <f>O26</f>
        <v>1</v>
      </c>
      <c r="P27" s="10"/>
      <c r="Q27" s="11"/>
      <c r="R27" s="11" t="e">
        <f>VLOOKUP(Q27,[1]Sheet1!C$3:D$87,2,0)</f>
        <v>#N/A</v>
      </c>
      <c r="S27" s="134"/>
      <c r="Y27" s="50"/>
      <c r="Z27" s="50">
        <v>0.5</v>
      </c>
      <c r="AA27" s="50"/>
      <c r="AB27" s="50"/>
      <c r="AC27" s="50">
        <v>1</v>
      </c>
      <c r="AD27" s="118"/>
      <c r="AE27" s="119"/>
      <c r="AF27" s="119">
        <v>1</v>
      </c>
      <c r="AG27" s="119"/>
      <c r="AH27" s="119"/>
      <c r="AI27" s="119">
        <f t="shared" si="1"/>
        <v>0</v>
      </c>
      <c r="AJ27" s="119"/>
      <c r="AK27" s="119"/>
      <c r="AL27" s="119">
        <f t="shared" si="2"/>
        <v>0</v>
      </c>
      <c r="AM27" s="119"/>
      <c r="AN27" s="119"/>
      <c r="AO27" s="119">
        <f t="shared" si="3"/>
        <v>0</v>
      </c>
    </row>
    <row r="28" spans="1:41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132">
        <v>30023062</v>
      </c>
      <c r="I28" s="71"/>
      <c r="J28" s="71"/>
      <c r="K28" s="111"/>
      <c r="L28" s="112"/>
      <c r="M28" s="8"/>
      <c r="N28" s="87" t="s">
        <v>193</v>
      </c>
      <c r="O28" s="10">
        <f>O18</f>
        <v>1</v>
      </c>
      <c r="P28" s="10">
        <v>50</v>
      </c>
      <c r="Q28" s="11" t="s">
        <v>494</v>
      </c>
      <c r="R28" s="11" t="str">
        <f>VLOOKUP(Q28,[1]Sheet1!C$3:D$87,2,0)</f>
        <v>Spot 50KVA 4</v>
      </c>
      <c r="S28" s="134">
        <f t="shared" si="0"/>
        <v>72</v>
      </c>
      <c r="Y28" s="50"/>
      <c r="Z28" s="50">
        <v>0.5</v>
      </c>
      <c r="AA28" s="50"/>
      <c r="AB28" s="50"/>
      <c r="AC28" s="50">
        <v>1</v>
      </c>
      <c r="AD28" s="118"/>
      <c r="AE28" s="119"/>
      <c r="AF28" s="119">
        <v>1</v>
      </c>
      <c r="AG28" s="119"/>
      <c r="AH28" s="119"/>
      <c r="AI28" s="119">
        <f t="shared" si="1"/>
        <v>72</v>
      </c>
      <c r="AJ28" s="119"/>
      <c r="AK28" s="119"/>
      <c r="AL28" s="119">
        <f t="shared" si="2"/>
        <v>72</v>
      </c>
      <c r="AM28" s="119"/>
      <c r="AN28" s="119"/>
      <c r="AO28" s="119">
        <f t="shared" si="3"/>
        <v>72</v>
      </c>
    </row>
    <row r="29" spans="1:41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132">
        <v>30023061</v>
      </c>
      <c r="J29" s="71"/>
      <c r="K29" s="111"/>
      <c r="L29" s="112"/>
      <c r="M29" s="8"/>
      <c r="N29" s="87" t="s">
        <v>192</v>
      </c>
      <c r="O29" s="10">
        <f>O28</f>
        <v>1</v>
      </c>
      <c r="P29" s="10">
        <v>12</v>
      </c>
      <c r="Q29" s="11" t="s">
        <v>495</v>
      </c>
      <c r="R29" s="11" t="str">
        <f>VLOOKUP(Q29,[1]Sheet1!C$3:D$87,2,0)</f>
        <v>110TON-Press 2</v>
      </c>
      <c r="S29" s="134">
        <f t="shared" si="0"/>
        <v>300</v>
      </c>
      <c r="Y29" s="50"/>
      <c r="Z29" s="145">
        <v>0.5</v>
      </c>
      <c r="AA29" s="50"/>
      <c r="AB29" s="50"/>
      <c r="AC29" s="50">
        <v>1</v>
      </c>
      <c r="AD29" s="118"/>
      <c r="AE29" s="119"/>
      <c r="AF29" s="119">
        <v>1</v>
      </c>
      <c r="AG29" s="119"/>
      <c r="AH29" s="119"/>
      <c r="AI29" s="119">
        <f t="shared" si="1"/>
        <v>300</v>
      </c>
      <c r="AJ29" s="119"/>
      <c r="AK29" s="119"/>
      <c r="AL29" s="119">
        <f t="shared" si="2"/>
        <v>300</v>
      </c>
      <c r="AM29" s="119"/>
      <c r="AN29" s="119"/>
      <c r="AO29" s="119">
        <f t="shared" si="3"/>
        <v>300</v>
      </c>
    </row>
    <row r="30" spans="1:41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71"/>
      <c r="I30" s="71"/>
      <c r="J30" s="71">
        <v>10034387</v>
      </c>
      <c r="K30" s="111"/>
      <c r="L30" s="112"/>
      <c r="M30" s="8"/>
      <c r="N30" s="87" t="s">
        <v>191</v>
      </c>
      <c r="O30" s="10">
        <f>O29</f>
        <v>1</v>
      </c>
      <c r="P30" s="10"/>
      <c r="Q30" s="11"/>
      <c r="R30" s="11" t="e">
        <f>VLOOKUP(Q30,[1]Sheet1!C$3:D$87,2,0)</f>
        <v>#N/A</v>
      </c>
      <c r="S30" s="134"/>
      <c r="Y30" s="50"/>
      <c r="Z30" s="50">
        <v>0.5</v>
      </c>
      <c r="AA30" s="50"/>
      <c r="AB30" s="50"/>
      <c r="AC30" s="50">
        <v>1</v>
      </c>
      <c r="AD30" s="118"/>
      <c r="AE30" s="119"/>
      <c r="AF30" s="119">
        <v>1</v>
      </c>
      <c r="AG30" s="119"/>
      <c r="AH30" s="119"/>
      <c r="AI30" s="119">
        <f t="shared" si="1"/>
        <v>0</v>
      </c>
      <c r="AJ30" s="119"/>
      <c r="AK30" s="119"/>
      <c r="AL30" s="119">
        <f t="shared" si="2"/>
        <v>0</v>
      </c>
      <c r="AM30" s="119"/>
      <c r="AN30" s="119"/>
      <c r="AO30" s="119">
        <f t="shared" si="3"/>
        <v>0</v>
      </c>
    </row>
    <row r="31" spans="1:41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132">
        <v>30023055</v>
      </c>
      <c r="J31" s="71"/>
      <c r="K31" s="71"/>
      <c r="L31" s="112"/>
      <c r="M31" s="8"/>
      <c r="N31" s="87" t="s">
        <v>187</v>
      </c>
      <c r="O31" s="10">
        <f>O28</f>
        <v>1</v>
      </c>
      <c r="P31" s="10">
        <v>18</v>
      </c>
      <c r="Q31" s="11" t="s">
        <v>72</v>
      </c>
      <c r="R31" s="11" t="e">
        <f>VLOOKUP(Q31,[1]Sheet1!C$3:D$87,2,0)</f>
        <v>#N/A</v>
      </c>
      <c r="S31" s="134">
        <f t="shared" si="0"/>
        <v>200</v>
      </c>
      <c r="Y31" s="50"/>
      <c r="Z31" s="50">
        <v>0.5</v>
      </c>
      <c r="AA31" s="50"/>
      <c r="AB31" s="50"/>
      <c r="AC31" s="50">
        <v>1</v>
      </c>
      <c r="AD31" s="118"/>
      <c r="AE31" s="119"/>
      <c r="AF31" s="119">
        <v>1</v>
      </c>
      <c r="AG31" s="119"/>
      <c r="AH31" s="119"/>
      <c r="AI31" s="119">
        <f t="shared" si="1"/>
        <v>200</v>
      </c>
      <c r="AJ31" s="119"/>
      <c r="AK31" s="119"/>
      <c r="AL31" s="119">
        <f t="shared" si="2"/>
        <v>200</v>
      </c>
      <c r="AM31" s="119"/>
      <c r="AN31" s="119"/>
      <c r="AO31" s="119">
        <f t="shared" si="3"/>
        <v>200</v>
      </c>
    </row>
    <row r="32" spans="1:41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>
        <v>10030768</v>
      </c>
      <c r="K32" s="71"/>
      <c r="L32" s="112"/>
      <c r="M32" s="8"/>
      <c r="N32" s="87" t="s">
        <v>185</v>
      </c>
      <c r="O32" s="10">
        <f>O31</f>
        <v>1</v>
      </c>
      <c r="P32" s="10"/>
      <c r="Q32" s="11"/>
      <c r="R32" s="11" t="e">
        <f>VLOOKUP(Q32,[1]Sheet1!C$3:D$87,2,0)</f>
        <v>#N/A</v>
      </c>
      <c r="S32" s="134"/>
      <c r="Y32" s="50"/>
      <c r="Z32" s="50">
        <v>0.5</v>
      </c>
      <c r="AA32" s="50"/>
      <c r="AB32" s="50"/>
      <c r="AC32" s="50">
        <v>1</v>
      </c>
      <c r="AD32" s="118"/>
      <c r="AE32" s="119"/>
      <c r="AF32" s="119">
        <v>1</v>
      </c>
      <c r="AG32" s="119"/>
      <c r="AH32" s="119"/>
      <c r="AI32" s="119">
        <f t="shared" si="1"/>
        <v>0</v>
      </c>
      <c r="AJ32" s="119"/>
      <c r="AK32" s="119"/>
      <c r="AL32" s="119">
        <f t="shared" si="2"/>
        <v>0</v>
      </c>
      <c r="AM32" s="119"/>
      <c r="AN32" s="119"/>
      <c r="AO32" s="119">
        <f t="shared" si="3"/>
        <v>0</v>
      </c>
    </row>
    <row r="33" spans="1:42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32">
        <v>30023063</v>
      </c>
      <c r="I33" s="71"/>
      <c r="J33" s="71"/>
      <c r="K33" s="111"/>
      <c r="L33" s="112"/>
      <c r="M33" s="8"/>
      <c r="N33" s="87" t="s">
        <v>196</v>
      </c>
      <c r="O33" s="10">
        <f>O18</f>
        <v>1</v>
      </c>
      <c r="P33" s="10">
        <v>12</v>
      </c>
      <c r="Q33" s="11" t="s">
        <v>85</v>
      </c>
      <c r="R33" s="11" t="str">
        <f>VLOOKUP(Q33,[1]Sheet1!C$3:D$87,2,0)</f>
        <v>110TON-Press 1</v>
      </c>
      <c r="S33" s="134">
        <f t="shared" si="0"/>
        <v>300</v>
      </c>
      <c r="Y33" s="50"/>
      <c r="Z33" s="145">
        <v>0.5</v>
      </c>
      <c r="AA33" s="50"/>
      <c r="AB33" s="50"/>
      <c r="AC33" s="50">
        <v>1</v>
      </c>
      <c r="AD33" s="118"/>
      <c r="AE33" s="119"/>
      <c r="AF33" s="119">
        <v>1</v>
      </c>
      <c r="AG33" s="119"/>
      <c r="AH33" s="119"/>
      <c r="AI33" s="119">
        <f t="shared" si="1"/>
        <v>300</v>
      </c>
      <c r="AJ33" s="119"/>
      <c r="AK33" s="119"/>
      <c r="AL33" s="119">
        <f t="shared" si="2"/>
        <v>300</v>
      </c>
      <c r="AM33" s="119"/>
      <c r="AN33" s="119"/>
      <c r="AO33" s="119">
        <f t="shared" si="3"/>
        <v>300</v>
      </c>
    </row>
    <row r="34" spans="1:42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11" t="e">
        <f>VLOOKUP(Q34,[1]Sheet1!C$3:D$87,2,0)</f>
        <v>#N/A</v>
      </c>
      <c r="S34" s="134"/>
      <c r="Y34" s="50"/>
      <c r="Z34" s="50">
        <v>0.5</v>
      </c>
      <c r="AA34" s="50"/>
      <c r="AB34" s="50"/>
      <c r="AC34" s="50">
        <v>1</v>
      </c>
      <c r="AD34" s="118"/>
      <c r="AE34" s="119"/>
      <c r="AF34" s="119">
        <v>1</v>
      </c>
      <c r="AG34" s="119"/>
      <c r="AH34" s="119"/>
      <c r="AI34" s="119">
        <f t="shared" si="1"/>
        <v>0</v>
      </c>
      <c r="AJ34" s="119"/>
      <c r="AK34" s="119"/>
      <c r="AL34" s="119">
        <f t="shared" si="2"/>
        <v>0</v>
      </c>
      <c r="AM34" s="119"/>
      <c r="AN34" s="119"/>
      <c r="AO34" s="119">
        <f t="shared" si="3"/>
        <v>0</v>
      </c>
    </row>
    <row r="35" spans="1:42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32">
        <v>30023064</v>
      </c>
      <c r="I35" s="71"/>
      <c r="J35" s="71"/>
      <c r="K35" s="71"/>
      <c r="L35" s="112"/>
      <c r="M35" s="8"/>
      <c r="N35" s="87" t="s">
        <v>197</v>
      </c>
      <c r="O35" s="10">
        <f>O18</f>
        <v>1</v>
      </c>
      <c r="P35" s="10">
        <v>12</v>
      </c>
      <c r="Q35" s="11" t="s">
        <v>85</v>
      </c>
      <c r="R35" s="11" t="str">
        <f>VLOOKUP(Q35,[1]Sheet1!C$3:D$87,2,0)</f>
        <v>110TON-Press 1</v>
      </c>
      <c r="S35" s="134">
        <f t="shared" si="0"/>
        <v>300</v>
      </c>
      <c r="Y35" s="50"/>
      <c r="Z35" s="145">
        <v>0.5</v>
      </c>
      <c r="AA35" s="50"/>
      <c r="AB35" s="50"/>
      <c r="AC35" s="50">
        <v>1</v>
      </c>
      <c r="AD35" s="118"/>
      <c r="AE35" s="119"/>
      <c r="AF35" s="119">
        <v>1</v>
      </c>
      <c r="AG35" s="119"/>
      <c r="AH35" s="119"/>
      <c r="AI35" s="119">
        <f t="shared" si="1"/>
        <v>300</v>
      </c>
      <c r="AJ35" s="119"/>
      <c r="AK35" s="119"/>
      <c r="AL35" s="119">
        <f t="shared" si="2"/>
        <v>300</v>
      </c>
      <c r="AM35" s="119"/>
      <c r="AN35" s="119"/>
      <c r="AO35" s="119">
        <f t="shared" si="3"/>
        <v>300</v>
      </c>
    </row>
    <row r="36" spans="1:42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11" t="e">
        <f>VLOOKUP(Q36,[1]Sheet1!C$3:D$87,2,0)</f>
        <v>#N/A</v>
      </c>
      <c r="S36" s="134"/>
      <c r="Y36" s="50"/>
      <c r="Z36" s="50">
        <v>0.5</v>
      </c>
      <c r="AA36" s="50"/>
      <c r="AB36" s="50"/>
      <c r="AC36" s="50">
        <v>1</v>
      </c>
      <c r="AD36" s="118"/>
      <c r="AE36" s="119"/>
      <c r="AF36" s="119">
        <v>1</v>
      </c>
      <c r="AG36" s="119"/>
      <c r="AH36" s="119"/>
      <c r="AI36" s="119">
        <f t="shared" si="1"/>
        <v>0</v>
      </c>
      <c r="AJ36" s="119"/>
      <c r="AK36" s="119"/>
      <c r="AL36" s="119">
        <f t="shared" si="2"/>
        <v>0</v>
      </c>
      <c r="AM36" s="119"/>
      <c r="AN36" s="119"/>
      <c r="AO36" s="119">
        <f t="shared" si="3"/>
        <v>0</v>
      </c>
    </row>
    <row r="37" spans="1:42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32">
        <v>30023050</v>
      </c>
      <c r="I37" s="71"/>
      <c r="J37" s="71"/>
      <c r="K37" s="71"/>
      <c r="L37" s="112"/>
      <c r="M37" s="8"/>
      <c r="N37" s="87" t="s">
        <v>199</v>
      </c>
      <c r="O37" s="10">
        <f>O18</f>
        <v>1</v>
      </c>
      <c r="P37" s="10">
        <v>36</v>
      </c>
      <c r="Q37" s="11" t="s">
        <v>496</v>
      </c>
      <c r="R37" s="11" t="str">
        <f>VLOOKUP(Q37,[1]Sheet1!C$3:D$87,2,0)</f>
        <v>AMADA-HM1003 7</v>
      </c>
      <c r="S37" s="134">
        <f t="shared" si="0"/>
        <v>100</v>
      </c>
      <c r="Y37" s="50"/>
      <c r="Z37" s="145">
        <v>0.5</v>
      </c>
      <c r="AA37" s="50"/>
      <c r="AB37" s="50"/>
      <c r="AC37" s="50">
        <v>1</v>
      </c>
      <c r="AD37" s="118"/>
      <c r="AE37" s="119"/>
      <c r="AF37" s="119">
        <v>1</v>
      </c>
      <c r="AG37" s="119"/>
      <c r="AH37" s="119"/>
      <c r="AI37" s="119">
        <f t="shared" si="1"/>
        <v>100</v>
      </c>
      <c r="AJ37" s="119"/>
      <c r="AK37" s="119"/>
      <c r="AL37" s="119">
        <f t="shared" si="2"/>
        <v>100</v>
      </c>
      <c r="AM37" s="119"/>
      <c r="AN37" s="119"/>
      <c r="AO37" s="119">
        <f t="shared" si="3"/>
        <v>100</v>
      </c>
    </row>
    <row r="38" spans="1:42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>
        <v>10034294</v>
      </c>
      <c r="J38" s="71"/>
      <c r="K38" s="71"/>
      <c r="L38" s="112"/>
      <c r="M38" s="8"/>
      <c r="N38" s="87" t="s">
        <v>198</v>
      </c>
      <c r="O38" s="10">
        <f>O37</f>
        <v>1</v>
      </c>
      <c r="P38" s="10"/>
      <c r="Q38" s="11"/>
      <c r="R38" s="11" t="e">
        <f>VLOOKUP(Q38,[1]Sheet1!C$3:D$87,2,0)</f>
        <v>#N/A</v>
      </c>
      <c r="S38" s="134"/>
      <c r="Y38" s="50"/>
      <c r="Z38" s="50">
        <v>1</v>
      </c>
      <c r="AA38" s="50"/>
      <c r="AB38" s="50"/>
      <c r="AC38" s="50">
        <v>1</v>
      </c>
      <c r="AD38" s="118"/>
      <c r="AE38" s="119"/>
      <c r="AF38" s="119">
        <v>1</v>
      </c>
      <c r="AG38" s="119"/>
      <c r="AH38" s="119"/>
      <c r="AI38" s="119">
        <f t="shared" si="1"/>
        <v>0</v>
      </c>
      <c r="AJ38" s="119"/>
      <c r="AK38" s="119"/>
      <c r="AL38" s="119">
        <f t="shared" si="2"/>
        <v>0</v>
      </c>
      <c r="AM38" s="119"/>
      <c r="AN38" s="119"/>
      <c r="AO38" s="119">
        <f t="shared" si="3"/>
        <v>0</v>
      </c>
    </row>
    <row r="39" spans="1:42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132">
        <v>30023053</v>
      </c>
      <c r="I39" s="71"/>
      <c r="J39" s="71"/>
      <c r="K39" s="64"/>
      <c r="L39" s="112"/>
      <c r="M39" s="8"/>
      <c r="N39" s="87" t="s">
        <v>202</v>
      </c>
      <c r="O39" s="10">
        <f>O18*2</f>
        <v>2</v>
      </c>
      <c r="P39" s="10">
        <v>32</v>
      </c>
      <c r="Q39" s="11" t="s">
        <v>73</v>
      </c>
      <c r="R39" s="11" t="str">
        <f>VLOOKUP(Q39,[1]Sheet1!C$3:D$87,2,0)</f>
        <v>Spot 50KVA 1</v>
      </c>
      <c r="S39" s="134">
        <f t="shared" si="0"/>
        <v>112.5</v>
      </c>
      <c r="Y39" s="50"/>
      <c r="Z39" s="50">
        <v>1</v>
      </c>
      <c r="AA39" s="50"/>
      <c r="AB39" s="50"/>
      <c r="AC39" s="50">
        <v>1</v>
      </c>
      <c r="AD39" s="118"/>
      <c r="AE39" s="119"/>
      <c r="AF39" s="119">
        <v>1</v>
      </c>
      <c r="AG39" s="119"/>
      <c r="AH39" s="119"/>
      <c r="AI39" s="119">
        <f t="shared" si="1"/>
        <v>112.5</v>
      </c>
      <c r="AJ39" s="119"/>
      <c r="AK39" s="119"/>
      <c r="AL39" s="119">
        <f t="shared" si="2"/>
        <v>112.5</v>
      </c>
      <c r="AM39" s="119"/>
      <c r="AN39" s="119"/>
      <c r="AO39" s="119">
        <f t="shared" si="3"/>
        <v>112.5</v>
      </c>
    </row>
    <row r="40" spans="1:42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71"/>
      <c r="I40" s="132">
        <v>30023052</v>
      </c>
      <c r="J40" s="71"/>
      <c r="K40" s="71"/>
      <c r="L40" s="112"/>
      <c r="M40" s="8"/>
      <c r="N40" s="87" t="s">
        <v>233</v>
      </c>
      <c r="O40" s="10">
        <f>O39</f>
        <v>2</v>
      </c>
      <c r="P40" s="10">
        <v>24</v>
      </c>
      <c r="Q40" s="11" t="s">
        <v>497</v>
      </c>
      <c r="R40" s="11" t="str">
        <f>VLOOKUP(Q40,[1]Sheet1!C$3:D$87,2,0)</f>
        <v>110TON-Press 6</v>
      </c>
      <c r="S40" s="134">
        <f>($AC$1/P40)/2</f>
        <v>75</v>
      </c>
      <c r="Y40" s="50"/>
      <c r="Z40" s="145">
        <v>0.5</v>
      </c>
      <c r="AA40" s="50"/>
      <c r="AB40" s="50"/>
      <c r="AC40" s="50">
        <v>1</v>
      </c>
      <c r="AD40" s="118"/>
      <c r="AE40" s="119"/>
      <c r="AF40" s="119">
        <v>1</v>
      </c>
      <c r="AG40" s="119"/>
      <c r="AH40" s="119"/>
      <c r="AI40" s="119">
        <f t="shared" si="1"/>
        <v>75</v>
      </c>
      <c r="AJ40" s="119"/>
      <c r="AK40" s="119"/>
      <c r="AL40" s="119">
        <f t="shared" si="2"/>
        <v>75</v>
      </c>
      <c r="AM40" s="119"/>
      <c r="AN40" s="119"/>
      <c r="AO40" s="119">
        <f t="shared" si="3"/>
        <v>75</v>
      </c>
    </row>
    <row r="41" spans="1:42" ht="22.5" customHeight="1" x14ac:dyDescent="0.55000000000000004">
      <c r="A41" s="5"/>
      <c r="B41" s="52"/>
      <c r="C41" s="110"/>
      <c r="D41" s="64"/>
      <c r="E41" s="64"/>
      <c r="F41" s="64"/>
      <c r="G41" s="64"/>
      <c r="H41" s="71"/>
      <c r="I41" s="129"/>
      <c r="J41" s="71"/>
      <c r="K41" s="71"/>
      <c r="L41" s="112"/>
      <c r="M41" s="8"/>
      <c r="N41" s="87"/>
      <c r="O41" s="10"/>
      <c r="P41" s="10"/>
      <c r="Q41" s="11" t="s">
        <v>498</v>
      </c>
      <c r="R41" s="11" t="str">
        <f>VLOOKUP(Q41,[1]Sheet1!C$3:D$87,2,0)</f>
        <v>110TON-Press 7</v>
      </c>
      <c r="S41" s="134">
        <f>S40/2</f>
        <v>37.5</v>
      </c>
      <c r="Y41" s="50"/>
      <c r="Z41" s="145">
        <v>0.5</v>
      </c>
      <c r="AA41" s="50"/>
      <c r="AB41" s="50"/>
      <c r="AC41" s="50">
        <v>1</v>
      </c>
      <c r="AD41" s="118"/>
      <c r="AE41" s="119"/>
      <c r="AF41" s="119">
        <v>1</v>
      </c>
      <c r="AG41" s="119"/>
      <c r="AH41" s="119"/>
      <c r="AI41" s="119">
        <f t="shared" si="1"/>
        <v>37.5</v>
      </c>
      <c r="AJ41" s="119"/>
      <c r="AK41" s="119"/>
      <c r="AL41" s="119">
        <f t="shared" si="2"/>
        <v>37.5</v>
      </c>
      <c r="AM41" s="119"/>
      <c r="AN41" s="119"/>
      <c r="AO41" s="119">
        <f t="shared" si="3"/>
        <v>37.5</v>
      </c>
    </row>
    <row r="42" spans="1:42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71">
        <v>10034298</v>
      </c>
      <c r="K42" s="71"/>
      <c r="L42" s="112"/>
      <c r="M42" s="8"/>
      <c r="N42" s="87" t="s">
        <v>200</v>
      </c>
      <c r="O42" s="10">
        <f>O40</f>
        <v>2</v>
      </c>
      <c r="P42" s="10"/>
      <c r="Q42" s="11"/>
      <c r="R42" s="11" t="e">
        <f>VLOOKUP(Q42,[1]Sheet1!C$3:D$87,2,0)</f>
        <v>#N/A</v>
      </c>
      <c r="S42" s="134"/>
      <c r="Y42" s="50"/>
      <c r="Z42" s="50">
        <v>1</v>
      </c>
      <c r="AA42" s="50"/>
      <c r="AB42" s="50"/>
      <c r="AC42" s="50">
        <v>1</v>
      </c>
      <c r="AD42" s="118"/>
      <c r="AE42" s="119"/>
      <c r="AF42" s="119">
        <v>1</v>
      </c>
      <c r="AG42" s="119"/>
      <c r="AH42" s="119"/>
      <c r="AI42" s="119">
        <f t="shared" si="1"/>
        <v>0</v>
      </c>
      <c r="AJ42" s="119"/>
      <c r="AK42" s="119"/>
      <c r="AL42" s="119">
        <f t="shared" si="2"/>
        <v>0</v>
      </c>
      <c r="AM42" s="119"/>
      <c r="AN42" s="119"/>
      <c r="AO42" s="119">
        <f t="shared" si="3"/>
        <v>0</v>
      </c>
    </row>
    <row r="43" spans="1:42" ht="22.5" customHeight="1" x14ac:dyDescent="0.55000000000000004">
      <c r="A43" s="5"/>
      <c r="B43" s="52" t="s">
        <v>66</v>
      </c>
      <c r="C43" s="110"/>
      <c r="D43" s="64"/>
      <c r="E43" s="64"/>
      <c r="F43" s="132">
        <v>30023054</v>
      </c>
      <c r="G43" s="71"/>
      <c r="H43" s="71"/>
      <c r="I43" s="71"/>
      <c r="J43" s="71"/>
      <c r="K43" s="71"/>
      <c r="L43" s="112"/>
      <c r="M43" s="8"/>
      <c r="N43" s="87" t="s">
        <v>234</v>
      </c>
      <c r="O43" s="10">
        <f>-O5</f>
        <v>-1</v>
      </c>
      <c r="P43" s="10">
        <v>12</v>
      </c>
      <c r="Q43" s="11" t="s">
        <v>499</v>
      </c>
      <c r="R43" s="11" t="str">
        <f>VLOOKUP(Q43,[1]Sheet1!C$3:D$87,2,0)</f>
        <v>110TON-Press 3</v>
      </c>
      <c r="S43" s="134">
        <f t="shared" si="0"/>
        <v>300</v>
      </c>
      <c r="Y43" s="50"/>
      <c r="Z43" s="145">
        <v>0.5</v>
      </c>
      <c r="AA43" s="50"/>
      <c r="AB43" s="50"/>
      <c r="AC43" s="50">
        <v>1</v>
      </c>
      <c r="AD43" s="118"/>
      <c r="AE43" s="119"/>
      <c r="AF43" s="119">
        <v>1</v>
      </c>
      <c r="AG43" s="119"/>
      <c r="AH43" s="119"/>
      <c r="AI43" s="119">
        <f t="shared" si="1"/>
        <v>300</v>
      </c>
      <c r="AJ43" s="119"/>
      <c r="AK43" s="119"/>
      <c r="AL43" s="119">
        <f t="shared" si="2"/>
        <v>300</v>
      </c>
      <c r="AM43" s="119"/>
      <c r="AN43" s="119"/>
      <c r="AO43" s="119">
        <f t="shared" si="3"/>
        <v>300</v>
      </c>
    </row>
    <row r="44" spans="1:42" ht="22.5" customHeight="1" x14ac:dyDescent="0.55000000000000004">
      <c r="A44" s="5"/>
      <c r="B44" s="52" t="s">
        <v>66</v>
      </c>
      <c r="C44" s="110"/>
      <c r="D44" s="64"/>
      <c r="E44" s="64"/>
      <c r="F44" s="71"/>
      <c r="G44" s="71">
        <v>10030772</v>
      </c>
      <c r="H44" s="71"/>
      <c r="I44" s="71"/>
      <c r="J44" s="71"/>
      <c r="K44" s="71"/>
      <c r="L44" s="112"/>
      <c r="M44" s="8"/>
      <c r="N44" s="87" t="s">
        <v>163</v>
      </c>
      <c r="O44" s="10">
        <f>O5</f>
        <v>1</v>
      </c>
      <c r="P44" s="10"/>
      <c r="Q44" s="11"/>
      <c r="R44" s="11" t="e">
        <f>VLOOKUP(Q44,[1]Sheet1!C$3:D$87,2,0)</f>
        <v>#N/A</v>
      </c>
      <c r="S44" s="134"/>
      <c r="Y44" s="50"/>
      <c r="Z44" s="50">
        <v>1</v>
      </c>
      <c r="AA44" s="50"/>
      <c r="AB44" s="50"/>
      <c r="AC44" s="50">
        <v>1</v>
      </c>
      <c r="AD44" s="118"/>
      <c r="AE44" s="119"/>
      <c r="AF44" s="119">
        <v>1</v>
      </c>
      <c r="AG44" s="119"/>
      <c r="AH44" s="119"/>
      <c r="AI44" s="119">
        <f t="shared" si="1"/>
        <v>0</v>
      </c>
      <c r="AJ44" s="119"/>
      <c r="AK44" s="119"/>
      <c r="AL44" s="119">
        <f t="shared" si="2"/>
        <v>0</v>
      </c>
      <c r="AM44" s="119"/>
      <c r="AN44" s="119"/>
      <c r="AO44" s="119">
        <f t="shared" si="3"/>
        <v>0</v>
      </c>
    </row>
    <row r="45" spans="1:42" ht="22.5" customHeight="1" x14ac:dyDescent="0.55000000000000004">
      <c r="A45" s="5"/>
      <c r="B45" s="52" t="s">
        <v>66</v>
      </c>
      <c r="C45" s="110"/>
      <c r="D45" s="71"/>
      <c r="E45" s="71"/>
      <c r="F45" s="71">
        <v>10011564</v>
      </c>
      <c r="G45" s="71"/>
      <c r="H45" s="71"/>
      <c r="I45" s="71"/>
      <c r="J45" s="71"/>
      <c r="K45" s="71"/>
      <c r="L45" s="112"/>
      <c r="M45" s="8"/>
      <c r="N45" s="87" t="s">
        <v>77</v>
      </c>
      <c r="O45" s="10">
        <v>0.02</v>
      </c>
      <c r="P45" s="10"/>
      <c r="Q45" s="11"/>
      <c r="R45" s="11" t="e">
        <f>VLOOKUP(Q45,[1]Sheet1!C$3:D$87,2,0)</f>
        <v>#N/A</v>
      </c>
      <c r="S45" s="134"/>
      <c r="Y45" s="50"/>
      <c r="Z45" s="50">
        <v>1</v>
      </c>
      <c r="AA45" s="50"/>
      <c r="AB45" s="50"/>
      <c r="AC45" s="50">
        <v>1</v>
      </c>
      <c r="AD45" s="118"/>
      <c r="AE45" s="119"/>
      <c r="AF45" s="119">
        <v>1</v>
      </c>
      <c r="AG45" s="119"/>
      <c r="AH45" s="119"/>
      <c r="AI45" s="119">
        <f t="shared" si="1"/>
        <v>0</v>
      </c>
      <c r="AJ45" s="119"/>
      <c r="AK45" s="119"/>
      <c r="AL45" s="119">
        <f t="shared" si="2"/>
        <v>0</v>
      </c>
      <c r="AM45" s="119"/>
      <c r="AN45" s="119"/>
      <c r="AO45" s="119">
        <f t="shared" si="3"/>
        <v>0</v>
      </c>
    </row>
    <row r="46" spans="1:42" ht="22.5" customHeight="1" x14ac:dyDescent="0.55000000000000004">
      <c r="A46" s="5"/>
      <c r="B46" s="52" t="s">
        <v>66</v>
      </c>
      <c r="C46" s="110"/>
      <c r="D46" s="71"/>
      <c r="E46" s="71"/>
      <c r="F46" s="71">
        <v>10025819</v>
      </c>
      <c r="G46" s="71"/>
      <c r="H46" s="71"/>
      <c r="I46" s="71"/>
      <c r="J46" s="71"/>
      <c r="K46" s="71"/>
      <c r="L46" s="112"/>
      <c r="M46" s="8"/>
      <c r="N46" s="87" t="s">
        <v>78</v>
      </c>
      <c r="O46" s="10">
        <v>1E-3</v>
      </c>
      <c r="P46" s="10"/>
      <c r="Q46" s="11"/>
      <c r="R46" s="11" t="e">
        <f>VLOOKUP(Q46,[1]Sheet1!C$3:D$87,2,0)</f>
        <v>#N/A</v>
      </c>
      <c r="S46" s="134"/>
      <c r="Y46" s="50"/>
      <c r="Z46" s="50">
        <v>1</v>
      </c>
      <c r="AA46" s="50"/>
      <c r="AB46" s="50"/>
      <c r="AC46" s="50">
        <v>1</v>
      </c>
      <c r="AD46" s="118"/>
      <c r="AE46" s="119"/>
      <c r="AF46" s="119">
        <v>1</v>
      </c>
      <c r="AG46" s="119"/>
      <c r="AH46" s="119"/>
      <c r="AI46" s="119">
        <f t="shared" si="1"/>
        <v>0</v>
      </c>
      <c r="AJ46" s="119"/>
      <c r="AK46" s="119"/>
      <c r="AL46" s="119">
        <f t="shared" si="2"/>
        <v>0</v>
      </c>
      <c r="AM46" s="119"/>
      <c r="AN46" s="119"/>
      <c r="AO46" s="119">
        <f t="shared" si="3"/>
        <v>0</v>
      </c>
    </row>
    <row r="47" spans="1:42" ht="22.5" customHeight="1" x14ac:dyDescent="0.55000000000000004">
      <c r="A47" s="5"/>
      <c r="B47" s="52" t="s">
        <v>66</v>
      </c>
      <c r="C47" s="110"/>
      <c r="D47" s="71"/>
      <c r="E47" s="71">
        <v>10034196</v>
      </c>
      <c r="F47" s="71"/>
      <c r="G47" s="71"/>
      <c r="H47" s="71"/>
      <c r="I47" s="64"/>
      <c r="J47" s="64"/>
      <c r="K47" s="71"/>
      <c r="L47" s="112"/>
      <c r="M47" s="8"/>
      <c r="N47" s="87" t="s">
        <v>231</v>
      </c>
      <c r="O47" s="10">
        <v>1.0320024724903705</v>
      </c>
      <c r="P47" s="10"/>
      <c r="Q47" s="10"/>
      <c r="R47" s="11" t="e">
        <f>VLOOKUP(Q47,[1]Sheet1!C$3:D$87,2,0)</f>
        <v>#N/A</v>
      </c>
      <c r="S47" s="134"/>
      <c r="Y47" s="50"/>
      <c r="Z47" s="50">
        <v>1</v>
      </c>
      <c r="AA47" s="50"/>
      <c r="AB47" s="50"/>
      <c r="AC47" s="50">
        <v>1</v>
      </c>
      <c r="AD47" s="118"/>
      <c r="AE47" s="119"/>
      <c r="AF47" s="119">
        <v>1</v>
      </c>
      <c r="AG47" s="119"/>
      <c r="AH47" s="119"/>
      <c r="AI47" s="119">
        <f t="shared" si="1"/>
        <v>0</v>
      </c>
      <c r="AJ47" s="119"/>
      <c r="AK47" s="119"/>
      <c r="AL47" s="119">
        <f t="shared" si="2"/>
        <v>0</v>
      </c>
      <c r="AM47" s="119"/>
      <c r="AN47" s="119"/>
      <c r="AO47" s="119">
        <f t="shared" si="3"/>
        <v>0</v>
      </c>
      <c r="AP47" s="119"/>
    </row>
    <row r="48" spans="1:42" ht="22.5" customHeight="1" x14ac:dyDescent="0.55000000000000004">
      <c r="A48" s="5"/>
      <c r="B48" s="52" t="s">
        <v>66</v>
      </c>
      <c r="C48" s="110"/>
      <c r="D48" s="71"/>
      <c r="E48" s="71">
        <v>10033352</v>
      </c>
      <c r="F48" s="71"/>
      <c r="G48" s="71"/>
      <c r="H48" s="71"/>
      <c r="I48" s="64"/>
      <c r="J48" s="64"/>
      <c r="K48" s="71"/>
      <c r="L48" s="112"/>
      <c r="M48" s="8"/>
      <c r="N48" s="87" t="s">
        <v>93</v>
      </c>
      <c r="O48" s="10">
        <v>27.782378334913883</v>
      </c>
      <c r="P48" s="10"/>
      <c r="Q48" s="10"/>
      <c r="R48" s="11" t="e">
        <f>VLOOKUP(Q48,[1]Sheet1!C$3:D$87,2,0)</f>
        <v>#N/A</v>
      </c>
      <c r="S48" s="134"/>
      <c r="Y48" s="50"/>
      <c r="Z48" s="50">
        <v>1</v>
      </c>
      <c r="AA48" s="50"/>
      <c r="AB48" s="50"/>
      <c r="AC48" s="50">
        <v>1</v>
      </c>
      <c r="AD48" s="118"/>
      <c r="AE48" s="119"/>
      <c r="AF48" s="119">
        <v>1</v>
      </c>
      <c r="AG48" s="119"/>
      <c r="AH48" s="119"/>
      <c r="AI48" s="119">
        <f t="shared" si="1"/>
        <v>0</v>
      </c>
      <c r="AJ48" s="119"/>
      <c r="AK48" s="119"/>
      <c r="AL48" s="119">
        <f t="shared" si="2"/>
        <v>0</v>
      </c>
      <c r="AM48" s="119"/>
      <c r="AN48" s="119"/>
      <c r="AO48" s="119">
        <f t="shared" si="3"/>
        <v>0</v>
      </c>
      <c r="AP48" s="119"/>
    </row>
    <row r="49" spans="1:42" ht="22.5" customHeight="1" x14ac:dyDescent="0.55000000000000004">
      <c r="A49" s="5"/>
      <c r="B49" s="52" t="s">
        <v>66</v>
      </c>
      <c r="C49" s="110"/>
      <c r="D49" s="71"/>
      <c r="E49" s="71">
        <v>10033353</v>
      </c>
      <c r="F49" s="71"/>
      <c r="G49" s="71"/>
      <c r="H49" s="71"/>
      <c r="I49" s="64"/>
      <c r="J49" s="64"/>
      <c r="K49" s="71"/>
      <c r="L49" s="112"/>
      <c r="M49" s="8"/>
      <c r="N49" s="87" t="s">
        <v>94</v>
      </c>
      <c r="O49" s="10">
        <v>1.7256135611747752</v>
      </c>
      <c r="P49" s="10"/>
      <c r="Q49" s="10"/>
      <c r="R49" s="11" t="e">
        <f>VLOOKUP(Q49,[1]Sheet1!C$3:D$87,2,0)</f>
        <v>#N/A</v>
      </c>
      <c r="S49" s="134"/>
      <c r="Y49" s="50"/>
      <c r="Z49" s="50">
        <v>1</v>
      </c>
      <c r="AA49" s="50"/>
      <c r="AB49" s="50"/>
      <c r="AC49" s="50">
        <v>1</v>
      </c>
      <c r="AD49" s="118"/>
      <c r="AE49" s="119"/>
      <c r="AF49" s="119">
        <v>1</v>
      </c>
      <c r="AG49" s="119"/>
      <c r="AH49" s="119"/>
      <c r="AI49" s="119">
        <f t="shared" si="1"/>
        <v>0</v>
      </c>
      <c r="AJ49" s="119"/>
      <c r="AK49" s="119"/>
      <c r="AL49" s="119">
        <f t="shared" si="2"/>
        <v>0</v>
      </c>
      <c r="AM49" s="119"/>
      <c r="AN49" s="119"/>
      <c r="AO49" s="119">
        <f t="shared" si="3"/>
        <v>0</v>
      </c>
      <c r="AP49" s="119"/>
    </row>
    <row r="50" spans="1:42" ht="22.5" customHeight="1" x14ac:dyDescent="0.55000000000000004">
      <c r="A50" s="5"/>
      <c r="B50" s="52" t="s">
        <v>66</v>
      </c>
      <c r="C50" s="110"/>
      <c r="D50" s="71"/>
      <c r="E50" s="71">
        <v>10033354</v>
      </c>
      <c r="F50" s="71"/>
      <c r="G50" s="71"/>
      <c r="H50" s="71"/>
      <c r="I50" s="64"/>
      <c r="J50" s="64"/>
      <c r="K50" s="71"/>
      <c r="L50" s="112"/>
      <c r="M50" s="8"/>
      <c r="N50" s="87" t="s">
        <v>95</v>
      </c>
      <c r="O50" s="10">
        <v>0.56082440738180206</v>
      </c>
      <c r="P50" s="10"/>
      <c r="Q50" s="10"/>
      <c r="R50" s="11" t="e">
        <f>VLOOKUP(Q50,[1]Sheet1!C$3:D$87,2,0)</f>
        <v>#N/A</v>
      </c>
      <c r="S50" s="134"/>
      <c r="Y50" s="50"/>
      <c r="Z50" s="50">
        <v>1</v>
      </c>
      <c r="AA50" s="50"/>
      <c r="AB50" s="50"/>
      <c r="AC50" s="50">
        <v>1</v>
      </c>
      <c r="AD50" s="118"/>
      <c r="AE50" s="119"/>
      <c r="AF50" s="119">
        <v>1</v>
      </c>
      <c r="AG50" s="119"/>
      <c r="AH50" s="119"/>
      <c r="AI50" s="119">
        <f t="shared" si="1"/>
        <v>0</v>
      </c>
      <c r="AJ50" s="119"/>
      <c r="AK50" s="119"/>
      <c r="AL50" s="119">
        <f t="shared" si="2"/>
        <v>0</v>
      </c>
      <c r="AM50" s="119"/>
      <c r="AN50" s="119"/>
      <c r="AO50" s="119">
        <f t="shared" si="3"/>
        <v>0</v>
      </c>
      <c r="AP50" s="119"/>
    </row>
    <row r="51" spans="1:42" ht="22.5" customHeight="1" x14ac:dyDescent="0.55000000000000004">
      <c r="A51" s="5"/>
      <c r="B51" s="52" t="s">
        <v>66</v>
      </c>
      <c r="C51" s="110"/>
      <c r="D51" s="71"/>
      <c r="E51" s="71">
        <v>10033355</v>
      </c>
      <c r="F51" s="71"/>
      <c r="G51" s="71"/>
      <c r="H51" s="71"/>
      <c r="I51" s="64"/>
      <c r="J51" s="64"/>
      <c r="K51" s="71"/>
      <c r="L51" s="112"/>
      <c r="M51" s="8"/>
      <c r="N51" s="87" t="s">
        <v>96</v>
      </c>
      <c r="O51" s="10">
        <v>41.727492926157545</v>
      </c>
      <c r="P51" s="10"/>
      <c r="Q51" s="10"/>
      <c r="R51" s="11" t="e">
        <f>VLOOKUP(Q51,[1]Sheet1!C$3:D$87,2,0)</f>
        <v>#N/A</v>
      </c>
      <c r="S51" s="134"/>
      <c r="Y51" s="50"/>
      <c r="Z51" s="50">
        <v>1</v>
      </c>
      <c r="AA51" s="50"/>
      <c r="AB51" s="50"/>
      <c r="AC51" s="50">
        <v>1</v>
      </c>
      <c r="AD51" s="118"/>
      <c r="AE51" s="119"/>
      <c r="AF51" s="119">
        <v>1</v>
      </c>
      <c r="AG51" s="119"/>
      <c r="AH51" s="119"/>
      <c r="AI51" s="119">
        <f t="shared" si="1"/>
        <v>0</v>
      </c>
      <c r="AJ51" s="119"/>
      <c r="AK51" s="119"/>
      <c r="AL51" s="119">
        <f t="shared" si="2"/>
        <v>0</v>
      </c>
      <c r="AM51" s="119"/>
      <c r="AN51" s="119"/>
      <c r="AO51" s="119">
        <f t="shared" si="3"/>
        <v>0</v>
      </c>
      <c r="AP51" s="119"/>
    </row>
    <row r="52" spans="1:42" ht="22.5" customHeight="1" x14ac:dyDescent="0.55000000000000004">
      <c r="A52" s="5"/>
      <c r="B52" s="52" t="s">
        <v>66</v>
      </c>
      <c r="C52" s="110"/>
      <c r="D52" s="71"/>
      <c r="E52" s="71">
        <v>10033356</v>
      </c>
      <c r="F52" s="71"/>
      <c r="G52" s="71"/>
      <c r="H52" s="71"/>
      <c r="I52" s="64"/>
      <c r="J52" s="64"/>
      <c r="K52" s="71"/>
      <c r="L52" s="112"/>
      <c r="M52" s="8"/>
      <c r="N52" s="87" t="s">
        <v>97</v>
      </c>
      <c r="O52" s="10">
        <v>3.4512271223495503</v>
      </c>
      <c r="P52" s="10"/>
      <c r="Q52" s="10"/>
      <c r="R52" s="11" t="e">
        <f>VLOOKUP(Q52,[1]Sheet1!C$3:D$87,2,0)</f>
        <v>#N/A</v>
      </c>
      <c r="S52" s="134"/>
      <c r="Y52" s="50"/>
      <c r="Z52" s="50">
        <v>1</v>
      </c>
      <c r="AA52" s="50"/>
      <c r="AB52" s="50"/>
      <c r="AC52" s="50">
        <v>1</v>
      </c>
      <c r="AD52" s="118"/>
      <c r="AE52" s="119"/>
      <c r="AF52" s="119">
        <v>1</v>
      </c>
      <c r="AG52" s="119"/>
      <c r="AH52" s="119"/>
      <c r="AI52" s="119">
        <f t="shared" si="1"/>
        <v>0</v>
      </c>
      <c r="AJ52" s="119"/>
      <c r="AK52" s="119"/>
      <c r="AL52" s="119">
        <f t="shared" si="2"/>
        <v>0</v>
      </c>
      <c r="AM52" s="119"/>
      <c r="AN52" s="119"/>
      <c r="AO52" s="119">
        <f t="shared" si="3"/>
        <v>0</v>
      </c>
      <c r="AP52" s="119"/>
    </row>
    <row r="53" spans="1:42" ht="22.5" customHeight="1" x14ac:dyDescent="0.55000000000000004">
      <c r="A53" s="5"/>
      <c r="B53" s="52" t="s">
        <v>66</v>
      </c>
      <c r="C53" s="110"/>
      <c r="D53" s="71"/>
      <c r="E53" s="71">
        <v>10033357</v>
      </c>
      <c r="F53" s="71"/>
      <c r="G53" s="71"/>
      <c r="H53" s="71"/>
      <c r="I53" s="64"/>
      <c r="J53" s="64"/>
      <c r="K53" s="71"/>
      <c r="L53" s="112"/>
      <c r="M53" s="8"/>
      <c r="N53" s="87" t="s">
        <v>98</v>
      </c>
      <c r="O53" s="10">
        <v>2.8904027149677489</v>
      </c>
      <c r="P53" s="10"/>
      <c r="Q53" s="10"/>
      <c r="R53" s="11" t="e">
        <f>VLOOKUP(Q53,[1]Sheet1!C$3:D$87,2,0)</f>
        <v>#N/A</v>
      </c>
      <c r="S53" s="134"/>
      <c r="Y53" s="50"/>
      <c r="Z53" s="50">
        <v>1</v>
      </c>
      <c r="AA53" s="50"/>
      <c r="AB53" s="50"/>
      <c r="AC53" s="50">
        <v>1</v>
      </c>
      <c r="AD53" s="118"/>
      <c r="AE53" s="119"/>
      <c r="AF53" s="119">
        <v>1</v>
      </c>
      <c r="AG53" s="119"/>
      <c r="AH53" s="119"/>
      <c r="AI53" s="119">
        <f t="shared" si="1"/>
        <v>0</v>
      </c>
      <c r="AJ53" s="119"/>
      <c r="AK53" s="119"/>
      <c r="AL53" s="119">
        <f t="shared" si="2"/>
        <v>0</v>
      </c>
      <c r="AM53" s="119"/>
      <c r="AN53" s="119"/>
      <c r="AO53" s="119">
        <f t="shared" si="3"/>
        <v>0</v>
      </c>
      <c r="AP53" s="119"/>
    </row>
    <row r="54" spans="1:42" ht="22.5" customHeight="1" x14ac:dyDescent="0.55000000000000004">
      <c r="A54" s="5"/>
      <c r="B54" s="52" t="s">
        <v>66</v>
      </c>
      <c r="C54" s="110"/>
      <c r="D54" s="132">
        <v>30022139</v>
      </c>
      <c r="E54" s="71"/>
      <c r="F54" s="71"/>
      <c r="G54" s="71"/>
      <c r="H54" s="111"/>
      <c r="I54" s="71"/>
      <c r="J54" s="71"/>
      <c r="K54" s="71"/>
      <c r="L54" s="112"/>
      <c r="M54" s="8"/>
      <c r="N54" s="87" t="s">
        <v>203</v>
      </c>
      <c r="O54" s="10">
        <f>O3*4</f>
        <v>4</v>
      </c>
      <c r="P54" s="10">
        <v>22.5</v>
      </c>
      <c r="Q54" s="11" t="s">
        <v>75</v>
      </c>
      <c r="R54" s="11" t="str">
        <f>VLOOKUP(Q54,[1]Sheet1!C$3:D$87,2,0)</f>
        <v>Paint B9</v>
      </c>
      <c r="S54" s="134">
        <f t="shared" si="0"/>
        <v>160</v>
      </c>
      <c r="Y54" s="50"/>
      <c r="Z54" s="50">
        <v>17</v>
      </c>
      <c r="AA54" s="50"/>
      <c r="AB54" s="50"/>
      <c r="AC54" s="50">
        <v>1</v>
      </c>
      <c r="AD54" s="118"/>
      <c r="AE54" s="119"/>
      <c r="AF54" s="119">
        <v>1</v>
      </c>
      <c r="AG54" s="119"/>
      <c r="AH54" s="119"/>
      <c r="AI54" s="119">
        <f t="shared" si="1"/>
        <v>160</v>
      </c>
      <c r="AJ54" s="119"/>
      <c r="AK54" s="119"/>
      <c r="AL54" s="119">
        <f t="shared" si="2"/>
        <v>160</v>
      </c>
      <c r="AM54" s="119"/>
      <c r="AN54" s="119"/>
      <c r="AO54" s="119">
        <f t="shared" si="3"/>
        <v>160</v>
      </c>
    </row>
    <row r="55" spans="1:42" ht="22.5" customHeight="1" x14ac:dyDescent="0.55000000000000004">
      <c r="A55" s="5"/>
      <c r="B55" s="52" t="s">
        <v>66</v>
      </c>
      <c r="C55" s="110"/>
      <c r="D55" s="71"/>
      <c r="E55" s="132">
        <v>30022140</v>
      </c>
      <c r="F55" s="71"/>
      <c r="G55" s="71"/>
      <c r="H55" s="71"/>
      <c r="I55" s="71"/>
      <c r="J55" s="71"/>
      <c r="K55" s="71"/>
      <c r="L55" s="112"/>
      <c r="M55" s="8"/>
      <c r="N55" s="87" t="s">
        <v>204</v>
      </c>
      <c r="O55" s="10">
        <f>O54</f>
        <v>4</v>
      </c>
      <c r="P55" s="10">
        <v>55</v>
      </c>
      <c r="Q55" s="11" t="s">
        <v>500</v>
      </c>
      <c r="R55" s="11" t="str">
        <f>VLOOKUP(Q55,[1]Sheet1!C$3:D$87,2,0)</f>
        <v>Spot 35KVA 1</v>
      </c>
      <c r="S55" s="134">
        <f t="shared" si="0"/>
        <v>65.454545454545453</v>
      </c>
      <c r="Y55" s="50"/>
      <c r="Z55" s="50">
        <v>4</v>
      </c>
      <c r="AA55" s="50"/>
      <c r="AB55" s="50"/>
      <c r="AC55" s="50">
        <v>1</v>
      </c>
      <c r="AD55" s="118"/>
      <c r="AE55" s="119"/>
      <c r="AF55" s="119">
        <v>1</v>
      </c>
      <c r="AG55" s="119"/>
      <c r="AH55" s="119"/>
      <c r="AI55" s="119">
        <f t="shared" si="1"/>
        <v>65.454545454545453</v>
      </c>
      <c r="AJ55" s="119"/>
      <c r="AK55" s="119"/>
      <c r="AL55" s="119">
        <f t="shared" si="2"/>
        <v>65.454545454545453</v>
      </c>
      <c r="AM55" s="119"/>
      <c r="AN55" s="119"/>
      <c r="AO55" s="119">
        <f t="shared" si="3"/>
        <v>65.454545454545453</v>
      </c>
    </row>
    <row r="56" spans="1:42" ht="22.5" customHeight="1" x14ac:dyDescent="0.55000000000000004">
      <c r="A56" s="5"/>
      <c r="B56" s="52"/>
      <c r="C56" s="110"/>
      <c r="D56" s="71"/>
      <c r="E56" s="71"/>
      <c r="F56" s="71"/>
      <c r="G56" s="71"/>
      <c r="H56" s="71"/>
      <c r="I56" s="71"/>
      <c r="J56" s="71"/>
      <c r="K56" s="71"/>
      <c r="L56" s="112"/>
      <c r="M56" s="8"/>
      <c r="N56" s="87"/>
      <c r="O56" s="10"/>
      <c r="P56" s="10">
        <v>55</v>
      </c>
      <c r="Q56" s="11" t="s">
        <v>501</v>
      </c>
      <c r="R56" s="11" t="str">
        <f>VLOOKUP(Q56,[1]Sheet1!C$3:D$87,2,0)</f>
        <v>Spot 35KVA 2</v>
      </c>
      <c r="S56" s="134">
        <f t="shared" si="0"/>
        <v>65.454545454545453</v>
      </c>
      <c r="Y56" s="50"/>
      <c r="Z56" s="50">
        <v>4</v>
      </c>
      <c r="AA56" s="50"/>
      <c r="AB56" s="50"/>
      <c r="AC56" s="50">
        <v>1</v>
      </c>
      <c r="AD56" s="118"/>
      <c r="AE56" s="119"/>
      <c r="AF56" s="119">
        <v>1</v>
      </c>
      <c r="AG56" s="119"/>
      <c r="AH56" s="119"/>
      <c r="AI56" s="119">
        <f t="shared" si="1"/>
        <v>65.454545454545453</v>
      </c>
      <c r="AJ56" s="119"/>
      <c r="AK56" s="119"/>
      <c r="AL56" s="119">
        <f t="shared" si="2"/>
        <v>65.454545454545453</v>
      </c>
      <c r="AM56" s="119"/>
      <c r="AN56" s="119"/>
      <c r="AO56" s="119">
        <f t="shared" si="3"/>
        <v>65.454545454545453</v>
      </c>
    </row>
    <row r="57" spans="1:42" ht="22.5" customHeight="1" x14ac:dyDescent="0.55000000000000004">
      <c r="A57" s="5"/>
      <c r="B57" s="52" t="s">
        <v>66</v>
      </c>
      <c r="C57" s="110"/>
      <c r="D57" s="71"/>
      <c r="E57" s="71"/>
      <c r="F57" s="132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>O55</f>
        <v>4</v>
      </c>
      <c r="P57" s="10">
        <v>36</v>
      </c>
      <c r="Q57" s="11" t="s">
        <v>510</v>
      </c>
      <c r="R57" s="11" t="str">
        <f>VLOOKUP(Q57,[1]Sheet1!C$3:D$87,2,0)</f>
        <v>AMADA-HM1003 1</v>
      </c>
      <c r="S57" s="134">
        <f t="shared" si="0"/>
        <v>100</v>
      </c>
      <c r="Y57" s="50"/>
      <c r="Z57" s="145">
        <v>0.5</v>
      </c>
      <c r="AA57" s="50"/>
      <c r="AB57" s="50"/>
      <c r="AC57" s="50">
        <v>1</v>
      </c>
      <c r="AD57" s="118"/>
      <c r="AE57" s="119"/>
      <c r="AF57" s="119">
        <v>1</v>
      </c>
      <c r="AG57" s="119"/>
      <c r="AH57" s="119"/>
      <c r="AI57" s="119">
        <f t="shared" si="1"/>
        <v>100</v>
      </c>
      <c r="AJ57" s="119"/>
      <c r="AK57" s="119"/>
      <c r="AL57" s="119">
        <f t="shared" si="2"/>
        <v>100</v>
      </c>
      <c r="AM57" s="119"/>
      <c r="AN57" s="119"/>
      <c r="AO57" s="119">
        <f t="shared" si="3"/>
        <v>100</v>
      </c>
    </row>
    <row r="58" spans="1:42" ht="22.5" customHeight="1" x14ac:dyDescent="0.55000000000000004">
      <c r="A58" s="5"/>
      <c r="B58" s="52" t="s">
        <v>66</v>
      </c>
      <c r="C58" s="110"/>
      <c r="D58" s="71"/>
      <c r="E58" s="71"/>
      <c r="F58" s="71"/>
      <c r="G58" s="132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ref="O58" si="7">O57</f>
        <v>4</v>
      </c>
      <c r="P58" s="10">
        <f>72/2</f>
        <v>36</v>
      </c>
      <c r="Q58" s="140" t="s">
        <v>516</v>
      </c>
      <c r="R58" s="11" t="s">
        <v>463</v>
      </c>
      <c r="S58" s="134">
        <f t="shared" si="0"/>
        <v>100</v>
      </c>
      <c r="Y58" s="141" t="s">
        <v>504</v>
      </c>
      <c r="Z58" s="50">
        <v>1</v>
      </c>
      <c r="AA58" s="50"/>
      <c r="AB58" s="50"/>
      <c r="AC58" s="50">
        <v>1</v>
      </c>
      <c r="AD58" s="118"/>
      <c r="AE58" s="119"/>
      <c r="AF58" s="119">
        <v>1</v>
      </c>
      <c r="AG58" s="119"/>
      <c r="AH58" s="119"/>
      <c r="AI58" s="119">
        <f t="shared" si="1"/>
        <v>100</v>
      </c>
      <c r="AJ58" s="119"/>
      <c r="AK58" s="119"/>
      <c r="AL58" s="119">
        <f t="shared" si="2"/>
        <v>100</v>
      </c>
      <c r="AM58" s="119"/>
      <c r="AN58" s="119"/>
      <c r="AO58" s="119">
        <f t="shared" si="3"/>
        <v>100</v>
      </c>
    </row>
    <row r="59" spans="1:42" ht="22.5" customHeight="1" x14ac:dyDescent="0.55000000000000004">
      <c r="A59" s="5"/>
      <c r="B59" s="52"/>
      <c r="C59" s="110"/>
      <c r="D59" s="71"/>
      <c r="E59" s="71"/>
      <c r="F59" s="71"/>
      <c r="G59" s="129"/>
      <c r="H59" s="71"/>
      <c r="I59" s="71"/>
      <c r="J59" s="71"/>
      <c r="K59" s="71"/>
      <c r="L59" s="112"/>
      <c r="M59" s="8"/>
      <c r="N59" s="87"/>
      <c r="O59" s="10"/>
      <c r="P59" s="10">
        <f>72/2</f>
        <v>36</v>
      </c>
      <c r="Q59" s="140" t="s">
        <v>517</v>
      </c>
      <c r="R59" s="11" t="s">
        <v>464</v>
      </c>
      <c r="S59" s="134">
        <f t="shared" si="0"/>
        <v>100</v>
      </c>
      <c r="Y59" s="141" t="s">
        <v>505</v>
      </c>
      <c r="Z59" s="50">
        <v>1</v>
      </c>
      <c r="AA59" s="50"/>
      <c r="AB59" s="50"/>
      <c r="AC59" s="50">
        <v>1</v>
      </c>
      <c r="AD59" s="118"/>
      <c r="AE59" s="119"/>
      <c r="AF59" s="119">
        <v>1</v>
      </c>
      <c r="AG59" s="119"/>
      <c r="AH59" s="119"/>
      <c r="AI59" s="119">
        <f t="shared" si="1"/>
        <v>100</v>
      </c>
      <c r="AJ59" s="119"/>
      <c r="AK59" s="119"/>
      <c r="AL59" s="119">
        <f t="shared" si="2"/>
        <v>100</v>
      </c>
      <c r="AM59" s="119"/>
      <c r="AN59" s="119"/>
      <c r="AO59" s="119">
        <f t="shared" si="3"/>
        <v>100</v>
      </c>
    </row>
    <row r="60" spans="1:42" ht="22.5" customHeight="1" x14ac:dyDescent="0.55000000000000004">
      <c r="A60" s="5"/>
      <c r="B60" s="52" t="s">
        <v>66</v>
      </c>
      <c r="C60" s="110"/>
      <c r="D60" s="71"/>
      <c r="E60" s="71"/>
      <c r="F60" s="71"/>
      <c r="G60" s="71"/>
      <c r="H60" s="71">
        <v>10030773</v>
      </c>
      <c r="I60" s="71"/>
      <c r="J60" s="71"/>
      <c r="K60" s="71"/>
      <c r="L60" s="112"/>
      <c r="M60" s="8"/>
      <c r="N60" s="87" t="s">
        <v>115</v>
      </c>
      <c r="O60" s="10">
        <f>O58</f>
        <v>4</v>
      </c>
      <c r="P60" s="10"/>
      <c r="Q60" s="11" t="s">
        <v>516</v>
      </c>
      <c r="R60" s="11" t="s">
        <v>463</v>
      </c>
      <c r="S60" s="134"/>
      <c r="Y60" s="50"/>
      <c r="Z60" s="50">
        <v>1</v>
      </c>
      <c r="AA60" s="50"/>
      <c r="AB60" s="50"/>
      <c r="AC60" s="50">
        <v>1</v>
      </c>
      <c r="AD60" s="118"/>
      <c r="AE60" s="119"/>
      <c r="AF60" s="119">
        <v>1</v>
      </c>
      <c r="AG60" s="119"/>
      <c r="AH60" s="119"/>
      <c r="AI60" s="119">
        <f t="shared" si="1"/>
        <v>0</v>
      </c>
      <c r="AJ60" s="119"/>
      <c r="AK60" s="119"/>
      <c r="AL60" s="119">
        <f t="shared" si="2"/>
        <v>0</v>
      </c>
      <c r="AM60" s="119"/>
      <c r="AN60" s="119"/>
      <c r="AO60" s="119">
        <f t="shared" si="3"/>
        <v>0</v>
      </c>
    </row>
    <row r="61" spans="1:42" ht="22.5" customHeight="1" x14ac:dyDescent="0.55000000000000004">
      <c r="A61" s="5"/>
      <c r="B61" s="52" t="s">
        <v>66</v>
      </c>
      <c r="C61" s="110"/>
      <c r="D61" s="64"/>
      <c r="E61" s="64"/>
      <c r="F61" s="132">
        <v>30023039</v>
      </c>
      <c r="G61" s="71"/>
      <c r="H61" s="71"/>
      <c r="I61" s="64"/>
      <c r="J61" s="71"/>
      <c r="K61" s="71"/>
      <c r="L61" s="112"/>
      <c r="M61" s="8"/>
      <c r="N61" s="87" t="s">
        <v>114</v>
      </c>
      <c r="O61" s="10">
        <f>O54</f>
        <v>4</v>
      </c>
      <c r="P61" s="10">
        <v>9</v>
      </c>
      <c r="Q61" s="11" t="s">
        <v>516</v>
      </c>
      <c r="R61" s="11" t="s">
        <v>463</v>
      </c>
      <c r="S61" s="134">
        <f t="shared" si="0"/>
        <v>400</v>
      </c>
      <c r="Y61" s="50"/>
      <c r="Z61" s="50">
        <v>1</v>
      </c>
      <c r="AA61" s="50"/>
      <c r="AB61" s="50"/>
      <c r="AC61" s="50">
        <v>1</v>
      </c>
      <c r="AD61" s="118"/>
      <c r="AE61" s="119"/>
      <c r="AF61" s="119">
        <v>1</v>
      </c>
      <c r="AG61" s="119"/>
      <c r="AH61" s="119"/>
      <c r="AI61" s="119">
        <f t="shared" si="1"/>
        <v>400</v>
      </c>
      <c r="AJ61" s="119"/>
      <c r="AK61" s="119"/>
      <c r="AL61" s="119">
        <f t="shared" si="2"/>
        <v>400</v>
      </c>
      <c r="AM61" s="119"/>
      <c r="AN61" s="119"/>
      <c r="AO61" s="119">
        <f t="shared" si="3"/>
        <v>400</v>
      </c>
    </row>
    <row r="62" spans="1:42" ht="22.5" customHeight="1" x14ac:dyDescent="0.55000000000000004">
      <c r="A62" s="5"/>
      <c r="B62" s="52" t="s">
        <v>66</v>
      </c>
      <c r="C62" s="110"/>
      <c r="D62" s="64"/>
      <c r="E62" s="64"/>
      <c r="F62" s="71"/>
      <c r="G62" s="132">
        <v>30023040</v>
      </c>
      <c r="H62" s="71"/>
      <c r="I62" s="64"/>
      <c r="J62" s="71"/>
      <c r="K62" s="71"/>
      <c r="L62" s="112"/>
      <c r="M62" s="8"/>
      <c r="N62" s="87" t="s">
        <v>113</v>
      </c>
      <c r="O62" s="10">
        <f>O61</f>
        <v>4</v>
      </c>
      <c r="P62" s="10">
        <v>12</v>
      </c>
      <c r="Q62" s="11" t="s">
        <v>516</v>
      </c>
      <c r="R62" s="11" t="s">
        <v>463</v>
      </c>
      <c r="S62" s="134">
        <f t="shared" si="0"/>
        <v>300</v>
      </c>
      <c r="Y62" s="50"/>
      <c r="Z62" s="50">
        <v>1</v>
      </c>
      <c r="AA62" s="50"/>
      <c r="AB62" s="50"/>
      <c r="AC62" s="50">
        <v>1</v>
      </c>
      <c r="AD62" s="118"/>
      <c r="AE62" s="119"/>
      <c r="AF62" s="119">
        <v>1</v>
      </c>
      <c r="AG62" s="119"/>
      <c r="AH62" s="119"/>
      <c r="AI62" s="119">
        <f t="shared" si="1"/>
        <v>300</v>
      </c>
      <c r="AJ62" s="119"/>
      <c r="AK62" s="119"/>
      <c r="AL62" s="119">
        <f t="shared" si="2"/>
        <v>300</v>
      </c>
      <c r="AM62" s="119"/>
      <c r="AN62" s="119"/>
      <c r="AO62" s="119">
        <f t="shared" si="3"/>
        <v>300</v>
      </c>
    </row>
    <row r="63" spans="1:42" ht="22.5" customHeight="1" x14ac:dyDescent="0.55000000000000004">
      <c r="A63" s="5"/>
      <c r="B63" s="52" t="s">
        <v>66</v>
      </c>
      <c r="C63" s="110"/>
      <c r="D63" s="64"/>
      <c r="E63" s="64"/>
      <c r="F63" s="71"/>
      <c r="G63" s="71"/>
      <c r="H63" s="71">
        <v>10030774</v>
      </c>
      <c r="I63" s="64"/>
      <c r="J63" s="71"/>
      <c r="K63" s="71"/>
      <c r="L63" s="112"/>
      <c r="M63" s="8"/>
      <c r="N63" s="87" t="s">
        <v>112</v>
      </c>
      <c r="O63" s="10">
        <f>O62</f>
        <v>4</v>
      </c>
      <c r="P63" s="10"/>
      <c r="Q63" s="11" t="s">
        <v>516</v>
      </c>
      <c r="R63" s="11" t="s">
        <v>463</v>
      </c>
      <c r="S63" s="134"/>
      <c r="Y63" s="50"/>
      <c r="Z63" s="50">
        <v>1</v>
      </c>
      <c r="AA63" s="50"/>
      <c r="AB63" s="50"/>
      <c r="AC63" s="50">
        <v>1</v>
      </c>
      <c r="AD63" s="118"/>
      <c r="AE63" s="119"/>
      <c r="AF63" s="119">
        <v>1</v>
      </c>
      <c r="AG63" s="119"/>
      <c r="AH63" s="119"/>
      <c r="AI63" s="119">
        <f t="shared" si="1"/>
        <v>0</v>
      </c>
      <c r="AJ63" s="119"/>
      <c r="AK63" s="119"/>
      <c r="AL63" s="119">
        <f t="shared" si="2"/>
        <v>0</v>
      </c>
      <c r="AM63" s="119"/>
      <c r="AN63" s="119"/>
      <c r="AO63" s="119">
        <f t="shared" si="3"/>
        <v>0</v>
      </c>
    </row>
    <row r="64" spans="1:42" ht="22.5" customHeight="1" x14ac:dyDescent="0.55000000000000004">
      <c r="A64" s="5"/>
      <c r="B64" s="52" t="s">
        <v>66</v>
      </c>
      <c r="C64" s="63"/>
      <c r="D64" s="64"/>
      <c r="E64" s="64"/>
      <c r="F64" s="132">
        <v>30022146</v>
      </c>
      <c r="G64" s="71"/>
      <c r="H64" s="64"/>
      <c r="I64" s="64"/>
      <c r="J64" s="64"/>
      <c r="K64" s="64"/>
      <c r="L64" s="101"/>
      <c r="M64" s="8"/>
      <c r="N64" s="87" t="s">
        <v>207</v>
      </c>
      <c r="O64" s="10">
        <f>O54</f>
        <v>4</v>
      </c>
      <c r="P64" s="10">
        <v>9</v>
      </c>
      <c r="Q64" s="11" t="s">
        <v>516</v>
      </c>
      <c r="R64" s="11" t="s">
        <v>463</v>
      </c>
      <c r="S64" s="134">
        <f t="shared" si="0"/>
        <v>400</v>
      </c>
      <c r="Y64" s="50"/>
      <c r="Z64" s="50">
        <v>1</v>
      </c>
      <c r="AA64" s="50"/>
      <c r="AB64" s="50"/>
      <c r="AC64" s="50">
        <v>1</v>
      </c>
      <c r="AD64" s="118"/>
      <c r="AE64" s="119"/>
      <c r="AF64" s="119">
        <v>1</v>
      </c>
      <c r="AG64" s="119"/>
      <c r="AH64" s="119"/>
      <c r="AI64" s="119">
        <f t="shared" si="1"/>
        <v>400</v>
      </c>
      <c r="AJ64" s="119"/>
      <c r="AK64" s="119"/>
      <c r="AL64" s="119">
        <f t="shared" si="2"/>
        <v>400</v>
      </c>
      <c r="AM64" s="119"/>
      <c r="AN64" s="119"/>
      <c r="AO64" s="119">
        <f t="shared" si="3"/>
        <v>400</v>
      </c>
    </row>
    <row r="65" spans="1:42" ht="22.5" customHeight="1" x14ac:dyDescent="0.55000000000000004">
      <c r="A65" s="5"/>
      <c r="B65" s="52" t="s">
        <v>66</v>
      </c>
      <c r="C65" s="63"/>
      <c r="D65" s="64"/>
      <c r="E65" s="64"/>
      <c r="F65" s="71"/>
      <c r="G65" s="71">
        <v>10030775</v>
      </c>
      <c r="H65" s="64"/>
      <c r="I65" s="64"/>
      <c r="J65" s="64"/>
      <c r="K65" s="64"/>
      <c r="L65" s="101"/>
      <c r="M65" s="8"/>
      <c r="N65" s="87" t="s">
        <v>206</v>
      </c>
      <c r="O65" s="10">
        <f>O54</f>
        <v>4</v>
      </c>
      <c r="P65" s="10"/>
      <c r="Q65" s="11" t="s">
        <v>516</v>
      </c>
      <c r="R65" s="11" t="s">
        <v>463</v>
      </c>
      <c r="S65" s="134"/>
      <c r="Y65" s="50"/>
      <c r="Z65" s="50">
        <v>1</v>
      </c>
      <c r="AA65" s="50"/>
      <c r="AB65" s="50"/>
      <c r="AC65" s="50">
        <v>1</v>
      </c>
      <c r="AD65" s="118"/>
      <c r="AE65" s="119"/>
      <c r="AF65" s="119">
        <v>1</v>
      </c>
      <c r="AG65" s="119"/>
      <c r="AH65" s="119"/>
      <c r="AI65" s="119">
        <f t="shared" si="1"/>
        <v>0</v>
      </c>
      <c r="AJ65" s="119"/>
      <c r="AK65" s="119"/>
      <c r="AL65" s="119">
        <f t="shared" si="2"/>
        <v>0</v>
      </c>
      <c r="AM65" s="119"/>
      <c r="AN65" s="119"/>
      <c r="AO65" s="119">
        <f t="shared" si="3"/>
        <v>0</v>
      </c>
    </row>
    <row r="66" spans="1:42" ht="22.5" customHeight="1" x14ac:dyDescent="0.55000000000000004">
      <c r="A66" s="5"/>
      <c r="B66" s="52" t="s">
        <v>66</v>
      </c>
      <c r="C66" s="110"/>
      <c r="D66" s="71"/>
      <c r="E66" s="71">
        <v>10034196</v>
      </c>
      <c r="F66" s="71"/>
      <c r="G66" s="71"/>
      <c r="H66" s="71"/>
      <c r="I66" s="64"/>
      <c r="J66" s="64"/>
      <c r="K66" s="71"/>
      <c r="L66" s="112"/>
      <c r="M66" s="8"/>
      <c r="N66" s="87" t="s">
        <v>231</v>
      </c>
      <c r="O66" s="10">
        <v>0.12766503985053751</v>
      </c>
      <c r="P66" s="10"/>
      <c r="Q66" s="10" t="s">
        <v>516</v>
      </c>
      <c r="R66" s="11" t="s">
        <v>463</v>
      </c>
      <c r="S66" s="134"/>
      <c r="Y66" s="50"/>
      <c r="Z66" s="50">
        <v>1</v>
      </c>
      <c r="AA66" s="50"/>
      <c r="AB66" s="50"/>
      <c r="AC66" s="50">
        <v>1</v>
      </c>
      <c r="AD66" s="118"/>
      <c r="AE66" s="119"/>
      <c r="AF66" s="119">
        <v>1</v>
      </c>
      <c r="AG66" s="119"/>
      <c r="AH66" s="119"/>
      <c r="AI66" s="119">
        <f t="shared" si="1"/>
        <v>0</v>
      </c>
      <c r="AJ66" s="119"/>
      <c r="AK66" s="119"/>
      <c r="AL66" s="119">
        <f t="shared" si="2"/>
        <v>0</v>
      </c>
      <c r="AM66" s="119"/>
      <c r="AN66" s="119"/>
      <c r="AO66" s="119">
        <f t="shared" si="3"/>
        <v>0</v>
      </c>
      <c r="AP66" s="119"/>
    </row>
    <row r="67" spans="1:42" ht="22.5" customHeight="1" x14ac:dyDescent="0.55000000000000004">
      <c r="A67" s="5"/>
      <c r="B67" s="52" t="s">
        <v>66</v>
      </c>
      <c r="C67" s="110"/>
      <c r="D67" s="71"/>
      <c r="E67" s="71">
        <v>10033352</v>
      </c>
      <c r="F67" s="71"/>
      <c r="G67" s="71"/>
      <c r="H67" s="71"/>
      <c r="I67" s="64"/>
      <c r="J67" s="64"/>
      <c r="K67" s="71"/>
      <c r="L67" s="112"/>
      <c r="M67" s="8"/>
      <c r="N67" s="87" t="s">
        <v>93</v>
      </c>
      <c r="O67" s="10">
        <v>3.4368507167530904</v>
      </c>
      <c r="P67" s="10"/>
      <c r="Q67" s="10" t="s">
        <v>516</v>
      </c>
      <c r="R67" s="11" t="s">
        <v>463</v>
      </c>
      <c r="S67" s="134"/>
      <c r="Y67" s="50"/>
      <c r="Z67" s="50">
        <v>1</v>
      </c>
      <c r="AA67" s="50"/>
      <c r="AB67" s="50"/>
      <c r="AC67" s="50">
        <v>1</v>
      </c>
      <c r="AD67" s="118"/>
      <c r="AE67" s="119"/>
      <c r="AF67" s="119">
        <v>1</v>
      </c>
      <c r="AG67" s="119"/>
      <c r="AH67" s="119"/>
      <c r="AI67" s="119">
        <f t="shared" si="1"/>
        <v>0</v>
      </c>
      <c r="AJ67" s="119"/>
      <c r="AK67" s="119"/>
      <c r="AL67" s="119">
        <f t="shared" si="2"/>
        <v>0</v>
      </c>
      <c r="AM67" s="119"/>
      <c r="AN67" s="119"/>
      <c r="AO67" s="119">
        <f t="shared" si="3"/>
        <v>0</v>
      </c>
      <c r="AP67" s="119"/>
    </row>
    <row r="68" spans="1:42" ht="22.5" customHeight="1" x14ac:dyDescent="0.55000000000000004">
      <c r="A68" s="5"/>
      <c r="B68" s="52" t="s">
        <v>66</v>
      </c>
      <c r="C68" s="110"/>
      <c r="D68" s="71"/>
      <c r="E68" s="71">
        <v>10033353</v>
      </c>
      <c r="F68" s="71"/>
      <c r="G68" s="71"/>
      <c r="H68" s="71"/>
      <c r="I68" s="64"/>
      <c r="J68" s="64"/>
      <c r="K68" s="71"/>
      <c r="L68" s="112"/>
      <c r="M68" s="8"/>
      <c r="N68" s="87" t="s">
        <v>94</v>
      </c>
      <c r="O68" s="10">
        <v>0.21346898861820435</v>
      </c>
      <c r="P68" s="10"/>
      <c r="Q68" s="10" t="s">
        <v>516</v>
      </c>
      <c r="R68" s="11" t="s">
        <v>463</v>
      </c>
      <c r="S68" s="134"/>
      <c r="Y68" s="50"/>
      <c r="Z68" s="50">
        <v>1</v>
      </c>
      <c r="AA68" s="50"/>
      <c r="AB68" s="50"/>
      <c r="AC68" s="50">
        <v>1</v>
      </c>
      <c r="AD68" s="118"/>
      <c r="AE68" s="119"/>
      <c r="AF68" s="119">
        <v>1</v>
      </c>
      <c r="AG68" s="119"/>
      <c r="AH68" s="119"/>
      <c r="AI68" s="119">
        <f t="shared" ref="AI68:AI101" si="8">S68</f>
        <v>0</v>
      </c>
      <c r="AJ68" s="119"/>
      <c r="AK68" s="119"/>
      <c r="AL68" s="119">
        <f t="shared" ref="AL68:AL101" si="9">S68</f>
        <v>0</v>
      </c>
      <c r="AM68" s="119"/>
      <c r="AN68" s="119"/>
      <c r="AO68" s="119">
        <f t="shared" ref="AO68:AO101" si="10">S68</f>
        <v>0</v>
      </c>
      <c r="AP68" s="119"/>
    </row>
    <row r="69" spans="1:42" ht="22.5" customHeight="1" x14ac:dyDescent="0.55000000000000004">
      <c r="A69" s="5"/>
      <c r="B69" s="52" t="s">
        <v>66</v>
      </c>
      <c r="C69" s="110"/>
      <c r="D69" s="71"/>
      <c r="E69" s="71">
        <v>10033354</v>
      </c>
      <c r="F69" s="71"/>
      <c r="G69" s="71"/>
      <c r="H69" s="71"/>
      <c r="I69" s="64"/>
      <c r="J69" s="64"/>
      <c r="K69" s="71"/>
      <c r="L69" s="112"/>
      <c r="M69" s="8"/>
      <c r="N69" s="87" t="s">
        <v>95</v>
      </c>
      <c r="O69" s="10">
        <v>6.9377421300916425E-2</v>
      </c>
      <c r="P69" s="10"/>
      <c r="Q69" s="10" t="s">
        <v>516</v>
      </c>
      <c r="R69" s="11" t="s">
        <v>463</v>
      </c>
      <c r="S69" s="134"/>
      <c r="Y69" s="50"/>
      <c r="Z69" s="50">
        <v>1</v>
      </c>
      <c r="AA69" s="50"/>
      <c r="AB69" s="50"/>
      <c r="AC69" s="50">
        <v>1</v>
      </c>
      <c r="AD69" s="118"/>
      <c r="AE69" s="119"/>
      <c r="AF69" s="119">
        <v>1</v>
      </c>
      <c r="AG69" s="119"/>
      <c r="AH69" s="119"/>
      <c r="AI69" s="119">
        <f t="shared" si="8"/>
        <v>0</v>
      </c>
      <c r="AJ69" s="119"/>
      <c r="AK69" s="119"/>
      <c r="AL69" s="119">
        <f t="shared" si="9"/>
        <v>0</v>
      </c>
      <c r="AM69" s="119"/>
      <c r="AN69" s="119"/>
      <c r="AO69" s="119">
        <f t="shared" si="10"/>
        <v>0</v>
      </c>
      <c r="AP69" s="119"/>
    </row>
    <row r="70" spans="1:42" ht="22.5" customHeight="1" x14ac:dyDescent="0.55000000000000004">
      <c r="A70" s="5"/>
      <c r="B70" s="52" t="s">
        <v>66</v>
      </c>
      <c r="C70" s="110"/>
      <c r="D70" s="71"/>
      <c r="E70" s="71">
        <v>10033355</v>
      </c>
      <c r="F70" s="71"/>
      <c r="G70" s="71"/>
      <c r="H70" s="71"/>
      <c r="I70" s="64"/>
      <c r="J70" s="64"/>
      <c r="K70" s="71"/>
      <c r="L70" s="112"/>
      <c r="M70" s="8"/>
      <c r="N70" s="87" t="s">
        <v>96</v>
      </c>
      <c r="O70" s="10">
        <v>5.1619469810239558</v>
      </c>
      <c r="P70" s="10"/>
      <c r="Q70" s="10" t="s">
        <v>516</v>
      </c>
      <c r="R70" s="11" t="s">
        <v>463</v>
      </c>
      <c r="S70" s="134"/>
      <c r="Y70" s="50"/>
      <c r="Z70" s="50">
        <v>1</v>
      </c>
      <c r="AA70" s="50"/>
      <c r="AB70" s="50"/>
      <c r="AC70" s="50">
        <v>1</v>
      </c>
      <c r="AD70" s="118"/>
      <c r="AE70" s="119"/>
      <c r="AF70" s="119">
        <v>1</v>
      </c>
      <c r="AG70" s="119"/>
      <c r="AH70" s="119"/>
      <c r="AI70" s="119">
        <f t="shared" si="8"/>
        <v>0</v>
      </c>
      <c r="AJ70" s="119"/>
      <c r="AK70" s="119"/>
      <c r="AL70" s="119">
        <f t="shared" si="9"/>
        <v>0</v>
      </c>
      <c r="AM70" s="119"/>
      <c r="AN70" s="119"/>
      <c r="AO70" s="119">
        <f t="shared" si="10"/>
        <v>0</v>
      </c>
      <c r="AP70" s="119"/>
    </row>
    <row r="71" spans="1:42" ht="22.5" customHeight="1" x14ac:dyDescent="0.55000000000000004">
      <c r="A71" s="5"/>
      <c r="B71" s="52" t="s">
        <v>66</v>
      </c>
      <c r="C71" s="110"/>
      <c r="D71" s="71"/>
      <c r="E71" s="71">
        <v>10033356</v>
      </c>
      <c r="F71" s="71"/>
      <c r="G71" s="71"/>
      <c r="H71" s="71"/>
      <c r="I71" s="64"/>
      <c r="J71" s="64"/>
      <c r="K71" s="71"/>
      <c r="L71" s="112"/>
      <c r="M71" s="8"/>
      <c r="N71" s="87" t="s">
        <v>97</v>
      </c>
      <c r="O71" s="10">
        <v>0.42693797723640869</v>
      </c>
      <c r="P71" s="10"/>
      <c r="Q71" s="10" t="s">
        <v>516</v>
      </c>
      <c r="R71" s="11" t="s">
        <v>463</v>
      </c>
      <c r="S71" s="134"/>
      <c r="Y71" s="50"/>
      <c r="Z71" s="50">
        <v>1</v>
      </c>
      <c r="AA71" s="50"/>
      <c r="AB71" s="50"/>
      <c r="AC71" s="50">
        <v>1</v>
      </c>
      <c r="AD71" s="118"/>
      <c r="AE71" s="119"/>
      <c r="AF71" s="119">
        <v>1</v>
      </c>
      <c r="AG71" s="119"/>
      <c r="AH71" s="119"/>
      <c r="AI71" s="119">
        <f t="shared" si="8"/>
        <v>0</v>
      </c>
      <c r="AJ71" s="119"/>
      <c r="AK71" s="119"/>
      <c r="AL71" s="119">
        <f t="shared" si="9"/>
        <v>0</v>
      </c>
      <c r="AM71" s="119"/>
      <c r="AN71" s="119"/>
      <c r="AO71" s="119">
        <f t="shared" si="10"/>
        <v>0</v>
      </c>
      <c r="AP71" s="119"/>
    </row>
    <row r="72" spans="1:42" ht="22.5" customHeight="1" x14ac:dyDescent="0.55000000000000004">
      <c r="A72" s="5"/>
      <c r="B72" s="52" t="s">
        <v>66</v>
      </c>
      <c r="C72" s="110"/>
      <c r="D72" s="71"/>
      <c r="E72" s="71">
        <v>10033357</v>
      </c>
      <c r="F72" s="71"/>
      <c r="G72" s="71"/>
      <c r="H72" s="71"/>
      <c r="I72" s="64"/>
      <c r="J72" s="64"/>
      <c r="K72" s="71"/>
      <c r="L72" s="112"/>
      <c r="M72" s="8"/>
      <c r="N72" s="87" t="s">
        <v>98</v>
      </c>
      <c r="O72" s="10">
        <v>0.35756055593549235</v>
      </c>
      <c r="P72" s="10"/>
      <c r="Q72" s="10" t="s">
        <v>516</v>
      </c>
      <c r="R72" s="11" t="s">
        <v>463</v>
      </c>
      <c r="S72" s="134"/>
      <c r="Y72" s="50"/>
      <c r="Z72" s="50">
        <v>1</v>
      </c>
      <c r="AA72" s="50"/>
      <c r="AB72" s="50"/>
      <c r="AC72" s="50">
        <v>1</v>
      </c>
      <c r="AD72" s="118"/>
      <c r="AE72" s="119"/>
      <c r="AF72" s="119">
        <v>1</v>
      </c>
      <c r="AG72" s="119"/>
      <c r="AH72" s="119"/>
      <c r="AI72" s="119">
        <f t="shared" si="8"/>
        <v>0</v>
      </c>
      <c r="AJ72" s="119"/>
      <c r="AK72" s="119"/>
      <c r="AL72" s="119">
        <f t="shared" si="9"/>
        <v>0</v>
      </c>
      <c r="AM72" s="119"/>
      <c r="AN72" s="119"/>
      <c r="AO72" s="119">
        <f t="shared" si="10"/>
        <v>0</v>
      </c>
      <c r="AP72" s="119"/>
    </row>
    <row r="73" spans="1:42" ht="22.5" customHeight="1" x14ac:dyDescent="0.55000000000000004">
      <c r="A73" s="5"/>
      <c r="B73" s="52" t="s">
        <v>66</v>
      </c>
      <c r="C73" s="110"/>
      <c r="D73" s="132">
        <v>30022147</v>
      </c>
      <c r="E73" s="71"/>
      <c r="F73" s="71"/>
      <c r="G73" s="71"/>
      <c r="H73" s="111"/>
      <c r="I73" s="64"/>
      <c r="J73" s="64"/>
      <c r="K73" s="71"/>
      <c r="L73" s="112"/>
      <c r="M73" s="8"/>
      <c r="N73" s="87" t="s">
        <v>208</v>
      </c>
      <c r="O73" s="10">
        <f>O3*2</f>
        <v>2</v>
      </c>
      <c r="P73" s="10">
        <v>22.5</v>
      </c>
      <c r="Q73" s="11" t="s">
        <v>516</v>
      </c>
      <c r="R73" s="11" t="s">
        <v>463</v>
      </c>
      <c r="S73" s="134">
        <f t="shared" ref="S73:S101" si="11">$AC$1/P73</f>
        <v>160</v>
      </c>
      <c r="Y73" s="50"/>
      <c r="Z73" s="50">
        <v>17</v>
      </c>
      <c r="AA73" s="50"/>
      <c r="AB73" s="50"/>
      <c r="AC73" s="50">
        <v>1</v>
      </c>
      <c r="AD73" s="118"/>
      <c r="AE73" s="119"/>
      <c r="AF73" s="119">
        <v>1</v>
      </c>
      <c r="AG73" s="119"/>
      <c r="AH73" s="119"/>
      <c r="AI73" s="119">
        <f t="shared" si="8"/>
        <v>160</v>
      </c>
      <c r="AJ73" s="119"/>
      <c r="AK73" s="119"/>
      <c r="AL73" s="119">
        <f t="shared" si="9"/>
        <v>160</v>
      </c>
      <c r="AM73" s="119"/>
      <c r="AN73" s="119"/>
      <c r="AO73" s="119">
        <f t="shared" si="10"/>
        <v>160</v>
      </c>
    </row>
    <row r="74" spans="1:42" ht="22.5" customHeight="1" x14ac:dyDescent="0.55000000000000004">
      <c r="A74" s="5"/>
      <c r="B74" s="52" t="s">
        <v>66</v>
      </c>
      <c r="C74" s="110"/>
      <c r="D74" s="71"/>
      <c r="E74" s="132">
        <v>30022148</v>
      </c>
      <c r="F74" s="71"/>
      <c r="G74" s="71"/>
      <c r="H74" s="71"/>
      <c r="I74" s="64"/>
      <c r="J74" s="64"/>
      <c r="K74" s="71"/>
      <c r="L74" s="112"/>
      <c r="M74" s="8"/>
      <c r="N74" s="87" t="s">
        <v>209</v>
      </c>
      <c r="O74" s="10">
        <f>O73</f>
        <v>2</v>
      </c>
      <c r="P74" s="10">
        <v>150</v>
      </c>
      <c r="Q74" s="11" t="s">
        <v>516</v>
      </c>
      <c r="R74" s="11" t="s">
        <v>463</v>
      </c>
      <c r="S74" s="134">
        <f t="shared" si="11"/>
        <v>24</v>
      </c>
      <c r="Y74" s="50"/>
      <c r="Z74" s="50">
        <v>1</v>
      </c>
      <c r="AA74" s="50"/>
      <c r="AB74" s="50"/>
      <c r="AC74" s="50">
        <v>1</v>
      </c>
      <c r="AD74" s="118"/>
      <c r="AE74" s="119"/>
      <c r="AF74" s="119">
        <v>1</v>
      </c>
      <c r="AG74" s="119"/>
      <c r="AH74" s="119"/>
      <c r="AI74" s="119">
        <f t="shared" si="8"/>
        <v>24</v>
      </c>
      <c r="AJ74" s="119"/>
      <c r="AK74" s="119"/>
      <c r="AL74" s="119">
        <f t="shared" si="9"/>
        <v>24</v>
      </c>
      <c r="AM74" s="119"/>
      <c r="AN74" s="119"/>
      <c r="AO74" s="119">
        <f t="shared" si="10"/>
        <v>24</v>
      </c>
    </row>
    <row r="75" spans="1:42" ht="22.5" customHeight="1" x14ac:dyDescent="0.55000000000000004">
      <c r="A75" s="5"/>
      <c r="B75" s="52" t="s">
        <v>66</v>
      </c>
      <c r="C75" s="110"/>
      <c r="D75" s="71"/>
      <c r="E75" s="71"/>
      <c r="F75" s="132">
        <v>30022149</v>
      </c>
      <c r="G75" s="71"/>
      <c r="H75" s="71"/>
      <c r="I75" s="64"/>
      <c r="J75" s="64"/>
      <c r="K75" s="71"/>
      <c r="L75" s="112"/>
      <c r="M75" s="8"/>
      <c r="N75" s="87" t="s">
        <v>212</v>
      </c>
      <c r="O75" s="10">
        <f t="shared" ref="O75:O76" si="12">O74</f>
        <v>2</v>
      </c>
      <c r="P75" s="10">
        <v>36</v>
      </c>
      <c r="Q75" s="11" t="s">
        <v>516</v>
      </c>
      <c r="R75" s="11" t="s">
        <v>463</v>
      </c>
      <c r="S75" s="134">
        <f t="shared" si="11"/>
        <v>100</v>
      </c>
      <c r="Y75" s="50"/>
      <c r="Z75" s="50">
        <v>1</v>
      </c>
      <c r="AA75" s="50"/>
      <c r="AB75" s="50"/>
      <c r="AC75" s="50">
        <v>1</v>
      </c>
      <c r="AD75" s="118"/>
      <c r="AE75" s="119"/>
      <c r="AF75" s="119">
        <v>1</v>
      </c>
      <c r="AG75" s="119"/>
      <c r="AH75" s="119"/>
      <c r="AI75" s="119">
        <f t="shared" si="8"/>
        <v>100</v>
      </c>
      <c r="AJ75" s="119"/>
      <c r="AK75" s="119"/>
      <c r="AL75" s="119">
        <f t="shared" si="9"/>
        <v>100</v>
      </c>
      <c r="AM75" s="119"/>
      <c r="AN75" s="119"/>
      <c r="AO75" s="119">
        <f t="shared" si="10"/>
        <v>100</v>
      </c>
    </row>
    <row r="76" spans="1:42" ht="22.5" customHeight="1" x14ac:dyDescent="0.55000000000000004">
      <c r="A76" s="5"/>
      <c r="B76" s="52" t="s">
        <v>66</v>
      </c>
      <c r="C76" s="110"/>
      <c r="D76" s="71"/>
      <c r="E76" s="71"/>
      <c r="F76" s="71"/>
      <c r="G76" s="132">
        <v>30022150</v>
      </c>
      <c r="H76" s="71"/>
      <c r="I76" s="64"/>
      <c r="J76" s="64"/>
      <c r="K76" s="71"/>
      <c r="L76" s="112"/>
      <c r="M76" s="8"/>
      <c r="N76" s="87" t="s">
        <v>211</v>
      </c>
      <c r="O76" s="10">
        <f t="shared" si="12"/>
        <v>2</v>
      </c>
      <c r="P76" s="10">
        <f>72/2</f>
        <v>36</v>
      </c>
      <c r="Q76" s="140" t="s">
        <v>516</v>
      </c>
      <c r="R76" s="11" t="s">
        <v>463</v>
      </c>
      <c r="S76" s="134">
        <f t="shared" si="11"/>
        <v>100</v>
      </c>
      <c r="Y76" s="141" t="s">
        <v>504</v>
      </c>
      <c r="Z76" s="50">
        <v>1</v>
      </c>
      <c r="AA76" s="50"/>
      <c r="AB76" s="50"/>
      <c r="AC76" s="50">
        <v>1</v>
      </c>
      <c r="AD76" s="118"/>
      <c r="AE76" s="119"/>
      <c r="AF76" s="119">
        <v>1</v>
      </c>
      <c r="AG76" s="119"/>
      <c r="AH76" s="119"/>
      <c r="AI76" s="119">
        <f t="shared" si="8"/>
        <v>100</v>
      </c>
      <c r="AJ76" s="119"/>
      <c r="AK76" s="119"/>
      <c r="AL76" s="119">
        <f t="shared" si="9"/>
        <v>100</v>
      </c>
      <c r="AM76" s="119"/>
      <c r="AN76" s="119"/>
      <c r="AO76" s="119">
        <f t="shared" si="10"/>
        <v>100</v>
      </c>
    </row>
    <row r="77" spans="1:42" ht="22.5" customHeight="1" x14ac:dyDescent="0.55000000000000004">
      <c r="A77" s="5"/>
      <c r="B77" s="52"/>
      <c r="C77" s="110"/>
      <c r="D77" s="71"/>
      <c r="E77" s="71"/>
      <c r="F77" s="71"/>
      <c r="G77" s="129"/>
      <c r="H77" s="71"/>
      <c r="I77" s="64"/>
      <c r="J77" s="64"/>
      <c r="K77" s="71"/>
      <c r="L77" s="112"/>
      <c r="M77" s="8"/>
      <c r="N77" s="87"/>
      <c r="O77" s="10"/>
      <c r="P77" s="10">
        <f>72/2</f>
        <v>36</v>
      </c>
      <c r="Q77" s="140" t="s">
        <v>517</v>
      </c>
      <c r="R77" s="11" t="s">
        <v>464</v>
      </c>
      <c r="S77" s="134">
        <f t="shared" si="11"/>
        <v>100</v>
      </c>
      <c r="Y77" s="141" t="s">
        <v>505</v>
      </c>
      <c r="Z77" s="50">
        <v>1</v>
      </c>
      <c r="AA77" s="50"/>
      <c r="AB77" s="50"/>
      <c r="AC77" s="50">
        <v>1</v>
      </c>
      <c r="AD77" s="118"/>
      <c r="AE77" s="119"/>
      <c r="AF77" s="119">
        <v>1</v>
      </c>
      <c r="AG77" s="119"/>
      <c r="AH77" s="119"/>
      <c r="AI77" s="119">
        <f t="shared" si="8"/>
        <v>100</v>
      </c>
      <c r="AJ77" s="119"/>
      <c r="AK77" s="119"/>
      <c r="AL77" s="119">
        <f t="shared" si="9"/>
        <v>100</v>
      </c>
      <c r="AM77" s="119"/>
      <c r="AN77" s="119"/>
      <c r="AO77" s="119">
        <f t="shared" si="10"/>
        <v>100</v>
      </c>
    </row>
    <row r="78" spans="1:42" ht="22.5" customHeight="1" x14ac:dyDescent="0.55000000000000004">
      <c r="A78" s="5"/>
      <c r="B78" s="52" t="s">
        <v>66</v>
      </c>
      <c r="C78" s="110"/>
      <c r="D78" s="71"/>
      <c r="E78" s="71"/>
      <c r="F78" s="71"/>
      <c r="G78" s="71"/>
      <c r="H78" s="71">
        <v>10030776</v>
      </c>
      <c r="I78" s="64"/>
      <c r="J78" s="64"/>
      <c r="K78" s="71"/>
      <c r="L78" s="112"/>
      <c r="M78" s="8"/>
      <c r="N78" s="87" t="s">
        <v>210</v>
      </c>
      <c r="O78" s="10">
        <f>O76</f>
        <v>2</v>
      </c>
      <c r="P78" s="10"/>
      <c r="Q78" s="11"/>
      <c r="R78" s="11" t="e">
        <f>VLOOKUP(Q78,[1]Sheet1!C$3:D$87,2,0)</f>
        <v>#N/A</v>
      </c>
      <c r="S78" s="134"/>
      <c r="Y78" s="50"/>
      <c r="Z78" s="50">
        <v>1</v>
      </c>
      <c r="AA78" s="50"/>
      <c r="AB78" s="50"/>
      <c r="AC78" s="50">
        <v>1</v>
      </c>
      <c r="AD78" s="118"/>
      <c r="AE78" s="119"/>
      <c r="AF78" s="119">
        <v>1</v>
      </c>
      <c r="AG78" s="119"/>
      <c r="AH78" s="119"/>
      <c r="AI78" s="119">
        <f t="shared" si="8"/>
        <v>0</v>
      </c>
      <c r="AJ78" s="119"/>
      <c r="AK78" s="119"/>
      <c r="AL78" s="119">
        <f t="shared" si="9"/>
        <v>0</v>
      </c>
      <c r="AM78" s="119"/>
      <c r="AN78" s="119"/>
      <c r="AO78" s="119">
        <f t="shared" si="10"/>
        <v>0</v>
      </c>
    </row>
    <row r="79" spans="1:42" ht="22.5" customHeight="1" x14ac:dyDescent="0.55000000000000004">
      <c r="A79" s="5"/>
      <c r="B79" s="52" t="s">
        <v>66</v>
      </c>
      <c r="C79" s="110"/>
      <c r="D79" s="71"/>
      <c r="E79" s="71"/>
      <c r="F79" s="132">
        <v>30022151</v>
      </c>
      <c r="G79" s="71"/>
      <c r="H79" s="71"/>
      <c r="I79" s="71"/>
      <c r="J79" s="64"/>
      <c r="K79" s="64"/>
      <c r="L79" s="112"/>
      <c r="M79" s="8"/>
      <c r="N79" s="87" t="s">
        <v>213</v>
      </c>
      <c r="O79" s="10">
        <f>O74</f>
        <v>2</v>
      </c>
      <c r="P79" s="10">
        <v>9</v>
      </c>
      <c r="Q79" s="11" t="s">
        <v>506</v>
      </c>
      <c r="R79" s="11" t="str">
        <f>VLOOKUP(Q79,[1]Sheet1!C$3:D$87,2,0)</f>
        <v>TRUMPF-TruBend1100 No.1</v>
      </c>
      <c r="S79" s="134">
        <f t="shared" si="11"/>
        <v>400</v>
      </c>
      <c r="Y79" s="50"/>
      <c r="Z79" s="50">
        <v>1</v>
      </c>
      <c r="AA79" s="50"/>
      <c r="AB79" s="50"/>
      <c r="AC79" s="50">
        <v>1</v>
      </c>
      <c r="AD79" s="118"/>
      <c r="AE79" s="119"/>
      <c r="AF79" s="119">
        <v>1</v>
      </c>
      <c r="AG79" s="119"/>
      <c r="AH79" s="119"/>
      <c r="AI79" s="119">
        <f t="shared" si="8"/>
        <v>400</v>
      </c>
      <c r="AJ79" s="119"/>
      <c r="AK79" s="119"/>
      <c r="AL79" s="119">
        <f t="shared" si="9"/>
        <v>400</v>
      </c>
      <c r="AM79" s="119"/>
      <c r="AN79" s="119"/>
      <c r="AO79" s="119">
        <f t="shared" si="10"/>
        <v>400</v>
      </c>
    </row>
    <row r="80" spans="1:42" ht="22.5" customHeight="1" x14ac:dyDescent="0.55000000000000004">
      <c r="A80" s="5"/>
      <c r="B80" s="52" t="s">
        <v>66</v>
      </c>
      <c r="C80" s="110"/>
      <c r="D80" s="71"/>
      <c r="E80" s="71"/>
      <c r="F80" s="71"/>
      <c r="G80" s="132">
        <v>30022152</v>
      </c>
      <c r="H80" s="71"/>
      <c r="I80" s="71"/>
      <c r="J80" s="64"/>
      <c r="K80" s="64"/>
      <c r="L80" s="112"/>
      <c r="M80" s="8"/>
      <c r="N80" s="87" t="s">
        <v>214</v>
      </c>
      <c r="O80" s="10">
        <f>O74</f>
        <v>2</v>
      </c>
      <c r="P80" s="10">
        <v>12</v>
      </c>
      <c r="Q80" s="11" t="s">
        <v>503</v>
      </c>
      <c r="R80" s="11" t="str">
        <f>VLOOKUP(Q80,[1]Sheet1!C$3:D$87,2,0)</f>
        <v>110TON-Press 11</v>
      </c>
      <c r="S80" s="134">
        <f t="shared" si="11"/>
        <v>300</v>
      </c>
      <c r="Y80" s="50"/>
      <c r="Z80" s="50">
        <v>1</v>
      </c>
      <c r="AA80" s="50"/>
      <c r="AB80" s="50"/>
      <c r="AC80" s="50">
        <v>1</v>
      </c>
      <c r="AD80" s="118"/>
      <c r="AE80" s="119"/>
      <c r="AF80" s="119">
        <v>1</v>
      </c>
      <c r="AG80" s="119"/>
      <c r="AH80" s="119"/>
      <c r="AI80" s="119">
        <f t="shared" si="8"/>
        <v>300</v>
      </c>
      <c r="AJ80" s="119"/>
      <c r="AK80" s="119"/>
      <c r="AL80" s="119">
        <f t="shared" si="9"/>
        <v>300</v>
      </c>
      <c r="AM80" s="119"/>
      <c r="AN80" s="119"/>
      <c r="AO80" s="119">
        <f t="shared" si="10"/>
        <v>300</v>
      </c>
    </row>
    <row r="81" spans="1:42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/>
      <c r="H81" s="71">
        <v>10030777</v>
      </c>
      <c r="I81" s="71"/>
      <c r="J81" s="64"/>
      <c r="K81" s="64"/>
      <c r="L81" s="112"/>
      <c r="M81" s="8"/>
      <c r="N81" s="87" t="s">
        <v>215</v>
      </c>
      <c r="O81" s="10">
        <f>O74</f>
        <v>2</v>
      </c>
      <c r="P81" s="10"/>
      <c r="Q81" s="11"/>
      <c r="R81" s="11" t="e">
        <f>VLOOKUP(Q81,[1]Sheet1!C$3:D$87,2,0)</f>
        <v>#N/A</v>
      </c>
      <c r="S81" s="134"/>
      <c r="Y81" s="50"/>
      <c r="Z81" s="50">
        <v>1</v>
      </c>
      <c r="AA81" s="50"/>
      <c r="AB81" s="50"/>
      <c r="AC81" s="50">
        <v>1</v>
      </c>
      <c r="AD81" s="118"/>
      <c r="AE81" s="119"/>
      <c r="AF81" s="119">
        <v>1</v>
      </c>
      <c r="AG81" s="119"/>
      <c r="AH81" s="119"/>
      <c r="AI81" s="119">
        <f t="shared" si="8"/>
        <v>0</v>
      </c>
      <c r="AJ81" s="119"/>
      <c r="AK81" s="119"/>
      <c r="AL81" s="119">
        <f t="shared" si="9"/>
        <v>0</v>
      </c>
      <c r="AM81" s="119"/>
      <c r="AN81" s="119"/>
      <c r="AO81" s="119">
        <f t="shared" si="10"/>
        <v>0</v>
      </c>
    </row>
    <row r="82" spans="1:42" ht="22.5" customHeight="1" x14ac:dyDescent="0.55000000000000004">
      <c r="A82" s="5"/>
      <c r="B82" s="52" t="s">
        <v>66</v>
      </c>
      <c r="C82" s="110"/>
      <c r="D82" s="71"/>
      <c r="E82" s="71"/>
      <c r="F82" s="132">
        <v>30022154</v>
      </c>
      <c r="G82" s="71"/>
      <c r="H82" s="71"/>
      <c r="I82" s="71"/>
      <c r="J82" s="64"/>
      <c r="K82" s="64"/>
      <c r="L82" s="112"/>
      <c r="M82" s="8"/>
      <c r="N82" s="87" t="s">
        <v>217</v>
      </c>
      <c r="O82" s="10">
        <f>O74</f>
        <v>2</v>
      </c>
      <c r="P82" s="10">
        <v>9</v>
      </c>
      <c r="Q82" s="11" t="s">
        <v>508</v>
      </c>
      <c r="R82" s="11" t="str">
        <f>VLOOKUP(Q82,[1]Sheet1!C$3:D$87,2,0)</f>
        <v>TRUMPF-TruBend1100 No.2</v>
      </c>
      <c r="S82" s="134">
        <f t="shared" si="11"/>
        <v>400</v>
      </c>
      <c r="Y82" s="50"/>
      <c r="Z82" s="50">
        <v>1</v>
      </c>
      <c r="AA82" s="50"/>
      <c r="AB82" s="50"/>
      <c r="AC82" s="50">
        <v>1</v>
      </c>
      <c r="AD82" s="118"/>
      <c r="AE82" s="119"/>
      <c r="AF82" s="119">
        <v>1</v>
      </c>
      <c r="AG82" s="119"/>
      <c r="AH82" s="119"/>
      <c r="AI82" s="119">
        <f t="shared" si="8"/>
        <v>400</v>
      </c>
      <c r="AJ82" s="119"/>
      <c r="AK82" s="119"/>
      <c r="AL82" s="119">
        <f t="shared" si="9"/>
        <v>400</v>
      </c>
      <c r="AM82" s="119"/>
      <c r="AN82" s="119"/>
      <c r="AO82" s="119">
        <f t="shared" si="10"/>
        <v>400</v>
      </c>
    </row>
    <row r="83" spans="1:42" ht="22.5" customHeight="1" x14ac:dyDescent="0.55000000000000004">
      <c r="A83" s="5"/>
      <c r="B83" s="52" t="s">
        <v>66</v>
      </c>
      <c r="C83" s="110"/>
      <c r="D83" s="71"/>
      <c r="E83" s="71"/>
      <c r="F83" s="71"/>
      <c r="G83" s="71">
        <v>10030778</v>
      </c>
      <c r="H83" s="71"/>
      <c r="I83" s="71"/>
      <c r="J83" s="64"/>
      <c r="K83" s="64"/>
      <c r="L83" s="112"/>
      <c r="M83" s="8"/>
      <c r="N83" s="87" t="s">
        <v>216</v>
      </c>
      <c r="O83" s="10">
        <f>O74</f>
        <v>2</v>
      </c>
      <c r="P83" s="10"/>
      <c r="Q83" s="11"/>
      <c r="R83" s="11" t="e">
        <f>VLOOKUP(Q83,[1]Sheet1!C$3:D$87,2,0)</f>
        <v>#N/A</v>
      </c>
      <c r="S83" s="134"/>
      <c r="Y83" s="50"/>
      <c r="Z83" s="50">
        <v>1</v>
      </c>
      <c r="AA83" s="50"/>
      <c r="AB83" s="50"/>
      <c r="AC83" s="50">
        <v>1</v>
      </c>
      <c r="AD83" s="118"/>
      <c r="AE83" s="119"/>
      <c r="AF83" s="119">
        <v>1</v>
      </c>
      <c r="AG83" s="119"/>
      <c r="AH83" s="119"/>
      <c r="AI83" s="119">
        <f t="shared" si="8"/>
        <v>0</v>
      </c>
      <c r="AJ83" s="119"/>
      <c r="AK83" s="119"/>
      <c r="AL83" s="119">
        <f t="shared" si="9"/>
        <v>0</v>
      </c>
      <c r="AM83" s="119"/>
      <c r="AN83" s="119"/>
      <c r="AO83" s="119">
        <f t="shared" si="10"/>
        <v>0</v>
      </c>
    </row>
    <row r="84" spans="1:42" ht="22.5" customHeight="1" x14ac:dyDescent="0.55000000000000004">
      <c r="A84" s="5"/>
      <c r="B84" s="52" t="s">
        <v>66</v>
      </c>
      <c r="C84" s="110"/>
      <c r="D84" s="71"/>
      <c r="E84" s="71">
        <v>10034196</v>
      </c>
      <c r="F84" s="71"/>
      <c r="G84" s="71"/>
      <c r="H84" s="71"/>
      <c r="I84" s="64"/>
      <c r="J84" s="64"/>
      <c r="K84" s="71"/>
      <c r="L84" s="112"/>
      <c r="M84" s="8"/>
      <c r="N84" s="87" t="s">
        <v>231</v>
      </c>
      <c r="O84" s="10">
        <v>0.16632080789507631</v>
      </c>
      <c r="P84" s="10"/>
      <c r="Q84" s="10"/>
      <c r="R84" s="11" t="e">
        <f>VLOOKUP(Q84,[1]Sheet1!C$3:D$87,2,0)</f>
        <v>#N/A</v>
      </c>
      <c r="S84" s="134"/>
      <c r="Y84" s="50"/>
      <c r="Z84" s="50">
        <v>1</v>
      </c>
      <c r="AA84" s="50"/>
      <c r="AB84" s="50"/>
      <c r="AC84" s="50">
        <v>1</v>
      </c>
      <c r="AD84" s="118"/>
      <c r="AE84" s="119"/>
      <c r="AF84" s="119">
        <v>1</v>
      </c>
      <c r="AG84" s="119"/>
      <c r="AH84" s="119"/>
      <c r="AI84" s="119">
        <f t="shared" si="8"/>
        <v>0</v>
      </c>
      <c r="AJ84" s="119"/>
      <c r="AK84" s="119"/>
      <c r="AL84" s="119">
        <f t="shared" si="9"/>
        <v>0</v>
      </c>
      <c r="AM84" s="119"/>
      <c r="AN84" s="119"/>
      <c r="AO84" s="119">
        <f t="shared" si="10"/>
        <v>0</v>
      </c>
      <c r="AP84" s="119"/>
    </row>
    <row r="85" spans="1:42" ht="22.5" customHeight="1" x14ac:dyDescent="0.55000000000000004">
      <c r="A85" s="5"/>
      <c r="B85" s="52" t="s">
        <v>66</v>
      </c>
      <c r="C85" s="110"/>
      <c r="D85" s="71"/>
      <c r="E85" s="71">
        <v>10033352</v>
      </c>
      <c r="F85" s="71"/>
      <c r="G85" s="71"/>
      <c r="H85" s="71"/>
      <c r="I85" s="64"/>
      <c r="J85" s="64"/>
      <c r="K85" s="71"/>
      <c r="L85" s="112"/>
      <c r="M85" s="8"/>
      <c r="N85" s="87" t="s">
        <v>93</v>
      </c>
      <c r="O85" s="10">
        <v>4.4774966466494188</v>
      </c>
      <c r="P85" s="10"/>
      <c r="Q85" s="10"/>
      <c r="R85" s="11" t="e">
        <f>VLOOKUP(Q85,[1]Sheet1!C$3:D$87,2,0)</f>
        <v>#N/A</v>
      </c>
      <c r="S85" s="134"/>
      <c r="Y85" s="50"/>
      <c r="Z85" s="50">
        <v>1</v>
      </c>
      <c r="AA85" s="50"/>
      <c r="AB85" s="50"/>
      <c r="AC85" s="50">
        <v>1</v>
      </c>
      <c r="AD85" s="118"/>
      <c r="AE85" s="119"/>
      <c r="AF85" s="119">
        <v>1</v>
      </c>
      <c r="AG85" s="119"/>
      <c r="AH85" s="119"/>
      <c r="AI85" s="119">
        <f t="shared" si="8"/>
        <v>0</v>
      </c>
      <c r="AJ85" s="119"/>
      <c r="AK85" s="119"/>
      <c r="AL85" s="119">
        <f t="shared" si="9"/>
        <v>0</v>
      </c>
      <c r="AM85" s="119"/>
      <c r="AN85" s="119"/>
      <c r="AO85" s="119">
        <f t="shared" si="10"/>
        <v>0</v>
      </c>
      <c r="AP85" s="119"/>
    </row>
    <row r="86" spans="1:42" ht="22.5" customHeight="1" x14ac:dyDescent="0.55000000000000004">
      <c r="A86" s="5"/>
      <c r="B86" s="52" t="s">
        <v>66</v>
      </c>
      <c r="C86" s="110"/>
      <c r="D86" s="71"/>
      <c r="E86" s="71">
        <v>10033353</v>
      </c>
      <c r="F86" s="71"/>
      <c r="G86" s="71"/>
      <c r="H86" s="71"/>
      <c r="I86" s="64"/>
      <c r="J86" s="64"/>
      <c r="K86" s="71"/>
      <c r="L86" s="112"/>
      <c r="M86" s="8"/>
      <c r="N86" s="87" t="s">
        <v>94</v>
      </c>
      <c r="O86" s="10">
        <v>0.27810538177946698</v>
      </c>
      <c r="P86" s="10"/>
      <c r="Q86" s="10"/>
      <c r="R86" s="11" t="e">
        <f>VLOOKUP(Q86,[1]Sheet1!C$3:D$87,2,0)</f>
        <v>#N/A</v>
      </c>
      <c r="S86" s="134"/>
      <c r="Y86" s="50"/>
      <c r="Z86" s="50">
        <v>1</v>
      </c>
      <c r="AA86" s="50"/>
      <c r="AB86" s="50"/>
      <c r="AC86" s="50">
        <v>1</v>
      </c>
      <c r="AD86" s="118"/>
      <c r="AE86" s="119"/>
      <c r="AF86" s="119">
        <v>1</v>
      </c>
      <c r="AG86" s="119"/>
      <c r="AH86" s="119"/>
      <c r="AI86" s="119">
        <f t="shared" si="8"/>
        <v>0</v>
      </c>
      <c r="AJ86" s="119"/>
      <c r="AK86" s="119"/>
      <c r="AL86" s="119">
        <f t="shared" si="9"/>
        <v>0</v>
      </c>
      <c r="AM86" s="119"/>
      <c r="AN86" s="119"/>
      <c r="AO86" s="119">
        <f t="shared" si="10"/>
        <v>0</v>
      </c>
      <c r="AP86" s="119"/>
    </row>
    <row r="87" spans="1:42" ht="22.5" customHeight="1" x14ac:dyDescent="0.55000000000000004">
      <c r="A87" s="5"/>
      <c r="B87" s="52" t="s">
        <v>66</v>
      </c>
      <c r="C87" s="110"/>
      <c r="D87" s="71"/>
      <c r="E87" s="71">
        <v>10033354</v>
      </c>
      <c r="F87" s="71"/>
      <c r="G87" s="71"/>
      <c r="H87" s="71"/>
      <c r="I87" s="64"/>
      <c r="J87" s="64"/>
      <c r="K87" s="71"/>
      <c r="L87" s="112"/>
      <c r="M87" s="8"/>
      <c r="N87" s="87" t="s">
        <v>95</v>
      </c>
      <c r="O87" s="10">
        <v>9.0384249078326775E-2</v>
      </c>
      <c r="P87" s="10"/>
      <c r="Q87" s="10"/>
      <c r="R87" s="11" t="e">
        <f>VLOOKUP(Q87,[1]Sheet1!C$3:D$87,2,0)</f>
        <v>#N/A</v>
      </c>
      <c r="S87" s="134"/>
      <c r="Y87" s="50"/>
      <c r="Z87" s="50">
        <v>1</v>
      </c>
      <c r="AA87" s="50"/>
      <c r="AB87" s="50"/>
      <c r="AC87" s="50">
        <v>1</v>
      </c>
      <c r="AD87" s="118"/>
      <c r="AE87" s="119"/>
      <c r="AF87" s="119">
        <v>1</v>
      </c>
      <c r="AG87" s="119"/>
      <c r="AH87" s="119"/>
      <c r="AI87" s="119">
        <f t="shared" si="8"/>
        <v>0</v>
      </c>
      <c r="AJ87" s="119"/>
      <c r="AK87" s="119"/>
      <c r="AL87" s="119">
        <f t="shared" si="9"/>
        <v>0</v>
      </c>
      <c r="AM87" s="119"/>
      <c r="AN87" s="119"/>
      <c r="AO87" s="119">
        <f t="shared" si="10"/>
        <v>0</v>
      </c>
      <c r="AP87" s="119"/>
    </row>
    <row r="88" spans="1:42" ht="22.5" customHeight="1" x14ac:dyDescent="0.55000000000000004">
      <c r="A88" s="5"/>
      <c r="B88" s="52" t="s">
        <v>66</v>
      </c>
      <c r="C88" s="110"/>
      <c r="D88" s="71"/>
      <c r="E88" s="71">
        <v>10033355</v>
      </c>
      <c r="F88" s="71"/>
      <c r="G88" s="71"/>
      <c r="H88" s="71"/>
      <c r="I88" s="64"/>
      <c r="J88" s="64"/>
      <c r="K88" s="71"/>
      <c r="L88" s="112"/>
      <c r="M88" s="8"/>
      <c r="N88" s="87" t="s">
        <v>96</v>
      </c>
      <c r="O88" s="10">
        <v>6.724935763154738</v>
      </c>
      <c r="P88" s="10"/>
      <c r="Q88" s="10"/>
      <c r="R88" s="11" t="e">
        <f>VLOOKUP(Q88,[1]Sheet1!C$3:D$87,2,0)</f>
        <v>#N/A</v>
      </c>
      <c r="S88" s="134"/>
      <c r="Y88" s="50"/>
      <c r="Z88" s="50">
        <v>1</v>
      </c>
      <c r="AA88" s="50"/>
      <c r="AB88" s="50"/>
      <c r="AC88" s="50">
        <v>1</v>
      </c>
      <c r="AD88" s="118"/>
      <c r="AE88" s="119"/>
      <c r="AF88" s="119">
        <v>1</v>
      </c>
      <c r="AG88" s="119"/>
      <c r="AH88" s="119"/>
      <c r="AI88" s="119">
        <f t="shared" si="8"/>
        <v>0</v>
      </c>
      <c r="AJ88" s="119"/>
      <c r="AK88" s="119"/>
      <c r="AL88" s="119">
        <f t="shared" si="9"/>
        <v>0</v>
      </c>
      <c r="AM88" s="119"/>
      <c r="AN88" s="119"/>
      <c r="AO88" s="119">
        <f t="shared" si="10"/>
        <v>0</v>
      </c>
      <c r="AP88" s="119"/>
    </row>
    <row r="89" spans="1:42" ht="22.5" customHeight="1" x14ac:dyDescent="0.55000000000000004">
      <c r="A89" s="5"/>
      <c r="B89" s="52" t="s">
        <v>66</v>
      </c>
      <c r="C89" s="110"/>
      <c r="D89" s="71"/>
      <c r="E89" s="71">
        <v>10033356</v>
      </c>
      <c r="F89" s="71"/>
      <c r="G89" s="71"/>
      <c r="H89" s="71"/>
      <c r="I89" s="64"/>
      <c r="J89" s="64"/>
      <c r="K89" s="71"/>
      <c r="L89" s="112"/>
      <c r="M89" s="8"/>
      <c r="N89" s="87" t="s">
        <v>97</v>
      </c>
      <c r="O89" s="10">
        <v>0.55621076355893395</v>
      </c>
      <c r="P89" s="10"/>
      <c r="Q89" s="10"/>
      <c r="R89" s="11" t="e">
        <f>VLOOKUP(Q89,[1]Sheet1!C$3:D$87,2,0)</f>
        <v>#N/A</v>
      </c>
      <c r="S89" s="134"/>
      <c r="Y89" s="50"/>
      <c r="Z89" s="50">
        <v>1</v>
      </c>
      <c r="AA89" s="50"/>
      <c r="AB89" s="50"/>
      <c r="AC89" s="50">
        <v>1</v>
      </c>
      <c r="AD89" s="118"/>
      <c r="AE89" s="119"/>
      <c r="AF89" s="119">
        <v>1</v>
      </c>
      <c r="AG89" s="119"/>
      <c r="AH89" s="119"/>
      <c r="AI89" s="119">
        <f t="shared" si="8"/>
        <v>0</v>
      </c>
      <c r="AJ89" s="119"/>
      <c r="AK89" s="119"/>
      <c r="AL89" s="119">
        <f t="shared" si="9"/>
        <v>0</v>
      </c>
      <c r="AM89" s="119"/>
      <c r="AN89" s="119"/>
      <c r="AO89" s="119">
        <f t="shared" si="10"/>
        <v>0</v>
      </c>
      <c r="AP89" s="119"/>
    </row>
    <row r="90" spans="1:42" ht="22.5" customHeight="1" x14ac:dyDescent="0.55000000000000004">
      <c r="A90" s="5"/>
      <c r="B90" s="52" t="s">
        <v>66</v>
      </c>
      <c r="C90" s="110"/>
      <c r="D90" s="71"/>
      <c r="E90" s="71">
        <v>10033357</v>
      </c>
      <c r="F90" s="71"/>
      <c r="G90" s="71"/>
      <c r="H90" s="71"/>
      <c r="I90" s="64"/>
      <c r="J90" s="64"/>
      <c r="K90" s="71"/>
      <c r="L90" s="112"/>
      <c r="M90" s="8"/>
      <c r="N90" s="87" t="s">
        <v>98</v>
      </c>
      <c r="O90" s="10">
        <v>0.46582651448060725</v>
      </c>
      <c r="P90" s="10"/>
      <c r="Q90" s="10"/>
      <c r="R90" s="11" t="e">
        <f>VLOOKUP(Q90,[1]Sheet1!C$3:D$87,2,0)</f>
        <v>#N/A</v>
      </c>
      <c r="S90" s="134"/>
      <c r="Y90" s="50"/>
      <c r="Z90" s="50">
        <v>1</v>
      </c>
      <c r="AA90" s="50"/>
      <c r="AB90" s="50"/>
      <c r="AC90" s="50">
        <v>1</v>
      </c>
      <c r="AD90" s="118"/>
      <c r="AE90" s="119"/>
      <c r="AF90" s="119">
        <v>1</v>
      </c>
      <c r="AG90" s="119"/>
      <c r="AH90" s="119"/>
      <c r="AI90" s="119">
        <f t="shared" si="8"/>
        <v>0</v>
      </c>
      <c r="AJ90" s="119"/>
      <c r="AK90" s="119"/>
      <c r="AL90" s="119">
        <f t="shared" si="9"/>
        <v>0</v>
      </c>
      <c r="AM90" s="119"/>
      <c r="AN90" s="119"/>
      <c r="AO90" s="119">
        <f t="shared" si="10"/>
        <v>0</v>
      </c>
      <c r="AP90" s="119"/>
    </row>
    <row r="91" spans="1:42" ht="22.5" customHeight="1" x14ac:dyDescent="0.55000000000000004">
      <c r="A91" s="5"/>
      <c r="B91" s="52" t="s">
        <v>66</v>
      </c>
      <c r="C91" s="110"/>
      <c r="D91" s="132">
        <v>30022155</v>
      </c>
      <c r="E91" s="71"/>
      <c r="F91" s="71"/>
      <c r="G91" s="71"/>
      <c r="H91" s="111"/>
      <c r="I91" s="71"/>
      <c r="J91" s="64"/>
      <c r="K91" s="64"/>
      <c r="L91" s="112"/>
      <c r="M91" s="8"/>
      <c r="N91" s="87" t="s">
        <v>218</v>
      </c>
      <c r="O91" s="10">
        <f>O3</f>
        <v>1</v>
      </c>
      <c r="P91" s="10">
        <v>22.5</v>
      </c>
      <c r="Q91" s="11" t="s">
        <v>75</v>
      </c>
      <c r="R91" s="11" t="str">
        <f>VLOOKUP(Q91,[1]Sheet1!C$3:D$87,2,0)</f>
        <v>Paint B9</v>
      </c>
      <c r="S91" s="134">
        <f t="shared" si="11"/>
        <v>160</v>
      </c>
      <c r="Y91" s="50"/>
      <c r="Z91" s="50">
        <v>17</v>
      </c>
      <c r="AA91" s="50"/>
      <c r="AB91" s="50"/>
      <c r="AC91" s="50">
        <v>1</v>
      </c>
      <c r="AD91" s="118"/>
      <c r="AE91" s="119"/>
      <c r="AF91" s="119">
        <v>1</v>
      </c>
      <c r="AG91" s="119"/>
      <c r="AH91" s="119"/>
      <c r="AI91" s="119">
        <f t="shared" si="8"/>
        <v>160</v>
      </c>
      <c r="AJ91" s="119"/>
      <c r="AK91" s="119"/>
      <c r="AL91" s="119">
        <f t="shared" si="9"/>
        <v>160</v>
      </c>
      <c r="AM91" s="119"/>
      <c r="AN91" s="119"/>
      <c r="AO91" s="119">
        <f t="shared" si="10"/>
        <v>160</v>
      </c>
    </row>
    <row r="92" spans="1:42" ht="22.5" customHeight="1" x14ac:dyDescent="0.55000000000000004">
      <c r="A92" s="5"/>
      <c r="B92" s="52" t="s">
        <v>66</v>
      </c>
      <c r="C92" s="110"/>
      <c r="D92" s="71"/>
      <c r="E92" s="132">
        <v>30022156</v>
      </c>
      <c r="F92" s="71"/>
      <c r="G92" s="71"/>
      <c r="H92" s="71"/>
      <c r="I92" s="71"/>
      <c r="J92" s="64"/>
      <c r="K92" s="64"/>
      <c r="L92" s="112"/>
      <c r="M92" s="8"/>
      <c r="N92" s="87" t="s">
        <v>219</v>
      </c>
      <c r="O92" s="10">
        <f>O91</f>
        <v>1</v>
      </c>
      <c r="P92" s="10">
        <v>75</v>
      </c>
      <c r="Q92" s="11" t="s">
        <v>492</v>
      </c>
      <c r="R92" s="11" t="str">
        <f>VLOOKUP(Q92,[1]Sheet1!C$3:D$87,2,0)</f>
        <v>Spot 50KVA 5</v>
      </c>
      <c r="S92" s="134">
        <f t="shared" si="11"/>
        <v>48</v>
      </c>
      <c r="Y92" s="50"/>
      <c r="Z92" s="50">
        <v>1</v>
      </c>
      <c r="AA92" s="50"/>
      <c r="AB92" s="50"/>
      <c r="AC92" s="50">
        <v>1</v>
      </c>
      <c r="AD92" s="118"/>
      <c r="AE92" s="119"/>
      <c r="AF92" s="119">
        <v>1</v>
      </c>
      <c r="AG92" s="119"/>
      <c r="AH92" s="119"/>
      <c r="AI92" s="119">
        <f t="shared" si="8"/>
        <v>48</v>
      </c>
      <c r="AJ92" s="119"/>
      <c r="AK92" s="119"/>
      <c r="AL92" s="119">
        <f t="shared" si="9"/>
        <v>48</v>
      </c>
      <c r="AM92" s="119"/>
      <c r="AN92" s="119"/>
      <c r="AO92" s="119">
        <f t="shared" si="10"/>
        <v>48</v>
      </c>
    </row>
    <row r="93" spans="1:42" ht="22.5" customHeight="1" x14ac:dyDescent="0.55000000000000004">
      <c r="A93" s="5"/>
      <c r="B93" s="52"/>
      <c r="C93" s="110"/>
      <c r="D93" s="71"/>
      <c r="E93" s="71"/>
      <c r="F93" s="71"/>
      <c r="G93" s="71"/>
      <c r="H93" s="71"/>
      <c r="I93" s="71"/>
      <c r="J93" s="64"/>
      <c r="K93" s="64"/>
      <c r="L93" s="112"/>
      <c r="M93" s="8"/>
      <c r="N93" s="87"/>
      <c r="O93" s="10"/>
      <c r="P93" s="10">
        <v>75</v>
      </c>
      <c r="Q93" s="11" t="s">
        <v>486</v>
      </c>
      <c r="R93" s="11" t="str">
        <f>VLOOKUP(Q93,[1]Sheet1!C$3:D$87,2,0)</f>
        <v>Spot 50KVA 6</v>
      </c>
      <c r="S93" s="134">
        <f t="shared" si="11"/>
        <v>48</v>
      </c>
      <c r="Y93" s="50"/>
      <c r="Z93" s="50">
        <v>1</v>
      </c>
      <c r="AA93" s="50"/>
      <c r="AB93" s="50"/>
      <c r="AC93" s="50">
        <v>1</v>
      </c>
      <c r="AD93" s="118"/>
      <c r="AE93" s="119"/>
      <c r="AF93" s="119">
        <v>1</v>
      </c>
      <c r="AG93" s="119"/>
      <c r="AH93" s="119"/>
      <c r="AI93" s="119">
        <f t="shared" si="8"/>
        <v>48</v>
      </c>
      <c r="AJ93" s="119"/>
      <c r="AK93" s="119"/>
      <c r="AL93" s="119">
        <f t="shared" si="9"/>
        <v>48</v>
      </c>
      <c r="AM93" s="119"/>
      <c r="AN93" s="119"/>
      <c r="AO93" s="119">
        <f t="shared" si="10"/>
        <v>48</v>
      </c>
    </row>
    <row r="94" spans="1:42" ht="22.5" customHeight="1" x14ac:dyDescent="0.55000000000000004">
      <c r="A94" s="5"/>
      <c r="B94" s="52" t="s">
        <v>66</v>
      </c>
      <c r="C94" s="110"/>
      <c r="D94" s="71"/>
      <c r="E94" s="71"/>
      <c r="F94" s="132">
        <v>30022157</v>
      </c>
      <c r="G94" s="71"/>
      <c r="H94" s="71"/>
      <c r="I94" s="71"/>
      <c r="J94" s="64"/>
      <c r="K94" s="64"/>
      <c r="L94" s="112"/>
      <c r="M94" s="8"/>
      <c r="N94" s="87" t="s">
        <v>222</v>
      </c>
      <c r="O94" s="10">
        <f>O92</f>
        <v>1</v>
      </c>
      <c r="P94" s="10">
        <v>36</v>
      </c>
      <c r="Q94" s="11" t="s">
        <v>493</v>
      </c>
      <c r="R94" s="11" t="str">
        <f>VLOOKUP(Q94,[1]Sheet1!C$3:D$87,2,0)</f>
        <v>TRUMPF-TruBend5130</v>
      </c>
      <c r="S94" s="134">
        <f t="shared" si="11"/>
        <v>100</v>
      </c>
      <c r="Y94" s="50"/>
      <c r="Z94" s="50">
        <v>1</v>
      </c>
      <c r="AA94" s="50"/>
      <c r="AB94" s="50"/>
      <c r="AC94" s="50">
        <v>1</v>
      </c>
      <c r="AD94" s="118"/>
      <c r="AE94" s="119"/>
      <c r="AF94" s="119">
        <v>1</v>
      </c>
      <c r="AG94" s="119"/>
      <c r="AH94" s="119"/>
      <c r="AI94" s="119">
        <f t="shared" si="8"/>
        <v>100</v>
      </c>
      <c r="AJ94" s="119"/>
      <c r="AK94" s="119"/>
      <c r="AL94" s="119">
        <f t="shared" si="9"/>
        <v>100</v>
      </c>
      <c r="AM94" s="119"/>
      <c r="AN94" s="119"/>
      <c r="AO94" s="119">
        <f t="shared" si="10"/>
        <v>100</v>
      </c>
    </row>
    <row r="95" spans="1:42" ht="22.5" customHeight="1" x14ac:dyDescent="0.55000000000000004">
      <c r="A95" s="5"/>
      <c r="B95" s="52" t="s">
        <v>66</v>
      </c>
      <c r="C95" s="110"/>
      <c r="D95" s="71"/>
      <c r="E95" s="71"/>
      <c r="F95" s="71"/>
      <c r="G95" s="132">
        <v>30022158</v>
      </c>
      <c r="H95" s="71"/>
      <c r="I95" s="71"/>
      <c r="J95" s="64"/>
      <c r="K95" s="64"/>
      <c r="L95" s="112"/>
      <c r="M95" s="8"/>
      <c r="N95" s="87" t="s">
        <v>221</v>
      </c>
      <c r="O95" s="10">
        <f t="shared" ref="O95" si="13">O94</f>
        <v>1</v>
      </c>
      <c r="P95" s="10">
        <f>72/2</f>
        <v>36</v>
      </c>
      <c r="Q95" s="140" t="s">
        <v>516</v>
      </c>
      <c r="R95" s="11" t="s">
        <v>463</v>
      </c>
      <c r="S95" s="134">
        <f t="shared" si="11"/>
        <v>100</v>
      </c>
      <c r="Y95" s="50"/>
      <c r="Z95" s="50">
        <v>1</v>
      </c>
      <c r="AA95" s="50"/>
      <c r="AB95" s="50"/>
      <c r="AC95" s="50">
        <v>1</v>
      </c>
      <c r="AD95" s="118"/>
      <c r="AE95" s="119"/>
      <c r="AF95" s="119">
        <v>1</v>
      </c>
      <c r="AG95" s="119"/>
      <c r="AH95" s="119"/>
      <c r="AI95" s="119">
        <f t="shared" si="8"/>
        <v>100</v>
      </c>
      <c r="AJ95" s="119"/>
      <c r="AK95" s="119"/>
      <c r="AL95" s="119">
        <f t="shared" si="9"/>
        <v>100</v>
      </c>
      <c r="AM95" s="119"/>
      <c r="AN95" s="119"/>
      <c r="AO95" s="119">
        <f t="shared" si="10"/>
        <v>100</v>
      </c>
    </row>
    <row r="96" spans="1:42" ht="22.5" customHeight="1" x14ac:dyDescent="0.55000000000000004">
      <c r="A96" s="5"/>
      <c r="B96" s="52"/>
      <c r="C96" s="110"/>
      <c r="D96" s="71"/>
      <c r="E96" s="71"/>
      <c r="F96" s="71"/>
      <c r="G96" s="129"/>
      <c r="H96" s="71"/>
      <c r="I96" s="71"/>
      <c r="J96" s="64"/>
      <c r="K96" s="64"/>
      <c r="L96" s="112"/>
      <c r="M96" s="8"/>
      <c r="N96" s="87"/>
      <c r="O96" s="10"/>
      <c r="P96" s="10">
        <f>72/2</f>
        <v>36</v>
      </c>
      <c r="Q96" s="140" t="s">
        <v>517</v>
      </c>
      <c r="R96" s="11" t="s">
        <v>464</v>
      </c>
      <c r="S96" s="134">
        <f t="shared" si="11"/>
        <v>100</v>
      </c>
      <c r="Y96" s="50"/>
      <c r="Z96" s="50">
        <v>1</v>
      </c>
      <c r="AA96" s="50"/>
      <c r="AB96" s="50"/>
      <c r="AC96" s="50">
        <v>1</v>
      </c>
      <c r="AD96" s="118"/>
      <c r="AE96" s="119"/>
      <c r="AF96" s="119">
        <v>1</v>
      </c>
      <c r="AG96" s="119"/>
      <c r="AH96" s="119"/>
      <c r="AI96" s="119">
        <f t="shared" si="8"/>
        <v>100</v>
      </c>
      <c r="AJ96" s="119"/>
      <c r="AK96" s="119"/>
      <c r="AL96" s="119">
        <f t="shared" si="9"/>
        <v>100</v>
      </c>
      <c r="AM96" s="119"/>
      <c r="AN96" s="119"/>
      <c r="AO96" s="119">
        <f t="shared" si="10"/>
        <v>100</v>
      </c>
    </row>
    <row r="97" spans="1:42" ht="22.5" customHeight="1" x14ac:dyDescent="0.55000000000000004">
      <c r="A97" s="5"/>
      <c r="B97" s="52" t="s">
        <v>66</v>
      </c>
      <c r="C97" s="110"/>
      <c r="D97" s="71"/>
      <c r="E97" s="71"/>
      <c r="F97" s="71"/>
      <c r="G97" s="71"/>
      <c r="H97" s="71">
        <v>10030779</v>
      </c>
      <c r="I97" s="71"/>
      <c r="J97" s="64"/>
      <c r="K97" s="64"/>
      <c r="L97" s="112"/>
      <c r="M97" s="8"/>
      <c r="N97" s="87" t="s">
        <v>220</v>
      </c>
      <c r="O97" s="10">
        <f>O95</f>
        <v>1</v>
      </c>
      <c r="P97" s="10"/>
      <c r="Q97" s="11"/>
      <c r="R97" s="11" t="e">
        <f>VLOOKUP(Q97,[1]Sheet1!C$3:D$87,2,0)</f>
        <v>#N/A</v>
      </c>
      <c r="S97" s="134"/>
      <c r="Y97" s="50"/>
      <c r="Z97" s="50">
        <v>1</v>
      </c>
      <c r="AA97" s="50"/>
      <c r="AB97" s="50"/>
      <c r="AC97" s="50">
        <v>1</v>
      </c>
      <c r="AD97" s="118"/>
      <c r="AE97" s="119"/>
      <c r="AF97" s="119">
        <v>1</v>
      </c>
      <c r="AG97" s="119"/>
      <c r="AH97" s="119"/>
      <c r="AI97" s="119">
        <f t="shared" si="8"/>
        <v>0</v>
      </c>
      <c r="AJ97" s="119"/>
      <c r="AK97" s="119"/>
      <c r="AL97" s="119">
        <f t="shared" si="9"/>
        <v>0</v>
      </c>
      <c r="AM97" s="119"/>
      <c r="AN97" s="119"/>
      <c r="AO97" s="119">
        <f t="shared" si="10"/>
        <v>0</v>
      </c>
    </row>
    <row r="98" spans="1:42" ht="22.5" customHeight="1" x14ac:dyDescent="0.55000000000000004">
      <c r="A98" s="5"/>
      <c r="B98" s="52"/>
      <c r="C98" s="110"/>
      <c r="D98" s="71"/>
      <c r="E98" s="71"/>
      <c r="F98" s="132">
        <v>30023081</v>
      </c>
      <c r="G98" s="71"/>
      <c r="H98" s="131"/>
      <c r="I98" s="64"/>
      <c r="J98" s="64"/>
      <c r="K98" s="71"/>
      <c r="L98" s="112"/>
      <c r="M98" s="8"/>
      <c r="N98" s="87" t="s">
        <v>224</v>
      </c>
      <c r="O98" s="10">
        <f>O99</f>
        <v>1</v>
      </c>
      <c r="P98" s="10">
        <v>9</v>
      </c>
      <c r="Q98" s="11" t="s">
        <v>506</v>
      </c>
      <c r="R98" s="11" t="str">
        <f>VLOOKUP(Q98,[1]Sheet1!C$3:D$87,2,0)</f>
        <v>TRUMPF-TruBend1100 No.1</v>
      </c>
      <c r="S98" s="134">
        <v>111</v>
      </c>
      <c r="Y98" s="50">
        <f>$Y$1/S98</f>
        <v>0</v>
      </c>
      <c r="Z98" s="50">
        <v>1</v>
      </c>
      <c r="AA98" s="50"/>
      <c r="AB98" s="50"/>
      <c r="AC98" s="50">
        <v>1</v>
      </c>
      <c r="AD98" s="118"/>
      <c r="AE98" s="119"/>
      <c r="AF98" s="119">
        <v>1</v>
      </c>
      <c r="AG98" s="119"/>
      <c r="AH98" s="119"/>
      <c r="AI98" s="119">
        <f t="shared" si="8"/>
        <v>111</v>
      </c>
      <c r="AJ98" s="119"/>
      <c r="AK98" s="119"/>
      <c r="AL98" s="119">
        <f t="shared" si="9"/>
        <v>111</v>
      </c>
      <c r="AM98" s="119"/>
      <c r="AN98" s="119"/>
      <c r="AO98" s="119">
        <f t="shared" si="10"/>
        <v>111</v>
      </c>
    </row>
    <row r="99" spans="1:42" ht="22.5" customHeight="1" x14ac:dyDescent="0.55000000000000004">
      <c r="A99" s="5"/>
      <c r="B99" s="52"/>
      <c r="C99" s="110"/>
      <c r="D99" s="71"/>
      <c r="E99" s="71"/>
      <c r="F99" s="71"/>
      <c r="G99" s="132">
        <v>30023080</v>
      </c>
      <c r="H99" s="71"/>
      <c r="I99" s="64"/>
      <c r="J99" s="64"/>
      <c r="K99" s="71"/>
      <c r="L99" s="112"/>
      <c r="M99" s="8"/>
      <c r="N99" s="87" t="s">
        <v>225</v>
      </c>
      <c r="O99" s="10">
        <f>O92</f>
        <v>1</v>
      </c>
      <c r="P99" s="10">
        <v>12</v>
      </c>
      <c r="Q99" s="11" t="s">
        <v>507</v>
      </c>
      <c r="R99" s="11" t="str">
        <f>VLOOKUP(Q99,[1]Sheet1!C$3:D$87,2,0)</f>
        <v>110TON-Press 9</v>
      </c>
      <c r="S99" s="134">
        <v>400</v>
      </c>
      <c r="Y99" s="50">
        <f t="shared" ref="Y99" si="14">$Y$1/S99</f>
        <v>0</v>
      </c>
      <c r="Z99" s="145">
        <v>0.33</v>
      </c>
      <c r="AA99" s="50"/>
      <c r="AB99" s="50"/>
      <c r="AC99" s="50">
        <v>1</v>
      </c>
      <c r="AD99" s="118"/>
      <c r="AE99" s="119"/>
      <c r="AF99" s="119">
        <v>1</v>
      </c>
      <c r="AG99" s="119"/>
      <c r="AH99" s="119"/>
      <c r="AI99" s="119">
        <f t="shared" si="8"/>
        <v>400</v>
      </c>
      <c r="AJ99" s="119"/>
      <c r="AK99" s="119"/>
      <c r="AL99" s="119">
        <f t="shared" si="9"/>
        <v>400</v>
      </c>
      <c r="AM99" s="119"/>
      <c r="AN99" s="119"/>
      <c r="AO99" s="119">
        <f t="shared" si="10"/>
        <v>400</v>
      </c>
    </row>
    <row r="100" spans="1:42" ht="22.5" customHeight="1" x14ac:dyDescent="0.55000000000000004">
      <c r="A100" s="5"/>
      <c r="B100" s="52"/>
      <c r="C100" s="110"/>
      <c r="D100" s="71"/>
      <c r="E100" s="71"/>
      <c r="F100" s="71"/>
      <c r="G100" s="71"/>
      <c r="H100" s="71">
        <v>10030780</v>
      </c>
      <c r="I100" s="64"/>
      <c r="J100" s="64"/>
      <c r="K100" s="71"/>
      <c r="L100" s="112"/>
      <c r="M100" s="8"/>
      <c r="N100" s="87" t="s">
        <v>223</v>
      </c>
      <c r="O100" s="10">
        <f>O98</f>
        <v>1</v>
      </c>
      <c r="P100" s="10"/>
      <c r="Q100" s="11"/>
      <c r="R100" s="11" t="e">
        <f>VLOOKUP(Q100,[1]Sheet1!C$3:D$87,2,0)</f>
        <v>#N/A</v>
      </c>
      <c r="S100" s="134"/>
      <c r="Y100" s="50"/>
      <c r="Z100" s="50">
        <v>1</v>
      </c>
      <c r="AA100" s="50"/>
      <c r="AB100" s="50"/>
      <c r="AC100" s="50">
        <v>1</v>
      </c>
      <c r="AD100" s="118"/>
      <c r="AE100" s="119"/>
      <c r="AF100" s="119">
        <v>1</v>
      </c>
      <c r="AG100" s="119"/>
      <c r="AH100" s="119"/>
      <c r="AI100" s="119">
        <f t="shared" si="8"/>
        <v>0</v>
      </c>
      <c r="AJ100" s="119"/>
      <c r="AK100" s="119"/>
      <c r="AL100" s="119">
        <f t="shared" si="9"/>
        <v>0</v>
      </c>
      <c r="AM100" s="119"/>
      <c r="AN100" s="119"/>
      <c r="AO100" s="119">
        <f t="shared" si="10"/>
        <v>0</v>
      </c>
    </row>
    <row r="101" spans="1:42" ht="22.5" customHeight="1" x14ac:dyDescent="0.55000000000000004">
      <c r="A101" s="5"/>
      <c r="B101" s="52" t="s">
        <v>66</v>
      </c>
      <c r="C101" s="110"/>
      <c r="D101" s="64"/>
      <c r="E101" s="64"/>
      <c r="F101" s="132">
        <v>30022162</v>
      </c>
      <c r="G101" s="71"/>
      <c r="H101" s="71"/>
      <c r="I101" s="71"/>
      <c r="J101" s="64"/>
      <c r="K101" s="64"/>
      <c r="L101" s="112"/>
      <c r="M101" s="8"/>
      <c r="N101" s="87" t="s">
        <v>227</v>
      </c>
      <c r="O101" s="10">
        <f>O91</f>
        <v>1</v>
      </c>
      <c r="P101" s="10">
        <v>9</v>
      </c>
      <c r="Q101" s="11" t="s">
        <v>508</v>
      </c>
      <c r="R101" s="11" t="str">
        <f>VLOOKUP(Q101,[1]Sheet1!C$3:D$87,2,0)</f>
        <v>TRUMPF-TruBend1100 No.2</v>
      </c>
      <c r="S101" s="134">
        <f t="shared" si="11"/>
        <v>400</v>
      </c>
      <c r="Y101" s="50"/>
      <c r="Z101" s="50">
        <v>1</v>
      </c>
      <c r="AA101" s="50"/>
      <c r="AB101" s="50"/>
      <c r="AC101" s="50">
        <v>1</v>
      </c>
      <c r="AD101" s="118"/>
      <c r="AE101" s="119"/>
      <c r="AF101" s="119">
        <v>1</v>
      </c>
      <c r="AG101" s="119"/>
      <c r="AH101" s="119"/>
      <c r="AI101" s="119">
        <f t="shared" si="8"/>
        <v>400</v>
      </c>
      <c r="AJ101" s="119"/>
      <c r="AK101" s="119"/>
      <c r="AL101" s="119">
        <f t="shared" si="9"/>
        <v>400</v>
      </c>
      <c r="AM101" s="119"/>
      <c r="AN101" s="119"/>
      <c r="AO101" s="119">
        <f t="shared" si="10"/>
        <v>400</v>
      </c>
    </row>
    <row r="102" spans="1:42" ht="22.5" customHeight="1" x14ac:dyDescent="0.55000000000000004">
      <c r="A102" s="5"/>
      <c r="B102" s="52" t="s">
        <v>66</v>
      </c>
      <c r="C102" s="110"/>
      <c r="D102" s="64"/>
      <c r="E102" s="64"/>
      <c r="F102" s="71"/>
      <c r="G102" s="71">
        <v>10030781</v>
      </c>
      <c r="H102" s="71"/>
      <c r="I102" s="71"/>
      <c r="J102" s="64"/>
      <c r="K102" s="64"/>
      <c r="L102" s="112"/>
      <c r="M102" s="8"/>
      <c r="N102" s="87" t="s">
        <v>226</v>
      </c>
      <c r="O102" s="10">
        <f>O92</f>
        <v>1</v>
      </c>
      <c r="P102" s="10"/>
      <c r="Q102" s="11"/>
      <c r="R102" s="11" t="e">
        <f>VLOOKUP(Q102,[1]Sheet1!C$3:D$87,2,0)</f>
        <v>#N/A</v>
      </c>
      <c r="S102" s="134"/>
      <c r="Y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2" ht="22.5" customHeight="1" x14ac:dyDescent="0.55000000000000004">
      <c r="A103" s="5"/>
      <c r="B103" s="52" t="s">
        <v>66</v>
      </c>
      <c r="C103" s="110"/>
      <c r="D103" s="71"/>
      <c r="E103" s="71">
        <v>10034196</v>
      </c>
      <c r="F103" s="71"/>
      <c r="G103" s="71"/>
      <c r="H103" s="71"/>
      <c r="I103" s="64"/>
      <c r="J103" s="64"/>
      <c r="K103" s="71"/>
      <c r="L103" s="112"/>
      <c r="M103" s="8"/>
      <c r="N103" s="87" t="s">
        <v>231</v>
      </c>
      <c r="O103" s="10">
        <v>0.17469575231732656</v>
      </c>
      <c r="P103" s="10"/>
      <c r="Q103" s="10"/>
      <c r="R103" s="11" t="e">
        <f>VLOOKUP(Q103,[1]Sheet1!C$3:D$87,2,0)</f>
        <v>#N/A</v>
      </c>
      <c r="S103" s="135"/>
      <c r="T103" s="43"/>
      <c r="X103" s="13"/>
      <c r="Y103" s="50"/>
      <c r="AA103" s="50"/>
      <c r="AB103" s="50"/>
      <c r="AC103" s="50"/>
      <c r="AD103" s="50"/>
      <c r="AE103" s="118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</row>
    <row r="104" spans="1:42" ht="22.5" customHeight="1" x14ac:dyDescent="0.55000000000000004">
      <c r="A104" s="5"/>
      <c r="B104" s="52" t="s">
        <v>66</v>
      </c>
      <c r="C104" s="110"/>
      <c r="D104" s="71"/>
      <c r="E104" s="71">
        <v>10033352</v>
      </c>
      <c r="F104" s="71"/>
      <c r="G104" s="71"/>
      <c r="H104" s="71"/>
      <c r="I104" s="64"/>
      <c r="J104" s="64"/>
      <c r="K104" s="71"/>
      <c r="L104" s="112"/>
      <c r="M104" s="8"/>
      <c r="N104" s="87" t="s">
        <v>93</v>
      </c>
      <c r="O104" s="10">
        <v>4.7029572251607776</v>
      </c>
      <c r="P104" s="10"/>
      <c r="Q104" s="10"/>
      <c r="R104" s="11" t="e">
        <f>VLOOKUP(Q104,[1]Sheet1!C$3:D$87,2,0)</f>
        <v>#N/A</v>
      </c>
      <c r="S104" s="135"/>
      <c r="T104" s="43"/>
      <c r="X104" s="13"/>
      <c r="Y104" s="50"/>
      <c r="AA104" s="50"/>
      <c r="AB104" s="50"/>
      <c r="AC104" s="50"/>
      <c r="AD104" s="50"/>
      <c r="AE104" s="118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</row>
    <row r="105" spans="1:42" ht="22.5" customHeight="1" x14ac:dyDescent="0.55000000000000004">
      <c r="A105" s="5"/>
      <c r="B105" s="52" t="s">
        <v>66</v>
      </c>
      <c r="C105" s="110"/>
      <c r="D105" s="71"/>
      <c r="E105" s="71">
        <v>10033353</v>
      </c>
      <c r="F105" s="71"/>
      <c r="G105" s="71"/>
      <c r="H105" s="71"/>
      <c r="I105" s="64"/>
      <c r="J105" s="64"/>
      <c r="K105" s="71"/>
      <c r="L105" s="112"/>
      <c r="M105" s="8"/>
      <c r="N105" s="87" t="s">
        <v>94</v>
      </c>
      <c r="O105" s="10">
        <v>0.29210914441992408</v>
      </c>
      <c r="P105" s="10"/>
      <c r="Q105" s="10"/>
      <c r="R105" s="11" t="e">
        <f>VLOOKUP(Q105,[1]Sheet1!C$3:D$87,2,0)</f>
        <v>#N/A</v>
      </c>
      <c r="S105" s="135"/>
      <c r="T105" s="43"/>
      <c r="X105" s="13"/>
      <c r="Y105" s="50"/>
      <c r="AA105" s="50"/>
      <c r="AB105" s="50"/>
      <c r="AC105" s="50"/>
      <c r="AD105" s="50"/>
      <c r="AE105" s="118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</row>
    <row r="106" spans="1:42" ht="22.5" customHeight="1" x14ac:dyDescent="0.55000000000000004">
      <c r="A106" s="5"/>
      <c r="B106" s="52" t="s">
        <v>66</v>
      </c>
      <c r="C106" s="110"/>
      <c r="D106" s="71"/>
      <c r="E106" s="71">
        <v>10033354</v>
      </c>
      <c r="F106" s="71"/>
      <c r="G106" s="71"/>
      <c r="H106" s="71"/>
      <c r="I106" s="64"/>
      <c r="J106" s="64"/>
      <c r="K106" s="71"/>
      <c r="L106" s="112"/>
      <c r="M106" s="8"/>
      <c r="N106" s="87" t="s">
        <v>95</v>
      </c>
      <c r="O106" s="10">
        <v>9.4935471936475335E-2</v>
      </c>
      <c r="P106" s="10"/>
      <c r="Q106" s="10"/>
      <c r="R106" s="11" t="e">
        <f>VLOOKUP(Q106,[1]Sheet1!C$3:D$87,2,0)</f>
        <v>#N/A</v>
      </c>
      <c r="S106" s="135"/>
      <c r="T106" s="43"/>
      <c r="X106" s="13"/>
      <c r="Y106" s="50"/>
      <c r="AA106" s="50"/>
      <c r="AB106" s="50"/>
      <c r="AC106" s="50"/>
      <c r="AD106" s="50"/>
      <c r="AE106" s="118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</row>
    <row r="107" spans="1:42" ht="22.5" customHeight="1" x14ac:dyDescent="0.55000000000000004">
      <c r="A107" s="5"/>
      <c r="B107" s="52" t="s">
        <v>66</v>
      </c>
      <c r="C107" s="110"/>
      <c r="D107" s="71"/>
      <c r="E107" s="71">
        <v>10033355</v>
      </c>
      <c r="F107" s="71"/>
      <c r="G107" s="71"/>
      <c r="H107" s="71"/>
      <c r="I107" s="64"/>
      <c r="J107" s="64"/>
      <c r="K107" s="71"/>
      <c r="L107" s="112"/>
      <c r="M107" s="8"/>
      <c r="N107" s="87" t="s">
        <v>96</v>
      </c>
      <c r="O107" s="10">
        <v>7.0635642485042913</v>
      </c>
      <c r="P107" s="10"/>
      <c r="Q107" s="10"/>
      <c r="R107" s="11" t="e">
        <f>VLOOKUP(Q107,[1]Sheet1!C$3:D$87,2,0)</f>
        <v>#N/A</v>
      </c>
      <c r="S107" s="135"/>
      <c r="T107" s="43"/>
      <c r="X107" s="13"/>
      <c r="Y107" s="50"/>
      <c r="AA107" s="50"/>
      <c r="AB107" s="50"/>
      <c r="AC107" s="50"/>
      <c r="AD107" s="50"/>
      <c r="AE107" s="118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</row>
    <row r="108" spans="1:42" ht="22.5" customHeight="1" x14ac:dyDescent="0.55000000000000004">
      <c r="A108" s="5"/>
      <c r="B108" s="52" t="s">
        <v>66</v>
      </c>
      <c r="C108" s="110"/>
      <c r="D108" s="71"/>
      <c r="E108" s="71">
        <v>10033356</v>
      </c>
      <c r="F108" s="71"/>
      <c r="G108" s="71"/>
      <c r="H108" s="71"/>
      <c r="I108" s="64"/>
      <c r="J108" s="64"/>
      <c r="K108" s="71"/>
      <c r="L108" s="112"/>
      <c r="M108" s="8"/>
      <c r="N108" s="87" t="s">
        <v>97</v>
      </c>
      <c r="O108" s="10">
        <v>0.58421828883984817</v>
      </c>
      <c r="P108" s="10"/>
      <c r="Q108" s="10"/>
      <c r="R108" s="11" t="e">
        <f>VLOOKUP(Q108,[1]Sheet1!C$3:D$87,2,0)</f>
        <v>#N/A</v>
      </c>
      <c r="S108" s="135"/>
      <c r="T108" s="43"/>
      <c r="X108" s="13"/>
      <c r="Y108" s="50"/>
      <c r="AA108" s="50"/>
      <c r="AB108" s="50"/>
      <c r="AC108" s="50"/>
      <c r="AD108" s="50"/>
      <c r="AE108" s="118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</row>
    <row r="109" spans="1:42" ht="22.5" customHeight="1" x14ac:dyDescent="0.55000000000000004">
      <c r="A109" s="5"/>
      <c r="B109" s="52" t="s">
        <v>66</v>
      </c>
      <c r="C109" s="110"/>
      <c r="D109" s="71"/>
      <c r="E109" s="71">
        <v>10033357</v>
      </c>
      <c r="F109" s="71"/>
      <c r="G109" s="71"/>
      <c r="H109" s="71"/>
      <c r="I109" s="64"/>
      <c r="J109" s="64"/>
      <c r="K109" s="71"/>
      <c r="L109" s="112"/>
      <c r="M109" s="8"/>
      <c r="N109" s="87" t="s">
        <v>98</v>
      </c>
      <c r="O109" s="10">
        <v>0.48928281690337289</v>
      </c>
      <c r="P109" s="10"/>
      <c r="Q109" s="10"/>
      <c r="R109" s="11" t="e">
        <f>VLOOKUP(Q109,[1]Sheet1!C$3:D$87,2,0)</f>
        <v>#N/A</v>
      </c>
      <c r="S109" s="135"/>
      <c r="T109" s="43"/>
      <c r="X109" s="13"/>
      <c r="Y109" s="50"/>
      <c r="AA109" s="50"/>
      <c r="AB109" s="50"/>
      <c r="AC109" s="50"/>
      <c r="AD109" s="50"/>
      <c r="AE109" s="118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</row>
    <row r="110" spans="1:42" ht="22.5" customHeight="1" x14ac:dyDescent="0.55000000000000004">
      <c r="A110" s="5"/>
      <c r="B110" s="52" t="s">
        <v>66</v>
      </c>
      <c r="C110" s="63"/>
      <c r="D110" s="64">
        <v>10030465</v>
      </c>
      <c r="E110" s="64"/>
      <c r="F110" s="64"/>
      <c r="G110" s="64"/>
      <c r="H110" s="71"/>
      <c r="I110" s="71"/>
      <c r="J110" s="71"/>
      <c r="K110" s="64"/>
      <c r="L110" s="101"/>
      <c r="M110" s="8"/>
      <c r="N110" s="87" t="str">
        <f>VLOOKUP(D110,'CPI27 (5)'!$D$106:$N$162,11,0)</f>
        <v>U000409 Round lock head assembly</v>
      </c>
      <c r="O110" s="10">
        <v>1</v>
      </c>
      <c r="P110" s="10"/>
      <c r="Q110" s="11"/>
      <c r="R110" s="11" t="e">
        <f>VLOOKUP(Q110,[1]Sheet1!C$3:D$87,2,0)</f>
        <v>#N/A</v>
      </c>
      <c r="S110" s="134"/>
      <c r="Y110" s="50"/>
      <c r="Z110" s="50"/>
      <c r="AA110" s="50"/>
      <c r="AB110" s="50"/>
      <c r="AC110" s="50"/>
      <c r="AD110" s="118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</row>
    <row r="111" spans="1:42" ht="22.5" customHeight="1" x14ac:dyDescent="0.55000000000000004">
      <c r="A111" s="5"/>
      <c r="B111" s="52" t="s">
        <v>66</v>
      </c>
      <c r="C111" s="63"/>
      <c r="D111" s="64">
        <v>10030466</v>
      </c>
      <c r="E111" s="64"/>
      <c r="F111" s="64"/>
      <c r="G111" s="64"/>
      <c r="H111" s="71"/>
      <c r="I111" s="71"/>
      <c r="J111" s="71"/>
      <c r="L111" s="101"/>
      <c r="M111" s="8"/>
      <c r="N111" s="87" t="str">
        <f>VLOOKUP(D111,'CPI27 (5)'!$D$106:$N$162,11,0)</f>
        <v>P000492 Round lock head joint</v>
      </c>
      <c r="O111" s="10">
        <v>1</v>
      </c>
      <c r="P111" s="10"/>
      <c r="Q111" s="11"/>
      <c r="R111" s="11" t="e">
        <f>VLOOKUP(Q111,[1]Sheet1!C$3:D$87,2,0)</f>
        <v>#N/A</v>
      </c>
      <c r="S111" s="134"/>
      <c r="Y111" s="50"/>
      <c r="Z111" s="50"/>
      <c r="AA111" s="50"/>
      <c r="AB111" s="50"/>
      <c r="AC111" s="50"/>
      <c r="AD111" s="118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</row>
    <row r="112" spans="1:42" ht="22.5" customHeight="1" x14ac:dyDescent="0.55000000000000004">
      <c r="A112" s="5"/>
      <c r="B112" s="52" t="s">
        <v>66</v>
      </c>
      <c r="C112" s="63"/>
      <c r="D112" s="64">
        <v>10030467</v>
      </c>
      <c r="E112" s="64"/>
      <c r="F112" s="64"/>
      <c r="G112" s="64"/>
      <c r="H112" s="71"/>
      <c r="I112" s="71"/>
      <c r="J112" s="64"/>
      <c r="K112" s="114"/>
      <c r="L112" s="101"/>
      <c r="M112" s="8"/>
      <c r="N112" s="87" t="str">
        <f>VLOOKUP(D112,'CPI27 (5)'!$D$106:$N$162,11,0)</f>
        <v>P000538 Hexagon socket flat end set screw M4x5</v>
      </c>
      <c r="O112" s="10">
        <v>1</v>
      </c>
      <c r="P112" s="10"/>
      <c r="Q112" s="11"/>
      <c r="R112" s="11" t="e">
        <f>VLOOKUP(Q112,[1]Sheet1!C$3:D$87,2,0)</f>
        <v>#N/A</v>
      </c>
      <c r="S112" s="134"/>
      <c r="Y112" s="50"/>
      <c r="Z112" s="50"/>
      <c r="AA112" s="50"/>
      <c r="AB112" s="50"/>
      <c r="AC112" s="50"/>
      <c r="AD112" s="118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</row>
    <row r="113" spans="1:41" ht="22.5" customHeight="1" x14ac:dyDescent="0.55000000000000004">
      <c r="A113" s="5"/>
      <c r="B113" s="52" t="s">
        <v>66</v>
      </c>
      <c r="C113" s="110"/>
      <c r="D113" s="64">
        <v>10030454</v>
      </c>
      <c r="E113" s="64"/>
      <c r="F113" s="64"/>
      <c r="G113" s="71"/>
      <c r="H113" s="64"/>
      <c r="I113" s="64"/>
      <c r="J113" s="64"/>
      <c r="K113" s="64"/>
      <c r="L113" s="112"/>
      <c r="M113" s="8"/>
      <c r="N113" s="87" t="str">
        <f>VLOOKUP(D113,'CPI27 (5)'!$D$106:$N$162,11,0)</f>
        <v>P002726 Aluminum handle 593mm</v>
      </c>
      <c r="O113" s="10">
        <v>7</v>
      </c>
      <c r="P113" s="10"/>
      <c r="Q113" s="11"/>
      <c r="R113" s="11" t="e">
        <f>VLOOKUP(Q113,[1]Sheet1!C$3:D$87,2,0)</f>
        <v>#N/A</v>
      </c>
      <c r="S113" s="134"/>
      <c r="Y113" s="50"/>
      <c r="Z113" s="50"/>
      <c r="AA113" s="50"/>
      <c r="AB113" s="50"/>
      <c r="AC113" s="50"/>
      <c r="AD113" s="118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</row>
    <row r="114" spans="1:41" ht="22.5" customHeight="1" x14ac:dyDescent="0.55000000000000004">
      <c r="A114" s="5"/>
      <c r="B114" s="52" t="s">
        <v>66</v>
      </c>
      <c r="C114" s="110"/>
      <c r="D114" s="64">
        <v>10030455</v>
      </c>
      <c r="E114" s="64"/>
      <c r="F114" s="64"/>
      <c r="G114" s="71"/>
      <c r="H114" s="71"/>
      <c r="I114" s="64"/>
      <c r="J114" s="64"/>
      <c r="K114" s="64"/>
      <c r="L114" s="112"/>
      <c r="M114" s="8"/>
      <c r="N114" s="87" t="str">
        <f>VLOOKUP(D114,'CPI27 (5)'!$D$106:$N$162,11,0)</f>
        <v xml:space="preserve">P002520 Cross round self-tapping screw F </v>
      </c>
      <c r="O114" s="10">
        <v>14</v>
      </c>
      <c r="P114" s="10"/>
      <c r="Q114" s="11"/>
      <c r="R114" s="11" t="e">
        <f>VLOOKUP(Q114,[1]Sheet1!C$3:D$87,2,0)</f>
        <v>#N/A</v>
      </c>
      <c r="S114" s="134"/>
      <c r="Y114" s="50"/>
      <c r="Z114" s="50"/>
      <c r="AA114" s="50"/>
      <c r="AB114" s="50"/>
      <c r="AC114" s="50"/>
      <c r="AD114" s="118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</row>
    <row r="115" spans="1:41" ht="22.5" customHeight="1" x14ac:dyDescent="0.55000000000000004">
      <c r="A115" s="5"/>
      <c r="B115" s="52" t="s">
        <v>66</v>
      </c>
      <c r="C115" s="110"/>
      <c r="D115" s="64">
        <v>10030456</v>
      </c>
      <c r="E115" s="64"/>
      <c r="F115" s="64"/>
      <c r="G115" s="64"/>
      <c r="H115" s="64"/>
      <c r="I115" s="71"/>
      <c r="J115" s="71"/>
      <c r="K115" s="64"/>
      <c r="L115" s="112"/>
      <c r="M115" s="8"/>
      <c r="N115" s="87" t="str">
        <f>VLOOKUP(D115,'CPI27 (5)'!$D$106:$N$162,11,0)</f>
        <v>P002727 Plastic slide lock L=581.6mm</v>
      </c>
      <c r="O115" s="10">
        <v>7</v>
      </c>
      <c r="P115" s="10"/>
      <c r="Q115" s="11"/>
      <c r="R115" s="11" t="e">
        <f>VLOOKUP(Q115,[1]Sheet1!C$3:D$87,2,0)</f>
        <v>#N/A</v>
      </c>
      <c r="S115" s="134"/>
      <c r="Y115" s="50"/>
      <c r="Z115" s="50"/>
      <c r="AA115" s="50"/>
      <c r="AB115" s="50"/>
      <c r="AC115" s="50"/>
      <c r="AD115" s="118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</row>
    <row r="116" spans="1:41" ht="22.5" customHeight="1" x14ac:dyDescent="0.55000000000000004">
      <c r="A116" s="5"/>
      <c r="B116" s="52" t="s">
        <v>66</v>
      </c>
      <c r="C116" s="110"/>
      <c r="D116" s="64">
        <v>10030470</v>
      </c>
      <c r="E116" s="64"/>
      <c r="F116" s="64"/>
      <c r="G116" s="64"/>
      <c r="H116" s="64"/>
      <c r="I116" s="71"/>
      <c r="J116" s="71"/>
      <c r="K116" s="64"/>
      <c r="L116" s="112"/>
      <c r="M116" s="8"/>
      <c r="N116" s="87" t="str">
        <f>VLOOKUP(D116,'CPI27 (5)'!$D$106:$N$162,11,0)</f>
        <v>P002761 Drawer lock housing</v>
      </c>
      <c r="O116" s="10">
        <v>7</v>
      </c>
      <c r="P116" s="10"/>
      <c r="Q116" s="11"/>
      <c r="R116" s="11" t="e">
        <f>VLOOKUP(Q116,[1]Sheet1!C$3:D$87,2,0)</f>
        <v>#N/A</v>
      </c>
      <c r="S116" s="134"/>
      <c r="Y116" s="50"/>
      <c r="Z116" s="50"/>
      <c r="AA116" s="50"/>
      <c r="AB116" s="50"/>
      <c r="AC116" s="50"/>
      <c r="AD116" s="118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</row>
    <row r="117" spans="1:41" ht="22.5" customHeight="1" x14ac:dyDescent="0.55000000000000004">
      <c r="A117" s="5"/>
      <c r="B117" s="52" t="s">
        <v>66</v>
      </c>
      <c r="C117" s="110"/>
      <c r="D117" s="64">
        <v>10030471</v>
      </c>
      <c r="E117" s="64"/>
      <c r="F117" s="64"/>
      <c r="G117" s="64"/>
      <c r="H117" s="71"/>
      <c r="I117" s="71"/>
      <c r="J117" s="71"/>
      <c r="K117" s="64"/>
      <c r="L117" s="112"/>
      <c r="M117" s="8"/>
      <c r="N117" s="87" t="str">
        <f>VLOOKUP(D117,'CPI27 (5)'!$D$106:$N$162,11,0)</f>
        <v>P002762 Drawer lock tongue</v>
      </c>
      <c r="O117" s="10">
        <v>7</v>
      </c>
      <c r="P117" s="10"/>
      <c r="Q117" s="11"/>
      <c r="R117" s="11" t="e">
        <f>VLOOKUP(Q117,[1]Sheet1!C$3:D$87,2,0)</f>
        <v>#N/A</v>
      </c>
      <c r="S117" s="134"/>
      <c r="Y117" s="50"/>
      <c r="Z117" s="50"/>
      <c r="AA117" s="50"/>
      <c r="AB117" s="50"/>
      <c r="AC117" s="50"/>
      <c r="AD117" s="118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</row>
    <row r="118" spans="1:41" ht="22.5" customHeight="1" x14ac:dyDescent="0.55000000000000004">
      <c r="A118" s="5"/>
      <c r="B118" s="52" t="s">
        <v>66</v>
      </c>
      <c r="C118" s="110"/>
      <c r="D118" s="64">
        <v>10030472</v>
      </c>
      <c r="E118" s="64"/>
      <c r="F118" s="64"/>
      <c r="G118" s="64"/>
      <c r="H118" s="71"/>
      <c r="I118" s="71"/>
      <c r="J118" s="71"/>
      <c r="K118" s="64"/>
      <c r="L118" s="112"/>
      <c r="M118" s="8"/>
      <c r="N118" s="87" t="str">
        <f>VLOOKUP(D118,'CPI27 (5)'!$D$106:$N$162,11,0)</f>
        <v>P002763 Drawer lock spring</v>
      </c>
      <c r="O118" s="10">
        <v>7</v>
      </c>
      <c r="P118" s="10"/>
      <c r="Q118" s="11"/>
      <c r="R118" s="11" t="e">
        <f>VLOOKUP(Q118,[1]Sheet1!C$3:D$87,2,0)</f>
        <v>#N/A</v>
      </c>
      <c r="S118" s="134"/>
      <c r="Y118" s="50"/>
      <c r="Z118" s="50"/>
      <c r="AA118" s="50"/>
      <c r="AB118" s="50"/>
      <c r="AC118" s="50"/>
      <c r="AD118" s="118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</row>
    <row r="119" spans="1:41" ht="22.5" customHeight="1" x14ac:dyDescent="0.55000000000000004">
      <c r="A119" s="5"/>
      <c r="B119" s="52" t="s">
        <v>66</v>
      </c>
      <c r="C119" s="63"/>
      <c r="D119" s="64">
        <v>10034174</v>
      </c>
      <c r="E119" s="64"/>
      <c r="F119" s="64"/>
      <c r="G119" s="64"/>
      <c r="H119" s="71"/>
      <c r="I119" s="71"/>
      <c r="J119" s="71"/>
      <c r="K119" s="71"/>
      <c r="L119" s="101"/>
      <c r="M119" s="8"/>
      <c r="N119" s="87" t="str">
        <f>VLOOKUP(D119,'CPI27 (5)'!$D$106:$N$162,11,0)</f>
        <v>P002803 ball slide rail core (left)</v>
      </c>
      <c r="O119" s="10">
        <v>7</v>
      </c>
      <c r="P119" s="10"/>
      <c r="Q119" s="11"/>
      <c r="R119" s="11" t="e">
        <f>VLOOKUP(Q119,[1]Sheet1!C$3:D$87,2,0)</f>
        <v>#N/A</v>
      </c>
      <c r="S119" s="134"/>
      <c r="Y119" s="50"/>
      <c r="Z119" s="50"/>
      <c r="AA119" s="50"/>
      <c r="AB119" s="50"/>
      <c r="AC119" s="50"/>
      <c r="AD119" s="118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</row>
    <row r="120" spans="1:41" ht="22.5" customHeight="1" x14ac:dyDescent="0.55000000000000004">
      <c r="A120" s="5"/>
      <c r="B120" s="52" t="s">
        <v>66</v>
      </c>
      <c r="C120" s="63"/>
      <c r="D120" s="64">
        <v>10034175</v>
      </c>
      <c r="E120" s="64"/>
      <c r="F120" s="64"/>
      <c r="G120" s="64"/>
      <c r="H120" s="71"/>
      <c r="I120" s="71"/>
      <c r="J120" s="71"/>
      <c r="K120" s="71"/>
      <c r="L120" s="101"/>
      <c r="M120" s="8"/>
      <c r="N120" s="87" t="str">
        <f>VLOOKUP(D120,'CPI27 (5)'!$D$106:$N$162,11,0)</f>
        <v>P002804 ball slide rail shell (left)</v>
      </c>
      <c r="O120" s="10">
        <v>8</v>
      </c>
      <c r="P120" s="10"/>
      <c r="Q120" s="11"/>
      <c r="R120" s="11" t="e">
        <f>VLOOKUP(Q120,[1]Sheet1!C$3:D$87,2,0)</f>
        <v>#N/A</v>
      </c>
      <c r="S120" s="134"/>
      <c r="Y120" s="50"/>
      <c r="Z120" s="50"/>
      <c r="AA120" s="50"/>
      <c r="AB120" s="50"/>
      <c r="AC120" s="50"/>
      <c r="AD120" s="118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</row>
    <row r="121" spans="1:41" ht="22.5" customHeight="1" x14ac:dyDescent="0.55000000000000004">
      <c r="A121" s="5"/>
      <c r="B121" s="52" t="s">
        <v>66</v>
      </c>
      <c r="C121" s="110"/>
      <c r="D121" s="64">
        <v>10034176</v>
      </c>
      <c r="E121" s="64"/>
      <c r="F121" s="64"/>
      <c r="G121" s="71"/>
      <c r="H121" s="71"/>
      <c r="I121" s="71"/>
      <c r="J121" s="71"/>
      <c r="K121" s="64"/>
      <c r="L121" s="112"/>
      <c r="M121" s="8"/>
      <c r="N121" s="87" t="str">
        <f>VLOOKUP(D121,'CPI27 (5)'!$D$106:$N$162,11,0)</f>
        <v>P002805 ball slide rail core (right)</v>
      </c>
      <c r="O121" s="10">
        <v>7</v>
      </c>
      <c r="P121" s="10"/>
      <c r="Q121" s="11"/>
      <c r="R121" s="11" t="e">
        <f>VLOOKUP(Q121,[1]Sheet1!C$3:D$87,2,0)</f>
        <v>#N/A</v>
      </c>
      <c r="S121" s="134"/>
      <c r="Y121" s="50"/>
      <c r="Z121" s="50"/>
      <c r="AA121" s="50"/>
      <c r="AB121" s="50"/>
      <c r="AC121" s="50"/>
      <c r="AD121" s="118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</row>
    <row r="122" spans="1:41" ht="22.5" customHeight="1" x14ac:dyDescent="0.55000000000000004">
      <c r="A122" s="5"/>
      <c r="B122" s="52" t="s">
        <v>66</v>
      </c>
      <c r="C122" s="110"/>
      <c r="D122" s="64">
        <v>10034177</v>
      </c>
      <c r="E122" s="64"/>
      <c r="F122" s="64"/>
      <c r="G122" s="71"/>
      <c r="H122" s="71"/>
      <c r="I122" s="71"/>
      <c r="J122" s="71"/>
      <c r="K122" s="64"/>
      <c r="L122" s="112"/>
      <c r="M122" s="8"/>
      <c r="N122" s="87" t="str">
        <f>VLOOKUP(D122,'CPI27 (5)'!$D$106:$N$162,11,0)</f>
        <v>P002806 ball slide rail shell (right)</v>
      </c>
      <c r="O122" s="10">
        <v>8</v>
      </c>
      <c r="P122" s="10"/>
      <c r="Q122" s="11"/>
      <c r="R122" s="11" t="e">
        <f>VLOOKUP(Q122,[1]Sheet1!C$3:D$87,2,0)</f>
        <v>#N/A</v>
      </c>
      <c r="S122" s="134"/>
      <c r="Y122" s="50"/>
      <c r="Z122" s="50"/>
      <c r="AA122" s="50"/>
      <c r="AB122" s="50"/>
      <c r="AC122" s="50"/>
      <c r="AD122" s="118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</row>
    <row r="123" spans="1:41" ht="22.5" customHeight="1" x14ac:dyDescent="0.55000000000000004">
      <c r="A123" s="5"/>
      <c r="B123" s="52" t="s">
        <v>66</v>
      </c>
      <c r="C123" s="110"/>
      <c r="D123" s="64">
        <v>10034185</v>
      </c>
      <c r="E123" s="64"/>
      <c r="F123" s="64"/>
      <c r="G123" s="71"/>
      <c r="H123" s="71"/>
      <c r="I123" s="71"/>
      <c r="J123" s="71"/>
      <c r="K123" s="64"/>
      <c r="L123" s="112"/>
      <c r="M123" s="8"/>
      <c r="N123" s="87" t="str">
        <f>VLOOKUP(D123,'CPI27 (5)'!$D$106:$N$162,11,0)</f>
        <v>P002729 ball slide rail core (left)</v>
      </c>
      <c r="O123" s="10">
        <v>1</v>
      </c>
      <c r="P123" s="10"/>
      <c r="Q123" s="11"/>
      <c r="R123" s="11" t="e">
        <f>VLOOKUP(Q123,[1]Sheet1!C$3:D$87,2,0)</f>
        <v>#N/A</v>
      </c>
      <c r="S123" s="134"/>
      <c r="Y123" s="50"/>
      <c r="Z123" s="50"/>
      <c r="AA123" s="50"/>
      <c r="AB123" s="50"/>
      <c r="AC123" s="50"/>
      <c r="AD123" s="118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</row>
    <row r="124" spans="1:41" ht="22.5" customHeight="1" x14ac:dyDescent="0.55000000000000004">
      <c r="A124" s="5"/>
      <c r="B124" s="52" t="s">
        <v>66</v>
      </c>
      <c r="C124" s="110"/>
      <c r="D124" s="64">
        <v>10034186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tr">
        <f>VLOOKUP(D124,'CPI27 (5)'!$D$106:$N$162,11,0)</f>
        <v>P003213 ball slide rail core (right)</v>
      </c>
      <c r="O124" s="10">
        <v>1</v>
      </c>
      <c r="P124" s="10"/>
      <c r="Q124" s="11"/>
      <c r="R124" s="11" t="e">
        <f>VLOOKUP(Q124,[1]Sheet1!C$3:D$87,2,0)</f>
        <v>#N/A</v>
      </c>
      <c r="S124" s="134"/>
      <c r="Y124" s="50"/>
      <c r="Z124" s="50"/>
      <c r="AA124" s="50"/>
      <c r="AB124" s="50"/>
      <c r="AC124" s="50"/>
      <c r="AD124" s="118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</row>
    <row r="125" spans="1:41" ht="22.5" customHeight="1" x14ac:dyDescent="0.55000000000000004">
      <c r="A125" s="5"/>
      <c r="B125" s="52" t="s">
        <v>66</v>
      </c>
      <c r="C125" s="63"/>
      <c r="D125" s="64">
        <v>10034178</v>
      </c>
      <c r="E125" s="64"/>
      <c r="F125" s="64"/>
      <c r="G125" s="71"/>
      <c r="H125" s="71"/>
      <c r="I125" s="64"/>
      <c r="J125" s="64"/>
      <c r="K125" s="64"/>
      <c r="L125" s="101"/>
      <c r="M125" s="8"/>
      <c r="N125" s="87" t="str">
        <f>VLOOKUP(D125,'CPI27 (5)'!$D$106:$N$162,11,0)</f>
        <v>P000457 Open aluminum rivet 4x6</v>
      </c>
      <c r="O125" s="10">
        <v>46</v>
      </c>
      <c r="P125" s="10"/>
      <c r="Q125" s="11"/>
      <c r="R125" s="11" t="e">
        <f>VLOOKUP(Q125,[1]Sheet1!C$3:D$87,2,0)</f>
        <v>#N/A</v>
      </c>
      <c r="S125" s="134"/>
      <c r="Y125" s="50"/>
      <c r="Z125" s="50"/>
      <c r="AA125" s="50"/>
      <c r="AB125" s="50"/>
      <c r="AC125" s="50"/>
      <c r="AD125" s="118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</row>
    <row r="126" spans="1:41" ht="22.5" customHeight="1" x14ac:dyDescent="0.55000000000000004">
      <c r="A126" s="5"/>
      <c r="B126" s="52" t="s">
        <v>66</v>
      </c>
      <c r="C126" s="63"/>
      <c r="D126" s="64">
        <v>10030473</v>
      </c>
      <c r="E126" s="64"/>
      <c r="F126" s="64"/>
      <c r="G126" s="71"/>
      <c r="H126" s="71"/>
      <c r="I126" s="71"/>
      <c r="J126" s="71"/>
      <c r="K126" s="71"/>
      <c r="L126" s="101"/>
      <c r="M126" s="8"/>
      <c r="N126" s="87" t="str">
        <f>VLOOKUP(D126,'CPI27 (5)'!$D$106:$N$162,11,0)</f>
        <v>P002662 Transmission shaft Φ6*526</v>
      </c>
      <c r="O126" s="10">
        <v>1</v>
      </c>
      <c r="P126" s="10"/>
      <c r="Q126" s="11"/>
      <c r="R126" s="11" t="e">
        <f>VLOOKUP(Q126,[1]Sheet1!C$3:D$87,2,0)</f>
        <v>#N/A</v>
      </c>
      <c r="S126" s="134"/>
      <c r="Y126" s="50"/>
      <c r="Z126" s="50"/>
      <c r="AA126" s="50"/>
      <c r="AB126" s="50"/>
      <c r="AC126" s="50"/>
      <c r="AD126" s="118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</row>
    <row r="127" spans="1:41" ht="22.5" customHeight="1" x14ac:dyDescent="0.55000000000000004">
      <c r="A127" s="5"/>
      <c r="B127" s="52" t="s">
        <v>66</v>
      </c>
      <c r="C127" s="63"/>
      <c r="D127" s="64">
        <v>10034188</v>
      </c>
      <c r="E127" s="64"/>
      <c r="F127" s="64"/>
      <c r="G127" s="71"/>
      <c r="H127" s="71"/>
      <c r="I127" s="71"/>
      <c r="J127" s="71"/>
      <c r="K127" s="71"/>
      <c r="L127" s="101"/>
      <c r="M127" s="8"/>
      <c r="N127" s="87" t="str">
        <f>VLOOKUP(D127,'CPI27 (5)'!$D$106:$N$162,11,0)</f>
        <v>P002956 5″×2″ fixed caster</v>
      </c>
      <c r="O127" s="10">
        <v>2</v>
      </c>
      <c r="P127" s="10"/>
      <c r="Q127" s="11"/>
      <c r="R127" s="11" t="e">
        <f>VLOOKUP(Q127,[1]Sheet1!C$3:D$87,2,0)</f>
        <v>#N/A</v>
      </c>
      <c r="S127" s="134"/>
      <c r="Y127" s="50"/>
      <c r="Z127" s="50"/>
      <c r="AA127" s="50"/>
      <c r="AB127" s="50"/>
      <c r="AC127" s="50"/>
      <c r="AD127" s="118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</row>
    <row r="128" spans="1:41" ht="22.5" customHeight="1" x14ac:dyDescent="0.55000000000000004">
      <c r="A128" s="5"/>
      <c r="B128" s="52" t="s">
        <v>66</v>
      </c>
      <c r="C128" s="110"/>
      <c r="D128" s="64">
        <v>10034189</v>
      </c>
      <c r="E128" s="64"/>
      <c r="F128" s="64"/>
      <c r="G128" s="71"/>
      <c r="H128" s="71"/>
      <c r="I128" s="71"/>
      <c r="J128" s="71"/>
      <c r="K128" s="71"/>
      <c r="L128" s="112"/>
      <c r="M128" s="8"/>
      <c r="N128" s="87" t="str">
        <f>VLOOKUP(D128,'CPI27 (5)'!$D$106:$N$162,11,0)</f>
        <v>P002957  5″×2″ brake caster</v>
      </c>
      <c r="O128" s="10">
        <v>2</v>
      </c>
      <c r="P128" s="10"/>
      <c r="Q128" s="11"/>
      <c r="R128" s="11" t="e">
        <f>VLOOKUP(Q128,[1]Sheet1!C$3:D$87,2,0)</f>
        <v>#N/A</v>
      </c>
      <c r="S128" s="134"/>
      <c r="Y128" s="50"/>
      <c r="Z128" s="50"/>
      <c r="AA128" s="50"/>
      <c r="AB128" s="50"/>
      <c r="AC128" s="50"/>
      <c r="AD128" s="118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</row>
    <row r="129" spans="1:41" ht="22.5" customHeight="1" x14ac:dyDescent="0.55000000000000004">
      <c r="A129" s="5"/>
      <c r="B129" s="52" t="s">
        <v>66</v>
      </c>
      <c r="C129" s="110"/>
      <c r="D129" s="64">
        <v>10034960</v>
      </c>
      <c r="E129" s="115"/>
      <c r="F129" s="64"/>
      <c r="G129" s="71"/>
      <c r="H129" s="71"/>
      <c r="I129" s="71"/>
      <c r="J129" s="71"/>
      <c r="K129" s="71"/>
      <c r="L129" s="112"/>
      <c r="M129" s="8"/>
      <c r="N129" s="87" t="str">
        <f>VLOOKUP(D129,'CPI27 (5)'!$D$106:$N$162,11,0)</f>
        <v>P003455 Flat head half hexagon rivet nut</v>
      </c>
      <c r="O129" s="10">
        <v>4</v>
      </c>
      <c r="P129" s="10"/>
      <c r="Q129" s="11"/>
      <c r="R129" s="11" t="e">
        <f>VLOOKUP(Q129,[1]Sheet1!C$3:D$87,2,0)</f>
        <v>#N/A</v>
      </c>
      <c r="S129" s="134"/>
      <c r="Y129" s="50"/>
      <c r="Z129" s="50"/>
      <c r="AA129" s="50"/>
      <c r="AB129" s="50"/>
      <c r="AC129" s="50"/>
      <c r="AD129" s="118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</row>
    <row r="130" spans="1:41" ht="22.5" customHeight="1" x14ac:dyDescent="0.55000000000000004">
      <c r="A130" s="5"/>
      <c r="B130" s="52" t="s">
        <v>66</v>
      </c>
      <c r="C130" s="63"/>
      <c r="D130" s="64">
        <v>10035327</v>
      </c>
      <c r="E130" s="64"/>
      <c r="F130" s="64"/>
      <c r="G130" s="64"/>
      <c r="H130" s="64"/>
      <c r="I130" s="71"/>
      <c r="J130" s="64"/>
      <c r="K130" s="64"/>
      <c r="L130" s="101"/>
      <c r="M130" s="8"/>
      <c r="N130" s="87" t="s">
        <v>446</v>
      </c>
      <c r="O130" s="10">
        <v>16</v>
      </c>
      <c r="P130" s="10"/>
      <c r="Q130" s="11"/>
      <c r="R130" s="11" t="e">
        <f>VLOOKUP(Q130,[1]Sheet1!C$3:D$87,2,0)</f>
        <v>#N/A</v>
      </c>
      <c r="S130" s="134"/>
      <c r="Y130" s="50"/>
      <c r="Z130" s="50"/>
      <c r="AA130" s="50"/>
      <c r="AB130" s="50"/>
      <c r="AC130" s="50"/>
      <c r="AD130" s="118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</row>
    <row r="131" spans="1:41" ht="22.5" customHeight="1" x14ac:dyDescent="0.55000000000000004">
      <c r="A131" s="5"/>
      <c r="B131" s="52" t="s">
        <v>66</v>
      </c>
      <c r="C131" s="110"/>
      <c r="D131" s="64">
        <v>10035328</v>
      </c>
      <c r="E131" s="64"/>
      <c r="F131" s="64"/>
      <c r="G131" s="71"/>
      <c r="H131" s="71"/>
      <c r="I131" s="71"/>
      <c r="J131" s="64"/>
      <c r="K131" s="64"/>
      <c r="L131" s="112"/>
      <c r="M131" s="8"/>
      <c r="N131" s="87" t="s">
        <v>447</v>
      </c>
      <c r="O131" s="10">
        <v>16</v>
      </c>
      <c r="P131" s="10"/>
      <c r="Q131" s="11"/>
      <c r="R131" s="11" t="e">
        <f>VLOOKUP(Q131,[1]Sheet1!C$3:D$87,2,0)</f>
        <v>#N/A</v>
      </c>
      <c r="S131" s="134"/>
      <c r="Y131" s="50"/>
      <c r="Z131" s="50"/>
      <c r="AA131" s="50"/>
      <c r="AB131" s="50"/>
      <c r="AC131" s="50"/>
      <c r="AD131" s="118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</row>
    <row r="132" spans="1:41" ht="22.5" customHeight="1" x14ac:dyDescent="0.55000000000000004">
      <c r="A132" s="5"/>
      <c r="B132" s="52" t="s">
        <v>66</v>
      </c>
      <c r="C132" s="110"/>
      <c r="D132" s="64">
        <v>10035329</v>
      </c>
      <c r="E132" s="64"/>
      <c r="F132" s="64"/>
      <c r="G132" s="71"/>
      <c r="H132" s="71"/>
      <c r="I132" s="71"/>
      <c r="J132" s="64"/>
      <c r="K132" s="64"/>
      <c r="L132" s="112"/>
      <c r="M132" s="8"/>
      <c r="N132" s="87" t="s">
        <v>448</v>
      </c>
      <c r="O132" s="10">
        <v>16</v>
      </c>
      <c r="P132" s="10"/>
      <c r="Q132" s="11"/>
      <c r="R132" s="11" t="e">
        <f>VLOOKUP(Q132,[1]Sheet1!C$3:D$87,2,0)</f>
        <v>#N/A</v>
      </c>
      <c r="S132" s="134"/>
      <c r="Y132" s="50"/>
      <c r="Z132" s="50"/>
      <c r="AA132" s="50"/>
      <c r="AB132" s="50"/>
      <c r="AC132" s="50"/>
      <c r="AD132" s="118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</row>
    <row r="133" spans="1:41" ht="22.5" customHeight="1" x14ac:dyDescent="0.55000000000000004">
      <c r="A133" s="5"/>
      <c r="B133" s="52" t="s">
        <v>66</v>
      </c>
      <c r="C133" s="110"/>
      <c r="D133" s="64">
        <v>10035330</v>
      </c>
      <c r="E133" s="64"/>
      <c r="F133" s="64"/>
      <c r="G133" s="71"/>
      <c r="H133" s="71"/>
      <c r="I133" s="71"/>
      <c r="J133" s="71"/>
      <c r="K133" s="64"/>
      <c r="L133" s="112"/>
      <c r="M133" s="8"/>
      <c r="N133" s="87" t="s">
        <v>449</v>
      </c>
      <c r="O133" s="10">
        <v>16</v>
      </c>
      <c r="P133" s="10"/>
      <c r="Q133" s="11"/>
      <c r="R133" s="11" t="e">
        <f>VLOOKUP(Q133,[1]Sheet1!C$3:D$87,2,0)</f>
        <v>#N/A</v>
      </c>
      <c r="S133" s="134"/>
      <c r="Y133" s="50"/>
      <c r="Z133" s="50"/>
      <c r="AA133" s="50"/>
      <c r="AB133" s="50"/>
      <c r="AC133" s="50"/>
      <c r="AD133" s="118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</row>
    <row r="134" spans="1:41" ht="22.5" customHeight="1" x14ac:dyDescent="0.55000000000000004">
      <c r="A134" s="5"/>
      <c r="B134" s="52" t="s">
        <v>66</v>
      </c>
      <c r="C134" s="110"/>
      <c r="D134" s="64">
        <v>10034191</v>
      </c>
      <c r="E134" s="64"/>
      <c r="F134" s="64"/>
      <c r="G134" s="71"/>
      <c r="H134" s="71"/>
      <c r="I134" s="71"/>
      <c r="J134" s="71"/>
      <c r="K134" s="64"/>
      <c r="L134" s="112"/>
      <c r="M134" s="8"/>
      <c r="N134" s="87" t="str">
        <f>VLOOKUP(D134,'CPI27 (5)'!$D$106:$N$162,11,0)</f>
        <v>P002829 Hexagon socket wrench 5mm</v>
      </c>
      <c r="O134" s="10">
        <v>1</v>
      </c>
      <c r="P134" s="10"/>
      <c r="Q134" s="11"/>
      <c r="R134" s="11" t="e">
        <f>VLOOKUP(Q134,[1]Sheet1!C$3:D$87,2,0)</f>
        <v>#N/A</v>
      </c>
      <c r="S134" s="134"/>
      <c r="Y134" s="50"/>
      <c r="Z134" s="50"/>
      <c r="AA134" s="50"/>
      <c r="AB134" s="50"/>
      <c r="AC134" s="50"/>
      <c r="AD134" s="118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</row>
    <row r="135" spans="1:41" ht="22.5" customHeight="1" x14ac:dyDescent="0.55000000000000004">
      <c r="A135" s="5"/>
      <c r="B135" s="52" t="s">
        <v>66</v>
      </c>
      <c r="C135" s="110"/>
      <c r="D135" s="64">
        <v>10035033</v>
      </c>
      <c r="E135" s="64"/>
      <c r="F135" s="64"/>
      <c r="G135" s="71"/>
      <c r="H135" s="71"/>
      <c r="I135" s="71"/>
      <c r="J135" s="71"/>
      <c r="K135" s="64"/>
      <c r="L135" s="112"/>
      <c r="M135" s="8"/>
      <c r="N135" s="87" t="s">
        <v>430</v>
      </c>
      <c r="O135" s="10">
        <v>2</v>
      </c>
      <c r="P135" s="10"/>
      <c r="Q135" s="11"/>
      <c r="R135" s="11" t="e">
        <f>VLOOKUP(Q135,[1]Sheet1!C$3:D$87,2,0)</f>
        <v>#N/A</v>
      </c>
      <c r="S135" s="134"/>
      <c r="Y135" s="50"/>
      <c r="Z135" s="50"/>
      <c r="AA135" s="50"/>
      <c r="AB135" s="50"/>
      <c r="AC135" s="50"/>
      <c r="AD135" s="118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</row>
    <row r="136" spans="1:41" ht="22.5" customHeight="1" x14ac:dyDescent="0.55000000000000004">
      <c r="A136" s="5"/>
      <c r="B136" s="52" t="s">
        <v>66</v>
      </c>
      <c r="C136" s="110"/>
      <c r="D136" s="64">
        <v>10035035</v>
      </c>
      <c r="E136" s="64"/>
      <c r="F136" s="64"/>
      <c r="G136" s="71"/>
      <c r="H136" s="71"/>
      <c r="I136" s="71"/>
      <c r="J136" s="71"/>
      <c r="K136" s="64"/>
      <c r="L136" s="112"/>
      <c r="M136" s="8"/>
      <c r="N136" s="87" t="s">
        <v>431</v>
      </c>
      <c r="O136" s="10">
        <v>2</v>
      </c>
      <c r="P136" s="10"/>
      <c r="Q136" s="11"/>
      <c r="R136" s="11" t="e">
        <f>VLOOKUP(Q136,[1]Sheet1!C$3:D$87,2,0)</f>
        <v>#N/A</v>
      </c>
      <c r="S136" s="134"/>
      <c r="Y136" s="50"/>
      <c r="Z136" s="50"/>
      <c r="AA136" s="50"/>
      <c r="AB136" s="50"/>
      <c r="AC136" s="50"/>
      <c r="AD136" s="118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</row>
    <row r="137" spans="1:41" ht="22.5" customHeight="1" x14ac:dyDescent="0.55000000000000004">
      <c r="A137" s="5"/>
      <c r="B137" s="52" t="s">
        <v>66</v>
      </c>
      <c r="C137" s="63"/>
      <c r="D137" s="64">
        <v>10035034</v>
      </c>
      <c r="E137" s="64"/>
      <c r="F137" s="64"/>
      <c r="G137" s="71"/>
      <c r="H137" s="71"/>
      <c r="I137" s="64"/>
      <c r="J137" s="64"/>
      <c r="K137" s="64"/>
      <c r="L137" s="101"/>
      <c r="M137" s="8"/>
      <c r="N137" s="87" t="s">
        <v>432</v>
      </c>
      <c r="O137" s="10">
        <v>2</v>
      </c>
      <c r="P137" s="10"/>
      <c r="Q137" s="11"/>
      <c r="R137" s="11" t="e">
        <f>VLOOKUP(Q137,[1]Sheet1!C$3:D$87,2,0)</f>
        <v>#N/A</v>
      </c>
      <c r="S137" s="134"/>
      <c r="Y137" s="50"/>
      <c r="Z137" s="50"/>
      <c r="AA137" s="50"/>
      <c r="AB137" s="50"/>
      <c r="AC137" s="50"/>
      <c r="AD137" s="118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</row>
    <row r="138" spans="1:41" ht="22.5" customHeight="1" x14ac:dyDescent="0.55000000000000004">
      <c r="A138" s="5"/>
      <c r="B138" s="52" t="s">
        <v>66</v>
      </c>
      <c r="C138" s="110"/>
      <c r="D138" s="64">
        <v>10035032</v>
      </c>
      <c r="E138" s="64"/>
      <c r="F138" s="64"/>
      <c r="G138" s="71"/>
      <c r="H138" s="71"/>
      <c r="I138" s="71"/>
      <c r="J138" s="71"/>
      <c r="K138" s="71"/>
      <c r="L138" s="112"/>
      <c r="M138" s="8"/>
      <c r="N138" s="87" t="s">
        <v>433</v>
      </c>
      <c r="O138" s="10">
        <v>2</v>
      </c>
      <c r="P138" s="10"/>
      <c r="Q138" s="11"/>
      <c r="R138" s="11" t="e">
        <f>VLOOKUP(Q138,[1]Sheet1!C$3:D$87,2,0)</f>
        <v>#N/A</v>
      </c>
      <c r="S138" s="134"/>
      <c r="Y138" s="50"/>
      <c r="Z138" s="50"/>
      <c r="AA138" s="50"/>
      <c r="AB138" s="50"/>
      <c r="AC138" s="50"/>
      <c r="AD138" s="118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</row>
    <row r="139" spans="1:41" ht="22.5" customHeight="1" x14ac:dyDescent="0.55000000000000004">
      <c r="A139" s="5"/>
      <c r="B139" s="52" t="s">
        <v>66</v>
      </c>
      <c r="C139" s="110"/>
      <c r="D139" s="64">
        <v>10034195</v>
      </c>
      <c r="E139" s="64"/>
      <c r="F139" s="64"/>
      <c r="G139" s="71"/>
      <c r="H139" s="71"/>
      <c r="I139" s="71"/>
      <c r="J139" s="71"/>
      <c r="K139" s="71"/>
      <c r="L139" s="112"/>
      <c r="M139" s="8"/>
      <c r="N139" s="87" t="str">
        <f>VLOOKUP(D139,'CPI27 (5)'!$D$106:$N$162,11,0)</f>
        <v>P002661 Hexagonal flat head rivet nut M6</v>
      </c>
      <c r="O139" s="10">
        <v>4</v>
      </c>
      <c r="P139" s="10"/>
      <c r="Q139" s="11"/>
      <c r="R139" s="11" t="e">
        <f>VLOOKUP(Q139,[1]Sheet1!C$3:D$87,2,0)</f>
        <v>#N/A</v>
      </c>
      <c r="S139" s="134"/>
      <c r="Y139" s="50"/>
      <c r="Z139" s="50"/>
      <c r="AA139" s="50"/>
      <c r="AB139" s="50"/>
      <c r="AC139" s="50"/>
      <c r="AD139" s="118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</row>
    <row r="140" spans="1:41" ht="22.5" customHeight="1" x14ac:dyDescent="0.55000000000000004">
      <c r="A140" s="5"/>
      <c r="B140" s="52" t="s">
        <v>66</v>
      </c>
      <c r="C140" s="110"/>
      <c r="D140" s="64">
        <v>10030481</v>
      </c>
      <c r="E140" s="64"/>
      <c r="F140" s="64"/>
      <c r="G140" s="71"/>
      <c r="H140" s="71"/>
      <c r="I140" s="71"/>
      <c r="J140" s="71"/>
      <c r="K140" s="71"/>
      <c r="L140" s="112"/>
      <c r="M140" s="8"/>
      <c r="N140" s="87" t="str">
        <f>VLOOKUP(D140,'CPI27 (5)'!$D$106:$N$162,11,0)</f>
        <v>P002669 Handle ear</v>
      </c>
      <c r="O140" s="10">
        <v>2</v>
      </c>
      <c r="P140" s="10"/>
      <c r="Q140" s="11"/>
      <c r="R140" s="11" t="e">
        <f>VLOOKUP(Q140,[1]Sheet1!C$3:D$87,2,0)</f>
        <v>#N/A</v>
      </c>
      <c r="S140" s="134"/>
      <c r="Y140" s="50"/>
      <c r="Z140" s="50"/>
      <c r="AA140" s="50"/>
      <c r="AB140" s="50"/>
      <c r="AC140" s="50"/>
      <c r="AD140" s="118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</row>
    <row r="141" spans="1:41" ht="22.5" customHeight="1" x14ac:dyDescent="0.55000000000000004">
      <c r="A141" s="5"/>
      <c r="B141" s="52" t="s">
        <v>66</v>
      </c>
      <c r="C141" s="110"/>
      <c r="D141" s="64">
        <v>10030482</v>
      </c>
      <c r="E141" s="64"/>
      <c r="F141" s="64"/>
      <c r="G141" s="71"/>
      <c r="H141" s="71"/>
      <c r="I141" s="71"/>
      <c r="J141" s="71"/>
      <c r="K141" s="71"/>
      <c r="L141" s="112"/>
      <c r="M141" s="8"/>
      <c r="N141" s="87" t="str">
        <f>VLOOKUP(D141,'CPI27 (5)'!$D$106:$N$162,11,0)</f>
        <v>P002670 Handle tube φ32×400</v>
      </c>
      <c r="O141" s="10">
        <v>1</v>
      </c>
      <c r="P141" s="10"/>
      <c r="Q141" s="11"/>
      <c r="R141" s="11" t="e">
        <f>VLOOKUP(Q141,[1]Sheet1!C$3:D$87,2,0)</f>
        <v>#N/A</v>
      </c>
      <c r="S141" s="134"/>
      <c r="Y141" s="50"/>
      <c r="Z141" s="50"/>
      <c r="AA141" s="50"/>
      <c r="AB141" s="50"/>
      <c r="AC141" s="50"/>
      <c r="AD141" s="118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</row>
    <row r="142" spans="1:41" ht="22.5" customHeight="1" x14ac:dyDescent="0.55000000000000004">
      <c r="A142" s="5"/>
      <c r="B142" s="52" t="s">
        <v>66</v>
      </c>
      <c r="C142" s="63"/>
      <c r="D142" s="64">
        <v>10030483</v>
      </c>
      <c r="E142" s="64"/>
      <c r="F142" s="64"/>
      <c r="G142" s="64"/>
      <c r="H142" s="64"/>
      <c r="I142" s="71"/>
      <c r="J142" s="64"/>
      <c r="K142" s="64"/>
      <c r="L142" s="101"/>
      <c r="M142" s="8"/>
      <c r="N142" s="87" t="str">
        <f>VLOOKUP(D142,'CPI27 (5)'!$D$106:$N$162,11,0)</f>
        <v>P002671 hexagonal half-thread bolt M6×50</v>
      </c>
      <c r="O142" s="10">
        <v>2</v>
      </c>
      <c r="P142" s="10"/>
      <c r="Q142" s="11"/>
      <c r="R142" s="11" t="e">
        <f>VLOOKUP(Q142,[1]Sheet1!C$3:D$87,2,0)</f>
        <v>#N/A</v>
      </c>
      <c r="S142" s="134"/>
      <c r="Y142" s="50"/>
      <c r="Z142" s="50"/>
      <c r="AA142" s="50"/>
      <c r="AB142" s="50"/>
      <c r="AC142" s="50"/>
      <c r="AD142" s="118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</row>
    <row r="143" spans="1:41" ht="22.5" customHeight="1" x14ac:dyDescent="0.55000000000000004">
      <c r="A143" s="5"/>
      <c r="B143" s="52" t="s">
        <v>66</v>
      </c>
      <c r="C143" s="110"/>
      <c r="D143" s="64">
        <v>20004974</v>
      </c>
      <c r="E143" s="64"/>
      <c r="F143" s="64"/>
      <c r="G143" s="71"/>
      <c r="H143" s="71"/>
      <c r="I143" s="71"/>
      <c r="J143" s="64"/>
      <c r="K143" s="64"/>
      <c r="L143" s="112"/>
      <c r="M143" s="8"/>
      <c r="N143" s="87" t="str">
        <f>VLOOKUP(D143,'CPI27 (5)'!$D$106:$N$162,11,0)</f>
        <v>PM040097 Red sealed bag 80x130</v>
      </c>
      <c r="O143" s="10">
        <v>2</v>
      </c>
      <c r="P143" s="10"/>
      <c r="Q143" s="11"/>
      <c r="R143" s="11" t="e">
        <f>VLOOKUP(Q143,[1]Sheet1!C$3:D$87,2,0)</f>
        <v>#N/A</v>
      </c>
      <c r="S143" s="134"/>
      <c r="Y143" s="50"/>
      <c r="Z143" s="50"/>
      <c r="AA143" s="50"/>
      <c r="AB143" s="50"/>
      <c r="AC143" s="50"/>
      <c r="AD143" s="118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</row>
    <row r="144" spans="1:41" ht="22.5" customHeight="1" x14ac:dyDescent="0.55000000000000004">
      <c r="A144" s="5"/>
      <c r="B144" s="52" t="s">
        <v>66</v>
      </c>
      <c r="C144" s="110"/>
      <c r="D144" s="64">
        <v>20004972</v>
      </c>
      <c r="E144" s="64"/>
      <c r="F144" s="64"/>
      <c r="G144" s="71"/>
      <c r="H144" s="71"/>
      <c r="I144" s="71"/>
      <c r="J144" s="64"/>
      <c r="K144" s="64"/>
      <c r="L144" s="112"/>
      <c r="M144" s="8"/>
      <c r="N144" s="87" t="str">
        <f>VLOOKUP(D144,'CPI27 (5)'!$D$106:$N$162,11,0)</f>
        <v>PM040011 Plastic bag 200x600</v>
      </c>
      <c r="O144" s="10">
        <v>1</v>
      </c>
      <c r="P144" s="10"/>
      <c r="Q144" s="11"/>
      <c r="R144" s="11" t="e">
        <f>VLOOKUP(Q144,[1]Sheet1!C$3:D$87,2,0)</f>
        <v>#N/A</v>
      </c>
      <c r="S144" s="134"/>
      <c r="Y144" s="50"/>
      <c r="Z144" s="50"/>
      <c r="AA144" s="50"/>
      <c r="AB144" s="50"/>
      <c r="AC144" s="50"/>
      <c r="AD144" s="118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</row>
    <row r="145" spans="1:41" ht="22.5" customHeight="1" x14ac:dyDescent="0.55000000000000004">
      <c r="A145" s="5"/>
      <c r="B145" s="52" t="s">
        <v>66</v>
      </c>
      <c r="C145" s="63"/>
      <c r="D145" s="64">
        <v>20004087</v>
      </c>
      <c r="E145" s="64"/>
      <c r="F145" s="64"/>
      <c r="G145" s="71"/>
      <c r="H145" s="64"/>
      <c r="I145" s="64"/>
      <c r="J145" s="64"/>
      <c r="K145" s="114"/>
      <c r="L145" s="101"/>
      <c r="M145" s="8"/>
      <c r="N145" s="87" t="s">
        <v>99</v>
      </c>
      <c r="O145" s="10">
        <v>0.2</v>
      </c>
      <c r="P145" s="10"/>
      <c r="Q145" s="11"/>
      <c r="R145" s="11" t="e">
        <f>VLOOKUP(Q145,[1]Sheet1!C$3:D$87,2,0)</f>
        <v>#N/A</v>
      </c>
      <c r="S145" s="134"/>
      <c r="Y145" s="50"/>
      <c r="Z145" s="50"/>
      <c r="AA145" s="50"/>
      <c r="AB145" s="50"/>
      <c r="AC145" s="50"/>
      <c r="AD145" s="118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</row>
    <row r="146" spans="1:41" ht="22.5" customHeight="1" x14ac:dyDescent="0.55000000000000004">
      <c r="A146" s="5"/>
      <c r="B146" s="52" t="s">
        <v>66</v>
      </c>
      <c r="C146" s="63"/>
      <c r="D146" s="64">
        <v>20004998</v>
      </c>
      <c r="E146" s="64"/>
      <c r="F146" s="64"/>
      <c r="G146" s="71"/>
      <c r="H146" s="114"/>
      <c r="I146" s="114"/>
      <c r="J146" s="114"/>
      <c r="K146" s="64"/>
      <c r="L146" s="101"/>
      <c r="M146" s="8"/>
      <c r="N146" s="87" t="str">
        <f>VLOOKUP(D146,'CPI27 (5)'!$D$106:$N$162,11,0)</f>
        <v>PM990004 Black nylon rope</v>
      </c>
      <c r="O146" s="10">
        <v>1</v>
      </c>
      <c r="P146" s="10"/>
      <c r="Q146" s="11"/>
      <c r="R146" s="11" t="e">
        <f>VLOOKUP(Q146,[1]Sheet1!C$3:D$87,2,0)</f>
        <v>#N/A</v>
      </c>
      <c r="S146" s="134"/>
      <c r="Y146" s="50"/>
      <c r="Z146" s="50"/>
      <c r="AA146" s="50"/>
      <c r="AB146" s="50"/>
      <c r="AC146" s="50"/>
      <c r="AD146" s="118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</row>
    <row r="147" spans="1:41" ht="22.5" customHeight="1" x14ac:dyDescent="0.55000000000000004">
      <c r="A147" s="5"/>
      <c r="B147" s="52" t="s">
        <v>66</v>
      </c>
      <c r="C147" s="110"/>
      <c r="D147" s="64">
        <v>20004973</v>
      </c>
      <c r="E147" s="64"/>
      <c r="F147" s="71"/>
      <c r="G147" s="64"/>
      <c r="H147" s="64"/>
      <c r="I147" s="64"/>
      <c r="J147" s="64"/>
      <c r="K147" s="64"/>
      <c r="L147" s="112"/>
      <c r="M147" s="8"/>
      <c r="N147" s="87" t="str">
        <f>VLOOKUP(D147,'CPI27 (5)'!$D$106:$N$162,11,0)</f>
        <v>PM040095 Sealed bag 70x80</v>
      </c>
      <c r="O147" s="10">
        <v>1</v>
      </c>
      <c r="P147" s="10"/>
      <c r="Q147" s="11"/>
      <c r="R147" s="11" t="e">
        <f>VLOOKUP(Q147,[1]Sheet1!C$3:D$87,2,0)</f>
        <v>#N/A</v>
      </c>
      <c r="S147" s="134"/>
      <c r="Y147" s="50"/>
      <c r="Z147" s="50"/>
      <c r="AA147" s="50"/>
      <c r="AB147" s="50"/>
      <c r="AC147" s="50"/>
      <c r="AD147" s="118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</row>
    <row r="148" spans="1:41" ht="22.5" customHeight="1" x14ac:dyDescent="0.55000000000000004">
      <c r="A148" s="5"/>
      <c r="B148" s="52" t="s">
        <v>66</v>
      </c>
      <c r="C148" s="110"/>
      <c r="D148" s="71">
        <v>20005026</v>
      </c>
      <c r="E148" s="64"/>
      <c r="F148" s="114"/>
      <c r="G148" s="114"/>
      <c r="H148" s="114"/>
      <c r="I148" s="64"/>
      <c r="J148" s="114"/>
      <c r="K148" s="114"/>
      <c r="L148" s="112"/>
      <c r="M148" s="8"/>
      <c r="N148" s="87" t="str">
        <f>VLOOKUP(D148,'CPI27 (5)'!$D$106:$N$162,11,0)</f>
        <v>PM060101 PVC pad 566x494x2</v>
      </c>
      <c r="O148" s="10">
        <v>7</v>
      </c>
      <c r="P148" s="10"/>
      <c r="Q148" s="11"/>
      <c r="R148" s="11" t="e">
        <f>VLOOKUP(Q148,[1]Sheet1!C$3:D$87,2,0)</f>
        <v>#N/A</v>
      </c>
      <c r="S148" s="134"/>
      <c r="Y148" s="50"/>
      <c r="Z148" s="50"/>
      <c r="AA148" s="50"/>
      <c r="AB148" s="50"/>
      <c r="AC148" s="50"/>
      <c r="AD148" s="118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</row>
    <row r="149" spans="1:41" ht="22.5" customHeight="1" x14ac:dyDescent="0.55000000000000004">
      <c r="A149" s="5"/>
      <c r="B149" s="52" t="s">
        <v>66</v>
      </c>
      <c r="C149" s="63"/>
      <c r="D149" s="64">
        <v>10030485</v>
      </c>
      <c r="E149" s="114"/>
      <c r="F149" s="64"/>
      <c r="G149" s="114"/>
      <c r="H149" s="114"/>
      <c r="I149" s="64"/>
      <c r="J149" s="114"/>
      <c r="K149" s="114"/>
      <c r="L149" s="101"/>
      <c r="M149" s="8"/>
      <c r="N149" s="87" t="str">
        <f>VLOOKUP(D149,'CPI27 (5)'!$D$106:$N$162,11,0)</f>
        <v>P002694 Rubber mat 675x551x2</v>
      </c>
      <c r="O149" s="10">
        <v>1</v>
      </c>
      <c r="P149" s="10"/>
      <c r="Q149" s="11"/>
      <c r="R149" s="11" t="e">
        <f>VLOOKUP(Q149,[1]Sheet1!C$3:D$87,2,0)</f>
        <v>#N/A</v>
      </c>
      <c r="S149" s="134"/>
      <c r="Y149" s="50"/>
      <c r="Z149" s="50"/>
      <c r="AA149" s="50"/>
      <c r="AB149" s="50"/>
      <c r="AC149" s="50"/>
      <c r="AD149" s="118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</row>
    <row r="150" spans="1:41" ht="22.5" customHeight="1" x14ac:dyDescent="0.55000000000000004">
      <c r="A150" s="5"/>
      <c r="B150" s="52" t="s">
        <v>66</v>
      </c>
      <c r="C150" s="63"/>
      <c r="D150" s="64">
        <v>20004241</v>
      </c>
      <c r="E150" s="114"/>
      <c r="F150" s="114"/>
      <c r="G150" s="64"/>
      <c r="H150" s="114"/>
      <c r="I150" s="64"/>
      <c r="J150" s="114"/>
      <c r="K150" s="114"/>
      <c r="L150" s="101"/>
      <c r="M150" s="8"/>
      <c r="N150" s="87" t="str">
        <f>VLOOKUP(D150,'CPI27 (5)'!$D$106:$N$162,11,0)</f>
        <v>P001106 Rubber trademark U.S.GENERAL</v>
      </c>
      <c r="O150" s="10">
        <v>1</v>
      </c>
      <c r="P150" s="10"/>
      <c r="Q150" s="11"/>
      <c r="R150" s="11" t="e">
        <f>VLOOKUP(Q150,[1]Sheet1!C$3:D$87,2,0)</f>
        <v>#N/A</v>
      </c>
      <c r="S150" s="134"/>
      <c r="Y150" s="50"/>
      <c r="Z150" s="50"/>
      <c r="AA150" s="50"/>
      <c r="AB150" s="50"/>
      <c r="AC150" s="50"/>
      <c r="AD150" s="118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</row>
    <row r="151" spans="1:41" ht="22.5" customHeight="1" x14ac:dyDescent="0.55000000000000004">
      <c r="A151" s="5"/>
      <c r="B151" s="52" t="s">
        <v>66</v>
      </c>
      <c r="C151" s="63"/>
      <c r="D151" s="64">
        <v>20004981</v>
      </c>
      <c r="E151" s="114"/>
      <c r="F151" s="114"/>
      <c r="G151" s="114"/>
      <c r="H151" s="64"/>
      <c r="I151" s="64"/>
      <c r="J151" s="114"/>
      <c r="K151" s="114"/>
      <c r="L151" s="101"/>
      <c r="M151" s="8"/>
      <c r="N151" s="87" t="str">
        <f>VLOOKUP(D151,'CPI27 (5)'!$D$106:$N$162,11,0)</f>
        <v>P003300 Rubber trademark SERIES3</v>
      </c>
      <c r="O151" s="10">
        <v>1</v>
      </c>
      <c r="P151" s="10"/>
      <c r="Q151" s="11"/>
      <c r="R151" s="11" t="e">
        <f>VLOOKUP(Q151,[1]Sheet1!C$3:D$87,2,0)</f>
        <v>#N/A</v>
      </c>
      <c r="S151" s="134"/>
      <c r="Y151" s="50"/>
      <c r="Z151" s="50"/>
      <c r="AA151" s="50"/>
      <c r="AB151" s="50"/>
      <c r="AC151" s="50"/>
      <c r="AD151" s="118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</row>
    <row r="152" spans="1:41" ht="22.5" customHeight="1" x14ac:dyDescent="0.55000000000000004">
      <c r="A152" s="5"/>
      <c r="B152" s="52" t="s">
        <v>66</v>
      </c>
      <c r="C152" s="63"/>
      <c r="D152" s="64">
        <v>20004937</v>
      </c>
      <c r="E152" s="114"/>
      <c r="F152" s="64"/>
      <c r="G152" s="114"/>
      <c r="H152" s="114"/>
      <c r="I152" s="64"/>
      <c r="J152" s="114"/>
      <c r="K152" s="114"/>
      <c r="L152" s="101"/>
      <c r="M152" s="8"/>
      <c r="N152" s="87" t="str">
        <f>VLOOKUP(D152,'CPI27 (5)'!$D$106:$N$162,11,0)</f>
        <v>PM030252 TC-2707TSR five-sided carton</v>
      </c>
      <c r="O152" s="10">
        <v>1</v>
      </c>
      <c r="P152" s="10"/>
      <c r="Q152" s="11"/>
      <c r="R152" s="11" t="e">
        <f>VLOOKUP(Q152,[1]Sheet1!C$3:D$87,2,0)</f>
        <v>#N/A</v>
      </c>
      <c r="S152" s="134"/>
      <c r="Y152" s="50"/>
      <c r="Z152" s="50"/>
      <c r="AA152" s="50"/>
      <c r="AB152" s="50"/>
      <c r="AC152" s="50"/>
      <c r="AD152" s="118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</row>
    <row r="153" spans="1:41" ht="22.5" customHeight="1" x14ac:dyDescent="0.55000000000000004">
      <c r="A153" s="5"/>
      <c r="B153" s="52" t="s">
        <v>66</v>
      </c>
      <c r="C153" s="63"/>
      <c r="D153" s="64">
        <v>20004941</v>
      </c>
      <c r="E153" s="114"/>
      <c r="F153" s="64"/>
      <c r="G153" s="64"/>
      <c r="H153" s="114"/>
      <c r="I153" s="64"/>
      <c r="J153" s="114"/>
      <c r="K153" s="114"/>
      <c r="L153" s="101"/>
      <c r="M153" s="8"/>
      <c r="N153" s="87" t="str">
        <f>VLOOKUP(D153,'CPI27 (5)'!$D$106:$N$162,11,0)</f>
        <v>PM036063 Floor cover carton</v>
      </c>
      <c r="O153" s="10">
        <v>1</v>
      </c>
      <c r="P153" s="10"/>
      <c r="Q153" s="11"/>
      <c r="R153" s="11" t="e">
        <f>VLOOKUP(Q153,[1]Sheet1!C$3:D$87,2,0)</f>
        <v>#N/A</v>
      </c>
      <c r="S153" s="134"/>
      <c r="Y153" s="50"/>
      <c r="Z153" s="50"/>
      <c r="AA153" s="50"/>
      <c r="AB153" s="50"/>
      <c r="AC153" s="50"/>
      <c r="AD153" s="118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</row>
    <row r="154" spans="1:41" ht="22.5" customHeight="1" x14ac:dyDescent="0.55000000000000004">
      <c r="A154" s="5"/>
      <c r="B154" s="52" t="s">
        <v>66</v>
      </c>
      <c r="C154" s="63"/>
      <c r="D154" s="64">
        <v>20004290</v>
      </c>
      <c r="E154" s="114"/>
      <c r="F154" s="114"/>
      <c r="G154" s="64"/>
      <c r="H154" s="64"/>
      <c r="I154" s="64"/>
      <c r="J154" s="114"/>
      <c r="K154" s="114"/>
      <c r="L154" s="101"/>
      <c r="M154" s="8"/>
      <c r="N154" s="87" t="str">
        <f>VLOOKUP(D154,'CPI27 (5)'!$D$106:$N$162,11,0)</f>
        <v>P002758 Foam edge guard 912x50x50</v>
      </c>
      <c r="O154" s="10">
        <v>4</v>
      </c>
      <c r="P154" s="10"/>
      <c r="Q154" s="11"/>
      <c r="R154" s="11" t="e">
        <f>VLOOKUP(Q154,[1]Sheet1!C$3:D$87,2,0)</f>
        <v>#N/A</v>
      </c>
      <c r="S154" s="134"/>
      <c r="Y154" s="50"/>
      <c r="Z154" s="50"/>
      <c r="AA154" s="50"/>
      <c r="AB154" s="50"/>
      <c r="AC154" s="50"/>
      <c r="AD154" s="118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</row>
    <row r="155" spans="1:41" ht="22.5" customHeight="1" x14ac:dyDescent="0.55000000000000004">
      <c r="A155" s="5"/>
      <c r="B155" s="52" t="s">
        <v>66</v>
      </c>
      <c r="C155" s="63"/>
      <c r="D155" s="64">
        <v>20004957</v>
      </c>
      <c r="E155" s="114"/>
      <c r="F155" s="64"/>
      <c r="G155" s="114"/>
      <c r="H155" s="114"/>
      <c r="I155" s="64"/>
      <c r="J155" s="114"/>
      <c r="K155" s="114"/>
      <c r="L155" s="101"/>
      <c r="M155" s="8"/>
      <c r="N155" s="87" t="str">
        <f>VLOOKUP(D155,'CPI27 (5)'!$D$106:$N$162,11,0)</f>
        <v>PM050293 Foam board 615x912x20</v>
      </c>
      <c r="O155" s="10">
        <v>2</v>
      </c>
      <c r="P155" s="10"/>
      <c r="Q155" s="11"/>
      <c r="R155" s="11" t="e">
        <f>VLOOKUP(Q155,[1]Sheet1!C$3:D$87,2,0)</f>
        <v>#N/A</v>
      </c>
      <c r="S155" s="134"/>
      <c r="Y155" s="50"/>
      <c r="Z155" s="50"/>
      <c r="AA155" s="50"/>
      <c r="AB155" s="50"/>
      <c r="AC155" s="50"/>
      <c r="AD155" s="118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</row>
    <row r="156" spans="1:41" ht="22.5" customHeight="1" x14ac:dyDescent="0.55000000000000004">
      <c r="A156" s="5"/>
      <c r="B156" s="52" t="s">
        <v>66</v>
      </c>
      <c r="C156" s="63"/>
      <c r="D156" s="64">
        <v>20004958</v>
      </c>
      <c r="E156" s="114"/>
      <c r="F156" s="114"/>
      <c r="G156" s="114"/>
      <c r="H156" s="114"/>
      <c r="I156" s="64"/>
      <c r="J156" s="114"/>
      <c r="K156" s="114"/>
      <c r="L156" s="101"/>
      <c r="M156" s="8"/>
      <c r="N156" s="87" t="str">
        <f>VLOOKUP(D156,'CPI27 (5)'!$D$106:$N$162,11,0)</f>
        <v>PM050294 Foam board 492x912x20</v>
      </c>
      <c r="O156" s="10">
        <v>2</v>
      </c>
      <c r="P156" s="10"/>
      <c r="Q156" s="11"/>
      <c r="R156" s="11" t="e">
        <f>VLOOKUP(Q156,[1]Sheet1!C$3:D$87,2,0)</f>
        <v>#N/A</v>
      </c>
      <c r="S156" s="134"/>
      <c r="Y156" s="50"/>
      <c r="Z156" s="50"/>
      <c r="AA156" s="50"/>
      <c r="AB156" s="50"/>
      <c r="AC156" s="50"/>
      <c r="AD156" s="118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</row>
    <row r="157" spans="1:41" ht="22.5" customHeight="1" x14ac:dyDescent="0.55000000000000004">
      <c r="A157" s="5"/>
      <c r="B157" s="52" t="s">
        <v>66</v>
      </c>
      <c r="C157" s="63"/>
      <c r="D157" s="64">
        <v>20004959</v>
      </c>
      <c r="E157" s="64"/>
      <c r="F157" s="114"/>
      <c r="G157" s="114"/>
      <c r="H157" s="114"/>
      <c r="I157" s="64"/>
      <c r="J157" s="114"/>
      <c r="K157" s="114"/>
      <c r="L157" s="101"/>
      <c r="M157" s="8"/>
      <c r="N157" s="87" t="str">
        <f>VLOOKUP(D157,'CPI27 (5)'!$D$106:$N$162,11,0)</f>
        <v>PM050295 Foam board 670x535x20</v>
      </c>
      <c r="O157" s="10">
        <v>2</v>
      </c>
      <c r="P157" s="10"/>
      <c r="Q157" s="11"/>
      <c r="R157" s="11" t="e">
        <f>VLOOKUP(Q157,[1]Sheet1!C$3:D$87,2,0)</f>
        <v>#N/A</v>
      </c>
      <c r="S157" s="134"/>
      <c r="Y157" s="50"/>
      <c r="Z157" s="50"/>
      <c r="AA157" s="50"/>
      <c r="AB157" s="50"/>
      <c r="AC157" s="50"/>
      <c r="AD157" s="118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</row>
    <row r="158" spans="1:41" ht="22.5" customHeight="1" x14ac:dyDescent="0.55000000000000004">
      <c r="A158" s="5"/>
      <c r="B158" s="52" t="s">
        <v>66</v>
      </c>
      <c r="C158" s="63"/>
      <c r="D158" s="64">
        <v>20004977</v>
      </c>
      <c r="E158" s="71"/>
      <c r="F158" s="64"/>
      <c r="G158" s="114"/>
      <c r="H158" s="114"/>
      <c r="I158" s="64"/>
      <c r="J158" s="64"/>
      <c r="K158" s="114"/>
      <c r="L158" s="101"/>
      <c r="M158" s="8"/>
      <c r="N158" s="87" t="str">
        <f>VLOOKUP(D158,'CPI27 (5)'!$D$106:$N$162,11,0)</f>
        <v>PM040150 Plastic bag 1500x1700</v>
      </c>
      <c r="O158" s="10">
        <v>1</v>
      </c>
      <c r="P158" s="10"/>
      <c r="Q158" s="11"/>
      <c r="R158" s="11" t="e">
        <f>VLOOKUP(Q158,[1]Sheet1!C$3:D$87,2,0)</f>
        <v>#N/A</v>
      </c>
      <c r="S158" s="134"/>
      <c r="Y158" s="50"/>
      <c r="Z158" s="50"/>
      <c r="AA158" s="50"/>
      <c r="AB158" s="50"/>
      <c r="AC158" s="50"/>
      <c r="AD158" s="118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</row>
    <row r="159" spans="1:41" ht="22.5" customHeight="1" x14ac:dyDescent="0.55000000000000004">
      <c r="A159" s="5"/>
      <c r="B159" s="52" t="s">
        <v>66</v>
      </c>
      <c r="C159" s="63"/>
      <c r="D159" s="64">
        <v>20004296</v>
      </c>
      <c r="E159" s="71"/>
      <c r="F159" s="114"/>
      <c r="G159" s="64"/>
      <c r="H159" s="64"/>
      <c r="I159" s="64"/>
      <c r="J159" s="64"/>
      <c r="K159" s="114"/>
      <c r="L159" s="101"/>
      <c r="M159" s="8"/>
      <c r="N159" s="87" t="str">
        <f>VLOOKUP(D159,'CPI27 (5)'!$D$106:$N$162,11,0)</f>
        <v>P002759  Carton with casters</v>
      </c>
      <c r="O159" s="10">
        <v>1</v>
      </c>
      <c r="P159" s="10"/>
      <c r="Q159" s="11"/>
      <c r="R159" s="11" t="e">
        <f>VLOOKUP(Q159,[1]Sheet1!C$3:D$87,2,0)</f>
        <v>#N/A</v>
      </c>
      <c r="S159" s="134"/>
      <c r="Y159" s="50"/>
      <c r="Z159" s="50"/>
      <c r="AA159" s="50"/>
      <c r="AB159" s="50"/>
      <c r="AC159" s="50"/>
      <c r="AD159" s="118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</row>
    <row r="160" spans="1:41" ht="22.5" customHeight="1" x14ac:dyDescent="0.55000000000000004">
      <c r="A160" s="5"/>
      <c r="B160" s="52" t="s">
        <v>66</v>
      </c>
      <c r="C160" s="63"/>
      <c r="D160" s="64">
        <v>20004954</v>
      </c>
      <c r="E160" s="114"/>
      <c r="F160" s="64"/>
      <c r="G160" s="114"/>
      <c r="H160" s="114"/>
      <c r="I160" s="114"/>
      <c r="J160" s="64"/>
      <c r="K160" s="114"/>
      <c r="L160" s="101"/>
      <c r="M160" s="8"/>
      <c r="N160" s="87" t="str">
        <f>VLOOKUP(D160,'CPI27 (5)'!$D$106:$N$162,11,0)</f>
        <v>PM050227 EPE foam 600x500x1</v>
      </c>
      <c r="O160" s="10">
        <v>1</v>
      </c>
      <c r="P160" s="10"/>
      <c r="Q160" s="11"/>
      <c r="R160" s="11" t="e">
        <f>VLOOKUP(Q160,[1]Sheet1!C$3:D$87,2,0)</f>
        <v>#N/A</v>
      </c>
      <c r="S160" s="134"/>
      <c r="Y160" s="50"/>
      <c r="Z160" s="50"/>
      <c r="AA160" s="50"/>
      <c r="AB160" s="50"/>
      <c r="AC160" s="50"/>
      <c r="AD160" s="118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</row>
    <row r="161" spans="1:41" ht="22.5" customHeight="1" x14ac:dyDescent="0.55000000000000004">
      <c r="A161" s="5"/>
      <c r="B161" s="52" t="s">
        <v>66</v>
      </c>
      <c r="C161" s="63"/>
      <c r="D161" s="64">
        <v>20005001</v>
      </c>
      <c r="E161" s="114"/>
      <c r="F161" s="64"/>
      <c r="G161" s="64"/>
      <c r="H161" s="114"/>
      <c r="I161" s="114"/>
      <c r="J161" s="64"/>
      <c r="K161" s="114"/>
      <c r="L161" s="101"/>
      <c r="M161" s="8"/>
      <c r="N161" s="87" t="str">
        <f>VLOOKUP(D161,'CPI27 (5)'!$D$106:$N$162,11,0)</f>
        <v>PM090140 TC-2707TSR English manual</v>
      </c>
      <c r="O161" s="10">
        <v>1</v>
      </c>
      <c r="P161" s="10"/>
      <c r="Q161" s="11"/>
      <c r="R161" s="11" t="e">
        <f>VLOOKUP(Q161,[1]Sheet1!C$3:D$87,2,0)</f>
        <v>#N/A</v>
      </c>
      <c r="S161" s="134"/>
      <c r="Y161" s="50"/>
      <c r="Z161" s="50"/>
      <c r="AA161" s="50"/>
      <c r="AB161" s="50"/>
      <c r="AC161" s="50"/>
      <c r="AD161" s="118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</row>
    <row r="162" spans="1:41" ht="22.5" customHeight="1" x14ac:dyDescent="0.55000000000000004">
      <c r="A162" s="5"/>
      <c r="B162" s="52" t="s">
        <v>66</v>
      </c>
      <c r="C162" s="63"/>
      <c r="D162" s="64">
        <v>20004988</v>
      </c>
      <c r="E162" s="114"/>
      <c r="F162" s="114"/>
      <c r="G162" s="64"/>
      <c r="H162" s="64"/>
      <c r="I162" s="114"/>
      <c r="J162" s="64"/>
      <c r="K162" s="114"/>
      <c r="L162" s="101"/>
      <c r="M162" s="8"/>
      <c r="N162" s="87" t="str">
        <f>VLOOKUP(D162,'CPI27 (5)'!$D$106:$N$162,11,0)</f>
        <v>PM080428 TC-2707TSR large warning label</v>
      </c>
      <c r="O162" s="10">
        <v>1</v>
      </c>
      <c r="P162" s="10"/>
      <c r="Q162" s="11"/>
      <c r="R162" s="11" t="e">
        <f>VLOOKUP(Q162,[1]Sheet1!C$3:D$87,2,0)</f>
        <v>#N/A</v>
      </c>
      <c r="S162" s="134"/>
      <c r="Y162" s="50"/>
      <c r="Z162" s="50"/>
      <c r="AA162" s="50"/>
      <c r="AB162" s="50"/>
      <c r="AC162" s="50"/>
      <c r="AD162" s="118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</row>
    <row r="163" spans="1:41" ht="22.5" customHeight="1" x14ac:dyDescent="0.55000000000000004">
      <c r="A163" s="5"/>
      <c r="B163" s="52" t="s">
        <v>66</v>
      </c>
      <c r="C163" s="63"/>
      <c r="D163" s="64">
        <v>20004989</v>
      </c>
      <c r="E163" s="114"/>
      <c r="F163" s="64"/>
      <c r="G163" s="114"/>
      <c r="H163" s="114"/>
      <c r="I163" s="114"/>
      <c r="J163" s="64"/>
      <c r="K163" s="114"/>
      <c r="L163" s="101"/>
      <c r="M163" s="8"/>
      <c r="N163" s="87" t="str">
        <f>VLOOKUP(D163,'CPI27 (5)'!$D$106:$N$162,11,0)</f>
        <v>PM080429 TC-2707TSR color sticker</v>
      </c>
      <c r="O163" s="10">
        <v>4</v>
      </c>
      <c r="P163" s="10"/>
      <c r="Q163" s="11"/>
      <c r="R163" s="11" t="e">
        <f>VLOOKUP(Q163,[1]Sheet1!C$3:D$87,2,0)</f>
        <v>#N/A</v>
      </c>
      <c r="S163" s="134"/>
      <c r="Y163" s="50"/>
      <c r="Z163" s="50"/>
      <c r="AA163" s="50"/>
      <c r="AB163" s="50"/>
      <c r="AC163" s="50"/>
      <c r="AD163" s="118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</row>
    <row r="164" spans="1:41" ht="22.5" customHeight="1" x14ac:dyDescent="0.55000000000000004">
      <c r="A164" s="5"/>
      <c r="B164" s="52" t="s">
        <v>66</v>
      </c>
      <c r="C164" s="63"/>
      <c r="D164" s="64">
        <v>20004982</v>
      </c>
      <c r="E164" s="114"/>
      <c r="F164" s="64"/>
      <c r="G164" s="64"/>
      <c r="H164" s="114"/>
      <c r="I164" s="114"/>
      <c r="J164" s="64"/>
      <c r="K164" s="114"/>
      <c r="L164" s="101"/>
      <c r="M164" s="8"/>
      <c r="N164" s="87" t="str">
        <f>VLOOKUP(D164,'CPI27 (5)'!$D$106:$N$162,11,0)</f>
        <v>PM080101 Warning label</v>
      </c>
      <c r="O164" s="10">
        <v>2</v>
      </c>
      <c r="P164" s="10"/>
      <c r="Q164" s="11"/>
      <c r="R164" s="11" t="e">
        <f>VLOOKUP(Q164,[1]Sheet1!C$3:D$87,2,0)</f>
        <v>#N/A</v>
      </c>
      <c r="S164" s="134"/>
      <c r="Y164" s="50"/>
      <c r="Z164" s="50"/>
      <c r="AA164" s="50"/>
      <c r="AB164" s="50"/>
      <c r="AC164" s="50"/>
      <c r="AD164" s="118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</row>
    <row r="165" spans="1:41" ht="22.5" customHeight="1" x14ac:dyDescent="0.55000000000000004">
      <c r="A165" s="5"/>
      <c r="B165" s="52" t="s">
        <v>66</v>
      </c>
      <c r="C165" s="63"/>
      <c r="D165" s="64">
        <v>20004985</v>
      </c>
      <c r="E165" s="114"/>
      <c r="F165" s="114"/>
      <c r="G165" s="114"/>
      <c r="H165" s="114"/>
      <c r="I165" s="114"/>
      <c r="J165" s="113"/>
      <c r="K165" s="114"/>
      <c r="L165" s="101"/>
      <c r="M165" s="8"/>
      <c r="N165" s="87" t="str">
        <f>VLOOKUP(D165,'CPI27 (5)'!$D$106:$N$162,11,0)</f>
        <v>PM080420 Carton tracking code label</v>
      </c>
      <c r="O165" s="10">
        <v>4</v>
      </c>
      <c r="P165" s="10"/>
      <c r="Q165" s="11"/>
      <c r="R165" s="11" t="e">
        <f>VLOOKUP(Q165,[1]Sheet1!C$3:D$87,2,0)</f>
        <v>#N/A</v>
      </c>
      <c r="S165" s="134"/>
      <c r="Y165" s="50"/>
      <c r="Z165" s="50"/>
      <c r="AA165" s="50"/>
      <c r="AB165" s="50"/>
      <c r="AC165" s="50"/>
      <c r="AD165" s="118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</row>
    <row r="166" spans="1:41" ht="22.5" customHeight="1" x14ac:dyDescent="0.55000000000000004">
      <c r="A166" s="5"/>
      <c r="B166" s="52" t="s">
        <v>66</v>
      </c>
      <c r="C166" s="63"/>
      <c r="D166" s="64">
        <v>20004947</v>
      </c>
      <c r="E166" s="64"/>
      <c r="F166" s="64"/>
      <c r="G166" s="114"/>
      <c r="H166" s="64"/>
      <c r="I166" s="114"/>
      <c r="J166" s="64"/>
      <c r="K166" s="114"/>
      <c r="L166" s="101"/>
      <c r="M166" s="8"/>
      <c r="N166" s="87" t="str">
        <f>VLOOKUP(D166,'CPI27 (5)'!$D$106:$N$162,11,0)</f>
        <v>PM080430 Carton mark</v>
      </c>
      <c r="O166" s="10">
        <v>2</v>
      </c>
      <c r="P166" s="10"/>
      <c r="Q166" s="11"/>
      <c r="R166" s="11" t="e">
        <f>VLOOKUP(Q166,[1]Sheet1!C$3:D$87,2,0)</f>
        <v>#N/A</v>
      </c>
      <c r="S166" s="134"/>
      <c r="Y166" s="50"/>
      <c r="Z166" s="50"/>
      <c r="AA166" s="50"/>
      <c r="AB166" s="50"/>
      <c r="AC166" s="50"/>
      <c r="AD166" s="118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</row>
    <row r="167" spans="1:41" ht="22.5" customHeight="1" x14ac:dyDescent="0.55000000000000004">
      <c r="A167" s="5"/>
      <c r="B167" s="52" t="s">
        <v>66</v>
      </c>
      <c r="C167" s="63"/>
      <c r="D167" s="64">
        <v>20005152</v>
      </c>
      <c r="E167" s="64"/>
      <c r="F167" s="64"/>
      <c r="G167" s="64"/>
      <c r="H167" s="64"/>
      <c r="I167" s="64"/>
      <c r="J167" s="64"/>
      <c r="K167" s="114"/>
      <c r="L167" s="101"/>
      <c r="M167" s="8"/>
      <c r="N167" s="87" t="s">
        <v>451</v>
      </c>
      <c r="O167" s="10">
        <v>11</v>
      </c>
      <c r="P167" s="10"/>
      <c r="Q167" s="11"/>
      <c r="R167" s="11" t="e">
        <f>VLOOKUP(Q167,[1]Sheet1!C$3:D$87,2,0)</f>
        <v>#N/A</v>
      </c>
      <c r="S167" s="134"/>
      <c r="Y167" s="50"/>
      <c r="Z167" s="50"/>
      <c r="AA167" s="50"/>
      <c r="AB167" s="50"/>
      <c r="AC167" s="50"/>
      <c r="AD167" s="118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</row>
    <row r="168" spans="1:41" ht="22.5" customHeight="1" x14ac:dyDescent="0.55000000000000004">
      <c r="A168" s="5"/>
      <c r="B168" s="52" t="s">
        <v>66</v>
      </c>
      <c r="C168" s="63"/>
      <c r="D168" s="64">
        <v>20004089</v>
      </c>
      <c r="E168" s="64"/>
      <c r="F168" s="64"/>
      <c r="G168" s="64"/>
      <c r="H168" s="64"/>
      <c r="I168" s="64"/>
      <c r="J168" s="64"/>
      <c r="K168" s="114"/>
      <c r="L168" s="101"/>
      <c r="M168" s="8"/>
      <c r="N168" s="87" t="s">
        <v>450</v>
      </c>
      <c r="O168" s="10">
        <v>2.5</v>
      </c>
      <c r="P168" s="10"/>
      <c r="Q168" s="11"/>
      <c r="R168" s="11" t="e">
        <f>VLOOKUP(Q168,[1]Sheet1!C$3:D$87,2,0)</f>
        <v>#N/A</v>
      </c>
      <c r="S168" s="134"/>
      <c r="Y168" s="50"/>
      <c r="Z168" s="50"/>
      <c r="AA168" s="50"/>
      <c r="AB168" s="50"/>
      <c r="AC168" s="50"/>
      <c r="AD168" s="118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</row>
    <row r="169" spans="1:41" ht="22.5" customHeight="1" x14ac:dyDescent="0.55000000000000004">
      <c r="A169" s="5"/>
      <c r="B169" s="52" t="s">
        <v>66</v>
      </c>
      <c r="C169" s="63"/>
      <c r="D169" s="64">
        <v>10034961</v>
      </c>
      <c r="E169" s="114"/>
      <c r="F169" s="114"/>
      <c r="G169" s="114"/>
      <c r="H169" s="114"/>
      <c r="I169" s="114"/>
      <c r="J169" s="113"/>
      <c r="K169" s="114"/>
      <c r="L169" s="101"/>
      <c r="M169" s="8"/>
      <c r="N169" s="87" t="s">
        <v>414</v>
      </c>
      <c r="O169" s="10">
        <f>1/40</f>
        <v>2.5000000000000001E-2</v>
      </c>
      <c r="P169" s="10"/>
      <c r="Q169" s="11"/>
      <c r="R169" s="11" t="e">
        <f>VLOOKUP(Q169,[1]Sheet1!C$3:D$87,2,0)</f>
        <v>#N/A</v>
      </c>
      <c r="S169" s="134"/>
      <c r="Y169" s="50"/>
      <c r="Z169" s="50"/>
      <c r="AA169" s="50"/>
      <c r="AB169" s="50"/>
      <c r="AC169" s="50"/>
      <c r="AD169" s="118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</row>
    <row r="170" spans="1:41" ht="22.5" customHeight="1" x14ac:dyDescent="0.55000000000000004">
      <c r="A170" s="5"/>
      <c r="B170" s="52" t="s">
        <v>66</v>
      </c>
      <c r="C170" s="63"/>
      <c r="D170" s="64">
        <v>10036298</v>
      </c>
      <c r="E170" s="146"/>
      <c r="F170" s="114"/>
      <c r="G170" s="114"/>
      <c r="H170" s="114"/>
      <c r="I170" s="114"/>
      <c r="J170" s="113"/>
      <c r="K170" s="114"/>
      <c r="L170" s="101"/>
      <c r="M170" s="8"/>
      <c r="N170" s="87" t="s">
        <v>518</v>
      </c>
      <c r="O170" s="10">
        <v>0.02</v>
      </c>
      <c r="P170" s="10"/>
      <c r="Q170" s="11"/>
      <c r="R170" s="11" t="e">
        <f>VLOOKUP(Q170,[1]Sheet1!C$3:D$87,2,0)</f>
        <v>#N/A</v>
      </c>
      <c r="S170" s="134"/>
      <c r="Y170" s="50"/>
      <c r="Z170" s="50"/>
      <c r="AA170" s="50"/>
      <c r="AB170" s="50"/>
      <c r="AC170" s="50"/>
      <c r="AD170" s="118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</row>
    <row r="171" spans="1:41" ht="22.5" customHeight="1" x14ac:dyDescent="0.55000000000000004">
      <c r="A171" s="5"/>
      <c r="B171" s="52" t="s">
        <v>66</v>
      </c>
      <c r="C171" s="63"/>
      <c r="D171" s="64">
        <v>10036299</v>
      </c>
      <c r="E171" s="146"/>
      <c r="F171" s="114"/>
      <c r="G171" s="114"/>
      <c r="H171" s="114"/>
      <c r="I171" s="114"/>
      <c r="J171" s="113"/>
      <c r="K171" s="114"/>
      <c r="L171" s="101"/>
      <c r="M171" s="8"/>
      <c r="N171" s="87" t="s">
        <v>519</v>
      </c>
      <c r="O171" s="10">
        <v>0.05</v>
      </c>
      <c r="P171" s="10"/>
      <c r="Q171" s="11"/>
      <c r="R171" s="11" t="e">
        <f>VLOOKUP(Q171,[1]Sheet1!C$3:D$87,2,0)</f>
        <v>#N/A</v>
      </c>
      <c r="S171" s="134"/>
      <c r="Y171" s="50"/>
      <c r="Z171" s="50"/>
      <c r="AA171" s="50"/>
      <c r="AB171" s="50"/>
      <c r="AC171" s="50"/>
      <c r="AD171" s="118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</row>
    <row r="172" spans="1:41" ht="22.5" customHeight="1" x14ac:dyDescent="0.55000000000000004">
      <c r="A172" s="5"/>
      <c r="B172" s="52" t="s">
        <v>66</v>
      </c>
      <c r="C172" s="63"/>
      <c r="D172" s="64">
        <v>10036337</v>
      </c>
      <c r="E172" s="146"/>
      <c r="F172" s="71"/>
      <c r="G172" s="114"/>
      <c r="H172" s="114"/>
      <c r="I172" s="64"/>
      <c r="J172" s="65"/>
      <c r="K172" s="66"/>
      <c r="L172" s="101"/>
      <c r="M172" s="8"/>
      <c r="N172" s="87" t="s">
        <v>520</v>
      </c>
      <c r="O172" s="10">
        <v>5.0000000000000001E-3</v>
      </c>
      <c r="P172" s="10"/>
      <c r="Q172" s="11"/>
      <c r="R172" s="11" t="e">
        <f>VLOOKUP(Q172,[1]Sheet1!C$3:D$87,2,0)</f>
        <v>#N/A</v>
      </c>
      <c r="S172" s="134"/>
      <c r="Y172" s="50"/>
      <c r="Z172" s="50"/>
      <c r="AA172" s="50"/>
      <c r="AB172" s="50"/>
      <c r="AC172" s="50"/>
      <c r="AD172" s="118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</row>
    <row r="173" spans="1:41" ht="22.5" customHeight="1" x14ac:dyDescent="0.55000000000000004">
      <c r="A173" s="5"/>
      <c r="B173" s="52" t="s">
        <v>66</v>
      </c>
      <c r="C173" s="63"/>
      <c r="D173" s="64">
        <v>20005977</v>
      </c>
      <c r="E173" s="64"/>
      <c r="F173" s="64"/>
      <c r="G173" s="64"/>
      <c r="H173" s="114"/>
      <c r="I173" s="64"/>
      <c r="J173" s="64"/>
      <c r="K173" s="114"/>
      <c r="L173" s="101"/>
      <c r="M173" s="8"/>
      <c r="N173" s="87" t="s">
        <v>521</v>
      </c>
      <c r="O173" s="10">
        <v>1</v>
      </c>
      <c r="P173" s="10"/>
      <c r="Q173" s="11"/>
      <c r="R173" s="11" t="e">
        <f>VLOOKUP(Q173,[1]Sheet1!C$3:D$87,2,0)</f>
        <v>#N/A</v>
      </c>
      <c r="S173" s="134"/>
      <c r="Y173" s="50"/>
      <c r="Z173" s="50"/>
      <c r="AA173" s="50"/>
      <c r="AB173" s="50"/>
      <c r="AC173" s="50"/>
      <c r="AD173" s="118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</row>
    <row r="174" spans="1:41" ht="22.5" customHeight="1" x14ac:dyDescent="0.55000000000000004">
      <c r="A174" s="5"/>
      <c r="B174" s="52" t="s">
        <v>66</v>
      </c>
      <c r="C174" s="63"/>
      <c r="D174" s="64">
        <v>20005978</v>
      </c>
      <c r="E174" s="64"/>
      <c r="F174" s="64"/>
      <c r="G174" s="64"/>
      <c r="H174" s="114"/>
      <c r="I174" s="64"/>
      <c r="J174" s="64"/>
      <c r="K174" s="114"/>
      <c r="L174" s="101"/>
      <c r="M174" s="8"/>
      <c r="N174" s="87" t="s">
        <v>522</v>
      </c>
      <c r="O174" s="10">
        <v>4</v>
      </c>
      <c r="P174" s="10"/>
      <c r="Q174" s="11"/>
      <c r="R174" s="11" t="e">
        <f>VLOOKUP(Q174,[1]Sheet1!C$3:D$87,2,0)</f>
        <v>#N/A</v>
      </c>
      <c r="S174" s="134"/>
      <c r="Y174" s="50"/>
      <c r="Z174" s="50"/>
      <c r="AA174" s="50"/>
      <c r="AB174" s="50"/>
      <c r="AC174" s="50"/>
      <c r="AD174" s="118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</row>
    <row r="175" spans="1:41" ht="22.5" customHeight="1" x14ac:dyDescent="0.55000000000000004">
      <c r="A175" s="5"/>
      <c r="B175" s="52" t="s">
        <v>66</v>
      </c>
      <c r="C175" s="63"/>
      <c r="D175" s="64"/>
      <c r="E175" s="64"/>
      <c r="F175" s="64"/>
      <c r="G175" s="6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11" t="e">
        <f>VLOOKUP(Q175,[1]Sheet1!C$3:D$87,2,0)</f>
        <v>#N/A</v>
      </c>
      <c r="S175" s="134"/>
      <c r="Y175" s="50"/>
      <c r="Z175" s="50"/>
      <c r="AA175" s="50"/>
      <c r="AB175" s="50"/>
      <c r="AC175" s="50"/>
      <c r="AD175" s="118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</row>
    <row r="176" spans="1:41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11" t="e">
        <f>VLOOKUP(Q176,[1]Sheet1!C$3:D$87,2,0)</f>
        <v>#N/A</v>
      </c>
      <c r="S176" s="134"/>
      <c r="Y176" s="50"/>
      <c r="Z176" s="50"/>
      <c r="AA176" s="50"/>
      <c r="AB176" s="50"/>
      <c r="AC176" s="50"/>
      <c r="AD176" s="118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</row>
    <row r="177" spans="1:41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11" t="e">
        <f>VLOOKUP(Q177,[1]Sheet1!C$3:D$87,2,0)</f>
        <v>#N/A</v>
      </c>
      <c r="S177" s="134"/>
      <c r="Y177" s="50"/>
      <c r="Z177" s="50"/>
      <c r="AA177" s="50"/>
      <c r="AB177" s="50"/>
      <c r="AC177" s="50"/>
      <c r="AD177" s="118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</row>
    <row r="178" spans="1:41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11" t="e">
        <f>VLOOKUP(Q178,[1]Sheet1!C$3:D$87,2,0)</f>
        <v>#N/A</v>
      </c>
      <c r="S178" s="134"/>
      <c r="Y178" s="50"/>
      <c r="Z178" s="50"/>
      <c r="AA178" s="50"/>
      <c r="AB178" s="50"/>
      <c r="AC178" s="50"/>
      <c r="AD178" s="118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</row>
    <row r="179" spans="1:41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11" t="e">
        <f>VLOOKUP(Q179,[1]Sheet1!C$3:D$87,2,0)</f>
        <v>#N/A</v>
      </c>
      <c r="S179" s="134"/>
      <c r="Y179" s="50"/>
      <c r="Z179" s="50"/>
      <c r="AA179" s="50"/>
      <c r="AB179" s="50"/>
      <c r="AC179" s="50"/>
      <c r="AD179" s="118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</row>
    <row r="180" spans="1:41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11" t="e">
        <f>VLOOKUP(Q180,[1]Sheet1!C$3:D$87,2,0)</f>
        <v>#N/A</v>
      </c>
      <c r="S180" s="134"/>
      <c r="Y180" s="50"/>
      <c r="Z180" s="50"/>
      <c r="AA180" s="50"/>
      <c r="AB180" s="50"/>
      <c r="AC180" s="50"/>
      <c r="AD180" s="118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</row>
    <row r="181" spans="1:41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11" t="e">
        <f>VLOOKUP(Q181,[1]Sheet1!C$3:D$87,2,0)</f>
        <v>#N/A</v>
      </c>
      <c r="S181" s="134"/>
      <c r="Y181" s="50"/>
      <c r="Z181" s="50"/>
      <c r="AA181" s="50"/>
      <c r="AB181" s="50"/>
      <c r="AC181" s="50"/>
      <c r="AD181" s="118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</row>
    <row r="182" spans="1:41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11" t="e">
        <f>VLOOKUP(Q182,[1]Sheet1!C$3:D$87,2,0)</f>
        <v>#N/A</v>
      </c>
      <c r="S182" s="134"/>
      <c r="Y182" s="50"/>
      <c r="Z182" s="50"/>
      <c r="AA182" s="50"/>
      <c r="AB182" s="50"/>
      <c r="AC182" s="50"/>
      <c r="AD182" s="118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</row>
    <row r="183" spans="1:41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11" t="e">
        <f>VLOOKUP(Q183,[1]Sheet1!C$3:D$87,2,0)</f>
        <v>#N/A</v>
      </c>
      <c r="S183" s="134"/>
      <c r="Y183" s="50"/>
      <c r="Z183" s="50"/>
      <c r="AA183" s="50"/>
      <c r="AB183" s="50"/>
      <c r="AC183" s="50"/>
      <c r="AD183" s="118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</row>
    <row r="184" spans="1:41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4"/>
      <c r="I184" s="64"/>
      <c r="J184" s="65"/>
      <c r="K184" s="66"/>
      <c r="L184" s="101"/>
      <c r="M184" s="8"/>
      <c r="N184" s="87"/>
      <c r="O184" s="10"/>
      <c r="P184" s="10"/>
      <c r="Q184" s="11"/>
      <c r="R184" s="11" t="e">
        <f>VLOOKUP(Q184,[1]Sheet1!C$3:D$87,2,0)</f>
        <v>#N/A</v>
      </c>
      <c r="S184" s="134"/>
      <c r="Y184" s="50"/>
      <c r="Z184" s="50"/>
      <c r="AA184" s="50"/>
      <c r="AB184" s="50"/>
      <c r="AC184" s="50"/>
      <c r="AD184" s="118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</row>
    <row r="185" spans="1:41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64"/>
      <c r="J185" s="64"/>
      <c r="K185" s="114"/>
      <c r="L185" s="101"/>
      <c r="M185" s="8"/>
      <c r="N185" s="87"/>
      <c r="O185" s="10"/>
      <c r="P185" s="10"/>
      <c r="Q185" s="11"/>
      <c r="R185" s="11" t="e">
        <f>VLOOKUP(Q185,[1]Sheet1!C$3:D$87,2,0)</f>
        <v>#N/A</v>
      </c>
      <c r="S185" s="134"/>
      <c r="Y185" s="50"/>
      <c r="Z185" s="50"/>
      <c r="AA185" s="50"/>
      <c r="AB185" s="50"/>
      <c r="AC185" s="50"/>
      <c r="AD185" s="118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</row>
    <row r="186" spans="1:41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64"/>
      <c r="J186" s="64"/>
      <c r="K186" s="114"/>
      <c r="L186" s="101"/>
      <c r="M186" s="8"/>
      <c r="N186" s="87"/>
      <c r="O186" s="10"/>
      <c r="P186" s="10"/>
      <c r="Q186" s="11"/>
      <c r="R186" s="11" t="e">
        <f>VLOOKUP(Q186,[1]Sheet1!C$3:D$87,2,0)</f>
        <v>#N/A</v>
      </c>
      <c r="S186" s="134"/>
      <c r="Y186" s="50"/>
      <c r="Z186" s="50"/>
      <c r="AA186" s="50"/>
      <c r="AB186" s="50"/>
      <c r="AC186" s="50"/>
      <c r="AD186" s="118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</row>
    <row r="187" spans="1:41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64"/>
      <c r="J187" s="64"/>
      <c r="K187" s="114"/>
      <c r="L187" s="101"/>
      <c r="M187" s="8"/>
      <c r="N187" s="87"/>
      <c r="O187" s="10"/>
      <c r="P187" s="10"/>
      <c r="Q187" s="11"/>
      <c r="R187" s="11" t="e">
        <f>VLOOKUP(Q187,[1]Sheet1!C$3:D$87,2,0)</f>
        <v>#N/A</v>
      </c>
      <c r="S187" s="134"/>
      <c r="Y187" s="50"/>
      <c r="Z187" s="50"/>
      <c r="AA187" s="50"/>
      <c r="AB187" s="50"/>
      <c r="AC187" s="50"/>
      <c r="AD187" s="118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</row>
    <row r="188" spans="1:41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114"/>
      <c r="J188" s="64"/>
      <c r="K188" s="114"/>
      <c r="L188" s="101"/>
      <c r="M188" s="8"/>
      <c r="N188" s="87"/>
      <c r="O188" s="10"/>
      <c r="P188" s="10"/>
      <c r="Q188" s="11"/>
      <c r="R188" s="11" t="e">
        <f>VLOOKUP(Q188,[1]Sheet1!C$3:D$87,2,0)</f>
        <v>#N/A</v>
      </c>
      <c r="S188" s="134"/>
      <c r="Y188" s="50"/>
      <c r="Z188" s="50"/>
      <c r="AA188" s="50"/>
      <c r="AB188" s="50"/>
      <c r="AC188" s="50"/>
      <c r="AD188" s="118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</row>
    <row r="189" spans="1:41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4"/>
      <c r="I189" s="114"/>
      <c r="J189" s="64"/>
      <c r="K189" s="114"/>
      <c r="L189" s="101"/>
      <c r="M189" s="8"/>
      <c r="N189" s="87"/>
      <c r="O189" s="10"/>
      <c r="P189" s="10"/>
      <c r="Q189" s="11"/>
      <c r="R189" s="11" t="e">
        <f>VLOOKUP(Q189,[1]Sheet1!C$3:D$87,2,0)</f>
        <v>#N/A</v>
      </c>
      <c r="S189" s="134"/>
      <c r="Y189" s="50"/>
      <c r="Z189" s="50"/>
      <c r="AA189" s="50"/>
      <c r="AB189" s="50"/>
      <c r="AC189" s="50"/>
      <c r="AD189" s="118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</row>
    <row r="190" spans="1:41" ht="22.5" customHeight="1" x14ac:dyDescent="0.55000000000000004">
      <c r="A190" s="5"/>
      <c r="B190" s="52" t="s">
        <v>66</v>
      </c>
      <c r="C190" s="63"/>
      <c r="D190" s="64"/>
      <c r="E190" s="114"/>
      <c r="F190" s="114"/>
      <c r="G190" s="114"/>
      <c r="H190" s="114"/>
      <c r="I190" s="114"/>
      <c r="J190" s="64"/>
      <c r="K190" s="114"/>
      <c r="L190" s="101"/>
      <c r="M190" s="8"/>
      <c r="N190" s="87"/>
      <c r="O190" s="10"/>
      <c r="P190" s="10"/>
      <c r="Q190" s="11"/>
      <c r="R190" s="11" t="e">
        <f>VLOOKUP(Q190,[1]Sheet1!C$3:D$87,2,0)</f>
        <v>#N/A</v>
      </c>
      <c r="S190" s="134"/>
      <c r="Y190" s="50"/>
      <c r="Z190" s="50"/>
      <c r="AA190" s="50"/>
      <c r="AB190" s="50"/>
      <c r="AC190" s="50"/>
      <c r="AD190" s="118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</row>
    <row r="191" spans="1:41" ht="22.5" customHeight="1" x14ac:dyDescent="0.55000000000000004">
      <c r="A191" s="5"/>
      <c r="B191" s="52" t="s">
        <v>66</v>
      </c>
      <c r="C191" s="63"/>
      <c r="D191" s="64"/>
      <c r="E191" s="114"/>
      <c r="F191" s="114"/>
      <c r="G191" s="114"/>
      <c r="H191" s="114"/>
      <c r="I191" s="114"/>
      <c r="J191" s="64"/>
      <c r="K191" s="114"/>
      <c r="L191" s="101"/>
      <c r="M191" s="8"/>
      <c r="N191" s="87"/>
      <c r="O191" s="10"/>
      <c r="P191" s="10"/>
      <c r="Q191" s="11"/>
      <c r="R191" s="11" t="e">
        <f>VLOOKUP(Q191,[1]Sheet1!C$3:D$87,2,0)</f>
        <v>#N/A</v>
      </c>
      <c r="S191" s="134"/>
      <c r="Y191" s="50"/>
      <c r="Z191" s="50"/>
      <c r="AA191" s="50"/>
      <c r="AB191" s="50"/>
      <c r="AC191" s="50"/>
      <c r="AD191" s="118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</row>
    <row r="192" spans="1:41" ht="22.5" customHeight="1" x14ac:dyDescent="0.55000000000000004">
      <c r="A192" s="5"/>
      <c r="B192" s="52" t="s">
        <v>66</v>
      </c>
      <c r="C192" s="63"/>
      <c r="D192" s="64"/>
      <c r="E192" s="114"/>
      <c r="F192" s="114"/>
      <c r="G192" s="114"/>
      <c r="H192" s="113"/>
      <c r="I192" s="64"/>
      <c r="J192" s="65"/>
      <c r="K192" s="66"/>
      <c r="L192" s="101"/>
      <c r="M192" s="8"/>
      <c r="N192" s="87"/>
      <c r="O192" s="10"/>
      <c r="P192" s="10"/>
      <c r="Q192" s="11"/>
      <c r="R192" s="11" t="e">
        <f>VLOOKUP(Q192,[1]Sheet1!C$3:D$87,2,0)</f>
        <v>#N/A</v>
      </c>
      <c r="S192" s="134"/>
      <c r="Y192" s="50"/>
      <c r="Z192" s="50"/>
      <c r="AA192" s="50"/>
      <c r="AB192" s="50"/>
      <c r="AC192" s="50"/>
      <c r="AD192" s="118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</row>
    <row r="193" spans="1:41" ht="22.5" customHeight="1" x14ac:dyDescent="0.55000000000000004">
      <c r="A193" s="5"/>
      <c r="B193" s="52" t="s">
        <v>66</v>
      </c>
      <c r="C193" s="63"/>
      <c r="D193" s="64"/>
      <c r="E193" s="64"/>
      <c r="F193" s="114"/>
      <c r="G193" s="114"/>
      <c r="H193" s="113"/>
      <c r="I193" s="64"/>
      <c r="J193" s="65"/>
      <c r="K193" s="66"/>
      <c r="L193" s="101"/>
      <c r="M193" s="8"/>
      <c r="N193" s="87"/>
      <c r="O193" s="10"/>
      <c r="P193" s="10"/>
      <c r="Q193" s="11"/>
      <c r="R193" s="11" t="e">
        <f>VLOOKUP(Q193,[1]Sheet1!C$3:D$87,2,0)</f>
        <v>#N/A</v>
      </c>
      <c r="S193" s="134"/>
      <c r="Y193" s="50"/>
      <c r="Z193" s="50"/>
      <c r="AA193" s="50"/>
      <c r="AB193" s="50"/>
      <c r="AC193" s="50"/>
      <c r="AD193" s="118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</row>
    <row r="194" spans="1:41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71"/>
      <c r="I194" s="64"/>
      <c r="J194" s="65"/>
      <c r="K194" s="66"/>
      <c r="L194" s="101"/>
      <c r="M194" s="8"/>
      <c r="N194" s="87"/>
      <c r="O194" s="10"/>
      <c r="P194" s="10"/>
      <c r="Q194" s="11"/>
      <c r="R194" s="11" t="e">
        <f>VLOOKUP(Q194,[1]Sheet1!C$3:D$87,2,0)</f>
        <v>#N/A</v>
      </c>
      <c r="S194" s="134"/>
      <c r="Y194" s="50"/>
      <c r="Z194" s="50"/>
      <c r="AA194" s="50"/>
      <c r="AB194" s="50"/>
      <c r="AC194" s="50"/>
      <c r="AD194" s="118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</row>
    <row r="195" spans="1:41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64"/>
      <c r="I195" s="64"/>
      <c r="J195" s="65"/>
      <c r="K195" s="66"/>
      <c r="L195" s="101"/>
      <c r="M195" s="8"/>
      <c r="N195" s="87"/>
      <c r="O195" s="10"/>
      <c r="P195" s="10"/>
      <c r="Q195" s="11"/>
      <c r="R195" s="11" t="e">
        <f>VLOOKUP(Q195,[1]Sheet1!C$3:D$87,2,0)</f>
        <v>#N/A</v>
      </c>
      <c r="S195" s="134"/>
      <c r="Y195" s="50"/>
      <c r="Z195" s="50"/>
      <c r="AA195" s="50"/>
      <c r="AB195" s="50"/>
      <c r="AC195" s="50"/>
      <c r="AD195" s="118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</row>
    <row r="196" spans="1:41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11" t="e">
        <f>VLOOKUP(Q196,[1]Sheet1!C$3:D$87,2,0)</f>
        <v>#N/A</v>
      </c>
      <c r="S196" s="134"/>
      <c r="Y196" s="50"/>
      <c r="Z196" s="50"/>
      <c r="AA196" s="50"/>
      <c r="AB196" s="50"/>
      <c r="AC196" s="50"/>
      <c r="AD196" s="118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</row>
    <row r="197" spans="1:41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71"/>
      <c r="I197" s="64"/>
      <c r="J197" s="65"/>
      <c r="K197" s="66"/>
      <c r="L197" s="101"/>
      <c r="M197" s="8"/>
      <c r="N197" s="87"/>
      <c r="O197" s="10"/>
      <c r="P197" s="10"/>
      <c r="Q197" s="11"/>
      <c r="R197" s="11" t="e">
        <f>VLOOKUP(Q197,[1]Sheet1!C$3:D$87,2,0)</f>
        <v>#N/A</v>
      </c>
      <c r="S197" s="134"/>
      <c r="Y197" s="50"/>
      <c r="Z197" s="50"/>
      <c r="AA197" s="50"/>
      <c r="AB197" s="50"/>
      <c r="AC197" s="50"/>
      <c r="AD197" s="118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</row>
    <row r="198" spans="1:41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64"/>
      <c r="J198" s="65"/>
      <c r="K198" s="66"/>
      <c r="L198" s="101"/>
      <c r="M198" s="8"/>
      <c r="N198" s="87"/>
      <c r="O198" s="10"/>
      <c r="P198" s="10"/>
      <c r="Q198" s="11"/>
      <c r="R198" s="11" t="e">
        <f>VLOOKUP(Q198,[1]Sheet1!C$3:D$87,2,0)</f>
        <v>#N/A</v>
      </c>
      <c r="S198" s="134"/>
      <c r="Y198" s="50"/>
      <c r="Z198" s="50"/>
      <c r="AA198" s="50"/>
      <c r="AB198" s="50"/>
      <c r="AC198" s="50"/>
      <c r="AD198" s="118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</row>
    <row r="199" spans="1:41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71"/>
      <c r="I199" s="64"/>
      <c r="J199" s="65"/>
      <c r="K199" s="66"/>
      <c r="L199" s="101"/>
      <c r="M199" s="8"/>
      <c r="N199" s="87"/>
      <c r="O199" s="10"/>
      <c r="P199" s="10"/>
      <c r="Q199" s="11"/>
      <c r="R199" s="11" t="e">
        <f>VLOOKUP(Q199,[1]Sheet1!C$3:D$87,2,0)</f>
        <v>#N/A</v>
      </c>
      <c r="S199" s="134"/>
      <c r="Y199" s="50"/>
      <c r="Z199" s="50"/>
      <c r="AA199" s="50"/>
      <c r="AB199" s="50"/>
      <c r="AC199" s="50"/>
      <c r="AD199" s="118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</row>
    <row r="200" spans="1:41" ht="22.5" customHeight="1" x14ac:dyDescent="0.55000000000000004">
      <c r="A200" s="5"/>
      <c r="B200" s="52" t="s">
        <v>66</v>
      </c>
      <c r="C200" s="63"/>
      <c r="D200" s="64"/>
      <c r="E200" s="64"/>
      <c r="F200" s="64"/>
      <c r="G200" s="64"/>
      <c r="H200" s="64"/>
      <c r="I200" s="64"/>
      <c r="J200" s="65"/>
      <c r="K200" s="66"/>
      <c r="L200" s="101"/>
      <c r="M200" s="8"/>
      <c r="N200" s="87"/>
      <c r="O200" s="10"/>
      <c r="P200" s="10"/>
      <c r="Q200" s="11"/>
      <c r="R200" s="11" t="e">
        <f>VLOOKUP(Q200,[1]Sheet1!C$3:D$87,2,0)</f>
        <v>#N/A</v>
      </c>
      <c r="S200" s="134"/>
      <c r="Y200" s="50"/>
      <c r="Z200" s="50"/>
      <c r="AA200" s="50"/>
      <c r="AB200" s="50"/>
      <c r="AC200" s="50"/>
      <c r="AD200" s="118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</row>
    <row r="201" spans="1:41" ht="22.5" customHeight="1" x14ac:dyDescent="0.55000000000000004">
      <c r="A201" s="5"/>
      <c r="B201" s="52" t="s">
        <v>66</v>
      </c>
      <c r="C201" s="63"/>
      <c r="D201" s="64"/>
      <c r="E201" s="64"/>
      <c r="F201" s="64"/>
      <c r="G201" s="64"/>
      <c r="H201" s="64"/>
      <c r="I201" s="64"/>
      <c r="J201" s="65"/>
      <c r="K201" s="66"/>
      <c r="L201" s="101"/>
      <c r="M201" s="8"/>
      <c r="N201" s="87"/>
      <c r="O201" s="10"/>
      <c r="P201" s="10"/>
      <c r="Q201" s="11"/>
      <c r="R201" s="11" t="e">
        <f>VLOOKUP(Q201,[1]Sheet1!C$3:D$87,2,0)</f>
        <v>#N/A</v>
      </c>
      <c r="S201" s="134"/>
      <c r="Y201" s="50"/>
      <c r="Z201" s="50"/>
      <c r="AA201" s="50"/>
      <c r="AB201" s="50"/>
      <c r="AC201" s="50"/>
      <c r="AD201" s="118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</row>
    <row r="202" spans="1:41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64"/>
      <c r="J202" s="114"/>
      <c r="K202" s="114"/>
      <c r="L202" s="101"/>
      <c r="M202" s="8"/>
      <c r="N202" s="87"/>
      <c r="O202" s="10"/>
      <c r="P202" s="10"/>
      <c r="Q202" s="11"/>
      <c r="R202" s="11" t="e">
        <f>VLOOKUP(Q202,[1]Sheet1!C$3:D$87,2,0)</f>
        <v>#N/A</v>
      </c>
      <c r="S202" s="134"/>
      <c r="Y202" s="50"/>
      <c r="Z202" s="50"/>
      <c r="AA202" s="50"/>
      <c r="AB202" s="50"/>
      <c r="AC202" s="50"/>
      <c r="AD202" s="118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</row>
    <row r="203" spans="1:41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64"/>
      <c r="J203" s="114"/>
      <c r="K203" s="114"/>
      <c r="L203" s="101"/>
      <c r="M203" s="8"/>
      <c r="N203" s="87"/>
      <c r="O203" s="10"/>
      <c r="P203" s="10"/>
      <c r="Q203" s="11"/>
      <c r="R203" s="11" t="e">
        <f>VLOOKUP(Q203,[1]Sheet1!C$3:D$87,2,0)</f>
        <v>#N/A</v>
      </c>
      <c r="S203" s="134"/>
      <c r="Y203" s="50"/>
      <c r="Z203" s="50"/>
      <c r="AA203" s="50"/>
      <c r="AB203" s="50"/>
      <c r="AC203" s="50"/>
      <c r="AD203" s="118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</row>
    <row r="204" spans="1:41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64"/>
      <c r="J204" s="114"/>
      <c r="K204" s="114"/>
      <c r="L204" s="101"/>
      <c r="M204" s="8"/>
      <c r="N204" s="87"/>
      <c r="O204" s="10"/>
      <c r="P204" s="10"/>
      <c r="Q204" s="11"/>
      <c r="R204" s="11" t="e">
        <f>VLOOKUP(Q204,[1]Sheet1!C$3:D$87,2,0)</f>
        <v>#N/A</v>
      </c>
      <c r="S204" s="134"/>
      <c r="Y204" s="50"/>
      <c r="Z204" s="50"/>
      <c r="AA204" s="50"/>
      <c r="AB204" s="50"/>
      <c r="AC204" s="50"/>
      <c r="AD204" s="118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</row>
    <row r="205" spans="1:41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11" t="e">
        <f>VLOOKUP(Q205,[1]Sheet1!C$3:D$87,2,0)</f>
        <v>#N/A</v>
      </c>
      <c r="S205" s="134"/>
      <c r="Y205" s="50"/>
      <c r="Z205" s="50"/>
      <c r="AA205" s="50"/>
      <c r="AB205" s="50"/>
      <c r="AC205" s="50"/>
      <c r="AD205" s="118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</row>
    <row r="206" spans="1:41" ht="22.5" customHeight="1" x14ac:dyDescent="0.55000000000000004">
      <c r="A206" s="5"/>
      <c r="B206" s="52" t="s">
        <v>66</v>
      </c>
      <c r="C206" s="63"/>
      <c r="D206" s="64"/>
      <c r="E206" s="114"/>
      <c r="F206" s="114"/>
      <c r="G206" s="114"/>
      <c r="H206" s="114"/>
      <c r="I206" s="114"/>
      <c r="J206" s="113"/>
      <c r="K206" s="114"/>
      <c r="L206" s="101"/>
      <c r="M206" s="8"/>
      <c r="N206" s="87"/>
      <c r="O206" s="10"/>
      <c r="P206" s="10"/>
      <c r="Q206" s="11"/>
      <c r="R206" s="11" t="e">
        <f>VLOOKUP(Q206,[1]Sheet1!C$3:D$87,2,0)</f>
        <v>#N/A</v>
      </c>
      <c r="S206" s="134"/>
      <c r="Y206" s="50"/>
      <c r="Z206" s="50"/>
      <c r="AA206" s="50"/>
      <c r="AB206" s="50"/>
      <c r="AC206" s="50"/>
      <c r="AD206" s="118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</row>
    <row r="207" spans="1:41" ht="22.5" customHeight="1" x14ac:dyDescent="0.55000000000000004">
      <c r="A207" s="5"/>
      <c r="B207" s="52" t="s">
        <v>66</v>
      </c>
      <c r="C207" s="63"/>
      <c r="D207" s="64"/>
      <c r="E207" s="114"/>
      <c r="F207" s="114"/>
      <c r="G207" s="114"/>
      <c r="H207" s="114"/>
      <c r="I207" s="114"/>
      <c r="J207" s="113"/>
      <c r="K207" s="114"/>
      <c r="L207" s="101"/>
      <c r="M207" s="8"/>
      <c r="N207" s="87"/>
      <c r="O207" s="10"/>
      <c r="P207" s="10"/>
      <c r="Q207" s="11"/>
      <c r="R207" s="11" t="e">
        <f>VLOOKUP(Q207,[1]Sheet1!C$3:D$87,2,0)</f>
        <v>#N/A</v>
      </c>
      <c r="S207" s="134"/>
      <c r="Y207" s="50"/>
      <c r="Z207" s="50"/>
      <c r="AA207" s="50"/>
      <c r="AB207" s="50"/>
      <c r="AC207" s="50"/>
      <c r="AD207" s="118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</row>
    <row r="208" spans="1:41" ht="22.5" customHeight="1" x14ac:dyDescent="0.55000000000000004">
      <c r="A208" s="5"/>
      <c r="B208" s="52" t="s">
        <v>66</v>
      </c>
      <c r="C208" s="63"/>
      <c r="D208" s="64"/>
      <c r="E208" s="114"/>
      <c r="F208" s="114"/>
      <c r="G208" s="114"/>
      <c r="H208" s="114"/>
      <c r="I208" s="114"/>
      <c r="J208" s="113"/>
      <c r="K208" s="114"/>
      <c r="L208" s="101"/>
      <c r="M208" s="8"/>
      <c r="N208" s="87"/>
      <c r="O208" s="10"/>
      <c r="P208" s="10"/>
      <c r="Q208" s="11"/>
      <c r="R208" s="11" t="e">
        <f>VLOOKUP(Q208,[1]Sheet1!C$3:D$87,2,0)</f>
        <v>#N/A</v>
      </c>
      <c r="S208" s="134"/>
      <c r="Y208" s="50"/>
      <c r="Z208" s="50"/>
      <c r="AA208" s="50"/>
      <c r="AB208" s="50"/>
      <c r="AC208" s="50"/>
      <c r="AD208" s="118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</row>
    <row r="209" spans="1:41" ht="22.5" customHeight="1" x14ac:dyDescent="0.55000000000000004">
      <c r="A209" s="5"/>
      <c r="B209" s="52" t="s">
        <v>66</v>
      </c>
      <c r="C209" s="63"/>
      <c r="D209" s="64"/>
      <c r="E209" s="114"/>
      <c r="F209" s="71"/>
      <c r="G209" s="114"/>
      <c r="H209" s="114"/>
      <c r="I209" s="64"/>
      <c r="J209" s="65"/>
      <c r="K209" s="66"/>
      <c r="L209" s="101"/>
      <c r="M209" s="8"/>
      <c r="N209" s="87"/>
      <c r="O209" s="10"/>
      <c r="P209" s="10"/>
      <c r="Q209" s="11"/>
      <c r="R209" s="11" t="e">
        <f>VLOOKUP(Q209,[1]Sheet1!C$3:D$87,2,0)</f>
        <v>#N/A</v>
      </c>
      <c r="S209" s="134"/>
      <c r="Y209" s="50"/>
      <c r="Z209" s="50"/>
      <c r="AA209" s="50"/>
      <c r="AB209" s="50"/>
      <c r="AC209" s="50"/>
      <c r="AD209" s="118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</row>
    <row r="210" spans="1:41" ht="22.5" customHeight="1" x14ac:dyDescent="0.55000000000000004">
      <c r="A210" s="5"/>
      <c r="B210" s="52" t="s">
        <v>66</v>
      </c>
      <c r="C210" s="63"/>
      <c r="D210" s="64"/>
      <c r="E210" s="64"/>
      <c r="F210" s="71"/>
      <c r="G210" s="114"/>
      <c r="H210" s="114"/>
      <c r="I210" s="64"/>
      <c r="J210" s="65"/>
      <c r="K210" s="66"/>
      <c r="L210" s="101"/>
      <c r="M210" s="8"/>
      <c r="N210" s="87"/>
      <c r="O210" s="10"/>
      <c r="P210" s="10"/>
      <c r="Q210" s="11"/>
      <c r="R210" s="11" t="e">
        <f>VLOOKUP(Q210,[1]Sheet1!C$3:D$87,2,0)</f>
        <v>#N/A</v>
      </c>
      <c r="S210" s="134"/>
      <c r="Y210" s="50"/>
      <c r="Z210" s="50"/>
      <c r="AA210" s="50"/>
      <c r="AB210" s="50"/>
      <c r="AC210" s="50"/>
      <c r="AD210" s="118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</row>
    <row r="211" spans="1:41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71"/>
      <c r="I211" s="64"/>
      <c r="J211" s="64"/>
      <c r="K211" s="65"/>
      <c r="L211" s="101"/>
      <c r="M211" s="8"/>
      <c r="N211" s="87"/>
      <c r="O211" s="10"/>
      <c r="P211" s="10"/>
      <c r="Q211" s="11"/>
      <c r="R211" s="11" t="e">
        <f>VLOOKUP(Q211,[1]Sheet1!C$3:D$87,2,0)</f>
        <v>#N/A</v>
      </c>
      <c r="S211" s="134"/>
      <c r="Y211" s="50"/>
      <c r="Z211" s="50"/>
      <c r="AA211" s="50"/>
      <c r="AB211" s="50"/>
      <c r="AC211" s="50"/>
      <c r="AD211" s="118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</row>
    <row r="212" spans="1:41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64"/>
      <c r="I212" s="64"/>
      <c r="J212" s="64"/>
      <c r="K212" s="65"/>
      <c r="L212" s="101"/>
      <c r="M212" s="8"/>
      <c r="N212" s="87"/>
      <c r="O212" s="10"/>
      <c r="P212" s="10"/>
      <c r="Q212" s="11"/>
      <c r="R212" s="11" t="e">
        <f>VLOOKUP(Q212,[1]Sheet1!C$3:D$87,2,0)</f>
        <v>#N/A</v>
      </c>
      <c r="S212" s="134"/>
      <c r="Y212" s="50"/>
      <c r="Z212" s="50"/>
      <c r="AA212" s="50"/>
      <c r="AB212" s="50"/>
      <c r="AC212" s="50"/>
      <c r="AD212" s="118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</row>
    <row r="213" spans="1:41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64"/>
      <c r="J213" s="64"/>
      <c r="K213" s="65"/>
      <c r="L213" s="101"/>
      <c r="M213" s="8"/>
      <c r="N213" s="87"/>
      <c r="O213" s="10"/>
      <c r="P213" s="10"/>
      <c r="Q213" s="11"/>
      <c r="R213" s="11" t="e">
        <f>VLOOKUP(Q213,[1]Sheet1!C$3:D$87,2,0)</f>
        <v>#N/A</v>
      </c>
      <c r="S213" s="134"/>
      <c r="Y213" s="50"/>
      <c r="Z213" s="50"/>
      <c r="AA213" s="50"/>
      <c r="AB213" s="50"/>
      <c r="AC213" s="50"/>
      <c r="AD213" s="118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</row>
    <row r="214" spans="1:41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64"/>
      <c r="J214" s="64"/>
      <c r="K214" s="65"/>
      <c r="L214" s="101"/>
      <c r="M214" s="8"/>
      <c r="N214" s="87"/>
      <c r="O214" s="10"/>
      <c r="P214" s="10"/>
      <c r="Q214" s="11"/>
      <c r="R214" s="11" t="e">
        <f>VLOOKUP(Q214,[1]Sheet1!C$3:D$87,2,0)</f>
        <v>#N/A</v>
      </c>
      <c r="S214" s="134"/>
      <c r="Y214" s="50"/>
      <c r="Z214" s="50"/>
      <c r="AA214" s="50"/>
      <c r="AB214" s="50"/>
      <c r="AC214" s="50"/>
      <c r="AD214" s="118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</row>
    <row r="215" spans="1:41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114"/>
      <c r="J215" s="64"/>
      <c r="K215" s="65"/>
      <c r="L215" s="101"/>
      <c r="M215" s="8"/>
      <c r="N215" s="87"/>
      <c r="O215" s="10"/>
      <c r="P215" s="10"/>
      <c r="Q215" s="11"/>
      <c r="R215" s="11" t="e">
        <f>VLOOKUP(Q215,[1]Sheet1!C$3:D$87,2,0)</f>
        <v>#N/A</v>
      </c>
      <c r="S215" s="134"/>
      <c r="Y215" s="50"/>
      <c r="Z215" s="50"/>
      <c r="AA215" s="50"/>
      <c r="AB215" s="50"/>
      <c r="AC215" s="50"/>
      <c r="AD215" s="118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</row>
    <row r="216" spans="1:41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71"/>
      <c r="I216" s="114"/>
      <c r="J216" s="64"/>
      <c r="K216" s="65"/>
      <c r="L216" s="101"/>
      <c r="M216" s="8"/>
      <c r="N216" s="87"/>
      <c r="O216" s="10"/>
      <c r="P216" s="10"/>
      <c r="Q216" s="11"/>
      <c r="R216" s="11" t="e">
        <f>VLOOKUP(Q216,[1]Sheet1!C$3:D$87,2,0)</f>
        <v>#N/A</v>
      </c>
      <c r="S216" s="134"/>
      <c r="Y216" s="50"/>
      <c r="Z216" s="50"/>
      <c r="AA216" s="50"/>
      <c r="AB216" s="50"/>
      <c r="AC216" s="50"/>
      <c r="AD216" s="118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</row>
    <row r="217" spans="1:41" ht="22.5" customHeight="1" x14ac:dyDescent="0.55000000000000004">
      <c r="A217" s="5"/>
      <c r="B217" s="52" t="s">
        <v>66</v>
      </c>
      <c r="C217" s="63"/>
      <c r="D217" s="64"/>
      <c r="E217" s="64"/>
      <c r="F217" s="64"/>
      <c r="G217" s="64"/>
      <c r="H217" s="64"/>
      <c r="I217" s="114"/>
      <c r="J217" s="64"/>
      <c r="K217" s="65"/>
      <c r="L217" s="101"/>
      <c r="M217" s="8"/>
      <c r="N217" s="87"/>
      <c r="O217" s="10"/>
      <c r="P217" s="10"/>
      <c r="Q217" s="11"/>
      <c r="R217" s="11" t="e">
        <f>VLOOKUP(Q217,[1]Sheet1!C$3:D$87,2,0)</f>
        <v>#N/A</v>
      </c>
      <c r="S217" s="134"/>
      <c r="Y217" s="50"/>
      <c r="Z217" s="50"/>
      <c r="AA217" s="50"/>
      <c r="AB217" s="50"/>
      <c r="AC217" s="50"/>
      <c r="AD217" s="118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</row>
    <row r="218" spans="1:41" ht="22.5" customHeight="1" x14ac:dyDescent="0.55000000000000004">
      <c r="A218" s="5"/>
      <c r="B218" s="52" t="s">
        <v>66</v>
      </c>
      <c r="C218" s="63"/>
      <c r="D218" s="64"/>
      <c r="E218" s="64"/>
      <c r="F218" s="64"/>
      <c r="G218" s="64"/>
      <c r="H218" s="64"/>
      <c r="I218" s="114"/>
      <c r="J218" s="64"/>
      <c r="K218" s="65"/>
      <c r="L218" s="101"/>
      <c r="M218" s="8"/>
      <c r="N218" s="87"/>
      <c r="O218" s="10"/>
      <c r="P218" s="10"/>
      <c r="Q218" s="11"/>
      <c r="R218" s="11" t="e">
        <f>VLOOKUP(Q218,[1]Sheet1!C$3:D$87,2,0)</f>
        <v>#N/A</v>
      </c>
      <c r="S218" s="134"/>
      <c r="Y218" s="50"/>
      <c r="Z218" s="50"/>
      <c r="AA218" s="50"/>
      <c r="AB218" s="50"/>
      <c r="AC218" s="50"/>
      <c r="AD218" s="118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</row>
    <row r="219" spans="1:41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64"/>
      <c r="J219" s="114"/>
      <c r="K219" s="114"/>
      <c r="L219" s="101"/>
      <c r="M219" s="8"/>
      <c r="N219" s="87"/>
      <c r="O219" s="10"/>
      <c r="P219" s="10"/>
      <c r="Q219" s="11"/>
      <c r="R219" s="11" t="e">
        <f>VLOOKUP(Q219,[1]Sheet1!C$3:D$87,2,0)</f>
        <v>#N/A</v>
      </c>
      <c r="S219" s="134"/>
      <c r="Y219" s="50"/>
      <c r="Z219" s="50"/>
      <c r="AA219" s="50"/>
      <c r="AB219" s="50"/>
      <c r="AC219" s="50"/>
      <c r="AD219" s="118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</row>
    <row r="220" spans="1:41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64"/>
      <c r="J220" s="114"/>
      <c r="K220" s="114"/>
      <c r="L220" s="101"/>
      <c r="M220" s="8"/>
      <c r="N220" s="87"/>
      <c r="O220" s="10"/>
      <c r="P220" s="10"/>
      <c r="Q220" s="11"/>
      <c r="R220" s="11" t="e">
        <f>VLOOKUP(Q220,[1]Sheet1!C$3:D$87,2,0)</f>
        <v>#N/A</v>
      </c>
      <c r="S220" s="134"/>
      <c r="Y220" s="50"/>
      <c r="Z220" s="50"/>
      <c r="AA220" s="50"/>
      <c r="AB220" s="50"/>
      <c r="AC220" s="50"/>
      <c r="AD220" s="118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</row>
    <row r="221" spans="1:41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64"/>
      <c r="J221" s="114"/>
      <c r="K221" s="114"/>
      <c r="L221" s="101"/>
      <c r="M221" s="8"/>
      <c r="N221" s="87"/>
      <c r="O221" s="10"/>
      <c r="P221" s="10"/>
      <c r="Q221" s="11"/>
      <c r="R221" s="11" t="e">
        <f>VLOOKUP(Q221,[1]Sheet1!C$3:D$87,2,0)</f>
        <v>#N/A</v>
      </c>
      <c r="S221" s="134"/>
      <c r="Y221" s="50"/>
      <c r="Z221" s="50"/>
      <c r="AA221" s="50"/>
      <c r="AB221" s="50"/>
      <c r="AC221" s="50"/>
      <c r="AD221" s="118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</row>
    <row r="222" spans="1:41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114"/>
      <c r="J222" s="113"/>
      <c r="K222" s="114"/>
      <c r="L222" s="101"/>
      <c r="M222" s="8"/>
      <c r="N222" s="87"/>
      <c r="O222" s="10"/>
      <c r="P222" s="10"/>
      <c r="Q222" s="11"/>
      <c r="R222" s="11" t="e">
        <f>VLOOKUP(Q222,[1]Sheet1!C$3:D$87,2,0)</f>
        <v>#N/A</v>
      </c>
      <c r="S222" s="134"/>
      <c r="Y222" s="50"/>
      <c r="Z222" s="50"/>
      <c r="AA222" s="50"/>
      <c r="AB222" s="50"/>
      <c r="AC222" s="50"/>
      <c r="AD222" s="118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</row>
    <row r="223" spans="1:41" ht="22.5" customHeight="1" x14ac:dyDescent="0.55000000000000004">
      <c r="A223" s="5"/>
      <c r="B223" s="52" t="s">
        <v>66</v>
      </c>
      <c r="C223" s="63"/>
      <c r="D223" s="64"/>
      <c r="E223" s="114"/>
      <c r="F223" s="114"/>
      <c r="G223" s="114"/>
      <c r="H223" s="114"/>
      <c r="I223" s="114"/>
      <c r="J223" s="113"/>
      <c r="K223" s="114"/>
      <c r="L223" s="101"/>
      <c r="M223" s="8"/>
      <c r="N223" s="87"/>
      <c r="O223" s="10"/>
      <c r="P223" s="10"/>
      <c r="Q223" s="11"/>
      <c r="R223" s="11" t="e">
        <f>VLOOKUP(Q223,[1]Sheet1!C$3:D$87,2,0)</f>
        <v>#N/A</v>
      </c>
      <c r="S223" s="134"/>
      <c r="Y223" s="50"/>
      <c r="Z223" s="50"/>
      <c r="AA223" s="50"/>
      <c r="AB223" s="50"/>
      <c r="AC223" s="50"/>
      <c r="AD223" s="118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</row>
    <row r="224" spans="1:41" ht="22.5" customHeight="1" x14ac:dyDescent="0.55000000000000004">
      <c r="A224" s="5"/>
      <c r="B224" s="52" t="s">
        <v>66</v>
      </c>
      <c r="C224" s="63"/>
      <c r="D224" s="64"/>
      <c r="E224" s="114"/>
      <c r="F224" s="114"/>
      <c r="G224" s="114"/>
      <c r="H224" s="114"/>
      <c r="I224" s="114"/>
      <c r="J224" s="113"/>
      <c r="K224" s="114"/>
      <c r="L224" s="101"/>
      <c r="M224" s="8"/>
      <c r="N224" s="87"/>
      <c r="O224" s="10"/>
      <c r="P224" s="10"/>
      <c r="Q224" s="11"/>
      <c r="R224" s="11" t="e">
        <f>VLOOKUP(Q224,[1]Sheet1!C$3:D$87,2,0)</f>
        <v>#N/A</v>
      </c>
      <c r="S224" s="134"/>
      <c r="Y224" s="50"/>
      <c r="Z224" s="50"/>
      <c r="AA224" s="50"/>
      <c r="AB224" s="50"/>
      <c r="AC224" s="50"/>
      <c r="AD224" s="118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</row>
    <row r="225" spans="1:41" ht="22.5" customHeight="1" x14ac:dyDescent="0.55000000000000004">
      <c r="A225" s="5"/>
      <c r="B225" s="52" t="s">
        <v>66</v>
      </c>
      <c r="C225" s="63"/>
      <c r="D225" s="64"/>
      <c r="E225" s="114"/>
      <c r="F225" s="114"/>
      <c r="G225" s="114"/>
      <c r="H225" s="114"/>
      <c r="I225" s="114"/>
      <c r="J225" s="113"/>
      <c r="K225" s="114"/>
      <c r="L225" s="101"/>
      <c r="M225" s="8"/>
      <c r="N225" s="87"/>
      <c r="O225" s="10"/>
      <c r="P225" s="10"/>
      <c r="Q225" s="11"/>
      <c r="R225" s="11" t="e">
        <f>VLOOKUP(Q225,[1]Sheet1!C$3:D$87,2,0)</f>
        <v>#N/A</v>
      </c>
      <c r="S225" s="134"/>
      <c r="Y225" s="50"/>
      <c r="Z225" s="50"/>
      <c r="AA225" s="50"/>
      <c r="AB225" s="50"/>
      <c r="AC225" s="50"/>
      <c r="AD225" s="118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</row>
    <row r="226" spans="1:41" ht="22.5" customHeight="1" x14ac:dyDescent="0.55000000000000004">
      <c r="A226" s="5"/>
      <c r="B226" s="52" t="s">
        <v>66</v>
      </c>
      <c r="C226" s="63"/>
      <c r="D226" s="64"/>
      <c r="E226" s="114"/>
      <c r="F226" s="71"/>
      <c r="G226" s="114"/>
      <c r="H226" s="114"/>
      <c r="I226" s="64"/>
      <c r="J226" s="65"/>
      <c r="K226" s="66"/>
      <c r="L226" s="101"/>
      <c r="M226" s="8"/>
      <c r="N226" s="87"/>
      <c r="O226" s="10"/>
      <c r="P226" s="10"/>
      <c r="Q226" s="11"/>
      <c r="R226" s="11" t="e">
        <f>VLOOKUP(Q226,[1]Sheet1!C$3:D$87,2,0)</f>
        <v>#N/A</v>
      </c>
      <c r="S226" s="134"/>
      <c r="Y226" s="50"/>
      <c r="Z226" s="50"/>
      <c r="AA226" s="50"/>
      <c r="AB226" s="50"/>
      <c r="AC226" s="50"/>
      <c r="AD226" s="118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</row>
    <row r="227" spans="1:41" ht="22.5" customHeight="1" x14ac:dyDescent="0.55000000000000004">
      <c r="A227" s="5"/>
      <c r="B227" s="52" t="s">
        <v>66</v>
      </c>
      <c r="C227" s="63"/>
      <c r="D227" s="64"/>
      <c r="E227" s="64"/>
      <c r="F227" s="71"/>
      <c r="G227" s="114"/>
      <c r="H227" s="114"/>
      <c r="I227" s="64"/>
      <c r="J227" s="65"/>
      <c r="K227" s="66"/>
      <c r="L227" s="101"/>
      <c r="M227" s="8"/>
      <c r="N227" s="87"/>
      <c r="O227" s="10"/>
      <c r="P227" s="10"/>
      <c r="Q227" s="11"/>
      <c r="R227" s="11" t="e">
        <f>VLOOKUP(Q227,[1]Sheet1!C$3:D$87,2,0)</f>
        <v>#N/A</v>
      </c>
      <c r="S227" s="134"/>
      <c r="Y227" s="50"/>
      <c r="Z227" s="50"/>
      <c r="AA227" s="50"/>
      <c r="AB227" s="50"/>
      <c r="AC227" s="50"/>
      <c r="AD227" s="118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</row>
    <row r="228" spans="1:41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71"/>
      <c r="I228" s="64"/>
      <c r="J228" s="64"/>
      <c r="K228" s="65"/>
      <c r="L228" s="101"/>
      <c r="M228" s="8"/>
      <c r="N228" s="87"/>
      <c r="O228" s="10"/>
      <c r="P228" s="10"/>
      <c r="Q228" s="11"/>
      <c r="R228" s="11" t="e">
        <f>VLOOKUP(Q228,[1]Sheet1!C$3:D$87,2,0)</f>
        <v>#N/A</v>
      </c>
      <c r="S228" s="134"/>
      <c r="Y228" s="50"/>
      <c r="Z228" s="50"/>
      <c r="AA228" s="50"/>
      <c r="AB228" s="50"/>
      <c r="AC228" s="50"/>
      <c r="AD228" s="118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</row>
    <row r="229" spans="1:41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64"/>
      <c r="I229" s="64"/>
      <c r="J229" s="64"/>
      <c r="K229" s="65"/>
      <c r="L229" s="101"/>
      <c r="M229" s="8"/>
      <c r="N229" s="87"/>
      <c r="O229" s="10"/>
      <c r="P229" s="10"/>
      <c r="Q229" s="11"/>
      <c r="R229" s="11" t="e">
        <f>VLOOKUP(Q229,[1]Sheet1!C$3:D$87,2,0)</f>
        <v>#N/A</v>
      </c>
      <c r="S229" s="134"/>
      <c r="Y229" s="50"/>
      <c r="Z229" s="50"/>
      <c r="AA229" s="50"/>
      <c r="AB229" s="50"/>
      <c r="AC229" s="50"/>
      <c r="AD229" s="118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</row>
    <row r="230" spans="1:41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5"/>
      <c r="L230" s="101"/>
      <c r="M230" s="8"/>
      <c r="N230" s="87"/>
      <c r="O230" s="10"/>
      <c r="P230" s="10"/>
      <c r="Q230" s="11"/>
      <c r="R230" s="11" t="e">
        <f>VLOOKUP(Q230,[1]Sheet1!C$3:D$87,2,0)</f>
        <v>#N/A</v>
      </c>
      <c r="S230" s="134"/>
      <c r="Y230" s="50"/>
      <c r="Z230" s="50"/>
      <c r="AA230" s="50"/>
      <c r="AB230" s="50"/>
      <c r="AC230" s="50"/>
      <c r="AD230" s="118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</row>
    <row r="231" spans="1:41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114"/>
      <c r="I231" s="114"/>
      <c r="J231" s="64"/>
      <c r="K231" s="65"/>
      <c r="L231" s="101"/>
      <c r="M231" s="8"/>
      <c r="N231" s="87"/>
      <c r="O231" s="10"/>
      <c r="P231" s="10"/>
      <c r="Q231" s="11"/>
      <c r="R231" s="11" t="e">
        <f>VLOOKUP(Q231,[1]Sheet1!C$3:D$87,2,0)</f>
        <v>#N/A</v>
      </c>
      <c r="S231" s="134"/>
      <c r="Y231" s="50"/>
      <c r="Z231" s="50"/>
      <c r="AA231" s="50"/>
      <c r="AB231" s="50"/>
      <c r="AC231" s="50"/>
      <c r="AD231" s="118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</row>
    <row r="232" spans="1:41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114"/>
      <c r="I232" s="114"/>
      <c r="J232" s="64"/>
      <c r="K232" s="65"/>
      <c r="L232" s="101"/>
      <c r="M232" s="8"/>
      <c r="N232" s="87"/>
      <c r="O232" s="10"/>
      <c r="P232" s="10"/>
      <c r="Q232" s="11"/>
      <c r="R232" s="11" t="e">
        <f>VLOOKUP(Q232,[1]Sheet1!C$3:D$87,2,0)</f>
        <v>#N/A</v>
      </c>
      <c r="S232" s="134"/>
      <c r="Y232" s="50"/>
      <c r="Z232" s="50"/>
      <c r="AA232" s="50"/>
      <c r="AB232" s="50"/>
      <c r="AC232" s="50"/>
      <c r="AD232" s="118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</row>
    <row r="233" spans="1:41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71"/>
      <c r="I233" s="114"/>
      <c r="J233" s="64"/>
      <c r="K233" s="65"/>
      <c r="L233" s="101"/>
      <c r="M233" s="8"/>
      <c r="N233" s="87"/>
      <c r="O233" s="10"/>
      <c r="P233" s="10"/>
      <c r="Q233" s="11"/>
      <c r="R233" s="11" t="e">
        <f>VLOOKUP(Q233,[1]Sheet1!C$3:D$87,2,0)</f>
        <v>#N/A</v>
      </c>
      <c r="S233" s="134"/>
      <c r="Y233" s="50"/>
      <c r="Z233" s="50"/>
      <c r="AA233" s="50"/>
      <c r="AB233" s="50"/>
      <c r="AC233" s="50"/>
      <c r="AD233" s="118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</row>
    <row r="234" spans="1:41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64"/>
      <c r="H234" s="64"/>
      <c r="I234" s="114"/>
      <c r="J234" s="64"/>
      <c r="K234" s="65"/>
      <c r="L234" s="101"/>
      <c r="M234" s="8"/>
      <c r="N234" s="87"/>
      <c r="O234" s="10"/>
      <c r="P234" s="10"/>
      <c r="Q234" s="11"/>
      <c r="R234" s="11" t="e">
        <f>VLOOKUP(Q234,[1]Sheet1!C$3:D$87,2,0)</f>
        <v>#N/A</v>
      </c>
      <c r="S234" s="134"/>
      <c r="Y234" s="50"/>
      <c r="Z234" s="50"/>
      <c r="AA234" s="50"/>
      <c r="AB234" s="50"/>
      <c r="AC234" s="50"/>
      <c r="AD234" s="118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</row>
    <row r="235" spans="1:41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64"/>
      <c r="H235" s="64"/>
      <c r="I235" s="114"/>
      <c r="J235" s="64"/>
      <c r="K235" s="65"/>
      <c r="L235" s="101"/>
      <c r="M235" s="8"/>
      <c r="N235" s="87"/>
      <c r="O235" s="10"/>
      <c r="P235" s="10"/>
      <c r="Q235" s="11"/>
      <c r="R235" s="11" t="e">
        <f>VLOOKUP(Q235,[1]Sheet1!C$3:D$87,2,0)</f>
        <v>#N/A</v>
      </c>
      <c r="S235" s="134"/>
      <c r="Y235" s="50"/>
      <c r="Z235" s="50"/>
      <c r="AA235" s="50"/>
      <c r="AB235" s="50"/>
      <c r="AC235" s="50"/>
      <c r="AD235" s="118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</row>
    <row r="236" spans="1:41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64"/>
      <c r="J236" s="114"/>
      <c r="K236" s="114"/>
      <c r="L236" s="101"/>
      <c r="M236" s="8"/>
      <c r="N236" s="87"/>
      <c r="O236" s="10"/>
      <c r="P236" s="10"/>
      <c r="Q236" s="11"/>
      <c r="R236" s="11" t="e">
        <f>VLOOKUP(Q236,[1]Sheet1!C$3:D$87,2,0)</f>
        <v>#N/A</v>
      </c>
      <c r="S236" s="134"/>
      <c r="Y236" s="50"/>
      <c r="Z236" s="50"/>
      <c r="AA236" s="50"/>
      <c r="AB236" s="50"/>
      <c r="AC236" s="50"/>
      <c r="AD236" s="118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</row>
    <row r="237" spans="1:41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64"/>
      <c r="J237" s="114"/>
      <c r="K237" s="114"/>
      <c r="L237" s="101"/>
      <c r="M237" s="8"/>
      <c r="N237" s="87"/>
      <c r="O237" s="10"/>
      <c r="P237" s="10"/>
      <c r="Q237" s="11"/>
      <c r="R237" s="11" t="e">
        <f>VLOOKUP(Q237,[1]Sheet1!C$3:D$87,2,0)</f>
        <v>#N/A</v>
      </c>
      <c r="S237" s="134"/>
      <c r="Y237" s="50"/>
      <c r="Z237" s="50"/>
      <c r="AA237" s="50"/>
      <c r="AB237" s="50"/>
      <c r="AC237" s="50"/>
      <c r="AD237" s="118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</row>
    <row r="238" spans="1:41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64"/>
      <c r="J238" s="114"/>
      <c r="K238" s="114"/>
      <c r="L238" s="101"/>
      <c r="M238" s="8"/>
      <c r="N238" s="87"/>
      <c r="O238" s="10"/>
      <c r="P238" s="10"/>
      <c r="Q238" s="11"/>
      <c r="R238" s="11" t="e">
        <f>VLOOKUP(Q238,[1]Sheet1!C$3:D$87,2,0)</f>
        <v>#N/A</v>
      </c>
      <c r="S238" s="134"/>
      <c r="Y238" s="50"/>
      <c r="Z238" s="50"/>
      <c r="AA238" s="50"/>
      <c r="AB238" s="50"/>
      <c r="AC238" s="50"/>
      <c r="AD238" s="118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</row>
    <row r="239" spans="1:41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114"/>
      <c r="J239" s="113"/>
      <c r="K239" s="114"/>
      <c r="L239" s="101"/>
      <c r="M239" s="8"/>
      <c r="N239" s="87"/>
      <c r="O239" s="10"/>
      <c r="P239" s="10"/>
      <c r="Q239" s="11"/>
      <c r="R239" s="11" t="e">
        <f>VLOOKUP(Q239,[1]Sheet1!C$3:D$87,2,0)</f>
        <v>#N/A</v>
      </c>
      <c r="S239" s="134"/>
      <c r="Y239" s="50"/>
      <c r="Z239" s="50"/>
      <c r="AA239" s="50"/>
      <c r="AB239" s="50"/>
      <c r="AC239" s="50"/>
      <c r="AD239" s="118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</row>
    <row r="240" spans="1:41" ht="22.5" customHeight="1" x14ac:dyDescent="0.55000000000000004">
      <c r="A240" s="5"/>
      <c r="B240" s="52" t="s">
        <v>66</v>
      </c>
      <c r="C240" s="63"/>
      <c r="D240" s="64"/>
      <c r="E240" s="114"/>
      <c r="F240" s="114"/>
      <c r="G240" s="114"/>
      <c r="H240" s="114"/>
      <c r="I240" s="114"/>
      <c r="J240" s="113"/>
      <c r="K240" s="114"/>
      <c r="L240" s="101"/>
      <c r="M240" s="8"/>
      <c r="N240" s="87"/>
      <c r="O240" s="10"/>
      <c r="P240" s="10"/>
      <c r="Q240" s="11"/>
      <c r="R240" s="11" t="e">
        <f>VLOOKUP(Q240,[1]Sheet1!C$3:D$87,2,0)</f>
        <v>#N/A</v>
      </c>
      <c r="S240" s="134"/>
      <c r="Y240" s="50"/>
      <c r="Z240" s="50"/>
      <c r="AA240" s="50"/>
      <c r="AB240" s="50"/>
      <c r="AC240" s="50"/>
      <c r="AD240" s="118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</row>
    <row r="241" spans="1:41" ht="22.5" customHeight="1" x14ac:dyDescent="0.55000000000000004">
      <c r="A241" s="5"/>
      <c r="B241" s="52" t="s">
        <v>66</v>
      </c>
      <c r="C241" s="63"/>
      <c r="D241" s="64"/>
      <c r="E241" s="114"/>
      <c r="F241" s="114"/>
      <c r="G241" s="114"/>
      <c r="H241" s="114"/>
      <c r="I241" s="114"/>
      <c r="J241" s="113"/>
      <c r="K241" s="114"/>
      <c r="L241" s="101"/>
      <c r="M241" s="8"/>
      <c r="N241" s="87"/>
      <c r="O241" s="10"/>
      <c r="P241" s="10"/>
      <c r="Q241" s="11"/>
      <c r="R241" s="11" t="e">
        <f>VLOOKUP(Q241,[1]Sheet1!C$3:D$87,2,0)</f>
        <v>#N/A</v>
      </c>
      <c r="S241" s="134"/>
      <c r="Y241" s="50"/>
      <c r="Z241" s="50"/>
      <c r="AA241" s="50"/>
      <c r="AB241" s="50"/>
      <c r="AC241" s="50"/>
      <c r="AD241" s="118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</row>
    <row r="242" spans="1:41" ht="22.5" customHeight="1" x14ac:dyDescent="0.55000000000000004">
      <c r="A242" s="5"/>
      <c r="B242" s="52" t="s">
        <v>66</v>
      </c>
      <c r="C242" s="63"/>
      <c r="D242" s="64"/>
      <c r="E242" s="114"/>
      <c r="F242" s="114"/>
      <c r="G242" s="114"/>
      <c r="H242" s="114"/>
      <c r="I242" s="114"/>
      <c r="J242" s="113"/>
      <c r="K242" s="114"/>
      <c r="L242" s="101"/>
      <c r="M242" s="8"/>
      <c r="N242" s="87"/>
      <c r="O242" s="10"/>
      <c r="P242" s="10"/>
      <c r="Q242" s="11"/>
      <c r="R242" s="11" t="e">
        <f>VLOOKUP(Q242,[1]Sheet1!C$3:D$87,2,0)</f>
        <v>#N/A</v>
      </c>
      <c r="S242" s="134"/>
      <c r="Y242" s="50"/>
      <c r="Z242" s="50"/>
      <c r="AA242" s="50"/>
      <c r="AB242" s="50"/>
      <c r="AC242" s="50"/>
      <c r="AD242" s="118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</row>
    <row r="243" spans="1:41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114"/>
      <c r="H243" s="114"/>
      <c r="I243" s="114"/>
      <c r="J243" s="114"/>
      <c r="K243" s="65"/>
      <c r="L243" s="101"/>
      <c r="M243" s="8"/>
      <c r="N243" s="87"/>
      <c r="O243" s="10"/>
      <c r="P243" s="10"/>
      <c r="Q243" s="11"/>
      <c r="R243" s="11" t="e">
        <f>VLOOKUP(Q243,[1]Sheet1!C$3:D$87,2,0)</f>
        <v>#N/A</v>
      </c>
      <c r="S243" s="134"/>
      <c r="Y243" s="50"/>
      <c r="Z243" s="50"/>
      <c r="AA243" s="50"/>
      <c r="AB243" s="50"/>
      <c r="AC243" s="50"/>
      <c r="AD243" s="118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</row>
    <row r="244" spans="1:41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114"/>
      <c r="H244" s="114"/>
      <c r="I244" s="114"/>
      <c r="J244" s="114"/>
      <c r="K244" s="65"/>
      <c r="L244" s="101"/>
      <c r="M244" s="8"/>
      <c r="N244" s="87"/>
      <c r="O244" s="10"/>
      <c r="P244" s="10"/>
      <c r="Q244" s="11"/>
      <c r="R244" s="11" t="e">
        <f>VLOOKUP(Q244,[1]Sheet1!C$3:D$87,2,0)</f>
        <v>#N/A</v>
      </c>
      <c r="S244" s="134"/>
      <c r="Y244" s="50"/>
      <c r="Z244" s="50"/>
      <c r="AA244" s="50"/>
      <c r="AB244" s="50"/>
      <c r="AC244" s="50"/>
      <c r="AD244" s="118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</row>
    <row r="245" spans="1:41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114"/>
      <c r="K245" s="114"/>
      <c r="L245" s="101"/>
      <c r="M245" s="8"/>
      <c r="N245" s="87"/>
      <c r="O245" s="10"/>
      <c r="P245" s="10"/>
      <c r="Q245" s="11"/>
      <c r="R245" s="11" t="e">
        <f>VLOOKUP(Q245,[1]Sheet1!C$3:D$87,2,0)</f>
        <v>#N/A</v>
      </c>
      <c r="S245" s="134"/>
      <c r="Y245" s="50"/>
      <c r="Z245" s="50"/>
      <c r="AA245" s="50"/>
      <c r="AB245" s="50"/>
      <c r="AC245" s="50"/>
      <c r="AD245" s="118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</row>
    <row r="246" spans="1:41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114"/>
      <c r="K246" s="114"/>
      <c r="L246" s="101"/>
      <c r="M246" s="8"/>
      <c r="N246" s="87"/>
      <c r="O246" s="10"/>
      <c r="P246" s="10"/>
      <c r="Q246" s="11"/>
      <c r="R246" s="11" t="e">
        <f>VLOOKUP(Q246,[1]Sheet1!C$3:D$87,2,0)</f>
        <v>#N/A</v>
      </c>
      <c r="S246" s="134"/>
      <c r="Y246" s="50"/>
      <c r="Z246" s="50"/>
      <c r="AA246" s="50"/>
      <c r="AB246" s="50"/>
      <c r="AC246" s="50"/>
      <c r="AD246" s="118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</row>
    <row r="247" spans="1:41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114"/>
      <c r="L247" s="101"/>
      <c r="M247" s="8"/>
      <c r="N247" s="87"/>
      <c r="O247" s="10"/>
      <c r="P247" s="10"/>
      <c r="Q247" s="11"/>
      <c r="R247" s="11" t="e">
        <f>VLOOKUP(Q247,[1]Sheet1!C$3:D$87,2,0)</f>
        <v>#N/A</v>
      </c>
      <c r="S247" s="134"/>
      <c r="Y247" s="50"/>
      <c r="Z247" s="50"/>
      <c r="AA247" s="50"/>
      <c r="AB247" s="50"/>
      <c r="AC247" s="50"/>
      <c r="AD247" s="118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</row>
    <row r="248" spans="1:41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11" t="e">
        <f>VLOOKUP(Q248,[1]Sheet1!C$3:D$87,2,0)</f>
        <v>#N/A</v>
      </c>
      <c r="S248" s="134"/>
      <c r="Y248" s="50"/>
      <c r="Z248" s="50"/>
      <c r="AA248" s="50"/>
      <c r="AB248" s="50"/>
      <c r="AC248" s="50"/>
      <c r="AD248" s="118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</row>
    <row r="249" spans="1:41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11" t="e">
        <f>VLOOKUP(Q249,[1]Sheet1!C$3:D$87,2,0)</f>
        <v>#N/A</v>
      </c>
      <c r="S249" s="134"/>
      <c r="Y249" s="50"/>
      <c r="Z249" s="50"/>
      <c r="AA249" s="50"/>
      <c r="AB249" s="50"/>
      <c r="AC249" s="50"/>
      <c r="AD249" s="118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</row>
    <row r="250" spans="1:41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11" t="e">
        <f>VLOOKUP(Q250,[1]Sheet1!C$3:D$87,2,0)</f>
        <v>#N/A</v>
      </c>
      <c r="S250" s="134"/>
      <c r="Y250" s="50"/>
      <c r="Z250" s="50"/>
      <c r="AA250" s="50"/>
      <c r="AB250" s="50"/>
      <c r="AC250" s="50"/>
      <c r="AD250" s="118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</row>
    <row r="251" spans="1:41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11" t="e">
        <f>VLOOKUP(Q251,[1]Sheet1!C$3:D$87,2,0)</f>
        <v>#N/A</v>
      </c>
      <c r="S251" s="134"/>
      <c r="Y251" s="50"/>
      <c r="Z251" s="50"/>
      <c r="AA251" s="50"/>
      <c r="AB251" s="50"/>
      <c r="AC251" s="50"/>
      <c r="AD251" s="118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</row>
    <row r="252" spans="1:41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11" t="e">
        <f>VLOOKUP(Q252,[1]Sheet1!C$3:D$87,2,0)</f>
        <v>#N/A</v>
      </c>
      <c r="S252" s="134"/>
      <c r="Y252" s="50"/>
      <c r="Z252" s="50"/>
      <c r="AA252" s="50"/>
      <c r="AB252" s="50"/>
      <c r="AC252" s="50"/>
      <c r="AD252" s="118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</row>
    <row r="253" spans="1:41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114"/>
      <c r="J253" s="64"/>
      <c r="K253" s="64"/>
      <c r="L253" s="101"/>
      <c r="M253" s="8"/>
      <c r="N253" s="87"/>
      <c r="O253" s="10"/>
      <c r="P253" s="10"/>
      <c r="Q253" s="11"/>
      <c r="R253" s="11" t="e">
        <f>VLOOKUP(Q253,[1]Sheet1!C$3:D$87,2,0)</f>
        <v>#N/A</v>
      </c>
      <c r="S253" s="134"/>
      <c r="Y253" s="50"/>
      <c r="Z253" s="50"/>
      <c r="AA253" s="50"/>
      <c r="AB253" s="50"/>
      <c r="AC253" s="50"/>
      <c r="AD253" s="118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</row>
    <row r="254" spans="1:41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114"/>
      <c r="J254" s="64"/>
      <c r="K254" s="64"/>
      <c r="L254" s="101"/>
      <c r="M254" s="8"/>
      <c r="N254" s="87"/>
      <c r="O254" s="10"/>
      <c r="P254" s="10"/>
      <c r="Q254" s="11"/>
      <c r="R254" s="11" t="e">
        <f>VLOOKUP(Q254,[1]Sheet1!C$3:D$87,2,0)</f>
        <v>#N/A</v>
      </c>
      <c r="S254" s="134"/>
      <c r="Y254" s="50"/>
      <c r="Z254" s="50"/>
      <c r="AA254" s="50"/>
      <c r="AB254" s="50"/>
      <c r="AC254" s="50"/>
      <c r="AD254" s="118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</row>
    <row r="255" spans="1:41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11" t="e">
        <f>VLOOKUP(Q255,[1]Sheet1!C$3:D$87,2,0)</f>
        <v>#N/A</v>
      </c>
      <c r="S255" s="134"/>
      <c r="Y255" s="50"/>
      <c r="Z255" s="50"/>
      <c r="AA255" s="50"/>
      <c r="AB255" s="50"/>
      <c r="AC255" s="50"/>
      <c r="AD255" s="118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</row>
    <row r="256" spans="1:41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11" t="e">
        <f>VLOOKUP(Q256,[1]Sheet1!C$3:D$87,2,0)</f>
        <v>#N/A</v>
      </c>
      <c r="S256" s="134"/>
      <c r="Y256" s="50"/>
      <c r="Z256" s="50"/>
      <c r="AA256" s="50"/>
      <c r="AB256" s="50"/>
      <c r="AC256" s="50"/>
      <c r="AD256" s="118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</row>
    <row r="257" spans="1:41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64"/>
      <c r="L257" s="101"/>
      <c r="M257" s="8"/>
      <c r="N257" s="87"/>
      <c r="O257" s="10"/>
      <c r="P257" s="10"/>
      <c r="Q257" s="11"/>
      <c r="R257" s="11" t="e">
        <f>VLOOKUP(Q257,[1]Sheet1!C$3:D$87,2,0)</f>
        <v>#N/A</v>
      </c>
      <c r="S257" s="134"/>
      <c r="Y257" s="50"/>
      <c r="Z257" s="50"/>
      <c r="AA257" s="50"/>
      <c r="AB257" s="50"/>
      <c r="AC257" s="50"/>
      <c r="AD257" s="118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</row>
    <row r="258" spans="1:41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11" t="e">
        <f>VLOOKUP(Q258,[1]Sheet1!C$3:D$87,2,0)</f>
        <v>#N/A</v>
      </c>
      <c r="S258" s="134"/>
      <c r="Y258" s="50"/>
      <c r="Z258" s="50"/>
      <c r="AA258" s="50"/>
      <c r="AB258" s="50"/>
      <c r="AC258" s="50"/>
      <c r="AD258" s="118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</row>
    <row r="259" spans="1:41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11" t="e">
        <f>VLOOKUP(Q259,[1]Sheet1!C$3:D$87,2,0)</f>
        <v>#N/A</v>
      </c>
      <c r="S259" s="134"/>
      <c r="Y259" s="50"/>
      <c r="Z259" s="50"/>
      <c r="AA259" s="50"/>
      <c r="AB259" s="50"/>
      <c r="AC259" s="50"/>
      <c r="AD259" s="118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</row>
    <row r="260" spans="1:41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114"/>
      <c r="J260" s="64"/>
      <c r="K260" s="64"/>
      <c r="L260" s="101"/>
      <c r="M260" s="8"/>
      <c r="N260" s="87"/>
      <c r="O260" s="10"/>
      <c r="P260" s="10"/>
      <c r="Q260" s="11"/>
      <c r="R260" s="11" t="e">
        <f>VLOOKUP(Q260,[1]Sheet1!C$3:D$87,2,0)</f>
        <v>#N/A</v>
      </c>
      <c r="S260" s="134"/>
      <c r="Y260" s="50"/>
      <c r="Z260" s="50"/>
      <c r="AA260" s="50"/>
      <c r="AB260" s="50"/>
      <c r="AC260" s="50"/>
      <c r="AD260" s="118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</row>
    <row r="261" spans="1:41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114"/>
      <c r="J261" s="64"/>
      <c r="K261" s="64"/>
      <c r="L261" s="101"/>
      <c r="M261" s="8"/>
      <c r="N261" s="87"/>
      <c r="O261" s="10"/>
      <c r="P261" s="10"/>
      <c r="Q261" s="11"/>
      <c r="R261" s="11" t="e">
        <f>VLOOKUP(Q261,[1]Sheet1!C$3:D$87,2,0)</f>
        <v>#N/A</v>
      </c>
      <c r="S261" s="134"/>
      <c r="Y261" s="50"/>
      <c r="Z261" s="50"/>
      <c r="AA261" s="50"/>
      <c r="AB261" s="50"/>
      <c r="AC261" s="50"/>
      <c r="AD261" s="118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</row>
    <row r="262" spans="1:41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64"/>
      <c r="L262" s="101"/>
      <c r="M262" s="8"/>
      <c r="N262" s="87"/>
      <c r="O262" s="10"/>
      <c r="P262" s="10"/>
      <c r="Q262" s="11"/>
      <c r="R262" s="11" t="e">
        <f>VLOOKUP(Q262,[1]Sheet1!C$3:D$87,2,0)</f>
        <v>#N/A</v>
      </c>
      <c r="S262" s="134"/>
      <c r="Y262" s="50"/>
      <c r="Z262" s="50"/>
      <c r="AA262" s="50"/>
      <c r="AB262" s="50"/>
      <c r="AC262" s="50"/>
      <c r="AD262" s="118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</row>
    <row r="263" spans="1:41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64"/>
      <c r="L263" s="101"/>
      <c r="M263" s="8"/>
      <c r="N263" s="87"/>
      <c r="O263" s="10"/>
      <c r="P263" s="10"/>
      <c r="Q263" s="11"/>
      <c r="R263" s="11" t="e">
        <f>VLOOKUP(Q263,[1]Sheet1!C$3:D$87,2,0)</f>
        <v>#N/A</v>
      </c>
      <c r="S263" s="134"/>
      <c r="Y263" s="50"/>
      <c r="Z263" s="50"/>
      <c r="AA263" s="50"/>
      <c r="AB263" s="50"/>
      <c r="AC263" s="50"/>
      <c r="AD263" s="118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</row>
    <row r="264" spans="1:41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11" t="e">
        <f>VLOOKUP(Q264,[1]Sheet1!C$3:D$87,2,0)</f>
        <v>#N/A</v>
      </c>
      <c r="S264" s="134"/>
      <c r="Y264" s="50"/>
      <c r="Z264" s="50"/>
      <c r="AA264" s="50"/>
      <c r="AB264" s="50"/>
      <c r="AC264" s="50"/>
      <c r="AD264" s="118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</row>
    <row r="265" spans="1:41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11" t="e">
        <f>VLOOKUP(Q265,[1]Sheet1!C$3:D$87,2,0)</f>
        <v>#N/A</v>
      </c>
      <c r="S265" s="134"/>
      <c r="Y265" s="50"/>
      <c r="Z265" s="50"/>
      <c r="AA265" s="50"/>
      <c r="AB265" s="50"/>
      <c r="AC265" s="50"/>
      <c r="AD265" s="118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</row>
    <row r="266" spans="1:41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11" t="e">
        <f>VLOOKUP(Q266,[1]Sheet1!C$3:D$87,2,0)</f>
        <v>#N/A</v>
      </c>
      <c r="S266" s="134"/>
      <c r="Y266" s="50"/>
      <c r="Z266" s="50"/>
      <c r="AA266" s="50"/>
      <c r="AB266" s="50"/>
      <c r="AC266" s="50"/>
      <c r="AD266" s="118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</row>
    <row r="267" spans="1:41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114"/>
      <c r="L267" s="101"/>
      <c r="M267" s="8"/>
      <c r="N267" s="87"/>
      <c r="O267" s="10"/>
      <c r="P267" s="10"/>
      <c r="Q267" s="11"/>
      <c r="R267" s="11" t="e">
        <f>VLOOKUP(Q267,[1]Sheet1!C$3:D$87,2,0)</f>
        <v>#N/A</v>
      </c>
      <c r="S267" s="134"/>
      <c r="Y267" s="50"/>
      <c r="Z267" s="50"/>
      <c r="AA267" s="50"/>
      <c r="AB267" s="50"/>
      <c r="AC267" s="50"/>
      <c r="AD267" s="118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</row>
    <row r="268" spans="1:41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64"/>
      <c r="K268" s="114"/>
      <c r="L268" s="101"/>
      <c r="M268" s="8"/>
      <c r="N268" s="87"/>
      <c r="O268" s="10"/>
      <c r="P268" s="10"/>
      <c r="Q268" s="11"/>
      <c r="R268" s="11" t="e">
        <f>VLOOKUP(Q268,[1]Sheet1!C$3:D$87,2,0)</f>
        <v>#N/A</v>
      </c>
      <c r="S268" s="134"/>
      <c r="Y268" s="50"/>
      <c r="Z268" s="50"/>
      <c r="AA268" s="50"/>
      <c r="AB268" s="50"/>
      <c r="AC268" s="50"/>
      <c r="AD268" s="118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</row>
    <row r="269" spans="1:41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64"/>
      <c r="L269" s="101"/>
      <c r="M269" s="8"/>
      <c r="N269" s="87"/>
      <c r="O269" s="10"/>
      <c r="P269" s="10"/>
      <c r="Q269" s="11"/>
      <c r="R269" s="11" t="e">
        <f>VLOOKUP(Q269,[1]Sheet1!C$3:D$87,2,0)</f>
        <v>#N/A</v>
      </c>
      <c r="S269" s="134"/>
      <c r="Y269" s="50"/>
      <c r="Z269" s="50"/>
      <c r="AA269" s="50"/>
      <c r="AB269" s="50"/>
      <c r="AC269" s="50"/>
      <c r="AD269" s="118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</row>
    <row r="270" spans="1:41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114"/>
      <c r="L270" s="101"/>
      <c r="M270" s="8"/>
      <c r="N270" s="87"/>
      <c r="O270" s="10"/>
      <c r="P270" s="10"/>
      <c r="Q270" s="11"/>
      <c r="R270" s="11" t="e">
        <f>VLOOKUP(Q270,[1]Sheet1!C$3:D$87,2,0)</f>
        <v>#N/A</v>
      </c>
      <c r="S270" s="134"/>
      <c r="Y270" s="50"/>
      <c r="Z270" s="50"/>
      <c r="AA270" s="50"/>
      <c r="AB270" s="50"/>
      <c r="AC270" s="50"/>
      <c r="AD270" s="118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</row>
    <row r="271" spans="1:41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71"/>
      <c r="K271" s="64"/>
      <c r="L271" s="101"/>
      <c r="M271" s="8"/>
      <c r="N271" s="87"/>
      <c r="O271" s="10"/>
      <c r="P271" s="10"/>
      <c r="Q271" s="11"/>
      <c r="R271" s="11" t="e">
        <f>VLOOKUP(Q271,[1]Sheet1!C$3:D$87,2,0)</f>
        <v>#N/A</v>
      </c>
      <c r="S271" s="134"/>
      <c r="Y271" s="50"/>
      <c r="Z271" s="50"/>
      <c r="AA271" s="50"/>
      <c r="AB271" s="50"/>
      <c r="AC271" s="50"/>
      <c r="AD271" s="118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</row>
    <row r="272" spans="1:41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71"/>
      <c r="K272" s="64"/>
      <c r="L272" s="101"/>
      <c r="M272" s="8"/>
      <c r="N272" s="87"/>
      <c r="O272" s="10"/>
      <c r="P272" s="10"/>
      <c r="Q272" s="11"/>
      <c r="R272" s="11" t="e">
        <f>VLOOKUP(Q272,[1]Sheet1!C$3:D$87,2,0)</f>
        <v>#N/A</v>
      </c>
      <c r="S272" s="134"/>
      <c r="Y272" s="50"/>
      <c r="Z272" s="50"/>
      <c r="AA272" s="50"/>
      <c r="AB272" s="50"/>
      <c r="AC272" s="50"/>
      <c r="AD272" s="118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</row>
    <row r="273" spans="1:41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64"/>
      <c r="K273" s="64"/>
      <c r="L273" s="101"/>
      <c r="M273" s="8"/>
      <c r="N273" s="87"/>
      <c r="O273" s="10"/>
      <c r="P273" s="10"/>
      <c r="Q273" s="11"/>
      <c r="R273" s="11" t="e">
        <f>VLOOKUP(Q273,[1]Sheet1!C$3:D$87,2,0)</f>
        <v>#N/A</v>
      </c>
      <c r="S273" s="134"/>
      <c r="Y273" s="50"/>
      <c r="Z273" s="50"/>
      <c r="AA273" s="50"/>
      <c r="AB273" s="50"/>
      <c r="AC273" s="50"/>
      <c r="AD273" s="118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</row>
    <row r="274" spans="1:41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64"/>
      <c r="J274" s="64"/>
      <c r="K274" s="64"/>
      <c r="L274" s="101"/>
      <c r="M274" s="8"/>
      <c r="N274" s="87"/>
      <c r="O274" s="10"/>
      <c r="P274" s="10"/>
      <c r="Q274" s="11"/>
      <c r="R274" s="11" t="e">
        <f>VLOOKUP(Q274,[1]Sheet1!C$3:D$87,2,0)</f>
        <v>#N/A</v>
      </c>
      <c r="S274" s="134"/>
      <c r="Y274" s="50"/>
      <c r="Z274" s="50"/>
      <c r="AA274" s="50"/>
      <c r="AB274" s="50"/>
      <c r="AC274" s="50"/>
      <c r="AD274" s="118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</row>
    <row r="275" spans="1:41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4"/>
      <c r="L275" s="101"/>
      <c r="M275" s="8"/>
      <c r="N275" s="87"/>
      <c r="O275" s="10"/>
      <c r="P275" s="10"/>
      <c r="Q275" s="11"/>
      <c r="R275" s="11" t="e">
        <f>VLOOKUP(Q275,[1]Sheet1!C$3:D$87,2,0)</f>
        <v>#N/A</v>
      </c>
      <c r="S275" s="134"/>
      <c r="Y275" s="50"/>
      <c r="Z275" s="50"/>
      <c r="AA275" s="50"/>
      <c r="AB275" s="50"/>
      <c r="AC275" s="50"/>
      <c r="AD275" s="118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  <c r="AO275" s="119"/>
    </row>
    <row r="276" spans="1:41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4"/>
      <c r="I276" s="64"/>
      <c r="J276" s="114"/>
      <c r="K276" s="114"/>
      <c r="L276" s="101"/>
      <c r="M276" s="8"/>
      <c r="N276" s="87"/>
      <c r="O276" s="10"/>
      <c r="P276" s="10"/>
      <c r="Q276" s="11"/>
      <c r="R276" s="11" t="e">
        <f>VLOOKUP(Q276,[1]Sheet1!C$3:D$87,2,0)</f>
        <v>#N/A</v>
      </c>
      <c r="S276" s="134"/>
      <c r="Y276" s="50"/>
      <c r="Z276" s="50"/>
      <c r="AA276" s="50"/>
      <c r="AB276" s="50"/>
      <c r="AC276" s="50"/>
      <c r="AD276" s="118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  <c r="AO276" s="119"/>
    </row>
    <row r="277" spans="1:41" ht="22.5" customHeight="1" x14ac:dyDescent="0.55000000000000004">
      <c r="A277" s="5"/>
      <c r="B277" s="52" t="s">
        <v>66</v>
      </c>
      <c r="C277" s="63"/>
      <c r="D277" s="64"/>
      <c r="E277" s="64"/>
      <c r="F277" s="64"/>
      <c r="G277" s="64"/>
      <c r="H277" s="64"/>
      <c r="I277" s="114"/>
      <c r="J277" s="114"/>
      <c r="K277" s="114"/>
      <c r="L277" s="101"/>
      <c r="M277" s="8"/>
      <c r="N277" s="87"/>
      <c r="O277" s="10"/>
      <c r="P277" s="10"/>
      <c r="Q277" s="11"/>
      <c r="R277" s="11" t="e">
        <f>VLOOKUP(Q277,[1]Sheet1!C$3:D$87,2,0)</f>
        <v>#N/A</v>
      </c>
      <c r="S277" s="134"/>
      <c r="Y277" s="50"/>
      <c r="Z277" s="50"/>
      <c r="AA277" s="50"/>
      <c r="AB277" s="50"/>
      <c r="AC277" s="50"/>
      <c r="AD277" s="118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  <c r="AO277" s="119"/>
    </row>
    <row r="278" spans="1:41" ht="22.5" customHeight="1" x14ac:dyDescent="0.55000000000000004">
      <c r="A278" s="5"/>
      <c r="B278" s="52" t="s">
        <v>66</v>
      </c>
      <c r="C278" s="63"/>
      <c r="D278" s="64"/>
      <c r="E278" s="64"/>
      <c r="F278" s="64"/>
      <c r="G278" s="64"/>
      <c r="H278" s="64"/>
      <c r="I278" s="114"/>
      <c r="J278" s="114"/>
      <c r="K278" s="114"/>
      <c r="L278" s="101"/>
      <c r="M278" s="8"/>
      <c r="N278" s="87"/>
      <c r="O278" s="10"/>
      <c r="P278" s="10"/>
      <c r="Q278" s="11"/>
      <c r="R278" s="11" t="e">
        <f>VLOOKUP(Q278,[1]Sheet1!C$3:D$87,2,0)</f>
        <v>#N/A</v>
      </c>
      <c r="S278" s="134"/>
      <c r="Y278" s="50"/>
      <c r="Z278" s="50"/>
      <c r="AA278" s="50"/>
      <c r="AB278" s="50"/>
      <c r="AC278" s="50"/>
      <c r="AD278" s="118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  <c r="AO278" s="119"/>
    </row>
    <row r="279" spans="1:41" ht="22.5" customHeight="1" x14ac:dyDescent="0.55000000000000004">
      <c r="A279" s="5"/>
      <c r="B279" s="52" t="s">
        <v>66</v>
      </c>
      <c r="C279" s="63"/>
      <c r="D279" s="64"/>
      <c r="E279" s="114"/>
      <c r="F279" s="114"/>
      <c r="G279" s="114"/>
      <c r="H279" s="114"/>
      <c r="I279" s="64"/>
      <c r="J279" s="114"/>
      <c r="K279" s="114"/>
      <c r="L279" s="101"/>
      <c r="M279" s="8"/>
      <c r="N279" s="87"/>
      <c r="O279" s="10"/>
      <c r="P279" s="10"/>
      <c r="Q279" s="11"/>
      <c r="R279" s="11" t="e">
        <f>VLOOKUP(Q279,[1]Sheet1!C$3:D$87,2,0)</f>
        <v>#N/A</v>
      </c>
      <c r="S279" s="134"/>
      <c r="Y279" s="50"/>
      <c r="Z279" s="50"/>
      <c r="AA279" s="50"/>
      <c r="AB279" s="50"/>
      <c r="AC279" s="50"/>
      <c r="AD279" s="118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  <c r="AO279" s="119"/>
    </row>
    <row r="280" spans="1:41" ht="22.5" customHeight="1" x14ac:dyDescent="0.55000000000000004">
      <c r="A280" s="5"/>
      <c r="B280" s="52" t="s">
        <v>66</v>
      </c>
      <c r="C280" s="63"/>
      <c r="D280" s="64"/>
      <c r="E280" s="114"/>
      <c r="F280" s="114"/>
      <c r="G280" s="114"/>
      <c r="H280" s="114"/>
      <c r="I280" s="64"/>
      <c r="J280" s="114"/>
      <c r="K280" s="114"/>
      <c r="L280" s="101"/>
      <c r="M280" s="8"/>
      <c r="N280" s="87"/>
      <c r="O280" s="10"/>
      <c r="P280" s="10"/>
      <c r="Q280" s="11"/>
      <c r="R280" s="11" t="e">
        <f>VLOOKUP(Q280,[1]Sheet1!C$3:D$87,2,0)</f>
        <v>#N/A</v>
      </c>
      <c r="S280" s="134"/>
      <c r="Y280" s="50"/>
      <c r="Z280" s="50"/>
      <c r="AA280" s="50"/>
      <c r="AB280" s="50"/>
      <c r="AC280" s="50"/>
      <c r="AD280" s="118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</row>
    <row r="281" spans="1:41" ht="22.5" customHeight="1" x14ac:dyDescent="0.55000000000000004">
      <c r="A281" s="5"/>
      <c r="B281" s="52" t="s">
        <v>66</v>
      </c>
      <c r="C281" s="63"/>
      <c r="D281" s="64"/>
      <c r="E281" s="114"/>
      <c r="F281" s="114"/>
      <c r="G281" s="114"/>
      <c r="H281" s="114"/>
      <c r="I281" s="64"/>
      <c r="J281" s="114"/>
      <c r="K281" s="114"/>
      <c r="L281" s="101"/>
      <c r="M281" s="8"/>
      <c r="N281" s="87"/>
      <c r="O281" s="10"/>
      <c r="P281" s="10"/>
      <c r="Q281" s="11"/>
      <c r="R281" s="11" t="e">
        <f>VLOOKUP(Q281,[1]Sheet1!C$3:D$87,2,0)</f>
        <v>#N/A</v>
      </c>
      <c r="S281" s="134"/>
      <c r="Y281" s="50"/>
      <c r="Z281" s="50"/>
      <c r="AA281" s="50"/>
      <c r="AB281" s="50"/>
      <c r="AC281" s="50"/>
      <c r="AD281" s="118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</row>
    <row r="282" spans="1:41" ht="22.5" customHeight="1" x14ac:dyDescent="0.55000000000000004">
      <c r="A282" s="5"/>
      <c r="B282" s="52" t="s">
        <v>66</v>
      </c>
      <c r="C282" s="63"/>
      <c r="D282" s="64"/>
      <c r="E282" s="114"/>
      <c r="F282" s="114"/>
      <c r="G282" s="114"/>
      <c r="H282" s="114"/>
      <c r="I282" s="64"/>
      <c r="J282" s="114"/>
      <c r="K282" s="114"/>
      <c r="L282" s="101"/>
      <c r="M282" s="8"/>
      <c r="N282" s="87"/>
      <c r="O282" s="10"/>
      <c r="P282" s="10"/>
      <c r="Q282" s="11"/>
      <c r="R282" s="11" t="e">
        <f>VLOOKUP(Q282,[1]Sheet1!C$3:D$87,2,0)</f>
        <v>#N/A</v>
      </c>
      <c r="S282" s="134"/>
      <c r="Y282" s="50"/>
      <c r="Z282" s="50"/>
      <c r="AA282" s="50"/>
      <c r="AB282" s="50"/>
      <c r="AC282" s="50"/>
      <c r="AD282" s="118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  <c r="AO282" s="119"/>
    </row>
    <row r="283" spans="1:41" ht="22.5" customHeight="1" x14ac:dyDescent="0.55000000000000004">
      <c r="A283" s="5"/>
      <c r="B283" s="52"/>
      <c r="C283" s="63"/>
      <c r="D283" s="64"/>
      <c r="E283" s="114"/>
      <c r="F283" s="114"/>
      <c r="G283" s="114"/>
      <c r="H283" s="114"/>
      <c r="I283" s="114"/>
      <c r="J283" s="113"/>
      <c r="K283" s="114"/>
      <c r="L283" s="101"/>
      <c r="M283" s="8"/>
      <c r="N283" s="87"/>
      <c r="O283" s="10"/>
      <c r="P283" s="10"/>
      <c r="Q283" s="11"/>
      <c r="R283" s="11" t="e">
        <f>VLOOKUP(Q283,[1]Sheet1!C$3:D$87,2,0)</f>
        <v>#N/A</v>
      </c>
      <c r="S283" s="134"/>
      <c r="Y283" s="50"/>
      <c r="Z283" s="50"/>
      <c r="AA283" s="50"/>
      <c r="AB283" s="50"/>
      <c r="AC283" s="50"/>
      <c r="AD283" s="118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  <c r="AO283" s="119"/>
    </row>
    <row r="284" spans="1:41" ht="22.5" customHeight="1" x14ac:dyDescent="0.55000000000000004">
      <c r="A284" s="5"/>
      <c r="B284" s="52"/>
      <c r="C284" s="63"/>
      <c r="D284" s="64"/>
      <c r="E284" s="114"/>
      <c r="F284" s="114"/>
      <c r="G284" s="114"/>
      <c r="H284" s="114"/>
      <c r="I284" s="114"/>
      <c r="J284" s="113"/>
      <c r="K284" s="114"/>
      <c r="L284" s="101"/>
      <c r="M284" s="8"/>
      <c r="N284" s="87"/>
      <c r="O284" s="10"/>
      <c r="P284" s="10"/>
      <c r="Q284" s="11"/>
      <c r="R284" s="11" t="e">
        <f>VLOOKUP(Q284,[1]Sheet1!C$3:D$87,2,0)</f>
        <v>#N/A</v>
      </c>
      <c r="S284" s="134"/>
      <c r="Y284" s="50"/>
      <c r="Z284" s="50"/>
      <c r="AA284" s="50"/>
      <c r="AB284" s="50"/>
      <c r="AC284" s="50"/>
      <c r="AD284" s="118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  <c r="AO284" s="119"/>
    </row>
    <row r="285" spans="1:41" ht="22.5" customHeight="1" x14ac:dyDescent="0.55000000000000004">
      <c r="A285" s="5"/>
      <c r="B285" s="52"/>
      <c r="C285" s="63"/>
      <c r="D285" s="64"/>
      <c r="E285" s="114"/>
      <c r="F285" s="114"/>
      <c r="G285" s="114"/>
      <c r="H285" s="114"/>
      <c r="I285" s="114"/>
      <c r="J285" s="113"/>
      <c r="K285" s="114"/>
      <c r="L285" s="101"/>
      <c r="M285" s="8"/>
      <c r="N285" s="87"/>
      <c r="O285" s="10"/>
      <c r="P285" s="10"/>
      <c r="Q285" s="11"/>
      <c r="R285" s="11" t="e">
        <f>VLOOKUP(Q285,[1]Sheet1!C$3:D$87,2,0)</f>
        <v>#N/A</v>
      </c>
      <c r="S285" s="134"/>
      <c r="Y285" s="50"/>
      <c r="Z285" s="50"/>
      <c r="AA285" s="50"/>
      <c r="AB285" s="50"/>
      <c r="AC285" s="50"/>
      <c r="AD285" s="118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  <c r="AO285" s="119"/>
    </row>
    <row r="286" spans="1:41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11" t="e">
        <f>VLOOKUP(Q286,[1]Sheet1!C$3:D$87,2,0)</f>
        <v>#N/A</v>
      </c>
      <c r="S286" s="134"/>
      <c r="Y286" s="50"/>
      <c r="Z286" s="50"/>
      <c r="AA286" s="50"/>
      <c r="AB286" s="50"/>
      <c r="AC286" s="50"/>
      <c r="AD286" s="118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  <c r="AO286" s="119"/>
    </row>
    <row r="287" spans="1:41" ht="22.5" customHeight="1" x14ac:dyDescent="0.55000000000000004">
      <c r="A287" s="5"/>
      <c r="B287" s="52" t="s">
        <v>66</v>
      </c>
      <c r="C287" s="63"/>
      <c r="D287" s="64"/>
      <c r="E287" s="64"/>
      <c r="F287" s="71"/>
      <c r="G287" s="114"/>
      <c r="H287" s="114"/>
      <c r="I287" s="114"/>
      <c r="J287" s="114"/>
      <c r="K287" s="64"/>
      <c r="L287" s="101"/>
      <c r="M287" s="8"/>
      <c r="N287" s="87"/>
      <c r="O287" s="10"/>
      <c r="P287" s="10"/>
      <c r="Q287" s="11"/>
      <c r="R287" s="11" t="e">
        <f>VLOOKUP(Q287,[1]Sheet1!C$3:D$87,2,0)</f>
        <v>#N/A</v>
      </c>
      <c r="S287" s="134"/>
      <c r="Y287" s="50"/>
      <c r="Z287" s="50"/>
      <c r="AA287" s="50"/>
      <c r="AB287" s="50"/>
      <c r="AC287" s="50"/>
      <c r="AD287" s="118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  <c r="AO287" s="119"/>
    </row>
    <row r="288" spans="1:41" ht="22.5" customHeight="1" x14ac:dyDescent="0.55000000000000004">
      <c r="A288" s="5"/>
      <c r="B288" s="52" t="s">
        <v>66</v>
      </c>
      <c r="C288" s="63"/>
      <c r="D288" s="64"/>
      <c r="E288" s="64"/>
      <c r="F288" s="71"/>
      <c r="G288" s="114"/>
      <c r="H288" s="114"/>
      <c r="I288" s="114"/>
      <c r="J288" s="114"/>
      <c r="K288" s="64"/>
      <c r="L288" s="101"/>
      <c r="M288" s="8"/>
      <c r="N288" s="87"/>
      <c r="O288" s="10"/>
      <c r="P288" s="10"/>
      <c r="Q288" s="11"/>
      <c r="R288" s="11" t="e">
        <f>VLOOKUP(Q288,[1]Sheet1!C$3:D$87,2,0)</f>
        <v>#N/A</v>
      </c>
      <c r="S288" s="134"/>
      <c r="Y288" s="50"/>
      <c r="Z288" s="50"/>
      <c r="AA288" s="50"/>
      <c r="AB288" s="50"/>
      <c r="AC288" s="50"/>
      <c r="AD288" s="118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  <c r="AO288" s="119"/>
    </row>
    <row r="289" spans="1:42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71"/>
      <c r="I289" s="114"/>
      <c r="J289" s="114"/>
      <c r="K289" s="64"/>
      <c r="L289" s="101"/>
      <c r="M289" s="8"/>
      <c r="N289" s="87"/>
      <c r="O289" s="10"/>
      <c r="P289" s="10"/>
      <c r="Q289" s="11"/>
      <c r="R289" s="11" t="e">
        <f>VLOOKUP(Q289,[1]Sheet1!C$3:D$87,2,0)</f>
        <v>#N/A</v>
      </c>
      <c r="S289" s="134"/>
      <c r="Y289" s="50"/>
      <c r="Z289" s="50"/>
      <c r="AA289" s="50"/>
      <c r="AB289" s="50"/>
      <c r="AC289" s="50"/>
      <c r="AD289" s="118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  <c r="AO289" s="119"/>
    </row>
    <row r="290" spans="1:42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64"/>
      <c r="I290" s="114"/>
      <c r="J290" s="114"/>
      <c r="K290" s="64"/>
      <c r="L290" s="101"/>
      <c r="M290" s="8"/>
      <c r="N290" s="87"/>
      <c r="O290" s="10"/>
      <c r="P290" s="10"/>
      <c r="Q290" s="11"/>
      <c r="R290" s="11" t="e">
        <f>VLOOKUP(Q290,[1]Sheet1!C$3:D$87,2,0)</f>
        <v>#N/A</v>
      </c>
      <c r="S290" s="134"/>
      <c r="Y290" s="50"/>
      <c r="Z290" s="50"/>
      <c r="AA290" s="50"/>
      <c r="AB290" s="50"/>
      <c r="AC290" s="50"/>
      <c r="AD290" s="118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</row>
    <row r="291" spans="1:42" ht="22.5" customHeight="1" x14ac:dyDescent="0.55000000000000004">
      <c r="A291" s="5"/>
      <c r="B291" s="52" t="s">
        <v>66</v>
      </c>
      <c r="C291" s="63"/>
      <c r="D291" s="64"/>
      <c r="E291" s="64"/>
      <c r="F291" s="64"/>
      <c r="G291" s="64"/>
      <c r="H291" s="64"/>
      <c r="I291" s="114"/>
      <c r="J291" s="114"/>
      <c r="K291" s="64"/>
      <c r="L291" s="101"/>
      <c r="M291" s="8"/>
      <c r="N291" s="87"/>
      <c r="O291" s="10"/>
      <c r="P291" s="10"/>
      <c r="Q291" s="11"/>
      <c r="R291" s="11" t="e">
        <f>VLOOKUP(Q291,[1]Sheet1!C$3:D$87,2,0)</f>
        <v>#N/A</v>
      </c>
      <c r="S291" s="134"/>
      <c r="Y291" s="50"/>
      <c r="Z291" s="50"/>
      <c r="AA291" s="50"/>
      <c r="AB291" s="50"/>
      <c r="AC291" s="50"/>
      <c r="AD291" s="118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  <c r="AO291" s="119"/>
    </row>
    <row r="292" spans="1:42" ht="22.5" customHeight="1" x14ac:dyDescent="0.55000000000000004">
      <c r="A292" s="5"/>
      <c r="B292" s="52" t="s">
        <v>66</v>
      </c>
      <c r="C292" s="63"/>
      <c r="D292" s="64"/>
      <c r="E292" s="114"/>
      <c r="F292" s="114"/>
      <c r="G292" s="114"/>
      <c r="H292" s="114"/>
      <c r="I292" s="64"/>
      <c r="J292" s="114"/>
      <c r="K292" s="114"/>
      <c r="L292" s="101"/>
      <c r="M292" s="8"/>
      <c r="N292" s="87"/>
      <c r="O292" s="10"/>
      <c r="P292" s="10"/>
      <c r="Q292" s="11"/>
      <c r="R292" s="11" t="e">
        <f>VLOOKUP(Q292,[1]Sheet1!C$3:D$87,2,0)</f>
        <v>#N/A</v>
      </c>
      <c r="S292" s="134"/>
      <c r="Y292" s="50"/>
      <c r="Z292" s="50"/>
      <c r="AA292" s="50"/>
      <c r="AB292" s="50"/>
      <c r="AC292" s="50"/>
      <c r="AD292" s="118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  <c r="AO292" s="119"/>
    </row>
    <row r="293" spans="1:42" ht="22.5" customHeight="1" x14ac:dyDescent="0.55000000000000004">
      <c r="A293" s="5"/>
      <c r="B293" s="52" t="s">
        <v>66</v>
      </c>
      <c r="C293" s="63"/>
      <c r="D293" s="64"/>
      <c r="E293" s="114"/>
      <c r="F293" s="114"/>
      <c r="G293" s="114"/>
      <c r="H293" s="114"/>
      <c r="I293" s="64"/>
      <c r="J293" s="114"/>
      <c r="K293" s="114"/>
      <c r="L293" s="101"/>
      <c r="M293" s="8"/>
      <c r="N293" s="87"/>
      <c r="O293" s="10"/>
      <c r="P293" s="10"/>
      <c r="Q293" s="11"/>
      <c r="R293" s="11" t="e">
        <f>VLOOKUP(Q293,[1]Sheet1!C$3:D$87,2,0)</f>
        <v>#N/A</v>
      </c>
      <c r="S293" s="134"/>
      <c r="Y293" s="50"/>
      <c r="Z293" s="50"/>
      <c r="AA293" s="50"/>
      <c r="AB293" s="50"/>
      <c r="AC293" s="50"/>
      <c r="AD293" s="118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  <c r="AO293" s="119"/>
    </row>
    <row r="294" spans="1:42" ht="22.5" customHeight="1" x14ac:dyDescent="0.55000000000000004">
      <c r="A294" s="5"/>
      <c r="B294" s="52" t="s">
        <v>66</v>
      </c>
      <c r="C294" s="63"/>
      <c r="D294" s="64"/>
      <c r="E294" s="114"/>
      <c r="F294" s="114"/>
      <c r="G294" s="114"/>
      <c r="H294" s="114"/>
      <c r="I294" s="64"/>
      <c r="J294" s="114"/>
      <c r="K294" s="114"/>
      <c r="L294" s="101"/>
      <c r="M294" s="8"/>
      <c r="N294" s="87"/>
      <c r="O294" s="10"/>
      <c r="P294" s="10"/>
      <c r="Q294" s="11"/>
      <c r="R294" s="11" t="e">
        <f>VLOOKUP(Q294,[1]Sheet1!C$3:D$87,2,0)</f>
        <v>#N/A</v>
      </c>
      <c r="S294" s="134"/>
      <c r="Y294" s="50"/>
      <c r="Z294" s="50"/>
      <c r="AA294" s="50"/>
      <c r="AB294" s="50"/>
      <c r="AC294" s="50"/>
      <c r="AD294" s="118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  <c r="AO294" s="119"/>
    </row>
    <row r="295" spans="1:42" ht="22.5" customHeight="1" x14ac:dyDescent="0.55000000000000004">
      <c r="A295" s="5"/>
      <c r="B295" s="52"/>
      <c r="C295" s="63"/>
      <c r="D295" s="64"/>
      <c r="E295" s="114"/>
      <c r="F295" s="114"/>
      <c r="G295" s="114"/>
      <c r="H295" s="114"/>
      <c r="I295" s="114"/>
      <c r="J295" s="113"/>
      <c r="K295" s="114"/>
      <c r="L295" s="101"/>
      <c r="M295" s="8"/>
      <c r="N295" s="87"/>
      <c r="O295" s="10"/>
      <c r="P295" s="10"/>
      <c r="Q295" s="11"/>
      <c r="R295" s="11" t="e">
        <f>VLOOKUP(Q295,[1]Sheet1!C$3:D$87,2,0)</f>
        <v>#N/A</v>
      </c>
      <c r="S295" s="134"/>
      <c r="Y295" s="50"/>
      <c r="Z295" s="50"/>
      <c r="AA295" s="50"/>
      <c r="AB295" s="50"/>
      <c r="AC295" s="50"/>
      <c r="AD295" s="118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119"/>
    </row>
    <row r="296" spans="1:42" ht="22.5" customHeight="1" x14ac:dyDescent="0.55000000000000004">
      <c r="A296" s="5"/>
      <c r="B296" s="52"/>
      <c r="C296" s="63"/>
      <c r="D296" s="64"/>
      <c r="E296" s="114"/>
      <c r="F296" s="114"/>
      <c r="G296" s="114"/>
      <c r="H296" s="114"/>
      <c r="I296" s="114"/>
      <c r="J296" s="113"/>
      <c r="K296" s="114"/>
      <c r="L296" s="101"/>
      <c r="M296" s="8"/>
      <c r="N296" s="87"/>
      <c r="O296" s="10"/>
      <c r="P296" s="10"/>
      <c r="Q296" s="11"/>
      <c r="R296" s="11" t="e">
        <f>VLOOKUP(Q296,[1]Sheet1!C$3:D$87,2,0)</f>
        <v>#N/A</v>
      </c>
      <c r="S296" s="134"/>
      <c r="Y296" s="50"/>
      <c r="Z296" s="50"/>
      <c r="AA296" s="50"/>
      <c r="AB296" s="50"/>
      <c r="AC296" s="50"/>
      <c r="AD296" s="118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119"/>
    </row>
    <row r="297" spans="1:42" ht="22.5" customHeight="1" x14ac:dyDescent="0.55000000000000004">
      <c r="A297" s="5"/>
      <c r="B297" s="52"/>
      <c r="C297" s="63"/>
      <c r="D297" s="64"/>
      <c r="E297" s="114"/>
      <c r="F297" s="114"/>
      <c r="G297" s="114"/>
      <c r="H297" s="114"/>
      <c r="I297" s="114"/>
      <c r="J297" s="113"/>
      <c r="K297" s="114"/>
      <c r="L297" s="101"/>
      <c r="M297" s="8"/>
      <c r="N297" s="87"/>
      <c r="O297" s="10"/>
      <c r="P297" s="10"/>
      <c r="Q297" s="11"/>
      <c r="R297" s="11" t="e">
        <f>VLOOKUP(Q297,[1]Sheet1!C$3:D$87,2,0)</f>
        <v>#N/A</v>
      </c>
      <c r="S297" s="134"/>
      <c r="Y297" s="50"/>
      <c r="Z297" s="50"/>
      <c r="AA297" s="50"/>
      <c r="AB297" s="50"/>
      <c r="AC297" s="50"/>
      <c r="AD297" s="118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119"/>
    </row>
    <row r="298" spans="1:42" ht="22.5" customHeight="1" x14ac:dyDescent="0.55000000000000004">
      <c r="A298" s="5"/>
      <c r="B298" s="52"/>
      <c r="C298" s="63"/>
      <c r="D298" s="64"/>
      <c r="E298" s="114"/>
      <c r="F298" s="114"/>
      <c r="G298" s="114"/>
      <c r="H298" s="114"/>
      <c r="I298" s="114"/>
      <c r="J298" s="113"/>
      <c r="K298" s="114"/>
      <c r="L298" s="101"/>
      <c r="M298" s="8"/>
      <c r="N298" s="87"/>
      <c r="O298" s="10"/>
      <c r="P298" s="10"/>
      <c r="Q298" s="11"/>
      <c r="R298" s="11" t="e">
        <f>VLOOKUP(Q298,[1]Sheet1!C$3:D$87,2,0)</f>
        <v>#N/A</v>
      </c>
      <c r="S298" s="134"/>
      <c r="Y298" s="50"/>
      <c r="Z298" s="50"/>
      <c r="AA298" s="50"/>
      <c r="AB298" s="50"/>
      <c r="AC298" s="50"/>
      <c r="AD298" s="118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119"/>
    </row>
    <row r="299" spans="1:42" ht="22.5" customHeight="1" x14ac:dyDescent="0.55000000000000004">
      <c r="A299" s="5"/>
      <c r="B299" s="52" t="s">
        <v>66</v>
      </c>
      <c r="C299" s="63"/>
      <c r="D299" s="64"/>
      <c r="E299" s="64"/>
      <c r="F299" s="71"/>
      <c r="G299" s="114"/>
      <c r="H299" s="114"/>
      <c r="I299" s="114"/>
      <c r="J299" s="114"/>
      <c r="K299" s="64"/>
      <c r="L299" s="101"/>
      <c r="M299" s="8"/>
      <c r="N299" s="87"/>
      <c r="O299" s="10"/>
      <c r="P299" s="10"/>
      <c r="Q299" s="11"/>
      <c r="R299" s="11" t="e">
        <f>VLOOKUP(Q299,[1]Sheet1!C$3:D$87,2,0)</f>
        <v>#N/A</v>
      </c>
      <c r="S299" s="134"/>
      <c r="Y299" s="50"/>
      <c r="Z299" s="50"/>
      <c r="AA299" s="50"/>
      <c r="AB299" s="50"/>
      <c r="AC299" s="50"/>
      <c r="AD299" s="118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119"/>
    </row>
    <row r="300" spans="1:42" ht="22.5" customHeight="1" x14ac:dyDescent="0.55000000000000004">
      <c r="A300" s="5"/>
      <c r="B300" s="52" t="s">
        <v>66</v>
      </c>
      <c r="C300" s="63"/>
      <c r="D300" s="64"/>
      <c r="E300" s="64"/>
      <c r="F300" s="71"/>
      <c r="G300" s="11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11" t="e">
        <f>VLOOKUP(Q300,[1]Sheet1!C$3:D$87,2,0)</f>
        <v>#N/A</v>
      </c>
      <c r="S300" s="134"/>
      <c r="Y300" s="50"/>
      <c r="Z300" s="50"/>
      <c r="AA300" s="50"/>
      <c r="AB300" s="50"/>
      <c r="AC300" s="50"/>
      <c r="AD300" s="118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119"/>
    </row>
    <row r="301" spans="1:42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64"/>
      <c r="H301" s="71"/>
      <c r="I301" s="114"/>
      <c r="J301" s="114"/>
      <c r="K301" s="64"/>
      <c r="L301" s="101"/>
      <c r="M301" s="8"/>
      <c r="N301" s="87"/>
      <c r="O301" s="10"/>
      <c r="P301" s="10"/>
      <c r="Q301" s="11"/>
      <c r="R301" s="11" t="e">
        <f>VLOOKUP(Q301,[1]Sheet1!C$3:D$87,2,0)</f>
        <v>#N/A</v>
      </c>
      <c r="S301" s="134"/>
      <c r="Y301" s="50"/>
      <c r="Z301" s="50"/>
      <c r="AA301" s="50"/>
      <c r="AB301" s="50"/>
      <c r="AC301" s="50"/>
      <c r="AD301" s="118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119"/>
    </row>
    <row r="302" spans="1:42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64"/>
      <c r="I302" s="114"/>
      <c r="J302" s="114"/>
      <c r="K302" s="64"/>
      <c r="L302" s="101"/>
      <c r="M302" s="8"/>
      <c r="N302" s="87"/>
      <c r="O302" s="10"/>
      <c r="P302" s="10"/>
      <c r="Q302" s="11"/>
      <c r="R302" s="11" t="e">
        <f>VLOOKUP(Q302,[1]Sheet1!C$3:D$87,2,0)</f>
        <v>#N/A</v>
      </c>
      <c r="S302" s="134"/>
      <c r="Y302" s="50"/>
      <c r="Z302" s="50"/>
      <c r="AA302" s="50"/>
      <c r="AB302" s="50"/>
      <c r="AC302" s="50"/>
      <c r="AD302" s="118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119"/>
    </row>
    <row r="303" spans="1:42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64"/>
      <c r="I303" s="114"/>
      <c r="J303" s="114"/>
      <c r="K303" s="64"/>
      <c r="L303" s="101"/>
      <c r="M303" s="8"/>
      <c r="N303" s="87"/>
      <c r="O303" s="10"/>
      <c r="P303" s="10"/>
      <c r="Q303" s="11"/>
      <c r="R303" s="11" t="e">
        <f>VLOOKUP(Q303,[1]Sheet1!C$3:D$87,2,0)</f>
        <v>#N/A</v>
      </c>
      <c r="S303" s="134"/>
      <c r="Y303" s="50"/>
      <c r="Z303" s="50"/>
      <c r="AA303" s="50"/>
      <c r="AB303" s="50"/>
      <c r="AC303" s="50"/>
      <c r="AD303" s="118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119"/>
    </row>
    <row r="304" spans="1:42" s="117" customFormat="1" ht="22.5" customHeight="1" x14ac:dyDescent="0.55000000000000004">
      <c r="A304" s="116"/>
      <c r="B304" s="52" t="s">
        <v>66</v>
      </c>
      <c r="C304" s="63"/>
      <c r="D304" s="64"/>
      <c r="E304" s="64"/>
      <c r="F304" s="64"/>
      <c r="G304" s="64"/>
      <c r="H304" s="114"/>
      <c r="I304" s="114"/>
      <c r="J304" s="114"/>
      <c r="K304" s="64"/>
      <c r="L304" s="101"/>
      <c r="M304" s="8"/>
      <c r="N304" s="87"/>
      <c r="O304" s="10"/>
      <c r="P304" s="10"/>
      <c r="Q304" s="11"/>
      <c r="R304" s="11" t="e">
        <f>VLOOKUP(Q304,[1]Sheet1!C$3:D$87,2,0)</f>
        <v>#N/A</v>
      </c>
      <c r="S304" s="134"/>
      <c r="T304" s="13"/>
      <c r="U304" s="13"/>
      <c r="V304" s="13"/>
      <c r="W304" s="13"/>
      <c r="X304" s="3"/>
      <c r="Y304" s="50"/>
      <c r="Z304" s="50"/>
      <c r="AA304" s="50"/>
      <c r="AB304" s="50"/>
      <c r="AC304" s="50"/>
      <c r="AD304" s="118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119"/>
      <c r="AP304" s="3"/>
    </row>
    <row r="305" spans="1:42" s="117" customFormat="1" ht="22.5" customHeight="1" x14ac:dyDescent="0.55000000000000004">
      <c r="A305" s="116"/>
      <c r="B305" s="52" t="s">
        <v>66</v>
      </c>
      <c r="C305" s="63"/>
      <c r="D305" s="64"/>
      <c r="E305" s="64"/>
      <c r="F305" s="64"/>
      <c r="G305" s="64"/>
      <c r="H305" s="114"/>
      <c r="I305" s="114"/>
      <c r="J305" s="114"/>
      <c r="K305" s="64"/>
      <c r="L305" s="101"/>
      <c r="M305" s="8"/>
      <c r="N305" s="87"/>
      <c r="O305" s="10"/>
      <c r="P305" s="10"/>
      <c r="Q305" s="11"/>
      <c r="R305" s="11" t="e">
        <f>VLOOKUP(Q305,[1]Sheet1!C$3:D$87,2,0)</f>
        <v>#N/A</v>
      </c>
      <c r="S305" s="134"/>
      <c r="T305" s="13"/>
      <c r="U305" s="13"/>
      <c r="V305" s="13"/>
      <c r="W305" s="13"/>
      <c r="X305" s="3"/>
      <c r="Y305" s="50"/>
      <c r="Z305" s="50"/>
      <c r="AA305" s="50"/>
      <c r="AB305" s="50"/>
      <c r="AC305" s="50"/>
      <c r="AD305" s="118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119"/>
      <c r="AP305" s="3"/>
    </row>
    <row r="306" spans="1:42" s="117" customFormat="1" ht="22.5" customHeight="1" x14ac:dyDescent="0.55000000000000004">
      <c r="A306" s="116"/>
      <c r="B306" s="52" t="s">
        <v>66</v>
      </c>
      <c r="C306" s="63"/>
      <c r="D306" s="64"/>
      <c r="E306" s="64"/>
      <c r="F306" s="64"/>
      <c r="G306" s="64"/>
      <c r="H306" s="64"/>
      <c r="I306" s="64"/>
      <c r="J306" s="64"/>
      <c r="K306" s="65"/>
      <c r="L306" s="101"/>
      <c r="M306" s="8"/>
      <c r="N306" s="87"/>
      <c r="O306" s="10"/>
      <c r="P306" s="10"/>
      <c r="Q306" s="11"/>
      <c r="R306" s="11" t="e">
        <f>VLOOKUP(Q306,[1]Sheet1!C$3:D$87,2,0)</f>
        <v>#N/A</v>
      </c>
      <c r="S306" s="134"/>
      <c r="T306" s="13"/>
      <c r="U306" s="13"/>
      <c r="V306" s="13"/>
      <c r="W306" s="13"/>
      <c r="X306" s="3"/>
      <c r="Y306" s="50"/>
      <c r="Z306" s="50"/>
      <c r="AA306" s="50"/>
      <c r="AB306" s="50"/>
      <c r="AC306" s="50"/>
      <c r="AD306" s="118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119"/>
      <c r="AP306" s="3"/>
    </row>
    <row r="307" spans="1:42" s="117" customFormat="1" ht="22.5" customHeight="1" x14ac:dyDescent="0.55000000000000004">
      <c r="A307" s="116"/>
      <c r="B307" s="52" t="s">
        <v>66</v>
      </c>
      <c r="C307" s="63"/>
      <c r="D307" s="64"/>
      <c r="E307" s="64"/>
      <c r="F307" s="64"/>
      <c r="G307" s="64"/>
      <c r="H307" s="64"/>
      <c r="I307" s="64"/>
      <c r="J307" s="64"/>
      <c r="K307" s="65"/>
      <c r="L307" s="101"/>
      <c r="M307" s="8"/>
      <c r="N307" s="87"/>
      <c r="O307" s="10"/>
      <c r="P307" s="10"/>
      <c r="Q307" s="11"/>
      <c r="R307" s="11" t="e">
        <f>VLOOKUP(Q307,[1]Sheet1!C$3:D$87,2,0)</f>
        <v>#N/A</v>
      </c>
      <c r="S307" s="134"/>
      <c r="T307" s="13"/>
      <c r="U307" s="13"/>
      <c r="V307" s="13"/>
      <c r="W307" s="13"/>
      <c r="X307" s="3"/>
      <c r="Y307" s="50"/>
      <c r="Z307" s="50"/>
      <c r="AA307" s="50"/>
      <c r="AB307" s="50"/>
      <c r="AC307" s="50"/>
      <c r="AD307" s="118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119"/>
      <c r="AP307" s="3"/>
    </row>
    <row r="308" spans="1:42" ht="22.5" customHeight="1" x14ac:dyDescent="0.55000000000000004">
      <c r="A308" s="5"/>
      <c r="B308" s="52" t="s">
        <v>66</v>
      </c>
      <c r="C308" s="63"/>
      <c r="D308" s="64"/>
      <c r="E308" s="114"/>
      <c r="F308" s="114"/>
      <c r="G308" s="114"/>
      <c r="H308" s="114"/>
      <c r="I308" s="64"/>
      <c r="J308" s="114"/>
      <c r="K308" s="114"/>
      <c r="L308" s="101"/>
      <c r="M308" s="8"/>
      <c r="N308" s="87"/>
      <c r="O308" s="10"/>
      <c r="P308" s="10"/>
      <c r="Q308" s="11"/>
      <c r="R308" s="11" t="e">
        <f>VLOOKUP(Q308,[1]Sheet1!C$3:D$87,2,0)</f>
        <v>#N/A</v>
      </c>
      <c r="S308" s="134"/>
      <c r="Y308" s="50"/>
      <c r="Z308" s="50"/>
      <c r="AA308" s="50"/>
      <c r="AB308" s="50"/>
      <c r="AC308" s="50"/>
      <c r="AD308" s="118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</row>
    <row r="309" spans="1:42" ht="22.5" customHeight="1" x14ac:dyDescent="0.55000000000000004">
      <c r="A309" s="5"/>
      <c r="B309" s="52" t="s">
        <v>66</v>
      </c>
      <c r="C309" s="63"/>
      <c r="D309" s="64"/>
      <c r="E309" s="114"/>
      <c r="F309" s="114"/>
      <c r="G309" s="114"/>
      <c r="H309" s="114"/>
      <c r="I309" s="64"/>
      <c r="J309" s="114"/>
      <c r="K309" s="114"/>
      <c r="L309" s="101"/>
      <c r="M309" s="8"/>
      <c r="N309" s="87"/>
      <c r="O309" s="10"/>
      <c r="P309" s="10"/>
      <c r="Q309" s="11"/>
      <c r="R309" s="11" t="e">
        <f>VLOOKUP(Q309,[1]Sheet1!C$3:D$87,2,0)</f>
        <v>#N/A</v>
      </c>
      <c r="S309" s="134"/>
      <c r="Y309" s="50"/>
      <c r="Z309" s="50"/>
      <c r="AA309" s="50"/>
      <c r="AB309" s="50"/>
      <c r="AC309" s="50"/>
      <c r="AD309" s="118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  <c r="AO309" s="119"/>
    </row>
    <row r="310" spans="1:42" ht="22.5" customHeight="1" x14ac:dyDescent="0.55000000000000004">
      <c r="A310" s="5"/>
      <c r="B310" s="52" t="s">
        <v>66</v>
      </c>
      <c r="C310" s="63"/>
      <c r="D310" s="64"/>
      <c r="E310" s="114"/>
      <c r="F310" s="114"/>
      <c r="G310" s="114"/>
      <c r="H310" s="114"/>
      <c r="I310" s="64"/>
      <c r="J310" s="114"/>
      <c r="K310" s="114"/>
      <c r="L310" s="101"/>
      <c r="M310" s="8"/>
      <c r="N310" s="87"/>
      <c r="O310" s="10"/>
      <c r="P310" s="10"/>
      <c r="Q310" s="11"/>
      <c r="R310" s="11" t="e">
        <f>VLOOKUP(Q310,[1]Sheet1!C$3:D$87,2,0)</f>
        <v>#N/A</v>
      </c>
      <c r="S310" s="134"/>
      <c r="Y310" s="50"/>
      <c r="Z310" s="50"/>
      <c r="AA310" s="50"/>
      <c r="AB310" s="50"/>
      <c r="AC310" s="50"/>
      <c r="AD310" s="118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  <c r="AO310" s="119"/>
    </row>
    <row r="311" spans="1:42" ht="22.5" customHeight="1" x14ac:dyDescent="0.55000000000000004">
      <c r="A311" s="5"/>
      <c r="B311" s="52"/>
      <c r="C311" s="63"/>
      <c r="D311" s="64"/>
      <c r="E311" s="114"/>
      <c r="F311" s="114"/>
      <c r="G311" s="114"/>
      <c r="H311" s="114"/>
      <c r="I311" s="114"/>
      <c r="J311" s="113"/>
      <c r="K311" s="114"/>
      <c r="L311" s="101"/>
      <c r="M311" s="8"/>
      <c r="N311" s="87"/>
      <c r="O311" s="10"/>
      <c r="P311" s="10"/>
      <c r="Q311" s="11"/>
      <c r="R311" s="11" t="e">
        <f>VLOOKUP(Q311,[1]Sheet1!C$3:D$87,2,0)</f>
        <v>#N/A</v>
      </c>
      <c r="S311" s="134"/>
      <c r="Y311" s="50"/>
      <c r="Z311" s="50"/>
      <c r="AA311" s="50"/>
      <c r="AB311" s="50"/>
      <c r="AC311" s="50"/>
      <c r="AD311" s="118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119"/>
    </row>
    <row r="312" spans="1:42" ht="22.5" customHeight="1" x14ac:dyDescent="0.55000000000000004">
      <c r="A312" s="5"/>
      <c r="B312" s="52"/>
      <c r="C312" s="63"/>
      <c r="D312" s="64"/>
      <c r="E312" s="114"/>
      <c r="F312" s="114"/>
      <c r="G312" s="114"/>
      <c r="H312" s="114"/>
      <c r="I312" s="114"/>
      <c r="J312" s="113"/>
      <c r="K312" s="114"/>
      <c r="L312" s="101"/>
      <c r="M312" s="8"/>
      <c r="N312" s="87"/>
      <c r="O312" s="10"/>
      <c r="P312" s="10"/>
      <c r="Q312" s="11"/>
      <c r="R312" s="11" t="e">
        <f>VLOOKUP(Q312,[1]Sheet1!C$3:D$87,2,0)</f>
        <v>#N/A</v>
      </c>
      <c r="S312" s="134"/>
      <c r="Y312" s="50"/>
      <c r="Z312" s="50"/>
      <c r="AA312" s="50"/>
      <c r="AB312" s="50"/>
      <c r="AC312" s="50"/>
      <c r="AD312" s="118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119"/>
    </row>
    <row r="313" spans="1:42" ht="22.5" customHeight="1" x14ac:dyDescent="0.55000000000000004">
      <c r="A313" s="5"/>
      <c r="B313" s="52"/>
      <c r="C313" s="63"/>
      <c r="D313" s="64"/>
      <c r="E313" s="114"/>
      <c r="F313" s="114"/>
      <c r="G313" s="114"/>
      <c r="H313" s="114"/>
      <c r="I313" s="114"/>
      <c r="J313" s="113"/>
      <c r="K313" s="114"/>
      <c r="L313" s="101"/>
      <c r="M313" s="8"/>
      <c r="N313" s="87"/>
      <c r="O313" s="10"/>
      <c r="P313" s="10"/>
      <c r="Q313" s="11"/>
      <c r="R313" s="11" t="e">
        <f>VLOOKUP(Q313,[1]Sheet1!C$3:D$87,2,0)</f>
        <v>#N/A</v>
      </c>
      <c r="S313" s="134"/>
      <c r="Y313" s="50"/>
      <c r="Z313" s="50"/>
      <c r="AA313" s="50"/>
      <c r="AB313" s="50"/>
      <c r="AC313" s="50"/>
      <c r="AD313" s="118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119"/>
    </row>
    <row r="314" spans="1:42" ht="22.5" customHeight="1" x14ac:dyDescent="0.55000000000000004">
      <c r="A314" s="5"/>
      <c r="B314" s="52"/>
      <c r="C314" s="63"/>
      <c r="D314" s="64"/>
      <c r="E314" s="114"/>
      <c r="F314" s="114"/>
      <c r="G314" s="114"/>
      <c r="H314" s="114"/>
      <c r="I314" s="114"/>
      <c r="J314" s="113"/>
      <c r="K314" s="114"/>
      <c r="L314" s="101"/>
      <c r="M314" s="8"/>
      <c r="N314" s="87"/>
      <c r="O314" s="10"/>
      <c r="P314" s="10"/>
      <c r="Q314" s="11"/>
      <c r="R314" s="11" t="e">
        <f>VLOOKUP(Q314,[1]Sheet1!C$3:D$87,2,0)</f>
        <v>#N/A</v>
      </c>
      <c r="S314" s="134"/>
      <c r="Y314" s="50"/>
      <c r="Z314" s="50"/>
      <c r="AA314" s="50"/>
      <c r="AB314" s="50"/>
      <c r="AC314" s="50"/>
      <c r="AD314" s="118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119"/>
    </row>
    <row r="315" spans="1:42" ht="22.5" customHeight="1" x14ac:dyDescent="0.55000000000000004">
      <c r="A315" s="5"/>
      <c r="B315" s="52" t="s">
        <v>66</v>
      </c>
      <c r="C315" s="63"/>
      <c r="D315" s="64"/>
      <c r="E315" s="64"/>
      <c r="F315" s="71"/>
      <c r="G315" s="114"/>
      <c r="H315" s="114"/>
      <c r="I315" s="114"/>
      <c r="J315" s="114"/>
      <c r="K315" s="64"/>
      <c r="L315" s="101"/>
      <c r="M315" s="8"/>
      <c r="N315" s="87"/>
      <c r="O315" s="10"/>
      <c r="P315" s="10"/>
      <c r="Q315" s="11"/>
      <c r="R315" s="11" t="e">
        <f>VLOOKUP(Q315,[1]Sheet1!C$3:D$87,2,0)</f>
        <v>#N/A</v>
      </c>
      <c r="S315" s="134"/>
      <c r="Y315" s="50"/>
      <c r="Z315" s="50"/>
      <c r="AA315" s="50"/>
      <c r="AB315" s="50"/>
      <c r="AC315" s="50"/>
      <c r="AD315" s="118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119"/>
    </row>
    <row r="316" spans="1:42" ht="22.5" customHeight="1" x14ac:dyDescent="0.55000000000000004">
      <c r="A316" s="5"/>
      <c r="B316" s="52" t="s">
        <v>66</v>
      </c>
      <c r="C316" s="63"/>
      <c r="D316" s="64"/>
      <c r="E316" s="64"/>
      <c r="F316" s="71"/>
      <c r="G316" s="11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11" t="e">
        <f>VLOOKUP(Q316,[1]Sheet1!C$3:D$87,2,0)</f>
        <v>#N/A</v>
      </c>
      <c r="S316" s="134"/>
      <c r="Y316" s="50"/>
      <c r="Z316" s="50"/>
      <c r="AA316" s="50"/>
      <c r="AB316" s="50"/>
      <c r="AC316" s="50"/>
      <c r="AD316" s="118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119"/>
    </row>
    <row r="317" spans="1:42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71"/>
      <c r="I317" s="114"/>
      <c r="J317" s="114"/>
      <c r="K317" s="64"/>
      <c r="L317" s="101"/>
      <c r="M317" s="8"/>
      <c r="N317" s="87"/>
      <c r="O317" s="10"/>
      <c r="P317" s="10"/>
      <c r="Q317" s="11"/>
      <c r="R317" s="11" t="e">
        <f>VLOOKUP(Q317,[1]Sheet1!C$3:D$87,2,0)</f>
        <v>#N/A</v>
      </c>
      <c r="S317" s="134"/>
      <c r="Y317" s="50"/>
      <c r="Z317" s="50"/>
      <c r="AA317" s="50"/>
      <c r="AB317" s="50"/>
      <c r="AC317" s="50"/>
      <c r="AD317" s="118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119"/>
    </row>
    <row r="318" spans="1:42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64"/>
      <c r="I318" s="114"/>
      <c r="J318" s="114"/>
      <c r="K318" s="64"/>
      <c r="L318" s="101"/>
      <c r="M318" s="8"/>
      <c r="N318" s="87"/>
      <c r="O318" s="10"/>
      <c r="P318" s="10"/>
      <c r="Q318" s="11"/>
      <c r="R318" s="11" t="e">
        <f>VLOOKUP(Q318,[1]Sheet1!C$3:D$87,2,0)</f>
        <v>#N/A</v>
      </c>
      <c r="S318" s="134"/>
      <c r="Y318" s="50"/>
      <c r="Z318" s="50"/>
      <c r="AA318" s="50"/>
      <c r="AB318" s="50"/>
      <c r="AC318" s="50"/>
      <c r="AD318" s="118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119"/>
    </row>
    <row r="319" spans="1:42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4"/>
      <c r="I319" s="114"/>
      <c r="J319" s="114"/>
      <c r="K319" s="64"/>
      <c r="L319" s="101"/>
      <c r="M319" s="8"/>
      <c r="N319" s="87"/>
      <c r="O319" s="10"/>
      <c r="P319" s="10"/>
      <c r="Q319" s="11"/>
      <c r="R319" s="11" t="e">
        <f>VLOOKUP(Q319,[1]Sheet1!C$3:D$87,2,0)</f>
        <v>#N/A</v>
      </c>
      <c r="S319" s="134"/>
      <c r="Y319" s="50"/>
      <c r="Z319" s="50"/>
      <c r="AA319" s="50"/>
      <c r="AB319" s="50"/>
      <c r="AC319" s="50"/>
      <c r="AD319" s="118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119"/>
    </row>
    <row r="320" spans="1:42" s="117" customFormat="1" ht="22.5" customHeight="1" x14ac:dyDescent="0.55000000000000004">
      <c r="A320" s="116"/>
      <c r="B320" s="52" t="s">
        <v>66</v>
      </c>
      <c r="C320" s="63"/>
      <c r="D320" s="64"/>
      <c r="E320" s="64"/>
      <c r="F320" s="64"/>
      <c r="G320" s="64"/>
      <c r="H320" s="114"/>
      <c r="I320" s="114"/>
      <c r="J320" s="114"/>
      <c r="K320" s="64"/>
      <c r="L320" s="101"/>
      <c r="M320" s="8"/>
      <c r="N320" s="87"/>
      <c r="O320" s="10"/>
      <c r="P320" s="10"/>
      <c r="Q320" s="11"/>
      <c r="R320" s="11" t="e">
        <f>VLOOKUP(Q320,[1]Sheet1!C$3:D$87,2,0)</f>
        <v>#N/A</v>
      </c>
      <c r="S320" s="134"/>
      <c r="T320" s="13"/>
      <c r="U320" s="13"/>
      <c r="V320" s="13"/>
      <c r="W320" s="13"/>
      <c r="X320" s="3"/>
      <c r="Y320" s="50"/>
      <c r="Z320" s="50"/>
      <c r="AA320" s="50"/>
      <c r="AB320" s="50"/>
      <c r="AC320" s="50"/>
      <c r="AD320" s="118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119"/>
      <c r="AP320" s="3"/>
    </row>
    <row r="321" spans="1:42" s="117" customFormat="1" ht="22.5" customHeight="1" x14ac:dyDescent="0.55000000000000004">
      <c r="A321" s="116"/>
      <c r="B321" s="52" t="s">
        <v>66</v>
      </c>
      <c r="C321" s="63"/>
      <c r="D321" s="64"/>
      <c r="E321" s="64"/>
      <c r="F321" s="64"/>
      <c r="G321" s="64"/>
      <c r="H321" s="114"/>
      <c r="I321" s="114"/>
      <c r="J321" s="114"/>
      <c r="K321" s="64"/>
      <c r="L321" s="101"/>
      <c r="M321" s="8"/>
      <c r="N321" s="87"/>
      <c r="O321" s="10"/>
      <c r="P321" s="10"/>
      <c r="Q321" s="11"/>
      <c r="R321" s="11" t="e">
        <f>VLOOKUP(Q321,[1]Sheet1!C$3:D$87,2,0)</f>
        <v>#N/A</v>
      </c>
      <c r="S321" s="134"/>
      <c r="T321" s="13"/>
      <c r="U321" s="13"/>
      <c r="V321" s="13"/>
      <c r="W321" s="13"/>
      <c r="X321" s="3"/>
      <c r="Y321" s="50"/>
      <c r="Z321" s="50"/>
      <c r="AA321" s="50"/>
      <c r="AB321" s="50"/>
      <c r="AC321" s="50"/>
      <c r="AD321" s="118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119"/>
      <c r="AP321" s="3"/>
    </row>
    <row r="322" spans="1:42" s="117" customFormat="1" ht="22.5" customHeight="1" x14ac:dyDescent="0.55000000000000004">
      <c r="A322" s="116"/>
      <c r="B322" s="52" t="s">
        <v>66</v>
      </c>
      <c r="C322" s="63"/>
      <c r="D322" s="64"/>
      <c r="E322" s="64"/>
      <c r="F322" s="64"/>
      <c r="G322" s="64"/>
      <c r="H322" s="64"/>
      <c r="I322" s="64"/>
      <c r="J322" s="64"/>
      <c r="K322" s="65"/>
      <c r="L322" s="101"/>
      <c r="M322" s="8"/>
      <c r="N322" s="87"/>
      <c r="O322" s="10"/>
      <c r="P322" s="10"/>
      <c r="Q322" s="11"/>
      <c r="R322" s="11" t="e">
        <f>VLOOKUP(Q322,[1]Sheet1!C$3:D$87,2,0)</f>
        <v>#N/A</v>
      </c>
      <c r="S322" s="134"/>
      <c r="T322" s="13"/>
      <c r="U322" s="13"/>
      <c r="V322" s="13"/>
      <c r="W322" s="13"/>
      <c r="X322" s="3"/>
      <c r="Y322" s="50"/>
      <c r="Z322" s="50"/>
      <c r="AA322" s="50"/>
      <c r="AB322" s="50"/>
      <c r="AC322" s="50"/>
      <c r="AD322" s="118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  <c r="AO322" s="119"/>
      <c r="AP322" s="3"/>
    </row>
    <row r="323" spans="1:42" s="117" customFormat="1" ht="22.5" customHeight="1" x14ac:dyDescent="0.55000000000000004">
      <c r="A323" s="116"/>
      <c r="B323" s="52" t="s">
        <v>66</v>
      </c>
      <c r="C323" s="63"/>
      <c r="D323" s="64"/>
      <c r="E323" s="64"/>
      <c r="F323" s="64"/>
      <c r="G323" s="64"/>
      <c r="H323" s="64"/>
      <c r="I323" s="64"/>
      <c r="J323" s="64"/>
      <c r="K323" s="65"/>
      <c r="L323" s="101"/>
      <c r="M323" s="8"/>
      <c r="N323" s="87"/>
      <c r="O323" s="10"/>
      <c r="P323" s="10"/>
      <c r="Q323" s="11"/>
      <c r="R323" s="11" t="e">
        <f>VLOOKUP(Q323,[1]Sheet1!C$3:D$87,2,0)</f>
        <v>#N/A</v>
      </c>
      <c r="S323" s="134"/>
      <c r="T323" s="13"/>
      <c r="U323" s="13"/>
      <c r="V323" s="13"/>
      <c r="W323" s="13"/>
      <c r="X323" s="3"/>
      <c r="Y323" s="50"/>
      <c r="Z323" s="50"/>
      <c r="AA323" s="50"/>
      <c r="AB323" s="50"/>
      <c r="AC323" s="50"/>
      <c r="AD323" s="118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  <c r="AO323" s="119"/>
      <c r="AP323" s="3"/>
    </row>
    <row r="324" spans="1:42" ht="22.5" customHeight="1" x14ac:dyDescent="0.55000000000000004">
      <c r="A324" s="5"/>
      <c r="B324" s="52" t="s">
        <v>66</v>
      </c>
      <c r="C324" s="63"/>
      <c r="D324" s="64"/>
      <c r="E324" s="114"/>
      <c r="F324" s="114"/>
      <c r="G324" s="114"/>
      <c r="H324" s="114"/>
      <c r="I324" s="64"/>
      <c r="J324" s="114"/>
      <c r="K324" s="114"/>
      <c r="L324" s="101"/>
      <c r="M324" s="8"/>
      <c r="N324" s="87"/>
      <c r="O324" s="10"/>
      <c r="P324" s="10"/>
      <c r="Q324" s="11"/>
      <c r="R324" s="11" t="e">
        <f>VLOOKUP(Q324,[1]Sheet1!C$3:D$87,2,0)</f>
        <v>#N/A</v>
      </c>
      <c r="S324" s="134"/>
      <c r="Y324" s="50"/>
      <c r="Z324" s="50"/>
      <c r="AA324" s="50"/>
      <c r="AB324" s="50"/>
      <c r="AC324" s="50"/>
      <c r="AD324" s="118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  <c r="AO324" s="119"/>
    </row>
    <row r="325" spans="1:42" ht="22.5" customHeight="1" x14ac:dyDescent="0.55000000000000004">
      <c r="A325" s="5"/>
      <c r="B325" s="52" t="s">
        <v>66</v>
      </c>
      <c r="C325" s="63"/>
      <c r="D325" s="64"/>
      <c r="E325" s="114"/>
      <c r="F325" s="114"/>
      <c r="G325" s="114"/>
      <c r="H325" s="114"/>
      <c r="I325" s="64"/>
      <c r="J325" s="114"/>
      <c r="K325" s="114"/>
      <c r="L325" s="101"/>
      <c r="M325" s="8"/>
      <c r="N325" s="87"/>
      <c r="O325" s="10"/>
      <c r="P325" s="10"/>
      <c r="Q325" s="11"/>
      <c r="R325" s="11" t="e">
        <f>VLOOKUP(Q325,[1]Sheet1!C$3:D$87,2,0)</f>
        <v>#N/A</v>
      </c>
      <c r="S325" s="134"/>
      <c r="Y325" s="50"/>
      <c r="Z325" s="50"/>
      <c r="AA325" s="50"/>
      <c r="AB325" s="50"/>
      <c r="AC325" s="50"/>
      <c r="AD325" s="118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  <c r="AO325" s="119"/>
    </row>
    <row r="326" spans="1:42" ht="22.5" customHeight="1" x14ac:dyDescent="0.55000000000000004">
      <c r="A326" s="5"/>
      <c r="B326" s="52" t="s">
        <v>66</v>
      </c>
      <c r="C326" s="63"/>
      <c r="D326" s="64"/>
      <c r="E326" s="114"/>
      <c r="F326" s="114"/>
      <c r="G326" s="114"/>
      <c r="H326" s="114"/>
      <c r="I326" s="64"/>
      <c r="J326" s="114"/>
      <c r="K326" s="114"/>
      <c r="L326" s="101"/>
      <c r="M326" s="8"/>
      <c r="N326" s="87"/>
      <c r="O326" s="10"/>
      <c r="P326" s="10"/>
      <c r="Q326" s="11"/>
      <c r="R326" s="11" t="e">
        <f>VLOOKUP(Q326,[1]Sheet1!C$3:D$87,2,0)</f>
        <v>#N/A</v>
      </c>
      <c r="S326" s="134"/>
      <c r="Y326" s="50"/>
      <c r="Z326" s="50"/>
      <c r="AA326" s="50"/>
      <c r="AB326" s="50"/>
      <c r="AC326" s="50"/>
      <c r="AD326" s="118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  <c r="AO326" s="119"/>
    </row>
    <row r="327" spans="1:42" ht="22.5" customHeight="1" x14ac:dyDescent="0.55000000000000004">
      <c r="A327" s="5"/>
      <c r="B327" s="52"/>
      <c r="C327" s="63"/>
      <c r="D327" s="64"/>
      <c r="E327" s="114"/>
      <c r="F327" s="114"/>
      <c r="G327" s="114"/>
      <c r="H327" s="114"/>
      <c r="I327" s="114"/>
      <c r="J327" s="113"/>
      <c r="K327" s="114"/>
      <c r="L327" s="101"/>
      <c r="M327" s="8"/>
      <c r="N327" s="87"/>
      <c r="O327" s="10"/>
      <c r="P327" s="10"/>
      <c r="Q327" s="11"/>
      <c r="R327" s="11" t="e">
        <f>VLOOKUP(Q327,[1]Sheet1!C$3:D$87,2,0)</f>
        <v>#N/A</v>
      </c>
      <c r="S327" s="134"/>
      <c r="Y327" s="50"/>
      <c r="Z327" s="50"/>
      <c r="AA327" s="50"/>
      <c r="AB327" s="50"/>
      <c r="AC327" s="50"/>
      <c r="AD327" s="118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  <c r="AO327" s="119"/>
    </row>
    <row r="328" spans="1:42" ht="22.5" customHeight="1" x14ac:dyDescent="0.55000000000000004">
      <c r="A328" s="5"/>
      <c r="B328" s="52"/>
      <c r="C328" s="63"/>
      <c r="D328" s="64"/>
      <c r="E328" s="114"/>
      <c r="F328" s="114"/>
      <c r="G328" s="114"/>
      <c r="H328" s="114"/>
      <c r="I328" s="114"/>
      <c r="J328" s="113"/>
      <c r="K328" s="114"/>
      <c r="L328" s="101"/>
      <c r="M328" s="8"/>
      <c r="N328" s="87"/>
      <c r="O328" s="10"/>
      <c r="P328" s="10"/>
      <c r="Q328" s="11"/>
      <c r="R328" s="11" t="e">
        <f>VLOOKUP(Q328,[1]Sheet1!C$3:D$87,2,0)</f>
        <v>#N/A</v>
      </c>
      <c r="S328" s="134"/>
      <c r="Y328" s="50"/>
      <c r="Z328" s="50"/>
      <c r="AA328" s="50"/>
      <c r="AB328" s="50"/>
      <c r="AC328" s="50"/>
      <c r="AD328" s="118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  <c r="AO328" s="119"/>
    </row>
    <row r="329" spans="1:42" ht="22.5" customHeight="1" x14ac:dyDescent="0.55000000000000004">
      <c r="A329" s="5"/>
      <c r="B329" s="52"/>
      <c r="C329" s="63"/>
      <c r="D329" s="64"/>
      <c r="E329" s="114"/>
      <c r="F329" s="114"/>
      <c r="G329" s="114"/>
      <c r="H329" s="114"/>
      <c r="I329" s="114"/>
      <c r="J329" s="113"/>
      <c r="K329" s="114"/>
      <c r="L329" s="101"/>
      <c r="M329" s="8"/>
      <c r="N329" s="87"/>
      <c r="O329" s="10"/>
      <c r="P329" s="10"/>
      <c r="Q329" s="11"/>
      <c r="R329" s="11" t="e">
        <f>VLOOKUP(Q329,[1]Sheet1!C$3:D$87,2,0)</f>
        <v>#N/A</v>
      </c>
      <c r="S329" s="134"/>
      <c r="Y329" s="50"/>
      <c r="Z329" s="50"/>
      <c r="AA329" s="50"/>
      <c r="AB329" s="50"/>
      <c r="AC329" s="50"/>
      <c r="AD329" s="118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  <c r="AO329" s="119"/>
    </row>
    <row r="330" spans="1:42" ht="22.5" customHeight="1" x14ac:dyDescent="0.55000000000000004">
      <c r="A330" s="5"/>
      <c r="B330" s="52"/>
      <c r="C330" s="63"/>
      <c r="D330" s="64"/>
      <c r="E330" s="114"/>
      <c r="F330" s="114"/>
      <c r="G330" s="114"/>
      <c r="H330" s="114"/>
      <c r="I330" s="114"/>
      <c r="J330" s="113"/>
      <c r="K330" s="114"/>
      <c r="L330" s="101"/>
      <c r="M330" s="8"/>
      <c r="N330" s="87"/>
      <c r="O330" s="10"/>
      <c r="P330" s="10"/>
      <c r="Q330" s="11"/>
      <c r="R330" s="11" t="e">
        <f>VLOOKUP(Q330,[1]Sheet1!C$3:D$87,2,0)</f>
        <v>#N/A</v>
      </c>
      <c r="S330" s="134"/>
      <c r="Y330" s="50"/>
      <c r="Z330" s="50"/>
      <c r="AA330" s="50"/>
      <c r="AB330" s="50"/>
      <c r="AC330" s="50"/>
      <c r="AD330" s="118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  <c r="AO330" s="119"/>
    </row>
    <row r="331" spans="1:42" ht="22.5" customHeight="1" x14ac:dyDescent="0.55000000000000004">
      <c r="A331" s="5"/>
      <c r="B331" s="52" t="s">
        <v>66</v>
      </c>
      <c r="C331" s="63"/>
      <c r="D331" s="64"/>
      <c r="E331" s="64"/>
      <c r="F331" s="71"/>
      <c r="G331" s="114"/>
      <c r="H331" s="114"/>
      <c r="I331" s="114"/>
      <c r="J331" s="114"/>
      <c r="K331" s="64"/>
      <c r="L331" s="101"/>
      <c r="M331" s="8"/>
      <c r="N331" s="87"/>
      <c r="O331" s="10"/>
      <c r="P331" s="10"/>
      <c r="Q331" s="11"/>
      <c r="R331" s="11" t="e">
        <f>VLOOKUP(Q331,[1]Sheet1!C$3:D$87,2,0)</f>
        <v>#N/A</v>
      </c>
      <c r="S331" s="134"/>
      <c r="Y331" s="50"/>
      <c r="Z331" s="50"/>
      <c r="AA331" s="50"/>
      <c r="AB331" s="50"/>
      <c r="AC331" s="50"/>
      <c r="AD331" s="118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  <c r="AO331" s="119"/>
    </row>
    <row r="332" spans="1:42" ht="22.5" customHeight="1" x14ac:dyDescent="0.55000000000000004">
      <c r="A332" s="5"/>
      <c r="B332" s="52" t="s">
        <v>66</v>
      </c>
      <c r="C332" s="63"/>
      <c r="D332" s="64"/>
      <c r="E332" s="64"/>
      <c r="F332" s="71"/>
      <c r="G332" s="113"/>
      <c r="H332" s="114"/>
      <c r="I332" s="114"/>
      <c r="J332" s="114"/>
      <c r="K332" s="64"/>
      <c r="L332" s="101"/>
      <c r="M332" s="8"/>
      <c r="N332" s="87"/>
      <c r="O332" s="10"/>
      <c r="P332" s="10"/>
      <c r="Q332" s="11"/>
      <c r="R332" s="11" t="e">
        <f>VLOOKUP(Q332,[1]Sheet1!C$3:D$87,2,0)</f>
        <v>#N/A</v>
      </c>
      <c r="S332" s="134"/>
      <c r="Y332" s="50"/>
      <c r="Z332" s="50"/>
      <c r="AA332" s="50"/>
      <c r="AB332" s="50"/>
      <c r="AC332" s="50"/>
      <c r="AD332" s="118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  <c r="AO332" s="119"/>
    </row>
    <row r="333" spans="1:42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71"/>
      <c r="I333" s="64"/>
      <c r="J333" s="64"/>
      <c r="K333" s="64"/>
      <c r="L333" s="101"/>
      <c r="M333" s="8"/>
      <c r="N333" s="87"/>
      <c r="O333" s="10"/>
      <c r="P333" s="10"/>
      <c r="Q333" s="11"/>
      <c r="R333" s="11" t="e">
        <f>VLOOKUP(Q333,[1]Sheet1!C$3:D$87,2,0)</f>
        <v>#N/A</v>
      </c>
      <c r="S333" s="134"/>
      <c r="Y333" s="50"/>
      <c r="Z333" s="50"/>
      <c r="AA333" s="50"/>
      <c r="AB333" s="50"/>
      <c r="AC333" s="50"/>
      <c r="AD333" s="118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  <c r="AO333" s="119"/>
    </row>
    <row r="334" spans="1:42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4"/>
      <c r="I334" s="114"/>
      <c r="J334" s="114"/>
      <c r="K334" s="64"/>
      <c r="L334" s="101"/>
      <c r="M334" s="8"/>
      <c r="N334" s="87"/>
      <c r="O334" s="10"/>
      <c r="P334" s="10"/>
      <c r="Q334" s="11"/>
      <c r="R334" s="11" t="e">
        <f>VLOOKUP(Q334,[1]Sheet1!C$3:D$87,2,0)</f>
        <v>#N/A</v>
      </c>
      <c r="S334" s="134"/>
      <c r="Y334" s="50"/>
      <c r="Z334" s="50"/>
      <c r="AA334" s="50"/>
      <c r="AB334" s="50"/>
      <c r="AC334" s="50"/>
      <c r="AD334" s="118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  <c r="AO334" s="119"/>
    </row>
    <row r="335" spans="1:42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11" t="e">
        <f>VLOOKUP(Q335,[1]Sheet1!C$3:D$87,2,0)</f>
        <v>#N/A</v>
      </c>
      <c r="S335" s="134"/>
      <c r="Y335" s="50"/>
      <c r="Z335" s="50"/>
      <c r="AA335" s="50"/>
      <c r="AB335" s="50"/>
      <c r="AC335" s="50"/>
      <c r="AD335" s="118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  <c r="AO335" s="119"/>
    </row>
    <row r="336" spans="1:42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11" t="e">
        <f>VLOOKUP(Q336,[1]Sheet1!C$3:D$87,2,0)</f>
        <v>#N/A</v>
      </c>
      <c r="S336" s="134"/>
      <c r="Y336" s="50"/>
      <c r="Z336" s="50"/>
      <c r="AA336" s="50"/>
      <c r="AB336" s="50"/>
      <c r="AC336" s="50"/>
      <c r="AD336" s="118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  <c r="AO336" s="119"/>
    </row>
    <row r="337" spans="1:41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11" t="e">
        <f>VLOOKUP(Q337,[1]Sheet1!C$3:D$87,2,0)</f>
        <v>#N/A</v>
      </c>
      <c r="S337" s="134"/>
      <c r="Y337" s="50"/>
      <c r="Z337" s="50"/>
      <c r="AA337" s="50"/>
      <c r="AB337" s="50"/>
      <c r="AC337" s="50"/>
      <c r="AD337" s="118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  <c r="AO337" s="119"/>
    </row>
    <row r="338" spans="1:41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71"/>
      <c r="I338" s="114"/>
      <c r="J338" s="114"/>
      <c r="K338" s="64"/>
      <c r="L338" s="101"/>
      <c r="M338" s="8"/>
      <c r="N338" s="87"/>
      <c r="O338" s="10"/>
      <c r="P338" s="10"/>
      <c r="Q338" s="11"/>
      <c r="R338" s="11" t="e">
        <f>VLOOKUP(Q338,[1]Sheet1!C$3:D$87,2,0)</f>
        <v>#N/A</v>
      </c>
      <c r="S338" s="134"/>
      <c r="Y338" s="50"/>
      <c r="Z338" s="50"/>
      <c r="AA338" s="50"/>
      <c r="AB338" s="50"/>
      <c r="AC338" s="50"/>
      <c r="AD338" s="118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  <c r="AO338" s="119"/>
    </row>
    <row r="339" spans="1:41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11" t="e">
        <f>VLOOKUP(Q339,[1]Sheet1!C$3:D$87,2,0)</f>
        <v>#N/A</v>
      </c>
      <c r="S339" s="134"/>
      <c r="Y339" s="50"/>
      <c r="Z339" s="50"/>
      <c r="AA339" s="50"/>
      <c r="AB339" s="50"/>
      <c r="AC339" s="50"/>
      <c r="AD339" s="118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  <c r="AO339" s="119"/>
    </row>
    <row r="340" spans="1:41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114"/>
      <c r="J340" s="114"/>
      <c r="K340" s="64"/>
      <c r="L340" s="101"/>
      <c r="M340" s="8"/>
      <c r="N340" s="87"/>
      <c r="O340" s="10"/>
      <c r="P340" s="10"/>
      <c r="Q340" s="11"/>
      <c r="R340" s="11" t="e">
        <f>VLOOKUP(Q340,[1]Sheet1!C$3:D$87,2,0)</f>
        <v>#N/A</v>
      </c>
      <c r="S340" s="134"/>
      <c r="Y340" s="92"/>
      <c r="Z340" s="92"/>
      <c r="AA340" s="92"/>
      <c r="AB340" s="92"/>
      <c r="AC340" s="92"/>
      <c r="AD340" s="93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</row>
    <row r="341" spans="1:41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11" t="e">
        <f>VLOOKUP(Q341,[1]Sheet1!C$3:D$87,2,0)</f>
        <v>#N/A</v>
      </c>
      <c r="S341" s="134"/>
      <c r="Y341" s="50"/>
      <c r="Z341" s="50"/>
      <c r="AA341" s="50"/>
      <c r="AB341" s="50"/>
      <c r="AC341" s="50"/>
      <c r="AD341" s="118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  <c r="AO341" s="119"/>
    </row>
    <row r="342" spans="1:41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11" t="e">
        <f>VLOOKUP(Q342,[1]Sheet1!C$3:D$87,2,0)</f>
        <v>#N/A</v>
      </c>
      <c r="S342" s="134"/>
      <c r="Y342" s="50"/>
      <c r="Z342" s="50"/>
      <c r="AA342" s="50"/>
      <c r="AB342" s="50"/>
      <c r="AC342" s="50"/>
      <c r="AD342" s="118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  <c r="AO342" s="119"/>
    </row>
    <row r="343" spans="1:41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11" t="e">
        <f>VLOOKUP(Q343,[1]Sheet1!C$3:D$87,2,0)</f>
        <v>#N/A</v>
      </c>
      <c r="S343" s="134"/>
      <c r="Y343" s="50"/>
      <c r="Z343" s="50"/>
      <c r="AA343" s="50"/>
      <c r="AB343" s="50"/>
      <c r="AC343" s="50"/>
      <c r="AD343" s="118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  <c r="AO343" s="119"/>
    </row>
    <row r="344" spans="1:41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11" t="e">
        <f>VLOOKUP(Q344,[1]Sheet1!C$3:D$87,2,0)</f>
        <v>#N/A</v>
      </c>
      <c r="S344" s="134"/>
      <c r="Y344" s="50"/>
      <c r="Z344" s="50"/>
      <c r="AA344" s="50"/>
      <c r="AB344" s="50"/>
      <c r="AC344" s="50"/>
      <c r="AD344" s="118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  <c r="AO344" s="119"/>
    </row>
    <row r="345" spans="1:41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11" t="e">
        <f>VLOOKUP(Q345,[1]Sheet1!C$3:D$87,2,0)</f>
        <v>#N/A</v>
      </c>
      <c r="S345" s="134"/>
      <c r="Y345" s="50"/>
      <c r="Z345" s="50"/>
      <c r="AA345" s="50"/>
      <c r="AB345" s="50"/>
      <c r="AC345" s="50"/>
      <c r="AD345" s="118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  <c r="AO345" s="119"/>
    </row>
    <row r="346" spans="1:41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11" t="e">
        <f>VLOOKUP(Q346,[1]Sheet1!C$3:D$87,2,0)</f>
        <v>#N/A</v>
      </c>
      <c r="S346" s="134"/>
      <c r="Y346" s="50"/>
      <c r="Z346" s="50"/>
      <c r="AA346" s="50"/>
      <c r="AB346" s="50"/>
      <c r="AC346" s="50"/>
      <c r="AD346" s="118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  <c r="AO346" s="119"/>
    </row>
    <row r="347" spans="1:41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11" t="e">
        <f>VLOOKUP(Q347,[1]Sheet1!C$3:D$87,2,0)</f>
        <v>#N/A</v>
      </c>
      <c r="S347" s="134"/>
      <c r="Y347" s="50"/>
      <c r="Z347" s="50"/>
      <c r="AA347" s="50"/>
      <c r="AB347" s="50"/>
      <c r="AC347" s="50"/>
      <c r="AD347" s="118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  <c r="AO347" s="119"/>
    </row>
    <row r="348" spans="1:41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64"/>
      <c r="I348" s="114"/>
      <c r="J348" s="114"/>
      <c r="K348" s="64"/>
      <c r="L348" s="101"/>
      <c r="M348" s="8"/>
      <c r="N348" s="87"/>
      <c r="O348" s="10"/>
      <c r="P348" s="10"/>
      <c r="Q348" s="11"/>
      <c r="R348" s="11" t="e">
        <f>VLOOKUP(Q348,[1]Sheet1!C$3:D$87,2,0)</f>
        <v>#N/A</v>
      </c>
      <c r="S348" s="134"/>
      <c r="Y348" s="50"/>
      <c r="Z348" s="50"/>
      <c r="AA348" s="50"/>
      <c r="AB348" s="50"/>
      <c r="AC348" s="50"/>
      <c r="AD348" s="118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  <c r="AO348" s="119"/>
    </row>
    <row r="349" spans="1:41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11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11" t="e">
        <f>VLOOKUP(Q349,[1]Sheet1!C$3:D$87,2,0)</f>
        <v>#N/A</v>
      </c>
      <c r="S349" s="134"/>
      <c r="Y349" s="92"/>
      <c r="Z349" s="92"/>
      <c r="AA349" s="92"/>
      <c r="AB349" s="92"/>
      <c r="AC349" s="92"/>
      <c r="AD349" s="93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</row>
    <row r="350" spans="1:41" ht="22.5" customHeight="1" x14ac:dyDescent="0.55000000000000004">
      <c r="A350" s="5"/>
      <c r="B350" s="52" t="s">
        <v>66</v>
      </c>
      <c r="C350" s="63"/>
      <c r="D350" s="64"/>
      <c r="E350" s="114"/>
      <c r="F350" s="114"/>
      <c r="G350" s="114"/>
      <c r="H350" s="114"/>
      <c r="I350" s="64"/>
      <c r="J350" s="114"/>
      <c r="K350" s="114"/>
      <c r="L350" s="101"/>
      <c r="M350" s="8"/>
      <c r="N350" s="87"/>
      <c r="O350" s="10"/>
      <c r="P350" s="10"/>
      <c r="Q350" s="11"/>
      <c r="R350" s="11" t="e">
        <f>VLOOKUP(Q350,[1]Sheet1!C$3:D$87,2,0)</f>
        <v>#N/A</v>
      </c>
      <c r="S350" s="134"/>
      <c r="Y350" s="50"/>
      <c r="Z350" s="50"/>
      <c r="AA350" s="50"/>
      <c r="AB350" s="50"/>
      <c r="AC350" s="50"/>
      <c r="AD350" s="118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  <c r="AO350" s="119"/>
    </row>
    <row r="351" spans="1:41" ht="22.5" customHeight="1" x14ac:dyDescent="0.55000000000000004">
      <c r="A351" s="5"/>
      <c r="B351" s="52" t="s">
        <v>66</v>
      </c>
      <c r="C351" s="63"/>
      <c r="D351" s="64"/>
      <c r="E351" s="114"/>
      <c r="F351" s="114"/>
      <c r="G351" s="114"/>
      <c r="H351" s="114"/>
      <c r="I351" s="64"/>
      <c r="J351" s="114"/>
      <c r="K351" s="114"/>
      <c r="L351" s="101"/>
      <c r="M351" s="8"/>
      <c r="N351" s="87"/>
      <c r="O351" s="10"/>
      <c r="P351" s="10"/>
      <c r="Q351" s="11"/>
      <c r="R351" s="11" t="e">
        <f>VLOOKUP(Q351,[1]Sheet1!C$3:D$87,2,0)</f>
        <v>#N/A</v>
      </c>
      <c r="S351" s="134"/>
      <c r="Y351" s="50"/>
      <c r="Z351" s="50"/>
      <c r="AA351" s="50"/>
      <c r="AB351" s="50"/>
      <c r="AC351" s="50"/>
      <c r="AD351" s="118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  <c r="AO351" s="119"/>
    </row>
    <row r="352" spans="1:41" ht="22.5" customHeight="1" x14ac:dyDescent="0.55000000000000004">
      <c r="A352" s="5"/>
      <c r="B352" s="52" t="s">
        <v>66</v>
      </c>
      <c r="C352" s="63"/>
      <c r="D352" s="64"/>
      <c r="E352" s="114"/>
      <c r="F352" s="114"/>
      <c r="G352" s="114"/>
      <c r="H352" s="114"/>
      <c r="I352" s="64"/>
      <c r="J352" s="114"/>
      <c r="K352" s="114"/>
      <c r="L352" s="101"/>
      <c r="M352" s="8"/>
      <c r="N352" s="87"/>
      <c r="O352" s="10"/>
      <c r="P352" s="10"/>
      <c r="Q352" s="11"/>
      <c r="R352" s="11" t="e">
        <f>VLOOKUP(Q352,[1]Sheet1!C$3:D$87,2,0)</f>
        <v>#N/A</v>
      </c>
      <c r="S352" s="134"/>
      <c r="Y352" s="50"/>
      <c r="Z352" s="50"/>
      <c r="AA352" s="50"/>
      <c r="AB352" s="50"/>
      <c r="AC352" s="50"/>
      <c r="AD352" s="118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  <c r="AO352" s="119"/>
    </row>
    <row r="353" spans="1:41" ht="22.5" customHeight="1" x14ac:dyDescent="0.55000000000000004">
      <c r="A353" s="5"/>
      <c r="B353" s="52"/>
      <c r="C353" s="63"/>
      <c r="D353" s="64"/>
      <c r="E353" s="114"/>
      <c r="F353" s="114"/>
      <c r="G353" s="114"/>
      <c r="H353" s="114"/>
      <c r="I353" s="114"/>
      <c r="J353" s="113"/>
      <c r="K353" s="114"/>
      <c r="L353" s="101"/>
      <c r="M353" s="8"/>
      <c r="N353" s="87"/>
      <c r="O353" s="10"/>
      <c r="P353" s="10"/>
      <c r="Q353" s="11"/>
      <c r="R353" s="11" t="e">
        <f>VLOOKUP(Q353,[1]Sheet1!C$3:D$87,2,0)</f>
        <v>#N/A</v>
      </c>
      <c r="S353" s="134"/>
      <c r="Y353" s="50"/>
      <c r="Z353" s="50"/>
      <c r="AA353" s="50"/>
      <c r="AB353" s="50"/>
      <c r="AC353" s="50"/>
      <c r="AD353" s="118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  <c r="AO353" s="119"/>
    </row>
    <row r="354" spans="1:41" ht="22.5" customHeight="1" x14ac:dyDescent="0.55000000000000004">
      <c r="A354" s="5"/>
      <c r="B354" s="52"/>
      <c r="C354" s="63"/>
      <c r="D354" s="64"/>
      <c r="E354" s="114"/>
      <c r="F354" s="114"/>
      <c r="G354" s="114"/>
      <c r="H354" s="114"/>
      <c r="I354" s="114"/>
      <c r="J354" s="113"/>
      <c r="K354" s="114"/>
      <c r="L354" s="101"/>
      <c r="M354" s="8"/>
      <c r="N354" s="87"/>
      <c r="O354" s="10"/>
      <c r="P354" s="10"/>
      <c r="Q354" s="11"/>
      <c r="R354" s="11" t="e">
        <f>VLOOKUP(Q354,[1]Sheet1!C$3:D$87,2,0)</f>
        <v>#N/A</v>
      </c>
      <c r="S354" s="134"/>
      <c r="Y354" s="50"/>
      <c r="Z354" s="50"/>
      <c r="AA354" s="50"/>
      <c r="AB354" s="50"/>
      <c r="AC354" s="50"/>
      <c r="AD354" s="118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  <c r="AO354" s="119"/>
    </row>
    <row r="355" spans="1:41" ht="22.5" customHeight="1" x14ac:dyDescent="0.55000000000000004">
      <c r="A355" s="5"/>
      <c r="B355" s="52"/>
      <c r="C355" s="63"/>
      <c r="D355" s="64"/>
      <c r="E355" s="114"/>
      <c r="F355" s="114"/>
      <c r="G355" s="114"/>
      <c r="H355" s="114"/>
      <c r="I355" s="114"/>
      <c r="J355" s="113"/>
      <c r="K355" s="114"/>
      <c r="L355" s="101"/>
      <c r="M355" s="8"/>
      <c r="N355" s="87"/>
      <c r="O355" s="10"/>
      <c r="P355" s="10"/>
      <c r="Q355" s="11"/>
      <c r="R355" s="11" t="e">
        <f>VLOOKUP(Q355,[1]Sheet1!C$3:D$87,2,0)</f>
        <v>#N/A</v>
      </c>
      <c r="S355" s="134"/>
      <c r="Y355" s="50"/>
      <c r="Z355" s="50"/>
      <c r="AA355" s="50"/>
      <c r="AB355" s="50"/>
      <c r="AC355" s="50"/>
      <c r="AD355" s="118"/>
      <c r="AE355" s="119"/>
      <c r="AF355" s="119"/>
      <c r="AG355" s="119"/>
      <c r="AH355" s="119"/>
      <c r="AI355" s="119"/>
      <c r="AJ355" s="119"/>
      <c r="AK355" s="119"/>
      <c r="AL355" s="119"/>
      <c r="AM355" s="119"/>
      <c r="AN355" s="119"/>
      <c r="AO355" s="119"/>
    </row>
    <row r="356" spans="1:41" ht="22.5" customHeight="1" x14ac:dyDescent="0.55000000000000004">
      <c r="A356" s="5"/>
      <c r="B356" s="52"/>
      <c r="C356" s="63"/>
      <c r="D356" s="64"/>
      <c r="E356" s="114"/>
      <c r="F356" s="114"/>
      <c r="G356" s="114"/>
      <c r="H356" s="114"/>
      <c r="I356" s="114"/>
      <c r="J356" s="113"/>
      <c r="K356" s="114"/>
      <c r="L356" s="101"/>
      <c r="M356" s="8"/>
      <c r="N356" s="87"/>
      <c r="O356" s="10"/>
      <c r="P356" s="10"/>
      <c r="Q356" s="11"/>
      <c r="R356" s="11" t="e">
        <f>VLOOKUP(Q356,[1]Sheet1!C$3:D$87,2,0)</f>
        <v>#N/A</v>
      </c>
      <c r="S356" s="134"/>
      <c r="Y356" s="50"/>
      <c r="Z356" s="50"/>
      <c r="AA356" s="50"/>
      <c r="AB356" s="50"/>
      <c r="AC356" s="50"/>
      <c r="AD356" s="118"/>
      <c r="AE356" s="119"/>
      <c r="AF356" s="119"/>
      <c r="AG356" s="119"/>
      <c r="AH356" s="119"/>
      <c r="AI356" s="119"/>
      <c r="AJ356" s="119"/>
      <c r="AK356" s="119"/>
      <c r="AL356" s="119"/>
      <c r="AM356" s="119"/>
      <c r="AN356" s="119"/>
      <c r="AO356" s="119"/>
    </row>
    <row r="357" spans="1:41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114"/>
      <c r="I357" s="114"/>
      <c r="J357" s="64"/>
      <c r="K357" s="64"/>
      <c r="L357" s="101"/>
      <c r="M357" s="8"/>
      <c r="N357" s="87"/>
      <c r="O357" s="10"/>
      <c r="P357" s="10"/>
      <c r="Q357" s="11"/>
      <c r="R357" s="11" t="e">
        <f>VLOOKUP(Q357,[1]Sheet1!C$3:D$87,2,0)</f>
        <v>#N/A</v>
      </c>
      <c r="S357" s="134"/>
      <c r="Y357" s="92"/>
      <c r="Z357" s="92"/>
      <c r="AA357" s="92"/>
      <c r="AB357" s="92"/>
      <c r="AC357" s="92"/>
      <c r="AD357" s="93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</row>
    <row r="358" spans="1:41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4"/>
      <c r="I358" s="64"/>
      <c r="J358" s="64"/>
      <c r="K358" s="64"/>
      <c r="L358" s="101"/>
      <c r="M358" s="8"/>
      <c r="N358" s="87"/>
      <c r="O358" s="10"/>
      <c r="P358" s="10"/>
      <c r="Q358" s="11"/>
      <c r="R358" s="11" t="e">
        <f>VLOOKUP(Q358,[1]Sheet1!C$3:D$87,2,0)</f>
        <v>#N/A</v>
      </c>
      <c r="S358" s="134"/>
      <c r="Y358" s="92"/>
      <c r="Z358" s="92"/>
      <c r="AA358" s="92"/>
      <c r="AB358" s="92"/>
      <c r="AC358" s="92"/>
      <c r="AD358" s="93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</row>
    <row r="359" spans="1:41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114"/>
      <c r="H359" s="114"/>
      <c r="I359" s="114"/>
      <c r="J359" s="64"/>
      <c r="K359" s="64"/>
      <c r="L359" s="101"/>
      <c r="M359" s="8"/>
      <c r="N359" s="87"/>
      <c r="O359" s="10"/>
      <c r="P359" s="10"/>
      <c r="Q359" s="11"/>
      <c r="R359" s="11" t="e">
        <f>VLOOKUP(Q359,[1]Sheet1!C$3:D$87,2,0)</f>
        <v>#N/A</v>
      </c>
      <c r="S359" s="134"/>
      <c r="Y359" s="92"/>
      <c r="Z359" s="92"/>
      <c r="AA359" s="92"/>
      <c r="AB359" s="92"/>
      <c r="AC359" s="92"/>
      <c r="AD359" s="93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</row>
    <row r="360" spans="1:41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114"/>
      <c r="H360" s="114"/>
      <c r="I360" s="114"/>
      <c r="J360" s="114"/>
      <c r="K360" s="64"/>
      <c r="L360" s="101"/>
      <c r="M360" s="8"/>
      <c r="N360" s="87"/>
      <c r="O360" s="10"/>
      <c r="P360" s="10"/>
      <c r="Q360" s="11"/>
      <c r="R360" s="11" t="e">
        <f>VLOOKUP(Q360,[1]Sheet1!C$3:D$87,2,0)</f>
        <v>#N/A</v>
      </c>
      <c r="S360" s="134"/>
      <c r="Y360" s="92"/>
      <c r="Z360" s="92"/>
      <c r="AA360" s="92"/>
      <c r="AB360" s="92"/>
      <c r="AC360" s="92"/>
      <c r="AD360" s="93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</row>
    <row r="361" spans="1:41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11" t="e">
        <f>VLOOKUP(Q361,[1]Sheet1!C$3:D$87,2,0)</f>
        <v>#N/A</v>
      </c>
      <c r="S361" s="134"/>
      <c r="Y361" s="92"/>
      <c r="Z361" s="92"/>
      <c r="AA361" s="92"/>
      <c r="AB361" s="92"/>
      <c r="AC361" s="92"/>
      <c r="AD361" s="93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</row>
    <row r="362" spans="1:41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11" t="e">
        <f>VLOOKUP(Q362,[1]Sheet1!C$3:D$87,2,0)</f>
        <v>#N/A</v>
      </c>
      <c r="S362" s="134"/>
      <c r="Y362" s="92"/>
      <c r="Z362" s="92"/>
      <c r="AA362" s="92"/>
      <c r="AB362" s="92"/>
      <c r="AC362" s="92"/>
      <c r="AD362" s="93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</row>
    <row r="363" spans="1:41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114"/>
      <c r="H363" s="64"/>
      <c r="I363" s="64"/>
      <c r="J363" s="66"/>
      <c r="K363" s="64"/>
      <c r="L363" s="101"/>
      <c r="M363" s="8"/>
      <c r="N363" s="87"/>
      <c r="O363" s="10"/>
      <c r="P363" s="10"/>
      <c r="Q363" s="11"/>
      <c r="R363" s="11" t="e">
        <f>VLOOKUP(Q363,[1]Sheet1!C$3:D$87,2,0)</f>
        <v>#N/A</v>
      </c>
      <c r="S363" s="134"/>
      <c r="Y363" s="92"/>
      <c r="Z363" s="92"/>
      <c r="AA363" s="92"/>
      <c r="AB363" s="92"/>
      <c r="AC363" s="92"/>
      <c r="AD363" s="93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</row>
    <row r="364" spans="1:41" ht="22.5" customHeight="1" x14ac:dyDescent="0.55000000000000004">
      <c r="A364" s="5"/>
      <c r="B364" s="52" t="s">
        <v>66</v>
      </c>
      <c r="C364" s="63"/>
      <c r="D364" s="64"/>
      <c r="E364" s="114"/>
      <c r="F364" s="64"/>
      <c r="G364" s="114"/>
      <c r="H364" s="64"/>
      <c r="I364" s="64"/>
      <c r="J364" s="66"/>
      <c r="K364" s="64"/>
      <c r="L364" s="101"/>
      <c r="M364" s="8"/>
      <c r="N364" s="87"/>
      <c r="O364" s="10"/>
      <c r="P364" s="10"/>
      <c r="Q364" s="11"/>
      <c r="R364" s="11" t="e">
        <f>VLOOKUP(Q364,[1]Sheet1!C$3:D$87,2,0)</f>
        <v>#N/A</v>
      </c>
      <c r="S364" s="134"/>
      <c r="Y364" s="92"/>
      <c r="Z364" s="92"/>
      <c r="AA364" s="92"/>
      <c r="AB364" s="92"/>
      <c r="AC364" s="92"/>
      <c r="AD364" s="93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</row>
    <row r="365" spans="1:41" ht="22.5" customHeight="1" x14ac:dyDescent="0.55000000000000004">
      <c r="A365" s="5"/>
      <c r="B365" s="52" t="s">
        <v>66</v>
      </c>
      <c r="C365" s="63"/>
      <c r="D365" s="64"/>
      <c r="E365" s="114"/>
      <c r="F365" s="64"/>
      <c r="G365" s="114"/>
      <c r="H365" s="64"/>
      <c r="I365" s="64"/>
      <c r="J365" s="66"/>
      <c r="K365" s="64"/>
      <c r="L365" s="101"/>
      <c r="M365" s="8"/>
      <c r="N365" s="87"/>
      <c r="O365" s="10"/>
      <c r="P365" s="10"/>
      <c r="Q365" s="11"/>
      <c r="R365" s="11" t="e">
        <f>VLOOKUP(Q365,[1]Sheet1!C$3:D$87,2,0)</f>
        <v>#N/A</v>
      </c>
      <c r="S365" s="134"/>
      <c r="Y365" s="92"/>
      <c r="Z365" s="92"/>
      <c r="AA365" s="92"/>
      <c r="AB365" s="92"/>
      <c r="AC365" s="92"/>
      <c r="AD365" s="93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</row>
    <row r="366" spans="1:41" ht="22.5" customHeight="1" x14ac:dyDescent="0.55000000000000004">
      <c r="A366" s="5"/>
      <c r="B366" s="52" t="s">
        <v>66</v>
      </c>
      <c r="C366" s="63"/>
      <c r="D366" s="64"/>
      <c r="E366" s="114"/>
      <c r="F366" s="64"/>
      <c r="G366" s="64"/>
      <c r="H366" s="66"/>
      <c r="I366" s="66"/>
      <c r="J366" s="66"/>
      <c r="K366" s="64"/>
      <c r="L366" s="101"/>
      <c r="M366" s="8"/>
      <c r="N366" s="87"/>
      <c r="O366" s="10"/>
      <c r="P366" s="10"/>
      <c r="Q366" s="11"/>
      <c r="R366" s="11" t="e">
        <f>VLOOKUP(Q366,[1]Sheet1!C$3:D$87,2,0)</f>
        <v>#N/A</v>
      </c>
      <c r="S366" s="134"/>
      <c r="Y366" s="92"/>
      <c r="Z366" s="92"/>
      <c r="AA366" s="92"/>
      <c r="AB366" s="92"/>
      <c r="AC366" s="92"/>
      <c r="AD366" s="93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</row>
    <row r="367" spans="1:41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6"/>
      <c r="I367" s="66"/>
      <c r="J367" s="66"/>
      <c r="K367" s="64"/>
      <c r="L367" s="101"/>
      <c r="M367" s="8"/>
      <c r="N367" s="87"/>
      <c r="O367" s="10"/>
      <c r="P367" s="10"/>
      <c r="Q367" s="11"/>
      <c r="R367" s="11" t="e">
        <f>VLOOKUP(Q367,[1]Sheet1!C$3:D$87,2,0)</f>
        <v>#N/A</v>
      </c>
      <c r="S367" s="134"/>
      <c r="Y367" s="92"/>
      <c r="Z367" s="92"/>
      <c r="AA367" s="92"/>
      <c r="AB367" s="92"/>
      <c r="AC367" s="92"/>
      <c r="AD367" s="93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</row>
    <row r="368" spans="1:41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1" t="e">
        <f>VLOOKUP(Q368,[1]Sheet1!C$3:D$87,2,0)</f>
        <v>#N/A</v>
      </c>
      <c r="S368" s="134"/>
      <c r="Y368" s="92"/>
      <c r="Z368" s="92"/>
      <c r="AA368" s="92"/>
      <c r="AB368" s="92"/>
      <c r="AC368" s="92"/>
      <c r="AD368" s="93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</row>
    <row r="369" spans="1:41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1" t="e">
        <f>VLOOKUP(Q369,[1]Sheet1!C$3:D$87,2,0)</f>
        <v>#N/A</v>
      </c>
      <c r="S369" s="134"/>
      <c r="Y369" s="92"/>
      <c r="Z369" s="92"/>
      <c r="AA369" s="92"/>
      <c r="AB369" s="92"/>
      <c r="AC369" s="92"/>
      <c r="AD369" s="93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</row>
    <row r="370" spans="1:41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1" t="e">
        <f>VLOOKUP(Q370,[1]Sheet1!C$3:D$87,2,0)</f>
        <v>#N/A</v>
      </c>
      <c r="S370" s="134"/>
      <c r="Y370" s="92"/>
      <c r="Z370" s="92"/>
      <c r="AA370" s="92"/>
      <c r="AB370" s="92"/>
      <c r="AC370" s="92"/>
      <c r="AD370" s="93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</row>
    <row r="371" spans="1:41" ht="22.5" customHeight="1" x14ac:dyDescent="0.55000000000000004">
      <c r="A371" s="5"/>
      <c r="B371" s="52" t="s">
        <v>66</v>
      </c>
      <c r="C371" s="63"/>
      <c r="D371" s="64"/>
      <c r="E371" s="64"/>
      <c r="F371" s="64"/>
      <c r="G371" s="6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1" t="e">
        <f>VLOOKUP(Q371,[1]Sheet1!C$3:D$87,2,0)</f>
        <v>#N/A</v>
      </c>
      <c r="S371" s="136"/>
      <c r="Y371" s="92"/>
      <c r="Z371" s="92"/>
      <c r="AA371" s="92"/>
      <c r="AB371" s="92"/>
      <c r="AC371" s="92"/>
      <c r="AD371" s="93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</row>
    <row r="372" spans="1:41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1" t="e">
        <f>VLOOKUP(Q372,[1]Sheet1!C$3:D$87,2,0)</f>
        <v>#N/A</v>
      </c>
      <c r="S372" s="136"/>
      <c r="Y372" s="92"/>
      <c r="Z372" s="92"/>
      <c r="AA372" s="92"/>
      <c r="AB372" s="92"/>
      <c r="AC372" s="92"/>
      <c r="AD372" s="93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</row>
    <row r="373" spans="1:41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1" t="e">
        <f>VLOOKUP(Q373,[1]Sheet1!C$3:D$87,2,0)</f>
        <v>#N/A</v>
      </c>
      <c r="S373" s="136"/>
      <c r="Y373" s="92"/>
      <c r="Z373" s="92"/>
      <c r="AA373" s="92"/>
      <c r="AB373" s="92"/>
      <c r="AC373" s="92"/>
      <c r="AD373" s="93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</row>
    <row r="374" spans="1:41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1" t="e">
        <f>VLOOKUP(Q374,[1]Sheet1!C$3:D$87,2,0)</f>
        <v>#N/A</v>
      </c>
      <c r="S374" s="136"/>
      <c r="Y374" s="92"/>
      <c r="Z374" s="92"/>
      <c r="AA374" s="92"/>
      <c r="AB374" s="92"/>
      <c r="AC374" s="92"/>
      <c r="AD374" s="93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</row>
    <row r="375" spans="1:41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1" t="e">
        <f>VLOOKUP(Q375,[1]Sheet1!C$3:D$87,2,0)</f>
        <v>#N/A</v>
      </c>
      <c r="S375" s="136"/>
      <c r="Y375" s="92"/>
      <c r="Z375" s="92"/>
      <c r="AA375" s="92"/>
      <c r="AB375" s="92"/>
      <c r="AC375" s="92"/>
      <c r="AD375" s="93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</row>
    <row r="376" spans="1:41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1" t="e">
        <f>VLOOKUP(Q376,[1]Sheet1!C$3:D$87,2,0)</f>
        <v>#N/A</v>
      </c>
      <c r="S376" s="136"/>
      <c r="Y376" s="92"/>
      <c r="Z376" s="92"/>
      <c r="AA376" s="92"/>
      <c r="AB376" s="92"/>
      <c r="AC376" s="92"/>
      <c r="AD376" s="93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</row>
    <row r="377" spans="1:41" ht="22.5" customHeight="1" x14ac:dyDescent="0.55000000000000004">
      <c r="A377" s="5"/>
      <c r="B377" s="52" t="s">
        <v>66</v>
      </c>
      <c r="C377" s="63"/>
      <c r="D377" s="64"/>
      <c r="E377" s="114"/>
      <c r="F377" s="64"/>
      <c r="G377" s="114"/>
      <c r="H377" s="64"/>
      <c r="I377" s="64"/>
      <c r="J377" s="66"/>
      <c r="K377" s="64"/>
      <c r="L377" s="101"/>
      <c r="M377" s="8"/>
      <c r="N377" s="87"/>
      <c r="O377" s="10"/>
      <c r="P377" s="10"/>
      <c r="Q377" s="11"/>
      <c r="R377" s="11" t="e">
        <f>VLOOKUP(Q377,[1]Sheet1!C$3:D$87,2,0)</f>
        <v>#N/A</v>
      </c>
      <c r="S377" s="134"/>
      <c r="Y377" s="92"/>
      <c r="Z377" s="92"/>
      <c r="AA377" s="92"/>
      <c r="AB377" s="92"/>
      <c r="AC377" s="92"/>
      <c r="AD377" s="93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</row>
    <row r="378" spans="1:41" ht="22.5" customHeight="1" x14ac:dyDescent="0.55000000000000004">
      <c r="A378" s="5"/>
      <c r="B378" s="52" t="s">
        <v>66</v>
      </c>
      <c r="C378" s="63"/>
      <c r="D378" s="64"/>
      <c r="E378" s="114"/>
      <c r="F378" s="64"/>
      <c r="G378" s="114"/>
      <c r="H378" s="64"/>
      <c r="I378" s="64"/>
      <c r="J378" s="66"/>
      <c r="K378" s="64"/>
      <c r="L378" s="101"/>
      <c r="M378" s="8"/>
      <c r="N378" s="87"/>
      <c r="O378" s="10"/>
      <c r="P378" s="10"/>
      <c r="Q378" s="11"/>
      <c r="R378" s="11" t="e">
        <f>VLOOKUP(Q378,[1]Sheet1!C$3:D$87,2,0)</f>
        <v>#N/A</v>
      </c>
      <c r="S378" s="134"/>
      <c r="Y378" s="92"/>
      <c r="Z378" s="92"/>
      <c r="AA378" s="92"/>
      <c r="AB378" s="92"/>
      <c r="AC378" s="92"/>
      <c r="AD378" s="93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</row>
    <row r="379" spans="1:41" ht="22.5" customHeight="1" x14ac:dyDescent="0.55000000000000004">
      <c r="A379" s="5"/>
      <c r="B379" s="52" t="s">
        <v>66</v>
      </c>
      <c r="C379" s="63"/>
      <c r="D379" s="64"/>
      <c r="E379" s="114"/>
      <c r="F379" s="64"/>
      <c r="G379" s="114"/>
      <c r="H379" s="64"/>
      <c r="I379" s="64"/>
      <c r="J379" s="66"/>
      <c r="K379" s="64"/>
      <c r="L379" s="101"/>
      <c r="M379" s="8"/>
      <c r="N379" s="87"/>
      <c r="O379" s="10"/>
      <c r="P379" s="10"/>
      <c r="Q379" s="11"/>
      <c r="R379" s="11" t="e">
        <f>VLOOKUP(Q379,[1]Sheet1!C$3:D$87,2,0)</f>
        <v>#N/A</v>
      </c>
      <c r="S379" s="134"/>
      <c r="Y379" s="92"/>
      <c r="Z379" s="92"/>
      <c r="AA379" s="92"/>
      <c r="AB379" s="92"/>
      <c r="AC379" s="92"/>
      <c r="AD379" s="93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</row>
    <row r="380" spans="1:41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1" t="e">
        <f>VLOOKUP(Q380,[1]Sheet1!C$3:D$87,2,0)</f>
        <v>#N/A</v>
      </c>
      <c r="S380" s="136"/>
      <c r="Y380" s="92"/>
      <c r="Z380" s="92"/>
      <c r="AA380" s="92"/>
      <c r="AB380" s="92"/>
      <c r="AC380" s="92"/>
      <c r="AD380" s="93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</row>
    <row r="381" spans="1:41" ht="22.5" customHeight="1" x14ac:dyDescent="0.55000000000000004">
      <c r="A381" s="5"/>
      <c r="B381" s="52" t="s">
        <v>66</v>
      </c>
      <c r="C381" s="63"/>
      <c r="D381" s="64"/>
      <c r="E381" s="6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1" t="e">
        <f>VLOOKUP(Q381,[1]Sheet1!C$3:D$87,2,0)</f>
        <v>#N/A</v>
      </c>
      <c r="S381" s="136"/>
      <c r="Y381" s="92"/>
      <c r="Z381" s="92"/>
      <c r="AA381" s="92"/>
      <c r="AB381" s="92"/>
      <c r="AC381" s="92"/>
      <c r="AD381" s="93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</row>
    <row r="382" spans="1:41" ht="22.5" customHeight="1" x14ac:dyDescent="0.55000000000000004">
      <c r="A382" s="5"/>
      <c r="B382" s="52" t="s">
        <v>66</v>
      </c>
      <c r="C382" s="63"/>
      <c r="D382" s="64"/>
      <c r="E382" s="64"/>
      <c r="F382" s="64"/>
      <c r="G382" s="6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1" t="e">
        <f>VLOOKUP(Q382,[1]Sheet1!C$3:D$87,2,0)</f>
        <v>#N/A</v>
      </c>
      <c r="S382" s="136"/>
      <c r="Y382" s="92"/>
      <c r="Z382" s="92"/>
      <c r="AA382" s="92"/>
      <c r="AB382" s="92"/>
      <c r="AC382" s="92"/>
      <c r="AD382" s="93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</row>
    <row r="383" spans="1:41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1" t="e">
        <f>VLOOKUP(Q383,[1]Sheet1!C$3:D$87,2,0)</f>
        <v>#N/A</v>
      </c>
      <c r="S383" s="136"/>
      <c r="Y383" s="92"/>
      <c r="Z383" s="92"/>
      <c r="AA383" s="92"/>
      <c r="AB383" s="92"/>
      <c r="AC383" s="92"/>
      <c r="AD383" s="93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</row>
    <row r="384" spans="1:41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1" t="e">
        <f>VLOOKUP(Q384,[1]Sheet1!C$3:D$87,2,0)</f>
        <v>#N/A</v>
      </c>
      <c r="S384" s="136"/>
      <c r="Y384" s="92"/>
      <c r="Z384" s="92"/>
      <c r="AA384" s="92"/>
      <c r="AB384" s="92"/>
      <c r="AC384" s="92"/>
      <c r="AD384" s="93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1:41" ht="22.5" customHeight="1" x14ac:dyDescent="0.55000000000000004">
      <c r="A385" s="5"/>
      <c r="B385" s="52" t="s">
        <v>66</v>
      </c>
      <c r="C385" s="63"/>
      <c r="D385" s="115"/>
      <c r="E385" s="64"/>
      <c r="F385" s="64"/>
      <c r="G385" s="6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1" t="e">
        <f>VLOOKUP(Q385,[1]Sheet1!C$3:D$87,2,0)</f>
        <v>#N/A</v>
      </c>
      <c r="S385" s="136"/>
      <c r="Y385" s="92"/>
      <c r="Z385" s="92"/>
      <c r="AA385" s="92"/>
      <c r="AB385" s="92"/>
      <c r="AC385" s="92"/>
      <c r="AD385" s="93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</row>
    <row r="386" spans="1:41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1" t="e">
        <f>VLOOKUP(Q386,[1]Sheet1!C$3:D$87,2,0)</f>
        <v>#N/A</v>
      </c>
      <c r="S386" s="136"/>
      <c r="Y386" s="92"/>
      <c r="Z386" s="92"/>
      <c r="AA386" s="92"/>
      <c r="AB386" s="92"/>
      <c r="AC386" s="92"/>
      <c r="AD386" s="93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</row>
    <row r="387" spans="1:41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1" t="e">
        <f>VLOOKUP(Q387,[1]Sheet1!C$3:D$87,2,0)</f>
        <v>#N/A</v>
      </c>
      <c r="S387" s="136"/>
      <c r="Y387" s="92"/>
      <c r="Z387" s="92"/>
      <c r="AA387" s="92"/>
      <c r="AB387" s="92"/>
      <c r="AC387" s="92"/>
      <c r="AD387" s="93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</row>
    <row r="388" spans="1:41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1" t="e">
        <f>VLOOKUP(Q388,[1]Sheet1!C$3:D$87,2,0)</f>
        <v>#N/A</v>
      </c>
      <c r="S388" s="136"/>
      <c r="Y388" s="92"/>
      <c r="Z388" s="92"/>
      <c r="AA388" s="92"/>
      <c r="AB388" s="92"/>
      <c r="AC388" s="92"/>
      <c r="AD388" s="93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</row>
    <row r="389" spans="1:41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1" t="e">
        <f>VLOOKUP(Q389,[1]Sheet1!C$3:D$87,2,0)</f>
        <v>#N/A</v>
      </c>
      <c r="S389" s="136"/>
      <c r="Y389" s="92"/>
      <c r="Z389" s="92"/>
      <c r="AA389" s="92"/>
      <c r="AB389" s="92"/>
      <c r="AC389" s="92"/>
      <c r="AD389" s="93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1:41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1" t="e">
        <f>VLOOKUP(Q390,[1]Sheet1!C$3:D$87,2,0)</f>
        <v>#N/A</v>
      </c>
      <c r="S390" s="136"/>
      <c r="Y390" s="92"/>
      <c r="Z390" s="92"/>
      <c r="AA390" s="92"/>
      <c r="AB390" s="92"/>
      <c r="AC390" s="92"/>
      <c r="AD390" s="93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1:41" ht="22.5" customHeight="1" x14ac:dyDescent="0.55000000000000004">
      <c r="A391" s="5"/>
      <c r="B391" s="52" t="s">
        <v>66</v>
      </c>
      <c r="C391" s="63"/>
      <c r="D391" s="64"/>
      <c r="E391" s="114"/>
      <c r="F391" s="64"/>
      <c r="G391" s="114"/>
      <c r="H391" s="64"/>
      <c r="I391" s="64"/>
      <c r="J391" s="66"/>
      <c r="K391" s="64"/>
      <c r="L391" s="101"/>
      <c r="M391" s="8"/>
      <c r="N391" s="87"/>
      <c r="O391" s="10"/>
      <c r="P391" s="10"/>
      <c r="Q391" s="91"/>
      <c r="R391" s="11" t="e">
        <f>VLOOKUP(Q391,[1]Sheet1!C$3:D$87,2,0)</f>
        <v>#N/A</v>
      </c>
      <c r="S391" s="134"/>
      <c r="Y391" s="92"/>
      <c r="Z391" s="92"/>
      <c r="AA391" s="92"/>
      <c r="AB391" s="92"/>
      <c r="AC391" s="92"/>
      <c r="AD391" s="93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</row>
    <row r="392" spans="1:41" ht="22.5" customHeight="1" x14ac:dyDescent="0.55000000000000004">
      <c r="A392" s="5"/>
      <c r="B392" s="52" t="s">
        <v>66</v>
      </c>
      <c r="C392" s="63"/>
      <c r="D392" s="64"/>
      <c r="E392" s="114"/>
      <c r="F392" s="64"/>
      <c r="G392" s="114"/>
      <c r="H392" s="64"/>
      <c r="I392" s="64"/>
      <c r="J392" s="66"/>
      <c r="K392" s="64"/>
      <c r="L392" s="101"/>
      <c r="M392" s="8"/>
      <c r="N392" s="87"/>
      <c r="O392" s="10"/>
      <c r="P392" s="10"/>
      <c r="Q392" s="91"/>
      <c r="R392" s="11" t="e">
        <f>VLOOKUP(Q392,[1]Sheet1!C$3:D$87,2,0)</f>
        <v>#N/A</v>
      </c>
      <c r="S392" s="134"/>
      <c r="Y392" s="92"/>
      <c r="Z392" s="92"/>
      <c r="AA392" s="92"/>
      <c r="AB392" s="92"/>
      <c r="AC392" s="92"/>
      <c r="AD392" s="93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</row>
    <row r="393" spans="1:41" ht="22.5" customHeight="1" x14ac:dyDescent="0.55000000000000004">
      <c r="A393" s="5"/>
      <c r="B393" s="52" t="s">
        <v>66</v>
      </c>
      <c r="C393" s="63"/>
      <c r="D393" s="64"/>
      <c r="E393" s="114"/>
      <c r="F393" s="64"/>
      <c r="G393" s="114"/>
      <c r="H393" s="64"/>
      <c r="I393" s="64"/>
      <c r="J393" s="66"/>
      <c r="K393" s="64"/>
      <c r="L393" s="101"/>
      <c r="M393" s="8"/>
      <c r="N393" s="87"/>
      <c r="O393" s="10"/>
      <c r="P393" s="10"/>
      <c r="Q393" s="91"/>
      <c r="R393" s="11" t="e">
        <f>VLOOKUP(Q393,[1]Sheet1!C$3:D$87,2,0)</f>
        <v>#N/A</v>
      </c>
      <c r="S393" s="134"/>
      <c r="Y393" s="92"/>
      <c r="Z393" s="92"/>
      <c r="AA393" s="92"/>
      <c r="AB393" s="92"/>
      <c r="AC393" s="92"/>
      <c r="AD393" s="93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</row>
    <row r="394" spans="1:41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1" t="e">
        <f>VLOOKUP(Q394,[1]Sheet1!C$3:D$87,2,0)</f>
        <v>#N/A</v>
      </c>
      <c r="S394" s="136"/>
      <c r="Y394" s="92"/>
      <c r="Z394" s="92"/>
      <c r="AA394" s="92"/>
      <c r="AB394" s="92"/>
      <c r="AC394" s="92"/>
      <c r="AD394" s="93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</row>
    <row r="395" spans="1:41" ht="22.5" customHeight="1" x14ac:dyDescent="0.55000000000000004">
      <c r="A395" s="5"/>
      <c r="B395" s="52" t="s">
        <v>66</v>
      </c>
      <c r="C395" s="63"/>
      <c r="D395" s="64"/>
      <c r="E395" s="6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1" t="e">
        <f>VLOOKUP(Q395,[1]Sheet1!C$3:D$87,2,0)</f>
        <v>#N/A</v>
      </c>
      <c r="S395" s="136"/>
      <c r="Y395" s="92"/>
      <c r="Z395" s="92"/>
      <c r="AA395" s="92"/>
      <c r="AB395" s="92"/>
      <c r="AC395" s="92"/>
      <c r="AD395" s="93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1:41" ht="22.5" customHeight="1" x14ac:dyDescent="0.55000000000000004">
      <c r="A396" s="5"/>
      <c r="B396" s="52" t="s">
        <v>66</v>
      </c>
      <c r="C396" s="63"/>
      <c r="D396" s="64"/>
      <c r="E396" s="64"/>
      <c r="F396" s="64"/>
      <c r="G396" s="6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1" t="e">
        <f>VLOOKUP(Q396,[1]Sheet1!C$3:D$87,2,0)</f>
        <v>#N/A</v>
      </c>
      <c r="S396" s="136"/>
      <c r="Y396" s="92"/>
      <c r="Z396" s="92"/>
      <c r="AA396" s="92"/>
      <c r="AB396" s="92"/>
      <c r="AC396" s="92"/>
      <c r="AD396" s="93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</row>
    <row r="397" spans="1:41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1" t="e">
        <f>VLOOKUP(Q397,[1]Sheet1!C$3:D$87,2,0)</f>
        <v>#N/A</v>
      </c>
      <c r="S397" s="136"/>
      <c r="Y397" s="92"/>
      <c r="Z397" s="92"/>
      <c r="AA397" s="92"/>
      <c r="AB397" s="92"/>
      <c r="AC397" s="92"/>
      <c r="AD397" s="93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</row>
    <row r="398" spans="1:41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1" t="e">
        <f>VLOOKUP(Q398,[1]Sheet1!C$3:D$87,2,0)</f>
        <v>#N/A</v>
      </c>
      <c r="S398" s="136"/>
      <c r="Y398" s="92"/>
      <c r="Z398" s="92"/>
      <c r="AA398" s="92"/>
      <c r="AB398" s="92"/>
      <c r="AC398" s="92"/>
      <c r="AD398" s="93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</row>
    <row r="399" spans="1:41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1" t="e">
        <f>VLOOKUP(Q399,[1]Sheet1!C$3:D$87,2,0)</f>
        <v>#N/A</v>
      </c>
      <c r="S399" s="136"/>
      <c r="Y399" s="92"/>
      <c r="Z399" s="92"/>
      <c r="AA399" s="92"/>
      <c r="AB399" s="92"/>
      <c r="AC399" s="92"/>
      <c r="AD399" s="93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</row>
    <row r="400" spans="1:41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1" t="e">
        <f>VLOOKUP(Q400,[1]Sheet1!C$3:D$87,2,0)</f>
        <v>#N/A</v>
      </c>
      <c r="S400" s="136"/>
      <c r="Y400" s="92"/>
      <c r="Z400" s="92"/>
      <c r="AA400" s="92"/>
      <c r="AB400" s="92"/>
      <c r="AC400" s="92"/>
      <c r="AD400" s="93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</row>
    <row r="401" spans="1:41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11" t="e">
        <f>VLOOKUP(Q401,[1]Sheet1!C$3:D$87,2,0)</f>
        <v>#N/A</v>
      </c>
      <c r="S401" s="136"/>
      <c r="Y401" s="92"/>
      <c r="Z401" s="92"/>
      <c r="AA401" s="92"/>
      <c r="AB401" s="92"/>
      <c r="AC401" s="92"/>
      <c r="AD401" s="93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</row>
    <row r="402" spans="1:41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4"/>
      <c r="I402" s="66"/>
      <c r="J402" s="66"/>
      <c r="K402" s="64"/>
      <c r="L402" s="101"/>
      <c r="M402" s="8"/>
      <c r="N402" s="87"/>
      <c r="O402" s="10"/>
      <c r="P402" s="10"/>
      <c r="Q402" s="11"/>
      <c r="R402" s="11" t="e">
        <f>VLOOKUP(Q402,[1]Sheet1!C$3:D$87,2,0)</f>
        <v>#N/A</v>
      </c>
      <c r="S402" s="136"/>
      <c r="Y402" s="92"/>
      <c r="Z402" s="92"/>
      <c r="AA402" s="92"/>
      <c r="AB402" s="92"/>
      <c r="AC402" s="92"/>
      <c r="AD402" s="93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</row>
    <row r="403" spans="1:41" ht="22.5" customHeight="1" x14ac:dyDescent="0.55000000000000004">
      <c r="A403" s="5"/>
      <c r="B403" s="52" t="s">
        <v>66</v>
      </c>
      <c r="C403" s="63"/>
      <c r="D403" s="64"/>
      <c r="E403" s="114"/>
      <c r="F403" s="114"/>
      <c r="G403" s="114"/>
      <c r="H403" s="64"/>
      <c r="I403" s="66"/>
      <c r="J403" s="66"/>
      <c r="K403" s="64"/>
      <c r="L403" s="101"/>
      <c r="M403" s="8"/>
      <c r="N403" s="87"/>
      <c r="O403" s="10"/>
      <c r="P403" s="10"/>
      <c r="Q403" s="11"/>
      <c r="R403" s="11" t="e">
        <f>VLOOKUP(Q403,[1]Sheet1!C$3:D$87,2,0)</f>
        <v>#N/A</v>
      </c>
      <c r="S403" s="136"/>
      <c r="Y403" s="92"/>
      <c r="Z403" s="92"/>
      <c r="AA403" s="92"/>
      <c r="AB403" s="92"/>
      <c r="AC403" s="92"/>
      <c r="AD403" s="93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</row>
    <row r="404" spans="1:41" ht="22.5" customHeight="1" x14ac:dyDescent="0.55000000000000004">
      <c r="A404" s="5"/>
      <c r="B404" s="52" t="s">
        <v>66</v>
      </c>
      <c r="C404" s="63"/>
      <c r="D404" s="64"/>
      <c r="E404" s="114"/>
      <c r="F404" s="114"/>
      <c r="G404" s="114"/>
      <c r="H404" s="64"/>
      <c r="I404" s="66"/>
      <c r="J404" s="66"/>
      <c r="K404" s="64"/>
      <c r="L404" s="101"/>
      <c r="M404" s="8"/>
      <c r="N404" s="87"/>
      <c r="O404" s="10"/>
      <c r="P404" s="10"/>
      <c r="Q404" s="11"/>
      <c r="R404" s="11" t="e">
        <f>VLOOKUP(Q404,[1]Sheet1!C$3:D$87,2,0)</f>
        <v>#N/A</v>
      </c>
      <c r="S404" s="134"/>
      <c r="Y404" s="92"/>
      <c r="Z404" s="92"/>
      <c r="AA404" s="92"/>
      <c r="AB404" s="92"/>
      <c r="AC404" s="92"/>
      <c r="AD404" s="93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</row>
    <row r="405" spans="1:41" ht="22.5" customHeight="1" x14ac:dyDescent="0.55000000000000004">
      <c r="A405" s="5"/>
      <c r="B405" s="52" t="s">
        <v>66</v>
      </c>
      <c r="C405" s="63"/>
      <c r="D405" s="64"/>
      <c r="E405" s="114"/>
      <c r="F405" s="64"/>
      <c r="G405" s="114"/>
      <c r="H405" s="64"/>
      <c r="I405" s="64"/>
      <c r="J405" s="66"/>
      <c r="K405" s="64"/>
      <c r="L405" s="101"/>
      <c r="M405" s="8"/>
      <c r="N405" s="87"/>
      <c r="O405" s="10"/>
      <c r="P405" s="10"/>
      <c r="Q405" s="11"/>
      <c r="R405" s="11" t="e">
        <f>VLOOKUP(Q405,[1]Sheet1!C$3:D$87,2,0)</f>
        <v>#N/A</v>
      </c>
      <c r="S405" s="134"/>
      <c r="Y405" s="92"/>
      <c r="Z405" s="92"/>
      <c r="AA405" s="92"/>
      <c r="AB405" s="92"/>
      <c r="AC405" s="92"/>
      <c r="AD405" s="93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</row>
    <row r="406" spans="1:41" ht="22.5" customHeight="1" x14ac:dyDescent="0.55000000000000004">
      <c r="A406" s="5"/>
      <c r="B406" s="52" t="s">
        <v>66</v>
      </c>
      <c r="C406" s="63"/>
      <c r="D406" s="64"/>
      <c r="E406" s="114"/>
      <c r="F406" s="64"/>
      <c r="G406" s="114"/>
      <c r="H406" s="64"/>
      <c r="I406" s="64"/>
      <c r="J406" s="66"/>
      <c r="K406" s="64"/>
      <c r="L406" s="101"/>
      <c r="M406" s="8"/>
      <c r="N406" s="87"/>
      <c r="O406" s="10"/>
      <c r="P406" s="10"/>
      <c r="Q406" s="11"/>
      <c r="R406" s="11" t="e">
        <f>VLOOKUP(Q406,[1]Sheet1!C$3:D$87,2,0)</f>
        <v>#N/A</v>
      </c>
      <c r="S406" s="134"/>
      <c r="Y406" s="92"/>
      <c r="Z406" s="92"/>
      <c r="AA406" s="92"/>
      <c r="AB406" s="92"/>
      <c r="AC406" s="92"/>
      <c r="AD406" s="93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</row>
    <row r="407" spans="1:41" ht="22.5" customHeight="1" x14ac:dyDescent="0.55000000000000004">
      <c r="A407" s="5"/>
      <c r="B407" s="52" t="s">
        <v>66</v>
      </c>
      <c r="C407" s="63"/>
      <c r="D407" s="64"/>
      <c r="E407" s="114"/>
      <c r="F407" s="64"/>
      <c r="G407" s="114"/>
      <c r="H407" s="64"/>
      <c r="I407" s="64"/>
      <c r="J407" s="66"/>
      <c r="K407" s="64"/>
      <c r="L407" s="101"/>
      <c r="M407" s="8"/>
      <c r="N407" s="87"/>
      <c r="O407" s="10"/>
      <c r="P407" s="10"/>
      <c r="Q407" s="11"/>
      <c r="R407" s="11" t="e">
        <f>VLOOKUP(Q407,[1]Sheet1!C$3:D$87,2,0)</f>
        <v>#N/A</v>
      </c>
      <c r="S407" s="134"/>
      <c r="Y407" s="92"/>
      <c r="Z407" s="92"/>
      <c r="AA407" s="92"/>
      <c r="AB407" s="92"/>
      <c r="AC407" s="92"/>
      <c r="AD407" s="93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</row>
    <row r="408" spans="1:41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1" t="e">
        <f>VLOOKUP(Q408,[1]Sheet1!C$3:D$87,2,0)</f>
        <v>#N/A</v>
      </c>
      <c r="S408" s="134"/>
      <c r="Y408" s="92"/>
      <c r="Z408" s="92"/>
      <c r="AA408" s="92"/>
      <c r="AB408" s="92"/>
      <c r="AC408" s="92"/>
      <c r="AD408" s="93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</row>
    <row r="409" spans="1:41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1" t="e">
        <f>VLOOKUP(Q409,[1]Sheet1!C$3:D$87,2,0)</f>
        <v>#N/A</v>
      </c>
      <c r="S409" s="134"/>
      <c r="Y409" s="92"/>
      <c r="Z409" s="92"/>
      <c r="AA409" s="92"/>
      <c r="AB409" s="92"/>
      <c r="AC409" s="92"/>
      <c r="AD409" s="93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</row>
    <row r="410" spans="1:41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1" t="e">
        <f>VLOOKUP(Q410,[1]Sheet1!C$3:D$87,2,0)</f>
        <v>#N/A</v>
      </c>
      <c r="S410" s="134"/>
      <c r="Y410" s="92"/>
      <c r="Z410" s="92"/>
      <c r="AA410" s="92"/>
      <c r="AB410" s="92"/>
      <c r="AC410" s="92"/>
      <c r="AD410" s="93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</row>
    <row r="411" spans="1:41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1" t="e">
        <f>VLOOKUP(Q411,[1]Sheet1!C$3:D$87,2,0)</f>
        <v>#N/A</v>
      </c>
      <c r="S411" s="136"/>
      <c r="Y411" s="92"/>
      <c r="Z411" s="92"/>
      <c r="AA411" s="92"/>
      <c r="AB411" s="92"/>
      <c r="AC411" s="92"/>
      <c r="AD411" s="93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</row>
    <row r="412" spans="1:41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1" t="e">
        <f>VLOOKUP(Q412,[1]Sheet1!C$3:D$87,2,0)</f>
        <v>#N/A</v>
      </c>
      <c r="S412" s="136"/>
      <c r="Y412" s="92"/>
      <c r="Z412" s="92"/>
      <c r="AA412" s="92"/>
      <c r="AB412" s="92"/>
      <c r="AC412" s="92"/>
      <c r="AD412" s="93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</row>
    <row r="413" spans="1:41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1" t="e">
        <f>VLOOKUP(Q413,[1]Sheet1!C$3:D$87,2,0)</f>
        <v>#N/A</v>
      </c>
      <c r="S413" s="136"/>
      <c r="Y413" s="92"/>
      <c r="Z413" s="92"/>
      <c r="AA413" s="92"/>
      <c r="AB413" s="92"/>
      <c r="AC413" s="92"/>
      <c r="AD413" s="93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1" t="e">
        <f>VLOOKUP(Q414,[1]Sheet1!C$3:D$87,2,0)</f>
        <v>#N/A</v>
      </c>
      <c r="S414" s="136"/>
      <c r="Y414" s="92"/>
      <c r="Z414" s="92"/>
      <c r="AA414" s="92"/>
      <c r="AB414" s="92"/>
      <c r="AC414" s="92"/>
      <c r="AD414" s="93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</row>
    <row r="415" spans="1:41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1" t="e">
        <f>VLOOKUP(Q415,[1]Sheet1!C$3:D$87,2,0)</f>
        <v>#N/A</v>
      </c>
      <c r="S415" s="136"/>
      <c r="Y415" s="92"/>
      <c r="Z415" s="92"/>
      <c r="AA415" s="92"/>
      <c r="AB415" s="92"/>
      <c r="AC415" s="92"/>
      <c r="AD415" s="93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</row>
    <row r="416" spans="1:41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1" t="e">
        <f>VLOOKUP(Q416,[1]Sheet1!C$3:D$87,2,0)</f>
        <v>#N/A</v>
      </c>
      <c r="S416" s="136"/>
      <c r="Y416" s="92"/>
      <c r="Z416" s="92"/>
      <c r="AA416" s="92"/>
      <c r="AB416" s="92"/>
      <c r="AC416" s="92"/>
      <c r="AD416" s="93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</row>
    <row r="417" spans="1:41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1" t="e">
        <f>VLOOKUP(Q417,[1]Sheet1!C$3:D$87,2,0)</f>
        <v>#N/A</v>
      </c>
      <c r="S417" s="136"/>
      <c r="Y417" s="92"/>
      <c r="Z417" s="92"/>
      <c r="AA417" s="92"/>
      <c r="AB417" s="92"/>
      <c r="AC417" s="92"/>
      <c r="AD417" s="93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</row>
    <row r="418" spans="1:41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1" t="e">
        <f>VLOOKUP(Q418,[1]Sheet1!C$3:D$87,2,0)</f>
        <v>#N/A</v>
      </c>
      <c r="S418" s="136"/>
      <c r="Y418" s="92"/>
      <c r="Z418" s="92"/>
      <c r="AA418" s="92"/>
      <c r="AB418" s="92"/>
      <c r="AC418" s="92"/>
      <c r="AD418" s="93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</row>
    <row r="419" spans="1:41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11" t="e">
        <f>VLOOKUP(Q419,[1]Sheet1!C$3:D$87,2,0)</f>
        <v>#N/A</v>
      </c>
      <c r="S419" s="136"/>
      <c r="Y419" s="92"/>
      <c r="Z419" s="92"/>
      <c r="AA419" s="92"/>
      <c r="AB419" s="92"/>
      <c r="AC419" s="92"/>
      <c r="AD419" s="93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</row>
    <row r="420" spans="1:41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4"/>
      <c r="L420" s="101"/>
      <c r="M420" s="8"/>
      <c r="N420" s="87"/>
      <c r="O420" s="10"/>
      <c r="P420" s="10"/>
      <c r="Q420" s="11"/>
      <c r="R420" s="11" t="e">
        <f>VLOOKUP(Q420,[1]Sheet1!C$3:D$87,2,0)</f>
        <v>#N/A</v>
      </c>
      <c r="S420" s="136"/>
      <c r="Y420" s="92"/>
      <c r="Z420" s="92"/>
      <c r="AA420" s="92"/>
      <c r="AB420" s="92"/>
      <c r="AC420" s="92"/>
      <c r="AD420" s="93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</row>
    <row r="421" spans="1:41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4"/>
      <c r="L421" s="101"/>
      <c r="M421" s="8"/>
      <c r="N421" s="87"/>
      <c r="O421" s="10"/>
      <c r="P421" s="10"/>
      <c r="Q421" s="11"/>
      <c r="R421" s="11" t="e">
        <f>VLOOKUP(Q421,[1]Sheet1!C$3:D$87,2,0)</f>
        <v>#N/A</v>
      </c>
      <c r="S421" s="134"/>
      <c r="Y421" s="92"/>
      <c r="Z421" s="92"/>
      <c r="AA421" s="92"/>
      <c r="AB421" s="92"/>
      <c r="AC421" s="92"/>
      <c r="AD421" s="93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</row>
    <row r="422" spans="1:41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4"/>
      <c r="L422" s="101"/>
      <c r="M422" s="8"/>
      <c r="N422" s="87"/>
      <c r="O422" s="10"/>
      <c r="P422" s="10"/>
      <c r="Q422" s="11"/>
      <c r="R422" s="11" t="e">
        <f>VLOOKUP(Q422,[1]Sheet1!C$3:D$87,2,0)</f>
        <v>#N/A</v>
      </c>
      <c r="S422" s="136"/>
      <c r="Y422" s="92"/>
      <c r="Z422" s="92"/>
      <c r="AA422" s="92"/>
      <c r="AB422" s="92"/>
      <c r="AC422" s="92"/>
      <c r="AD422" s="93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</row>
    <row r="423" spans="1:41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1" t="e">
        <f>VLOOKUP(Q423,[1]Sheet1!C$3:D$87,2,0)</f>
        <v>#N/A</v>
      </c>
      <c r="S423" s="136"/>
      <c r="Y423" s="92"/>
      <c r="Z423" s="92"/>
      <c r="AA423" s="92"/>
      <c r="AB423" s="92"/>
      <c r="AC423" s="92"/>
      <c r="AD423" s="93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</row>
    <row r="424" spans="1:41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1" t="e">
        <f>VLOOKUP(Q424,[1]Sheet1!C$3:D$87,2,0)</f>
        <v>#N/A</v>
      </c>
      <c r="S424" s="136"/>
      <c r="Y424" s="92"/>
      <c r="Z424" s="92"/>
      <c r="AA424" s="92"/>
      <c r="AB424" s="92"/>
      <c r="AC424" s="92"/>
      <c r="AD424" s="93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</row>
    <row r="425" spans="1:41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1" t="e">
        <f>VLOOKUP(Q425,[1]Sheet1!C$3:D$87,2,0)</f>
        <v>#N/A</v>
      </c>
      <c r="S425" s="136"/>
      <c r="Y425" s="92"/>
      <c r="Z425" s="92"/>
      <c r="AA425" s="92"/>
      <c r="AB425" s="92"/>
      <c r="AC425" s="92"/>
      <c r="AD425" s="93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</row>
    <row r="426" spans="1:41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1" t="e">
        <f>VLOOKUP(Q426,[1]Sheet1!C$3:D$87,2,0)</f>
        <v>#N/A</v>
      </c>
      <c r="S426" s="136"/>
      <c r="Y426" s="92"/>
      <c r="Z426" s="92"/>
      <c r="AA426" s="92"/>
      <c r="AB426" s="92"/>
      <c r="AC426" s="92"/>
      <c r="AD426" s="93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</row>
    <row r="427" spans="1:41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1" t="e">
        <f>VLOOKUP(Q427,[1]Sheet1!C$3:D$87,2,0)</f>
        <v>#N/A</v>
      </c>
      <c r="S427" s="136"/>
      <c r="Y427" s="92"/>
      <c r="Z427" s="92"/>
      <c r="AA427" s="92"/>
      <c r="AB427" s="92"/>
      <c r="AC427" s="92"/>
      <c r="AD427" s="93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1" t="e">
        <f>VLOOKUP(Q428,[1]Sheet1!C$3:D$87,2,0)</f>
        <v>#N/A</v>
      </c>
      <c r="S428" s="136"/>
      <c r="Y428" s="92"/>
      <c r="Z428" s="92"/>
      <c r="AA428" s="92"/>
      <c r="AB428" s="92"/>
      <c r="AC428" s="92"/>
      <c r="AD428" s="93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1" t="e">
        <f>VLOOKUP(Q429,[1]Sheet1!C$3:D$87,2,0)</f>
        <v>#N/A</v>
      </c>
      <c r="S429" s="136"/>
      <c r="Y429" s="92"/>
      <c r="Z429" s="92"/>
      <c r="AA429" s="92"/>
      <c r="AB429" s="92"/>
      <c r="AC429" s="92"/>
      <c r="AD429" s="93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1" t="e">
        <f>VLOOKUP(Q430,[1]Sheet1!C$3:D$87,2,0)</f>
        <v>#N/A</v>
      </c>
      <c r="S430" s="136"/>
      <c r="Y430" s="92"/>
      <c r="Z430" s="92"/>
      <c r="AA430" s="92"/>
      <c r="AB430" s="92"/>
      <c r="AC430" s="92"/>
      <c r="AD430" s="93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1" t="e">
        <f>VLOOKUP(Q431,[1]Sheet1!C$3:D$87,2,0)</f>
        <v>#N/A</v>
      </c>
      <c r="S431" s="136"/>
      <c r="Y431" s="92"/>
      <c r="Z431" s="92"/>
      <c r="AA431" s="92"/>
      <c r="AB431" s="92"/>
      <c r="AC431" s="92"/>
      <c r="AD431" s="93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1" t="e">
        <f>VLOOKUP(Q432,[1]Sheet1!C$3:D$87,2,0)</f>
        <v>#N/A</v>
      </c>
      <c r="S432" s="136"/>
      <c r="Y432" s="92"/>
      <c r="Z432" s="92"/>
      <c r="AA432" s="92"/>
      <c r="AB432" s="92"/>
      <c r="AC432" s="92"/>
      <c r="AD432" s="93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</row>
    <row r="433" spans="1:41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1" t="e">
        <f>VLOOKUP(Q433,[1]Sheet1!C$3:D$87,2,0)</f>
        <v>#N/A</v>
      </c>
      <c r="S433" s="136"/>
      <c r="Y433" s="92"/>
      <c r="Z433" s="92"/>
      <c r="AA433" s="92"/>
      <c r="AB433" s="92"/>
      <c r="AC433" s="92"/>
      <c r="AD433" s="93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</row>
    <row r="434" spans="1:41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1" t="e">
        <f>VLOOKUP(Q434,[1]Sheet1!C$3:D$87,2,0)</f>
        <v>#N/A</v>
      </c>
      <c r="S434" s="134"/>
      <c r="Y434" s="92"/>
      <c r="Z434" s="92"/>
      <c r="AA434" s="92"/>
      <c r="AB434" s="92"/>
      <c r="AC434" s="92"/>
      <c r="AD434" s="93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</row>
    <row r="435" spans="1:41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1" t="e">
        <f>VLOOKUP(Q435,[1]Sheet1!C$3:D$87,2,0)</f>
        <v>#N/A</v>
      </c>
      <c r="S435" s="136"/>
      <c r="Y435" s="92"/>
      <c r="Z435" s="92"/>
      <c r="AA435" s="92"/>
      <c r="AB435" s="92"/>
      <c r="AC435" s="92"/>
      <c r="AD435" s="93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</row>
    <row r="436" spans="1:41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1" t="e">
        <f>VLOOKUP(Q436,[1]Sheet1!C$3:D$87,2,0)</f>
        <v>#N/A</v>
      </c>
      <c r="S436" s="136"/>
      <c r="Y436" s="92"/>
      <c r="Z436" s="92"/>
      <c r="AA436" s="92"/>
      <c r="AB436" s="92"/>
      <c r="AC436" s="92"/>
      <c r="AD436" s="93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</row>
    <row r="437" spans="1:41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1" t="e">
        <f>VLOOKUP(Q437,[1]Sheet1!C$3:D$87,2,0)</f>
        <v>#N/A</v>
      </c>
      <c r="S437" s="136"/>
      <c r="Y437" s="92"/>
      <c r="Z437" s="92"/>
      <c r="AA437" s="92"/>
      <c r="AB437" s="92"/>
      <c r="AC437" s="92"/>
      <c r="AD437" s="93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</row>
    <row r="438" spans="1:41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1" t="e">
        <f>VLOOKUP(Q438,[1]Sheet1!C$3:D$87,2,0)</f>
        <v>#N/A</v>
      </c>
      <c r="S438" s="136"/>
      <c r="Y438" s="92"/>
      <c r="Z438" s="92"/>
      <c r="AA438" s="92"/>
      <c r="AB438" s="92"/>
      <c r="AC438" s="92"/>
      <c r="AD438" s="93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</row>
    <row r="439" spans="1:41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1" t="e">
        <f>VLOOKUP(Q439,[1]Sheet1!C$3:D$87,2,0)</f>
        <v>#N/A</v>
      </c>
      <c r="S439" s="136"/>
      <c r="Y439" s="92"/>
      <c r="Z439" s="92"/>
      <c r="AA439" s="92"/>
      <c r="AB439" s="92"/>
      <c r="AC439" s="92"/>
      <c r="AD439" s="93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</row>
    <row r="440" spans="1:41" ht="22.5" customHeight="1" x14ac:dyDescent="0.55000000000000004">
      <c r="A440" s="5"/>
      <c r="B440" s="52" t="s">
        <v>66</v>
      </c>
      <c r="C440" s="63"/>
      <c r="D440" s="115"/>
      <c r="E440" s="64"/>
      <c r="F440" s="64"/>
      <c r="G440" s="64"/>
      <c r="H440" s="66"/>
      <c r="I440" s="66"/>
      <c r="J440" s="66"/>
      <c r="K440" s="66"/>
      <c r="L440" s="101"/>
      <c r="M440" s="8"/>
      <c r="N440" s="87"/>
      <c r="O440" s="10"/>
      <c r="P440" s="10"/>
      <c r="Q440" s="11"/>
      <c r="R440" s="11" t="e">
        <f>VLOOKUP(Q440,[1]Sheet1!C$3:D$87,2,0)</f>
        <v>#N/A</v>
      </c>
      <c r="S440" s="136"/>
      <c r="Y440" s="92"/>
      <c r="Z440" s="92"/>
      <c r="AA440" s="92"/>
      <c r="AB440" s="92"/>
      <c r="AC440" s="92"/>
      <c r="AD440" s="93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</row>
    <row r="441" spans="1:41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7"/>
      <c r="O441" s="10"/>
      <c r="P441" s="10"/>
      <c r="Q441" s="11"/>
      <c r="R441" s="11" t="e">
        <f>VLOOKUP(Q441,[1]Sheet1!C$3:D$87,2,0)</f>
        <v>#N/A</v>
      </c>
      <c r="S441" s="136"/>
      <c r="Y441" s="92"/>
      <c r="Z441" s="92"/>
      <c r="AA441" s="92"/>
      <c r="AB441" s="92"/>
      <c r="AC441" s="92"/>
      <c r="AD441" s="93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</row>
    <row r="442" spans="1:41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7"/>
      <c r="O442" s="10"/>
      <c r="P442" s="10"/>
      <c r="Q442" s="11"/>
      <c r="R442" s="11" t="e">
        <f>VLOOKUP(Q442,[1]Sheet1!C$3:D$87,2,0)</f>
        <v>#N/A</v>
      </c>
      <c r="S442" s="136"/>
      <c r="Y442" s="92"/>
      <c r="Z442" s="92"/>
      <c r="AA442" s="92"/>
      <c r="AB442" s="92"/>
      <c r="AC442" s="92"/>
      <c r="AD442" s="93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</row>
    <row r="443" spans="1:41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1" t="e">
        <f>VLOOKUP(Q443,[1]Sheet1!C$3:D$87,2,0)</f>
        <v>#N/A</v>
      </c>
      <c r="S443" s="136"/>
      <c r="Y443" s="92"/>
      <c r="Z443" s="92"/>
      <c r="AA443" s="92"/>
      <c r="AB443" s="92"/>
      <c r="AC443" s="92"/>
      <c r="AD443" s="93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1" t="e">
        <f>VLOOKUP(Q444,[1]Sheet1!C$3:D$87,2,0)</f>
        <v>#N/A</v>
      </c>
      <c r="S444" s="136"/>
      <c r="Y444" s="92"/>
      <c r="Z444" s="92"/>
      <c r="AA444" s="92"/>
      <c r="AB444" s="92"/>
      <c r="AC444" s="92"/>
      <c r="AD444" s="93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1" t="e">
        <f>VLOOKUP(Q445,[1]Sheet1!C$3:D$87,2,0)</f>
        <v>#N/A</v>
      </c>
      <c r="S445" s="136"/>
      <c r="Y445" s="92"/>
      <c r="Z445" s="92"/>
      <c r="AA445" s="92"/>
      <c r="AB445" s="92"/>
      <c r="AC445" s="92"/>
      <c r="AD445" s="93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1" t="e">
        <f>VLOOKUP(Q446,[1]Sheet1!C$3:D$87,2,0)</f>
        <v>#N/A</v>
      </c>
      <c r="S446" s="136"/>
      <c r="Y446" s="92"/>
      <c r="Z446" s="92"/>
      <c r="AA446" s="92"/>
      <c r="AB446" s="92"/>
      <c r="AC446" s="92"/>
      <c r="AD446" s="93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86"/>
      <c r="O447" s="10"/>
      <c r="P447" s="10"/>
      <c r="Q447" s="11"/>
      <c r="R447" s="11" t="e">
        <f>VLOOKUP(Q447,[1]Sheet1!C$3:D$87,2,0)</f>
        <v>#N/A</v>
      </c>
      <c r="S447" s="136"/>
      <c r="Y447" s="92"/>
      <c r="Z447" s="92"/>
      <c r="AA447" s="92"/>
      <c r="AB447" s="92"/>
      <c r="AC447" s="92"/>
      <c r="AD447" s="93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86"/>
      <c r="O448" s="10"/>
      <c r="P448" s="10"/>
      <c r="Q448" s="11"/>
      <c r="R448" s="11" t="e">
        <f>VLOOKUP(Q448,[1]Sheet1!C$3:D$87,2,0)</f>
        <v>#N/A</v>
      </c>
      <c r="S448" s="136"/>
      <c r="Y448" s="92"/>
      <c r="Z448" s="92"/>
      <c r="AA448" s="92"/>
      <c r="AB448" s="92"/>
      <c r="AC448" s="92"/>
      <c r="AD448" s="93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</row>
    <row r="449" spans="1:41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86"/>
      <c r="O449" s="10"/>
      <c r="P449" s="10"/>
      <c r="Q449" s="11"/>
      <c r="R449" s="11" t="e">
        <f>VLOOKUP(Q449,[1]Sheet1!C$3:D$87,2,0)</f>
        <v>#N/A</v>
      </c>
      <c r="S449" s="136"/>
      <c r="Y449" s="92"/>
      <c r="Z449" s="92"/>
      <c r="AA449" s="92"/>
      <c r="AB449" s="92"/>
      <c r="AC449" s="92"/>
      <c r="AD449" s="93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</row>
    <row r="450" spans="1:41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1" t="e">
        <f>VLOOKUP(Q450,[1]Sheet1!C$3:D$87,2,0)</f>
        <v>#N/A</v>
      </c>
      <c r="S450" s="136"/>
      <c r="Y450" s="92"/>
      <c r="Z450" s="92"/>
      <c r="AA450" s="92"/>
      <c r="AB450" s="92"/>
      <c r="AC450" s="92"/>
      <c r="AD450" s="93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</row>
    <row r="451" spans="1:41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9"/>
      <c r="O451" s="10"/>
      <c r="P451" s="10"/>
      <c r="Q451" s="11"/>
      <c r="R451" s="11" t="e">
        <f>VLOOKUP(Q451,[1]Sheet1!C$3:D$87,2,0)</f>
        <v>#N/A</v>
      </c>
      <c r="S451" s="136"/>
      <c r="Y451" s="92"/>
      <c r="Z451" s="92"/>
      <c r="AA451" s="92"/>
      <c r="AB451" s="92"/>
      <c r="AC451" s="92"/>
      <c r="AD451" s="93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</row>
    <row r="452" spans="1:41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1" t="e">
        <f>VLOOKUP(Q452,[1]Sheet1!C$3:D$87,2,0)</f>
        <v>#N/A</v>
      </c>
      <c r="S452" s="136"/>
      <c r="Y452" s="92"/>
      <c r="Z452" s="92"/>
      <c r="AA452" s="92"/>
      <c r="AB452" s="92"/>
      <c r="AC452" s="92"/>
      <c r="AD452" s="93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</row>
    <row r="453" spans="1:41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1" t="e">
        <f>VLOOKUP(Q453,[1]Sheet1!C$3:D$87,2,0)</f>
        <v>#N/A</v>
      </c>
      <c r="S453" s="136"/>
      <c r="Y453" s="92"/>
      <c r="Z453" s="92"/>
      <c r="AA453" s="92"/>
      <c r="AB453" s="92"/>
      <c r="AC453" s="92"/>
      <c r="AD453" s="93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</row>
    <row r="454" spans="1:41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86"/>
      <c r="O454" s="10"/>
      <c r="P454" s="10"/>
      <c r="Q454" s="11"/>
      <c r="R454" s="11" t="e">
        <f>VLOOKUP(Q454,[1]Sheet1!C$3:D$87,2,0)</f>
        <v>#N/A</v>
      </c>
      <c r="S454" s="136"/>
      <c r="Y454" s="92"/>
      <c r="Z454" s="92"/>
      <c r="AA454" s="92"/>
      <c r="AB454" s="92"/>
      <c r="AC454" s="92"/>
      <c r="AD454" s="93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</row>
    <row r="455" spans="1:41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86"/>
      <c r="O455" s="10"/>
      <c r="P455" s="10"/>
      <c r="Q455" s="11"/>
      <c r="R455" s="11" t="e">
        <f>VLOOKUP(Q455,[1]Sheet1!C$3:D$87,2,0)</f>
        <v>#N/A</v>
      </c>
      <c r="S455" s="136"/>
      <c r="Y455" s="92"/>
      <c r="Z455" s="92"/>
      <c r="AA455" s="92"/>
      <c r="AB455" s="92"/>
      <c r="AC455" s="92"/>
      <c r="AD455" s="93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</row>
    <row r="456" spans="1:41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9"/>
      <c r="O456" s="10"/>
      <c r="P456" s="10"/>
      <c r="Q456" s="11"/>
      <c r="R456" s="11" t="e">
        <f>VLOOKUP(Q456,[1]Sheet1!C$3:D$87,2,0)</f>
        <v>#N/A</v>
      </c>
      <c r="S456" s="136"/>
      <c r="Y456" s="92"/>
      <c r="Z456" s="92"/>
      <c r="AA456" s="92"/>
      <c r="AB456" s="92"/>
      <c r="AC456" s="92"/>
      <c r="AD456" s="93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</row>
    <row r="457" spans="1:41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9"/>
      <c r="O457" s="10"/>
      <c r="P457" s="10"/>
      <c r="Q457" s="11"/>
      <c r="R457" s="11" t="e">
        <f>VLOOKUP(Q457,[1]Sheet1!C$3:D$87,2,0)</f>
        <v>#N/A</v>
      </c>
      <c r="S457" s="136"/>
      <c r="Y457" s="92"/>
      <c r="Z457" s="92"/>
      <c r="AA457" s="92"/>
      <c r="AB457" s="92"/>
      <c r="AC457" s="92"/>
      <c r="AD457" s="93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</row>
    <row r="458" spans="1:41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1" t="e">
        <f>VLOOKUP(Q458,[1]Sheet1!C$3:D$87,2,0)</f>
        <v>#N/A</v>
      </c>
      <c r="S458" s="136"/>
      <c r="Y458" s="92"/>
      <c r="Z458" s="92"/>
      <c r="AA458" s="92"/>
      <c r="AB458" s="92"/>
      <c r="AC458" s="92"/>
      <c r="AD458" s="93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</row>
    <row r="459" spans="1:41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1" t="e">
        <f>VLOOKUP(Q459,[1]Sheet1!C$3:D$87,2,0)</f>
        <v>#N/A</v>
      </c>
      <c r="S459" s="136"/>
      <c r="Y459" s="92"/>
      <c r="Z459" s="92"/>
      <c r="AA459" s="92"/>
      <c r="AB459" s="92"/>
      <c r="AC459" s="92"/>
      <c r="AD459" s="93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</row>
    <row r="460" spans="1:41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86"/>
      <c r="O460" s="10"/>
      <c r="P460" s="10"/>
      <c r="Q460" s="11"/>
      <c r="R460" s="11" t="e">
        <f>VLOOKUP(Q460,[1]Sheet1!C$3:D$87,2,0)</f>
        <v>#N/A</v>
      </c>
      <c r="S460" s="136"/>
      <c r="Y460" s="92"/>
      <c r="Z460" s="92"/>
      <c r="AA460" s="92"/>
      <c r="AB460" s="92"/>
      <c r="AC460" s="92"/>
      <c r="AD460" s="93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</row>
    <row r="461" spans="1:41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/>
      <c r="N461" s="86"/>
      <c r="O461" s="10"/>
      <c r="P461" s="10"/>
      <c r="Q461" s="11"/>
      <c r="R461" s="11" t="e">
        <f>VLOOKUP(Q461,[1]Sheet1!C$3:D$87,2,0)</f>
        <v>#N/A</v>
      </c>
      <c r="S461" s="136"/>
      <c r="Y461" s="92"/>
      <c r="Z461" s="92"/>
      <c r="AA461" s="92"/>
      <c r="AB461" s="92"/>
      <c r="AC461" s="92"/>
      <c r="AD461" s="93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</row>
    <row r="462" spans="1:41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/>
      <c r="N462" s="9"/>
      <c r="O462" s="10"/>
      <c r="P462" s="10"/>
      <c r="Q462" s="11"/>
      <c r="R462" s="11" t="e">
        <f>VLOOKUP(Q462,[1]Sheet1!C$3:D$87,2,0)</f>
        <v>#N/A</v>
      </c>
      <c r="S462" s="136"/>
      <c r="Y462" s="92"/>
      <c r="Z462" s="92"/>
      <c r="AA462" s="92"/>
      <c r="AB462" s="92"/>
      <c r="AC462" s="92"/>
      <c r="AD462" s="93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</row>
    <row r="463" spans="1:41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/>
      <c r="N463" s="9"/>
      <c r="O463" s="10"/>
      <c r="P463" s="10"/>
      <c r="Q463" s="11"/>
      <c r="R463" s="11" t="e">
        <f>VLOOKUP(Q463,[1]Sheet1!C$3:D$87,2,0)</f>
        <v>#N/A</v>
      </c>
      <c r="S463" s="136"/>
      <c r="Y463" s="92"/>
      <c r="Z463" s="92"/>
      <c r="AA463" s="92"/>
      <c r="AB463" s="92"/>
      <c r="AC463" s="92"/>
      <c r="AD463" s="93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</row>
    <row r="464" spans="1:41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1" t="e">
        <f>VLOOKUP(Q464,[1]Sheet1!C$3:D$87,2,0)</f>
        <v>#N/A</v>
      </c>
      <c r="S464" s="136"/>
      <c r="Y464" s="92"/>
      <c r="Z464" s="92"/>
      <c r="AA464" s="92"/>
      <c r="AB464" s="92"/>
      <c r="AC464" s="92"/>
      <c r="AD464" s="93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</row>
    <row r="465" spans="1:41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1" t="e">
        <f>VLOOKUP(Q465,[1]Sheet1!C$3:D$87,2,0)</f>
        <v>#N/A</v>
      </c>
      <c r="S465" s="136"/>
      <c r="Y465" s="92"/>
      <c r="Z465" s="92"/>
      <c r="AA465" s="92"/>
      <c r="AB465" s="92"/>
      <c r="AC465" s="92"/>
      <c r="AD465" s="93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</row>
    <row r="466" spans="1:41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1" t="e">
        <f>VLOOKUP(Q466,[1]Sheet1!C$3:D$87,2,0)</f>
        <v>#N/A</v>
      </c>
      <c r="S466" s="136"/>
      <c r="Y466" s="92"/>
      <c r="Z466" s="92"/>
      <c r="AA466" s="92"/>
      <c r="AB466" s="92"/>
      <c r="AC466" s="92"/>
      <c r="AD466" s="93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</row>
    <row r="467" spans="1:41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1" t="e">
        <f>VLOOKUP(Q467,[1]Sheet1!C$3:D$87,2,0)</f>
        <v>#N/A</v>
      </c>
      <c r="S467" s="136"/>
      <c r="Y467" s="92"/>
      <c r="Z467" s="92"/>
      <c r="AA467" s="92"/>
      <c r="AB467" s="92"/>
      <c r="AC467" s="92"/>
      <c r="AD467" s="93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</row>
    <row r="468" spans="1:41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86"/>
      <c r="O468" s="10"/>
      <c r="P468" s="10"/>
      <c r="Q468" s="11"/>
      <c r="R468" s="11" t="e">
        <f>VLOOKUP(Q468,[1]Sheet1!C$3:D$87,2,0)</f>
        <v>#N/A</v>
      </c>
      <c r="S468" s="136"/>
      <c r="Y468" s="92"/>
      <c r="Z468" s="92"/>
      <c r="AA468" s="92"/>
      <c r="AB468" s="92"/>
      <c r="AC468" s="92"/>
      <c r="AD468" s="93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</row>
    <row r="469" spans="1:41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86"/>
      <c r="O469" s="10"/>
      <c r="P469" s="10"/>
      <c r="Q469" s="11"/>
      <c r="R469" s="11" t="e">
        <f>VLOOKUP(Q469,[1]Sheet1!C$3:D$87,2,0)</f>
        <v>#N/A</v>
      </c>
      <c r="S469" s="136"/>
      <c r="Y469" s="92"/>
      <c r="Z469" s="92"/>
      <c r="AA469" s="92"/>
      <c r="AB469" s="92"/>
      <c r="AC469" s="92"/>
      <c r="AD469" s="93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</row>
    <row r="470" spans="1:41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86"/>
      <c r="O470" s="10"/>
      <c r="P470" s="10"/>
      <c r="Q470" s="11"/>
      <c r="R470" s="11" t="e">
        <f>VLOOKUP(Q470,[1]Sheet1!C$3:D$87,2,0)</f>
        <v>#N/A</v>
      </c>
      <c r="S470" s="136"/>
      <c r="Y470" s="92"/>
      <c r="Z470" s="92"/>
      <c r="AA470" s="92"/>
      <c r="AB470" s="92"/>
      <c r="AC470" s="92"/>
      <c r="AD470" s="93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</row>
    <row r="471" spans="1:41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86"/>
      <c r="O471" s="10"/>
      <c r="P471" s="10"/>
      <c r="Q471" s="11"/>
      <c r="R471" s="11" t="e">
        <f>VLOOKUP(Q471,[1]Sheet1!C$3:D$87,2,0)</f>
        <v>#N/A</v>
      </c>
      <c r="S471" s="136"/>
      <c r="Y471" s="92"/>
      <c r="Z471" s="92"/>
      <c r="AA471" s="92"/>
      <c r="AB471" s="92"/>
      <c r="AC471" s="92"/>
      <c r="AD471" s="93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</row>
    <row r="472" spans="1:41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1" t="e">
        <f>VLOOKUP(Q472,[1]Sheet1!C$3:D$87,2,0)</f>
        <v>#N/A</v>
      </c>
      <c r="S472" s="136"/>
      <c r="Y472" s="92"/>
      <c r="Z472" s="92"/>
      <c r="AA472" s="92"/>
      <c r="AB472" s="92"/>
      <c r="AC472" s="92"/>
      <c r="AD472" s="93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</row>
    <row r="473" spans="1:41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1" t="e">
        <f>VLOOKUP(Q473,[1]Sheet1!C$3:D$87,2,0)</f>
        <v>#N/A</v>
      </c>
      <c r="S473" s="136"/>
      <c r="Y473" s="92"/>
      <c r="Z473" s="92"/>
      <c r="AA473" s="92"/>
      <c r="AB473" s="92"/>
      <c r="AC473" s="92"/>
      <c r="AD473" s="93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</row>
    <row r="474" spans="1:41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1" t="e">
        <f>VLOOKUP(Q474,[1]Sheet1!C$3:D$87,2,0)</f>
        <v>#N/A</v>
      </c>
      <c r="S474" s="136"/>
      <c r="Y474" s="92"/>
      <c r="Z474" s="92"/>
      <c r="AA474" s="92"/>
      <c r="AB474" s="92"/>
      <c r="AC474" s="92"/>
      <c r="AD474" s="93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</row>
    <row r="475" spans="1:41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1" t="e">
        <f>VLOOKUP(Q475,[1]Sheet1!C$3:D$87,2,0)</f>
        <v>#N/A</v>
      </c>
      <c r="S475" s="136"/>
      <c r="Y475" s="92"/>
      <c r="Z475" s="92"/>
      <c r="AA475" s="92"/>
      <c r="AB475" s="92"/>
      <c r="AC475" s="92"/>
      <c r="AD475" s="93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</row>
    <row r="476" spans="1:41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1" t="e">
        <f>VLOOKUP(Q476,[1]Sheet1!C$3:D$87,2,0)</f>
        <v>#N/A</v>
      </c>
      <c r="S476" s="136"/>
      <c r="Y476" s="92"/>
      <c r="Z476" s="92"/>
      <c r="AA476" s="92"/>
      <c r="AB476" s="92"/>
      <c r="AC476" s="92"/>
      <c r="AD476" s="93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</row>
    <row r="477" spans="1:41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 t="s">
        <v>66</v>
      </c>
      <c r="N477" s="9"/>
      <c r="O477" s="10"/>
      <c r="P477" s="10"/>
      <c r="Q477" s="11"/>
      <c r="R477" s="11" t="e">
        <f>VLOOKUP(Q477,[1]Sheet1!C$3:D$87,2,0)</f>
        <v>#N/A</v>
      </c>
      <c r="S477" s="136"/>
      <c r="Y477" s="92"/>
      <c r="Z477" s="92"/>
      <c r="AA477" s="92"/>
      <c r="AB477" s="92"/>
      <c r="AC477" s="92"/>
      <c r="AD477" s="93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</row>
    <row r="478" spans="1:41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 t="s">
        <v>66</v>
      </c>
      <c r="N478" s="9"/>
      <c r="O478" s="10"/>
      <c r="P478" s="10"/>
      <c r="Q478" s="11"/>
      <c r="R478" s="11" t="e">
        <f>VLOOKUP(Q478,[1]Sheet1!C$3:D$87,2,0)</f>
        <v>#N/A</v>
      </c>
      <c r="S478" s="136"/>
      <c r="Y478" s="92"/>
      <c r="Z478" s="92"/>
      <c r="AA478" s="92"/>
      <c r="AB478" s="92"/>
      <c r="AC478" s="92"/>
      <c r="AD478" s="93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</row>
    <row r="479" spans="1:41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 t="s">
        <v>66</v>
      </c>
      <c r="N479" s="9"/>
      <c r="O479" s="10"/>
      <c r="P479" s="10"/>
      <c r="Q479" s="11"/>
      <c r="R479" s="11" t="e">
        <f>VLOOKUP(Q479,[1]Sheet1!C$3:D$87,2,0)</f>
        <v>#N/A</v>
      </c>
      <c r="S479" s="136"/>
      <c r="Y479" s="92"/>
      <c r="Z479" s="92"/>
      <c r="AA479" s="92"/>
      <c r="AB479" s="92"/>
      <c r="AC479" s="92"/>
      <c r="AD479" s="93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</row>
    <row r="480" spans="1:41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1" t="e">
        <f>VLOOKUP(Q480,[1]Sheet1!C$3:D$87,2,0)</f>
        <v>#N/A</v>
      </c>
      <c r="S480" s="136"/>
      <c r="Y480" s="92"/>
      <c r="Z480" s="92"/>
      <c r="AA480" s="92"/>
      <c r="AB480" s="92"/>
      <c r="AC480" s="92"/>
      <c r="AD480" s="93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</row>
    <row r="481" spans="1:41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11" t="e">
        <f>VLOOKUP(Q481,[1]Sheet1!C$3:D$87,2,0)</f>
        <v>#N/A</v>
      </c>
      <c r="S481" s="134"/>
      <c r="Y481" s="92"/>
      <c r="Z481" s="92"/>
      <c r="AA481" s="92"/>
      <c r="AB481" s="92"/>
      <c r="AC481" s="92"/>
      <c r="AD481" s="93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</row>
    <row r="482" spans="1:41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11" t="e">
        <f>VLOOKUP(Q482,[1]Sheet1!C$3:D$87,2,0)</f>
        <v>#N/A</v>
      </c>
      <c r="S482" s="134"/>
      <c r="T482" s="3"/>
      <c r="U482" s="3"/>
      <c r="V482" s="3"/>
      <c r="W482" s="3"/>
      <c r="Y482" s="92"/>
      <c r="Z482" s="92"/>
      <c r="AA482" s="92"/>
      <c r="AB482" s="94"/>
      <c r="AC482" s="92"/>
      <c r="AD482" s="93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</row>
    <row r="483" spans="1:41" ht="22.5" customHeight="1" x14ac:dyDescent="0.55000000000000004">
      <c r="A483" s="5"/>
      <c r="B483" s="52" t="s">
        <v>66</v>
      </c>
      <c r="C483" s="63"/>
      <c r="D483" s="64"/>
      <c r="E483" s="64"/>
      <c r="F483" s="64"/>
      <c r="G483" s="64"/>
      <c r="H483" s="65"/>
      <c r="I483" s="66"/>
      <c r="J483" s="66"/>
      <c r="K483" s="66"/>
      <c r="L483" s="101"/>
      <c r="M483" s="8"/>
      <c r="N483" s="16"/>
      <c r="O483" s="10"/>
      <c r="P483" s="10"/>
      <c r="Q483" s="11"/>
      <c r="R483" s="11" t="e">
        <f>VLOOKUP(Q483,[1]Sheet1!C$3:D$87,2,0)</f>
        <v>#N/A</v>
      </c>
      <c r="S483" s="134"/>
      <c r="T483" s="3"/>
      <c r="U483" s="3"/>
      <c r="V483" s="3"/>
      <c r="W483" s="3"/>
      <c r="Y483" s="92"/>
      <c r="Z483" s="92"/>
      <c r="AA483" s="92"/>
      <c r="AB483" s="94"/>
      <c r="AC483" s="92"/>
      <c r="AD483" s="93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</row>
    <row r="484" spans="1:41" ht="22.5" customHeight="1" x14ac:dyDescent="0.55000000000000004">
      <c r="A484" s="5"/>
      <c r="B484" s="52" t="s">
        <v>66</v>
      </c>
      <c r="C484" s="63"/>
      <c r="D484" s="64"/>
      <c r="E484" s="64"/>
      <c r="F484" s="66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1" t="e">
        <f>VLOOKUP(Q484,[1]Sheet1!C$3:D$87,2,0)</f>
        <v>#N/A</v>
      </c>
      <c r="S484" s="134"/>
      <c r="T484" s="3"/>
      <c r="U484" s="3"/>
      <c r="V484" s="3"/>
      <c r="W484" s="3"/>
      <c r="Y484" s="92"/>
      <c r="Z484" s="92"/>
      <c r="AA484" s="92"/>
      <c r="AB484" s="94"/>
      <c r="AC484" s="92"/>
      <c r="AD484" s="93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</row>
    <row r="485" spans="1:41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1" t="e">
        <f>VLOOKUP(Q485,[1]Sheet1!C$3:D$87,2,0)</f>
        <v>#N/A</v>
      </c>
      <c r="S485" s="134"/>
      <c r="T485" s="3"/>
      <c r="U485" s="3"/>
      <c r="V485" s="3"/>
      <c r="W485" s="3"/>
      <c r="Y485" s="92"/>
      <c r="Z485" s="92"/>
      <c r="AA485" s="92"/>
      <c r="AB485" s="94"/>
      <c r="AC485" s="92"/>
      <c r="AD485" s="93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</row>
    <row r="486" spans="1:41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1" t="e">
        <f>VLOOKUP(Q486,[1]Sheet1!C$3:D$87,2,0)</f>
        <v>#N/A</v>
      </c>
      <c r="S486" s="134"/>
      <c r="T486" s="3"/>
      <c r="U486" s="3"/>
      <c r="V486" s="3"/>
      <c r="W486" s="3"/>
      <c r="Y486" s="92"/>
      <c r="Z486" s="92"/>
      <c r="AA486" s="92"/>
      <c r="AB486" s="94"/>
      <c r="AC486" s="92"/>
      <c r="AD486" s="93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</row>
    <row r="487" spans="1:41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9"/>
      <c r="O487" s="10"/>
      <c r="P487" s="10"/>
      <c r="Q487" s="11"/>
      <c r="R487" s="11" t="e">
        <f>VLOOKUP(Q487,[1]Sheet1!C$3:D$87,2,0)</f>
        <v>#N/A</v>
      </c>
      <c r="S487" s="136"/>
      <c r="T487" s="3"/>
      <c r="U487" s="3"/>
      <c r="V487" s="3"/>
      <c r="W487" s="3"/>
      <c r="Y487" s="92"/>
      <c r="Z487" s="92"/>
      <c r="AA487" s="92"/>
      <c r="AB487" s="94"/>
      <c r="AC487" s="92"/>
      <c r="AD487" s="93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</row>
    <row r="488" spans="1:41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9"/>
      <c r="O488" s="10"/>
      <c r="P488" s="10"/>
      <c r="Q488" s="11"/>
      <c r="R488" s="11" t="e">
        <f>VLOOKUP(Q488,[1]Sheet1!C$3:D$87,2,0)</f>
        <v>#N/A</v>
      </c>
      <c r="S488" s="136"/>
      <c r="T488" s="3"/>
      <c r="U488" s="3"/>
      <c r="V488" s="3"/>
      <c r="W488" s="3"/>
      <c r="Y488" s="92"/>
      <c r="Z488" s="92"/>
      <c r="AA488" s="92"/>
      <c r="AB488" s="94"/>
      <c r="AC488" s="92"/>
      <c r="AD488" s="93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</row>
    <row r="489" spans="1:41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9"/>
      <c r="O489" s="10"/>
      <c r="P489" s="10"/>
      <c r="Q489" s="11"/>
      <c r="R489" s="11" t="e">
        <f>VLOOKUP(Q489,[1]Sheet1!C$3:D$87,2,0)</f>
        <v>#N/A</v>
      </c>
      <c r="S489" s="136"/>
      <c r="T489" s="3"/>
      <c r="U489" s="3"/>
      <c r="V489" s="3"/>
      <c r="W489" s="3"/>
      <c r="Y489" s="92"/>
      <c r="Z489" s="92"/>
      <c r="AA489" s="92"/>
      <c r="AB489" s="94"/>
      <c r="AC489" s="92"/>
      <c r="AD489" s="93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</row>
    <row r="490" spans="1:41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1" t="e">
        <f>VLOOKUP(Q490,[1]Sheet1!C$3:D$87,2,0)</f>
        <v>#N/A</v>
      </c>
      <c r="S490" s="136"/>
      <c r="T490" s="3"/>
      <c r="U490" s="3"/>
      <c r="V490" s="3"/>
      <c r="W490" s="3"/>
      <c r="Y490" s="92"/>
      <c r="Z490" s="92"/>
      <c r="AA490" s="92"/>
      <c r="AB490" s="94"/>
      <c r="AC490" s="92"/>
      <c r="AD490" s="93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</row>
    <row r="491" spans="1:41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6"/>
      <c r="O491" s="10"/>
      <c r="P491" s="10"/>
      <c r="Q491" s="11"/>
      <c r="R491" s="11" t="e">
        <f>VLOOKUP(Q491,[1]Sheet1!C$3:D$87,2,0)</f>
        <v>#N/A</v>
      </c>
      <c r="S491" s="136"/>
      <c r="T491" s="3"/>
      <c r="U491" s="3"/>
      <c r="V491" s="3"/>
      <c r="W491" s="3"/>
      <c r="Y491" s="92"/>
      <c r="Z491" s="92"/>
      <c r="AA491" s="92"/>
      <c r="AB491" s="94"/>
      <c r="AC491" s="92"/>
      <c r="AD491" s="93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</row>
    <row r="492" spans="1:41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6"/>
      <c r="O492" s="10"/>
      <c r="P492" s="10"/>
      <c r="Q492" s="11"/>
      <c r="R492" s="11" t="e">
        <f>VLOOKUP(Q492,[1]Sheet1!C$3:D$87,2,0)</f>
        <v>#N/A</v>
      </c>
      <c r="S492" s="136"/>
      <c r="T492" s="3"/>
      <c r="U492" s="3"/>
      <c r="V492" s="3"/>
      <c r="W492" s="3"/>
      <c r="Y492" s="92"/>
      <c r="Z492" s="92"/>
      <c r="AA492" s="92"/>
      <c r="AB492" s="94"/>
      <c r="AC492" s="92"/>
      <c r="AD492" s="93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</row>
    <row r="493" spans="1:41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1" t="e">
        <f>VLOOKUP(Q493,[1]Sheet1!C$3:D$87,2,0)</f>
        <v>#N/A</v>
      </c>
      <c r="S493" s="136"/>
      <c r="T493" s="3"/>
      <c r="U493" s="3"/>
      <c r="V493" s="3"/>
      <c r="W493" s="3"/>
      <c r="Y493" s="92"/>
      <c r="Z493" s="92"/>
      <c r="AA493" s="92"/>
      <c r="AB493" s="94"/>
      <c r="AC493" s="92"/>
      <c r="AD493" s="93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</row>
    <row r="494" spans="1:41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6"/>
      <c r="O494" s="10"/>
      <c r="P494" s="10"/>
      <c r="Q494" s="11"/>
      <c r="R494" s="11" t="e">
        <f>VLOOKUP(Q494,[1]Sheet1!C$3:D$87,2,0)</f>
        <v>#N/A</v>
      </c>
      <c r="S494" s="136"/>
      <c r="T494" s="3"/>
      <c r="U494" s="3"/>
      <c r="V494" s="3"/>
      <c r="W494" s="3"/>
      <c r="Y494" s="92"/>
      <c r="Z494" s="92"/>
      <c r="AA494" s="92"/>
      <c r="AB494" s="94"/>
      <c r="AC494" s="92"/>
      <c r="AD494" s="93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</row>
    <row r="495" spans="1:41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7"/>
      <c r="O495" s="10"/>
      <c r="P495" s="10"/>
      <c r="Q495" s="11"/>
      <c r="R495" s="11" t="e">
        <f>VLOOKUP(Q495,[1]Sheet1!C$3:D$87,2,0)</f>
        <v>#N/A</v>
      </c>
      <c r="S495" s="136"/>
      <c r="T495" s="3"/>
      <c r="U495" s="3"/>
      <c r="V495" s="3"/>
      <c r="W495" s="3"/>
      <c r="Y495" s="92"/>
      <c r="Z495" s="92"/>
      <c r="AA495" s="92"/>
      <c r="AB495" s="94"/>
      <c r="AC495" s="92"/>
      <c r="AD495" s="93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</row>
    <row r="496" spans="1:41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87"/>
      <c r="O496" s="10"/>
      <c r="P496" s="10"/>
      <c r="Q496" s="11"/>
      <c r="R496" s="11" t="e">
        <f>VLOOKUP(Q496,[1]Sheet1!C$3:D$87,2,0)</f>
        <v>#N/A</v>
      </c>
      <c r="S496" s="136"/>
      <c r="T496" s="3"/>
      <c r="U496" s="3"/>
      <c r="V496" s="3"/>
      <c r="W496" s="3"/>
      <c r="Y496" s="92"/>
      <c r="Z496" s="92"/>
      <c r="AA496" s="92"/>
      <c r="AB496" s="94"/>
      <c r="AC496" s="92"/>
      <c r="AD496" s="93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</row>
    <row r="497" spans="1:41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87"/>
      <c r="O497" s="10"/>
      <c r="P497" s="10"/>
      <c r="Q497" s="11"/>
      <c r="R497" s="11" t="e">
        <f>VLOOKUP(Q497,[1]Sheet1!C$3:D$87,2,0)</f>
        <v>#N/A</v>
      </c>
      <c r="S497" s="136"/>
      <c r="T497" s="3"/>
      <c r="U497" s="3"/>
      <c r="V497" s="3"/>
      <c r="W497" s="3"/>
      <c r="Y497" s="92"/>
      <c r="Z497" s="92"/>
      <c r="AA497" s="92"/>
      <c r="AB497" s="94"/>
      <c r="AC497" s="92"/>
      <c r="AD497" s="93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</row>
    <row r="498" spans="1:41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87"/>
      <c r="O498" s="10"/>
      <c r="P498" s="10"/>
      <c r="Q498" s="11"/>
      <c r="R498" s="11" t="e">
        <f>VLOOKUP(Q498,[1]Sheet1!C$3:D$87,2,0)</f>
        <v>#N/A</v>
      </c>
      <c r="S498" s="136"/>
      <c r="T498" s="3"/>
      <c r="U498" s="3"/>
      <c r="V498" s="3"/>
      <c r="W498" s="3"/>
      <c r="Y498" s="92"/>
      <c r="Z498" s="92"/>
      <c r="AA498" s="92"/>
      <c r="AB498" s="94"/>
      <c r="AC498" s="92"/>
      <c r="AD498" s="93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</row>
    <row r="499" spans="1:41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11" t="e">
        <f>VLOOKUP(Q499,[1]Sheet1!C$3:D$87,2,0)</f>
        <v>#N/A</v>
      </c>
      <c r="S499" s="134"/>
      <c r="T499" s="3"/>
      <c r="U499" s="3"/>
      <c r="V499" s="3"/>
      <c r="W499" s="3"/>
      <c r="Y499" s="92"/>
      <c r="Z499" s="92"/>
      <c r="AA499" s="92"/>
      <c r="AB499" s="94"/>
      <c r="AC499" s="92"/>
      <c r="AD499" s="93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</row>
    <row r="500" spans="1:41" ht="22.5" customHeight="1" x14ac:dyDescent="0.55000000000000004">
      <c r="A500" s="5"/>
      <c r="B500" s="52" t="s">
        <v>66</v>
      </c>
      <c r="C500" s="63"/>
      <c r="D500" s="64"/>
      <c r="E500" s="64"/>
      <c r="F500" s="64"/>
      <c r="G500" s="64"/>
      <c r="H500" s="65"/>
      <c r="I500" s="66"/>
      <c r="J500" s="66"/>
      <c r="K500" s="66"/>
      <c r="L500" s="101"/>
      <c r="M500" s="8"/>
      <c r="N500" s="9"/>
      <c r="O500" s="10"/>
      <c r="P500" s="10"/>
      <c r="Q500" s="11"/>
      <c r="R500" s="11" t="e">
        <f>VLOOKUP(Q500,[1]Sheet1!C$3:D$87,2,0)</f>
        <v>#N/A</v>
      </c>
      <c r="S500" s="134"/>
      <c r="T500" s="3"/>
      <c r="U500" s="3"/>
      <c r="V500" s="3"/>
      <c r="W500" s="3"/>
      <c r="Y500" s="92"/>
      <c r="Z500" s="92"/>
      <c r="AA500" s="92"/>
      <c r="AB500" s="94"/>
      <c r="AC500" s="92"/>
      <c r="AD500" s="93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</row>
    <row r="501" spans="1:41" ht="22.5" customHeight="1" x14ac:dyDescent="0.55000000000000004">
      <c r="A501" s="5"/>
      <c r="B501" s="52" t="s">
        <v>66</v>
      </c>
      <c r="C501" s="63"/>
      <c r="D501" s="64"/>
      <c r="E501" s="64"/>
      <c r="F501" s="65"/>
      <c r="G501" s="66"/>
      <c r="H501" s="66"/>
      <c r="I501" s="66"/>
      <c r="J501" s="66"/>
      <c r="K501" s="66"/>
      <c r="L501" s="101"/>
      <c r="M501" s="8"/>
      <c r="N501" s="9"/>
      <c r="O501" s="10"/>
      <c r="P501" s="10"/>
      <c r="Q501" s="11"/>
      <c r="R501" s="11" t="e">
        <f>VLOOKUP(Q501,[1]Sheet1!C$3:D$87,2,0)</f>
        <v>#N/A</v>
      </c>
      <c r="S501" s="134"/>
      <c r="T501" s="3"/>
      <c r="U501" s="3"/>
      <c r="V501" s="3"/>
      <c r="W501" s="3"/>
      <c r="Y501" s="92"/>
      <c r="Z501" s="92"/>
      <c r="AA501" s="92"/>
      <c r="AB501" s="94"/>
      <c r="AC501" s="92"/>
      <c r="AD501" s="93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</row>
    <row r="502" spans="1:41" ht="22.5" customHeight="1" x14ac:dyDescent="0.55000000000000004">
      <c r="A502" s="5"/>
      <c r="B502" s="52" t="s">
        <v>66</v>
      </c>
      <c r="C502" s="63"/>
      <c r="D502" s="64"/>
      <c r="E502" s="64"/>
      <c r="F502" s="65"/>
      <c r="G502" s="66"/>
      <c r="H502" s="66"/>
      <c r="I502" s="66"/>
      <c r="J502" s="66"/>
      <c r="K502" s="66"/>
      <c r="L502" s="101"/>
      <c r="M502" s="8"/>
      <c r="N502" s="9"/>
      <c r="O502" s="10"/>
      <c r="P502" s="10"/>
      <c r="Q502" s="11"/>
      <c r="R502" s="11" t="e">
        <f>VLOOKUP(Q502,[1]Sheet1!C$3:D$87,2,0)</f>
        <v>#N/A</v>
      </c>
      <c r="S502" s="134"/>
      <c r="T502" s="3"/>
      <c r="U502" s="3"/>
      <c r="V502" s="3"/>
      <c r="W502" s="3"/>
      <c r="Y502" s="92"/>
      <c r="Z502" s="92"/>
      <c r="AA502" s="92"/>
      <c r="AB502" s="94"/>
      <c r="AC502" s="92"/>
      <c r="AD502" s="93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</row>
    <row r="503" spans="1:41" ht="22.5" customHeight="1" x14ac:dyDescent="0.55000000000000004">
      <c r="A503" s="5"/>
      <c r="B503" s="52" t="s">
        <v>66</v>
      </c>
      <c r="C503" s="63"/>
      <c r="D503" s="64"/>
      <c r="E503" s="64"/>
      <c r="F503" s="65"/>
      <c r="G503" s="66"/>
      <c r="H503" s="66"/>
      <c r="I503" s="66"/>
      <c r="J503" s="66"/>
      <c r="K503" s="66"/>
      <c r="L503" s="101"/>
      <c r="M503" s="8"/>
      <c r="N503" s="9"/>
      <c r="O503" s="10"/>
      <c r="P503" s="10"/>
      <c r="Q503" s="11"/>
      <c r="R503" s="11" t="e">
        <f>VLOOKUP(Q503,[1]Sheet1!C$3:D$87,2,0)</f>
        <v>#N/A</v>
      </c>
      <c r="S503" s="134"/>
      <c r="T503" s="3"/>
      <c r="U503" s="3"/>
      <c r="V503" s="3"/>
      <c r="W503" s="3"/>
      <c r="Y503" s="92"/>
      <c r="Z503" s="92"/>
      <c r="AA503" s="92"/>
      <c r="AB503" s="94"/>
      <c r="AC503" s="92"/>
      <c r="AD503" s="93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</row>
    <row r="504" spans="1:41" ht="22.5" customHeight="1" x14ac:dyDescent="0.55000000000000004">
      <c r="A504" s="5"/>
      <c r="B504" s="52" t="s">
        <v>66</v>
      </c>
      <c r="C504" s="63"/>
      <c r="D504" s="66"/>
      <c r="E504" s="64"/>
      <c r="F504" s="66"/>
      <c r="G504" s="70"/>
      <c r="H504" s="66"/>
      <c r="I504" s="66"/>
      <c r="J504" s="66"/>
      <c r="K504" s="66"/>
      <c r="L504" s="101"/>
      <c r="M504" s="8"/>
      <c r="N504" s="86"/>
      <c r="O504" s="10"/>
      <c r="P504" s="10"/>
      <c r="Q504" s="11"/>
      <c r="R504" s="11" t="e">
        <f>VLOOKUP(Q504,[1]Sheet1!C$3:D$87,2,0)</f>
        <v>#N/A</v>
      </c>
      <c r="S504" s="134"/>
      <c r="T504" s="3"/>
      <c r="U504" s="3"/>
      <c r="V504" s="3"/>
      <c r="W504" s="3"/>
      <c r="Y504" s="92"/>
      <c r="Z504" s="92"/>
      <c r="AA504" s="92"/>
      <c r="AB504" s="94"/>
      <c r="AC504" s="92"/>
      <c r="AD504" s="93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</row>
    <row r="505" spans="1:41" ht="22.5" customHeight="1" x14ac:dyDescent="0.55000000000000004">
      <c r="A505" s="5"/>
      <c r="B505" s="52" t="s">
        <v>66</v>
      </c>
      <c r="C505" s="102"/>
      <c r="D505" s="103"/>
      <c r="E505" s="103"/>
      <c r="F505" s="103"/>
      <c r="G505" s="104"/>
      <c r="H505" s="103"/>
      <c r="I505" s="103"/>
      <c r="J505" s="103"/>
      <c r="K505" s="103"/>
      <c r="L505" s="105"/>
      <c r="M505" s="8"/>
      <c r="N505" s="86"/>
      <c r="O505" s="10"/>
      <c r="P505" s="10"/>
      <c r="Q505" s="11"/>
      <c r="R505" s="11" t="e">
        <f>VLOOKUP(Q505,[1]Sheet1!C$3:D$87,2,0)</f>
        <v>#N/A</v>
      </c>
      <c r="S505" s="136"/>
      <c r="T505" s="3"/>
      <c r="U505" s="3"/>
      <c r="V505" s="3"/>
      <c r="W505" s="3"/>
      <c r="Y505" s="92"/>
      <c r="Z505" s="92"/>
      <c r="AA505" s="92"/>
      <c r="AB505" s="94"/>
      <c r="AC505" s="92"/>
      <c r="AD505" s="93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</row>
    <row r="506" spans="1:41" ht="22.5" customHeight="1" x14ac:dyDescent="0.55000000000000004">
      <c r="A506" s="5"/>
      <c r="B506" s="52" t="s">
        <v>66</v>
      </c>
      <c r="C506" s="88"/>
      <c r="D506" s="60"/>
      <c r="E506" s="89"/>
      <c r="F506" s="89"/>
      <c r="H506" s="29"/>
      <c r="I506" s="89"/>
      <c r="J506" s="89"/>
      <c r="K506" s="89"/>
      <c r="L506" s="22"/>
      <c r="M506" s="8"/>
      <c r="N506" s="86"/>
      <c r="O506" s="10"/>
      <c r="P506" s="10"/>
      <c r="Q506" s="11"/>
      <c r="R506" s="11" t="e">
        <f>VLOOKUP(Q506,[1]Sheet1!C$3:D$87,2,0)</f>
        <v>#N/A</v>
      </c>
      <c r="S506" s="134"/>
      <c r="T506" s="3"/>
      <c r="U506" s="3"/>
      <c r="V506" s="3"/>
      <c r="W506" s="3"/>
      <c r="Y506" s="92"/>
      <c r="Z506" s="92"/>
      <c r="AA506" s="92"/>
      <c r="AB506" s="94"/>
      <c r="AC506" s="92"/>
      <c r="AD506" s="93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</row>
    <row r="507" spans="1:41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91"/>
      <c r="R507" s="11" t="e">
        <f>VLOOKUP(Q507,[1]Sheet1!C$3:D$87,2,0)</f>
        <v>#N/A</v>
      </c>
      <c r="S507" s="134"/>
      <c r="T507" s="3"/>
      <c r="U507" s="3"/>
      <c r="V507" s="3"/>
      <c r="W507" s="3"/>
      <c r="Y507" s="92"/>
      <c r="Z507" s="92"/>
      <c r="AA507" s="92"/>
      <c r="AB507" s="94"/>
      <c r="AC507" s="92"/>
      <c r="AD507" s="93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</row>
    <row r="508" spans="1:41" ht="22.5" customHeight="1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11" t="e">
        <f>VLOOKUP(Q508,[1]Sheet1!C$3:D$87,2,0)</f>
        <v>#N/A</v>
      </c>
      <c r="S508" s="134"/>
      <c r="T508" s="3"/>
      <c r="U508" s="3"/>
      <c r="V508" s="3"/>
      <c r="W508" s="3"/>
      <c r="Y508" s="92"/>
      <c r="Z508" s="92"/>
      <c r="AA508" s="92"/>
      <c r="AB508" s="94"/>
      <c r="AC508" s="92"/>
      <c r="AD508" s="93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</row>
    <row r="509" spans="1:41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11" t="e">
        <f>VLOOKUP(Q509,[1]Sheet1!C$3:D$87,2,0)</f>
        <v>#N/A</v>
      </c>
      <c r="S509" s="134"/>
      <c r="T509" s="3"/>
      <c r="U509" s="3"/>
      <c r="V509" s="3"/>
      <c r="W509" s="3"/>
      <c r="Y509" s="92"/>
      <c r="Z509" s="92"/>
      <c r="AA509" s="92"/>
      <c r="AB509" s="94"/>
      <c r="AC509" s="92"/>
      <c r="AD509" s="93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</row>
    <row r="510" spans="1:41" ht="22.5" customHeight="1" x14ac:dyDescent="0.55000000000000004">
      <c r="A510" s="5"/>
      <c r="B510" s="52" t="s">
        <v>66</v>
      </c>
      <c r="C510" s="88"/>
      <c r="D510" s="89"/>
      <c r="E510" s="60"/>
      <c r="F510" s="89"/>
      <c r="H510" s="89"/>
      <c r="I510" s="89"/>
      <c r="J510" s="89"/>
      <c r="K510" s="89"/>
      <c r="L510" s="22"/>
      <c r="M510" s="8"/>
      <c r="N510" s="86"/>
      <c r="O510" s="10"/>
      <c r="P510" s="10"/>
      <c r="Q510" s="11"/>
      <c r="R510" s="11" t="e">
        <f>VLOOKUP(Q510,[1]Sheet1!C$3:D$87,2,0)</f>
        <v>#N/A</v>
      </c>
      <c r="S510" s="134"/>
      <c r="T510" s="3"/>
      <c r="U510" s="3"/>
      <c r="V510" s="3"/>
      <c r="W510" s="3"/>
      <c r="Y510" s="92"/>
      <c r="Z510" s="92"/>
      <c r="AA510" s="92"/>
      <c r="AB510" s="94"/>
      <c r="AC510" s="92"/>
      <c r="AD510" s="93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</row>
    <row r="511" spans="1:41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11" t="e">
        <f>VLOOKUP(Q511,[1]Sheet1!C$3:D$87,2,0)</f>
        <v>#N/A</v>
      </c>
      <c r="S511" s="134"/>
      <c r="T511" s="3"/>
      <c r="U511" s="3"/>
      <c r="V511" s="3"/>
      <c r="W511" s="3"/>
      <c r="Y511" s="92"/>
      <c r="Z511" s="92"/>
      <c r="AA511" s="92"/>
      <c r="AB511" s="94"/>
      <c r="AC511" s="92"/>
      <c r="AD511" s="93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</row>
    <row r="512" spans="1:41" x14ac:dyDescent="0.55000000000000004">
      <c r="A512" s="5"/>
      <c r="B512" s="52" t="s">
        <v>66</v>
      </c>
      <c r="C512" s="88"/>
      <c r="D512" s="60"/>
      <c r="E512" s="60"/>
      <c r="F512" s="29"/>
      <c r="G512" s="89"/>
      <c r="H512" s="89"/>
      <c r="I512" s="89"/>
      <c r="J512" s="89"/>
      <c r="K512" s="89"/>
      <c r="L512" s="22"/>
      <c r="M512" s="8"/>
      <c r="N512" s="9"/>
      <c r="O512" s="10"/>
      <c r="P512" s="10"/>
      <c r="Q512" s="91"/>
      <c r="R512" s="11" t="e">
        <f>VLOOKUP(Q512,[1]Sheet1!C$3:D$87,2,0)</f>
        <v>#N/A</v>
      </c>
      <c r="S512" s="134"/>
      <c r="T512" s="3"/>
      <c r="U512" s="3"/>
      <c r="V512" s="3"/>
      <c r="W512" s="3"/>
      <c r="Y512" s="92"/>
      <c r="Z512" s="92"/>
      <c r="AA512" s="92"/>
      <c r="AB512" s="94"/>
      <c r="AC512" s="92"/>
      <c r="AD512" s="93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</row>
    <row r="513" spans="1:41" x14ac:dyDescent="0.55000000000000004">
      <c r="A513" s="5"/>
      <c r="B513" s="52" t="s">
        <v>66</v>
      </c>
      <c r="C513" s="88"/>
      <c r="D513" s="60"/>
      <c r="E513" s="60"/>
      <c r="F513" s="29"/>
      <c r="G513" s="89"/>
      <c r="H513" s="89"/>
      <c r="I513" s="89"/>
      <c r="J513" s="89"/>
      <c r="K513" s="89"/>
      <c r="L513" s="22"/>
      <c r="M513" s="8"/>
      <c r="N513" s="9"/>
      <c r="O513" s="10"/>
      <c r="P513" s="10"/>
      <c r="Q513" s="91"/>
      <c r="R513" s="11" t="e">
        <f>VLOOKUP(Q513,[1]Sheet1!C$3:D$87,2,0)</f>
        <v>#N/A</v>
      </c>
      <c r="S513" s="134"/>
      <c r="T513" s="3"/>
      <c r="U513" s="3"/>
      <c r="V513" s="3"/>
      <c r="W513" s="3"/>
      <c r="Y513" s="92"/>
      <c r="Z513" s="92"/>
      <c r="AA513" s="92"/>
      <c r="AB513" s="94"/>
      <c r="AC513" s="92"/>
      <c r="AD513" s="93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</row>
    <row r="514" spans="1:41" ht="22.5" customHeight="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91"/>
      <c r="R514" s="11" t="e">
        <f>VLOOKUP(Q514,[1]Sheet1!C$3:D$87,2,0)</f>
        <v>#N/A</v>
      </c>
      <c r="S514" s="134"/>
      <c r="T514" s="3"/>
      <c r="U514" s="3"/>
      <c r="V514" s="3"/>
      <c r="W514" s="3"/>
      <c r="Y514" s="92"/>
      <c r="Z514" s="92"/>
      <c r="AA514" s="92"/>
      <c r="AB514" s="94"/>
      <c r="AC514" s="92"/>
      <c r="AD514" s="93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</row>
    <row r="515" spans="1:41" ht="22.5" customHeight="1" x14ac:dyDescent="0.55000000000000004">
      <c r="A515" s="5"/>
      <c r="B515" s="52" t="s">
        <v>66</v>
      </c>
      <c r="C515" s="88"/>
      <c r="D515" s="89"/>
      <c r="E515" s="60"/>
      <c r="F515" s="60"/>
      <c r="G515" s="60"/>
      <c r="H515" s="90"/>
      <c r="I515" s="89"/>
      <c r="J515" s="89"/>
      <c r="K515" s="89"/>
      <c r="L515" s="22"/>
      <c r="M515" s="8"/>
      <c r="N515" s="86"/>
      <c r="O515" s="10"/>
      <c r="P515" s="10"/>
      <c r="Q515" s="11"/>
      <c r="R515" s="11" t="e">
        <f>VLOOKUP(Q515,[1]Sheet1!C$3:D$87,2,0)</f>
        <v>#N/A</v>
      </c>
      <c r="S515" s="134"/>
      <c r="T515" s="3"/>
      <c r="U515" s="3"/>
      <c r="V515" s="3"/>
      <c r="W515" s="3"/>
      <c r="Y515" s="92"/>
      <c r="Z515" s="92"/>
      <c r="AA515" s="92"/>
      <c r="AB515" s="94"/>
      <c r="AC515" s="92"/>
      <c r="AD515" s="93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</row>
    <row r="516" spans="1:41" ht="22.5" customHeight="1" x14ac:dyDescent="0.55000000000000004">
      <c r="A516" s="5"/>
      <c r="B516" s="52" t="s">
        <v>66</v>
      </c>
      <c r="C516" s="88"/>
      <c r="D516" s="89"/>
      <c r="E516" s="89"/>
      <c r="F516" s="60"/>
      <c r="G516" s="60"/>
      <c r="H516" s="90"/>
      <c r="I516" s="89"/>
      <c r="J516" s="89"/>
      <c r="K516" s="89"/>
      <c r="L516" s="22"/>
      <c r="M516" s="8"/>
      <c r="N516" s="86"/>
      <c r="O516" s="10"/>
      <c r="P516" s="10"/>
      <c r="Q516" s="11"/>
      <c r="R516" s="11" t="e">
        <f>VLOOKUP(Q516,[1]Sheet1!C$3:D$87,2,0)</f>
        <v>#N/A</v>
      </c>
      <c r="S516" s="136"/>
      <c r="T516" s="3"/>
      <c r="U516" s="3"/>
      <c r="V516" s="3"/>
      <c r="W516" s="3"/>
      <c r="Y516" s="92"/>
      <c r="Z516" s="92"/>
      <c r="AA516" s="92"/>
      <c r="AB516" s="94"/>
      <c r="AC516" s="92"/>
      <c r="AD516" s="93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</row>
    <row r="517" spans="1:41" ht="22.5" customHeight="1" x14ac:dyDescent="0.55000000000000004">
      <c r="A517" s="5"/>
      <c r="B517" s="52" t="s">
        <v>66</v>
      </c>
      <c r="C517" s="88"/>
      <c r="D517" s="60"/>
      <c r="E517" s="89"/>
      <c r="F517" s="89"/>
      <c r="G517" s="60"/>
      <c r="H517" s="90"/>
      <c r="I517" s="89"/>
      <c r="J517" s="89"/>
      <c r="K517" s="89"/>
      <c r="L517" s="22"/>
      <c r="M517" s="8"/>
      <c r="N517" s="9"/>
      <c r="O517" s="10"/>
      <c r="P517" s="10"/>
      <c r="Q517" s="11"/>
      <c r="R517" s="11" t="e">
        <f>VLOOKUP(Q517,[1]Sheet1!C$3:D$87,2,0)</f>
        <v>#N/A</v>
      </c>
      <c r="S517" s="136"/>
      <c r="T517" s="3"/>
      <c r="U517" s="3"/>
      <c r="V517" s="3"/>
      <c r="W517" s="3"/>
      <c r="Y517" s="92"/>
      <c r="Z517" s="92"/>
      <c r="AA517" s="92"/>
      <c r="AB517" s="94"/>
      <c r="AC517" s="92"/>
      <c r="AD517" s="93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</row>
    <row r="518" spans="1:41" ht="22.5" customHeight="1" x14ac:dyDescent="0.55000000000000004">
      <c r="A518" s="5"/>
      <c r="B518" s="52" t="s">
        <v>66</v>
      </c>
      <c r="C518" s="88"/>
      <c r="D518" s="60"/>
      <c r="E518" s="60"/>
      <c r="F518" s="29"/>
      <c r="G518" s="89"/>
      <c r="H518" s="89"/>
      <c r="I518" s="89"/>
      <c r="J518" s="89"/>
      <c r="K518" s="89"/>
      <c r="L518" s="22"/>
      <c r="M518" s="8"/>
      <c r="N518" s="9"/>
      <c r="O518" s="10"/>
      <c r="P518" s="10"/>
      <c r="Q518" s="11"/>
      <c r="R518" s="11" t="e">
        <f>VLOOKUP(Q518,[1]Sheet1!C$3:D$87,2,0)</f>
        <v>#N/A</v>
      </c>
      <c r="S518" s="134"/>
      <c r="T518" s="3"/>
      <c r="U518" s="3"/>
      <c r="V518" s="3"/>
      <c r="W518" s="3"/>
      <c r="Y518" s="92"/>
      <c r="Z518" s="92"/>
      <c r="AA518" s="92"/>
      <c r="AB518" s="94"/>
      <c r="AC518" s="92"/>
      <c r="AD518" s="93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</row>
    <row r="519" spans="1:41" ht="22.5" customHeight="1" x14ac:dyDescent="0.55000000000000004">
      <c r="A519" s="5"/>
      <c r="B519" s="52" t="s">
        <v>92</v>
      </c>
      <c r="C519" s="88"/>
      <c r="D519" s="60"/>
      <c r="E519" s="60"/>
      <c r="F519" s="29"/>
      <c r="G519" s="89"/>
      <c r="H519" s="89"/>
      <c r="I519" s="89"/>
      <c r="J519" s="89"/>
      <c r="K519" s="89"/>
      <c r="L519" s="22"/>
      <c r="M519" s="8"/>
      <c r="N519" s="9"/>
      <c r="O519" s="10"/>
      <c r="P519" s="10"/>
      <c r="Q519" s="11"/>
      <c r="R519" s="11" t="e">
        <f>VLOOKUP(Q519,[1]Sheet1!C$3:D$87,2,0)</f>
        <v>#N/A</v>
      </c>
      <c r="S519" s="134"/>
      <c r="T519" s="3"/>
      <c r="U519" s="3"/>
      <c r="V519" s="3"/>
      <c r="W519" s="3"/>
      <c r="Y519" s="92"/>
      <c r="Z519" s="92"/>
      <c r="AA519" s="92"/>
      <c r="AB519" s="94"/>
      <c r="AC519" s="92"/>
      <c r="AD519" s="93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</row>
    <row r="520" spans="1:41" ht="22.5" customHeight="1" x14ac:dyDescent="0.55000000000000004">
      <c r="A520" s="5"/>
      <c r="B520" s="52" t="s">
        <v>66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11" t="e">
        <f>VLOOKUP(Q520,[1]Sheet1!C$3:D$87,2,0)</f>
        <v>#N/A</v>
      </c>
      <c r="S520" s="134"/>
      <c r="T520" s="3"/>
      <c r="U520" s="3"/>
      <c r="V520" s="3"/>
      <c r="W520" s="3"/>
      <c r="Y520" s="92"/>
      <c r="Z520" s="92"/>
      <c r="AA520" s="92"/>
      <c r="AB520" s="94"/>
      <c r="AC520" s="92"/>
      <c r="AD520" s="93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</row>
    <row r="521" spans="1:41" ht="22.5" customHeight="1" x14ac:dyDescent="0.55000000000000004">
      <c r="A521" s="5"/>
      <c r="B521" s="52" t="s">
        <v>66</v>
      </c>
      <c r="C521" s="88"/>
      <c r="D521" s="89"/>
      <c r="E521" s="60"/>
      <c r="F521" s="60"/>
      <c r="G521" s="60"/>
      <c r="H521" s="90"/>
      <c r="I521" s="89"/>
      <c r="J521" s="89"/>
      <c r="K521" s="89"/>
      <c r="L521" s="22"/>
      <c r="M521" s="8"/>
      <c r="N521" s="86"/>
      <c r="O521" s="10"/>
      <c r="P521" s="10"/>
      <c r="Q521" s="11"/>
      <c r="R521" s="11" t="e">
        <f>VLOOKUP(Q521,[1]Sheet1!C$3:D$87,2,0)</f>
        <v>#N/A</v>
      </c>
      <c r="S521" s="134"/>
      <c r="T521" s="3"/>
      <c r="U521" s="3"/>
      <c r="V521" s="3"/>
      <c r="W521" s="3"/>
      <c r="Y521" s="92"/>
      <c r="Z521" s="92"/>
      <c r="AA521" s="92"/>
      <c r="AB521" s="94"/>
      <c r="AC521" s="92"/>
      <c r="AD521" s="93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</row>
    <row r="522" spans="1:41" ht="22.5" customHeight="1" x14ac:dyDescent="0.55000000000000004">
      <c r="A522" s="5"/>
      <c r="B522" s="52" t="s">
        <v>66</v>
      </c>
      <c r="C522" s="88"/>
      <c r="D522" s="89"/>
      <c r="E522" s="89"/>
      <c r="F522" s="60"/>
      <c r="G522" s="60"/>
      <c r="H522" s="90"/>
      <c r="I522" s="89"/>
      <c r="J522" s="89"/>
      <c r="K522" s="89"/>
      <c r="L522" s="22"/>
      <c r="M522" s="8"/>
      <c r="N522" s="86"/>
      <c r="O522" s="10"/>
      <c r="P522" s="10"/>
      <c r="Q522" s="11"/>
      <c r="R522" s="11" t="e">
        <f>VLOOKUP(Q522,[1]Sheet1!C$3:D$87,2,0)</f>
        <v>#N/A</v>
      </c>
      <c r="S522" s="136"/>
      <c r="T522" s="3"/>
      <c r="U522" s="3"/>
      <c r="V522" s="3"/>
      <c r="W522" s="3"/>
      <c r="Y522" s="92"/>
      <c r="Z522" s="92"/>
      <c r="AA522" s="92"/>
      <c r="AB522" s="94"/>
      <c r="AC522" s="92"/>
      <c r="AD522" s="93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</row>
    <row r="523" spans="1:41" ht="22.5" customHeight="1" x14ac:dyDescent="0.55000000000000004">
      <c r="A523" s="5"/>
      <c r="B523" s="52" t="s">
        <v>66</v>
      </c>
      <c r="C523" s="88"/>
      <c r="D523" s="60"/>
      <c r="E523" s="89"/>
      <c r="F523" s="89"/>
      <c r="G523" s="60"/>
      <c r="H523" s="90"/>
      <c r="I523" s="89"/>
      <c r="J523" s="89"/>
      <c r="K523" s="89"/>
      <c r="L523" s="22"/>
      <c r="M523" s="8"/>
      <c r="N523" s="9"/>
      <c r="O523" s="10"/>
      <c r="P523" s="10"/>
      <c r="Q523" s="11"/>
      <c r="R523" s="11" t="e">
        <f>VLOOKUP(Q523,[1]Sheet1!C$3:D$87,2,0)</f>
        <v>#N/A</v>
      </c>
      <c r="S523" s="136"/>
      <c r="T523" s="3"/>
      <c r="U523" s="3"/>
      <c r="V523" s="3"/>
      <c r="W523" s="3"/>
      <c r="Y523" s="92"/>
      <c r="Z523" s="92"/>
      <c r="AA523" s="92"/>
      <c r="AB523" s="94"/>
      <c r="AC523" s="92"/>
      <c r="AD523" s="93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</row>
    <row r="524" spans="1:41" ht="22.5" customHeight="1" x14ac:dyDescent="0.55000000000000004">
      <c r="A524" s="5"/>
      <c r="B524" s="52" t="s">
        <v>66</v>
      </c>
      <c r="C524" s="88"/>
      <c r="D524" s="60"/>
      <c r="E524" s="60"/>
      <c r="F524" s="29"/>
      <c r="G524" s="89"/>
      <c r="H524" s="89"/>
      <c r="I524" s="89"/>
      <c r="J524" s="89"/>
      <c r="K524" s="89"/>
      <c r="L524" s="22"/>
      <c r="M524" s="8"/>
      <c r="N524" s="9"/>
      <c r="O524" s="10"/>
      <c r="P524" s="10"/>
      <c r="Q524" s="11"/>
      <c r="R524" s="11" t="e">
        <f>VLOOKUP(Q524,[1]Sheet1!C$3:D$87,2,0)</f>
        <v>#N/A</v>
      </c>
      <c r="S524" s="134"/>
      <c r="T524" s="3"/>
      <c r="U524" s="3"/>
      <c r="V524" s="3"/>
      <c r="W524" s="3"/>
      <c r="Y524" s="92"/>
      <c r="Z524" s="92"/>
      <c r="AA524" s="92"/>
      <c r="AB524" s="94"/>
      <c r="AC524" s="92"/>
      <c r="AD524" s="93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</row>
    <row r="525" spans="1:41" ht="22.5" customHeight="1" x14ac:dyDescent="0.55000000000000004">
      <c r="A525" s="5"/>
      <c r="B525" s="52" t="s">
        <v>66</v>
      </c>
      <c r="C525" s="88"/>
      <c r="D525" s="60"/>
      <c r="E525" s="60"/>
      <c r="F525" s="29"/>
      <c r="G525" s="89"/>
      <c r="H525" s="89"/>
      <c r="I525" s="89"/>
      <c r="J525" s="89"/>
      <c r="K525" s="89"/>
      <c r="L525" s="22"/>
      <c r="M525" s="8"/>
      <c r="N525" s="9"/>
      <c r="O525" s="10"/>
      <c r="P525" s="10"/>
      <c r="Q525" s="11"/>
      <c r="R525" s="11" t="e">
        <f>VLOOKUP(Q525,[1]Sheet1!C$3:D$87,2,0)</f>
        <v>#N/A</v>
      </c>
      <c r="S525" s="134"/>
      <c r="T525" s="3"/>
      <c r="U525" s="3"/>
      <c r="V525" s="3"/>
      <c r="W525" s="3"/>
      <c r="Y525" s="92"/>
      <c r="Z525" s="92"/>
      <c r="AA525" s="92"/>
      <c r="AB525" s="94"/>
      <c r="AC525" s="92"/>
      <c r="AD525" s="93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</row>
    <row r="526" spans="1:41" ht="22.5" customHeight="1" x14ac:dyDescent="0.55000000000000004">
      <c r="A526" s="5"/>
      <c r="B526" s="52" t="s">
        <v>66</v>
      </c>
      <c r="C526" s="88"/>
      <c r="D526" s="60"/>
      <c r="E526" s="60"/>
      <c r="F526" s="29"/>
      <c r="G526" s="89"/>
      <c r="H526" s="89"/>
      <c r="I526" s="89"/>
      <c r="J526" s="89"/>
      <c r="K526" s="89"/>
      <c r="L526" s="22"/>
      <c r="M526" s="8"/>
      <c r="N526" s="9"/>
      <c r="O526" s="10"/>
      <c r="P526" s="10"/>
      <c r="Q526" s="11"/>
      <c r="R526" s="11" t="e">
        <f>VLOOKUP(Q526,[1]Sheet1!C$3:D$87,2,0)</f>
        <v>#N/A</v>
      </c>
      <c r="S526" s="134"/>
      <c r="T526" s="3"/>
      <c r="U526" s="3"/>
      <c r="V526" s="3"/>
      <c r="W526" s="3"/>
      <c r="Y526" s="92"/>
      <c r="Z526" s="92"/>
      <c r="AA526" s="92"/>
      <c r="AB526" s="94"/>
      <c r="AC526" s="92"/>
      <c r="AD526" s="93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</row>
    <row r="527" spans="1:41" ht="22.5" customHeight="1" x14ac:dyDescent="0.55000000000000004">
      <c r="A527" s="5"/>
      <c r="B527" s="52" t="s">
        <v>66</v>
      </c>
      <c r="C527" s="88"/>
      <c r="D527" s="89"/>
      <c r="E527" s="60"/>
      <c r="F527" s="60"/>
      <c r="G527" s="89"/>
      <c r="H527" s="29"/>
      <c r="I527" s="89"/>
      <c r="J527" s="89"/>
      <c r="K527" s="89"/>
      <c r="L527" s="22"/>
      <c r="M527" s="8"/>
      <c r="N527" s="86"/>
      <c r="O527" s="10"/>
      <c r="P527" s="10"/>
      <c r="Q527" s="11"/>
      <c r="R527" s="11" t="e">
        <f>VLOOKUP(Q527,[1]Sheet1!C$3:D$87,2,0)</f>
        <v>#N/A</v>
      </c>
      <c r="S527" s="134"/>
      <c r="T527" s="3"/>
      <c r="U527" s="3"/>
      <c r="V527" s="3"/>
      <c r="W527" s="3"/>
      <c r="Y527" s="92"/>
      <c r="Z527" s="92"/>
      <c r="AA527" s="92"/>
      <c r="AB527" s="94"/>
      <c r="AC527" s="92"/>
      <c r="AD527" s="93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</row>
    <row r="528" spans="1:41" ht="22.5" customHeight="1" x14ac:dyDescent="0.55000000000000004">
      <c r="A528" s="5"/>
      <c r="B528" s="52" t="s">
        <v>66</v>
      </c>
      <c r="C528" s="88"/>
      <c r="D528" s="60"/>
      <c r="E528" s="89"/>
      <c r="F528" s="60"/>
      <c r="G528" s="89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1" t="e">
        <f>VLOOKUP(Q528,[1]Sheet1!C$3:D$87,2,0)</f>
        <v>#N/A</v>
      </c>
      <c r="S528" s="134"/>
      <c r="T528" s="3"/>
      <c r="U528" s="3"/>
      <c r="V528" s="3"/>
      <c r="W528" s="3"/>
      <c r="Y528" s="92"/>
      <c r="Z528" s="92"/>
      <c r="AA528" s="92"/>
      <c r="AB528" s="94"/>
      <c r="AC528" s="92"/>
      <c r="AD528" s="93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</row>
    <row r="529" spans="1:41" ht="22.5" customHeight="1" x14ac:dyDescent="0.55000000000000004">
      <c r="A529" s="5"/>
      <c r="B529" s="52" t="s">
        <v>66</v>
      </c>
      <c r="C529" s="88"/>
      <c r="D529" s="60"/>
      <c r="E529" s="89"/>
      <c r="F529" s="89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11" t="e">
        <f>VLOOKUP(Q529,[1]Sheet1!C$3:D$87,2,0)</f>
        <v>#N/A</v>
      </c>
      <c r="S529" s="136"/>
      <c r="T529" s="3"/>
      <c r="U529" s="3"/>
      <c r="V529" s="3"/>
      <c r="W529" s="3"/>
      <c r="Y529" s="92"/>
      <c r="Z529" s="92"/>
      <c r="AA529" s="92"/>
      <c r="AB529" s="94"/>
      <c r="AC529" s="92"/>
      <c r="AD529" s="93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</row>
    <row r="530" spans="1:41" ht="22.5" customHeight="1" x14ac:dyDescent="0.55000000000000004">
      <c r="A530" s="5"/>
      <c r="B530" s="52" t="s">
        <v>66</v>
      </c>
      <c r="C530" s="88"/>
      <c r="D530" s="60"/>
      <c r="E530" s="89"/>
      <c r="F530" s="89"/>
      <c r="G530" s="89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1" t="e">
        <f>VLOOKUP(Q530,[1]Sheet1!C$3:D$87,2,0)</f>
        <v>#N/A</v>
      </c>
      <c r="S530" s="136"/>
      <c r="T530" s="3"/>
      <c r="U530" s="3"/>
      <c r="V530" s="3"/>
      <c r="W530" s="3"/>
      <c r="Y530" s="92"/>
      <c r="Z530" s="92"/>
      <c r="AA530" s="92"/>
      <c r="AB530" s="94"/>
      <c r="AC530" s="92"/>
      <c r="AD530" s="93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</row>
    <row r="531" spans="1:41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89"/>
      <c r="I531" s="89"/>
      <c r="J531" s="89"/>
      <c r="K531" s="89"/>
      <c r="L531" s="22"/>
      <c r="M531" s="8"/>
      <c r="N531" s="9"/>
      <c r="O531" s="10"/>
      <c r="P531" s="10"/>
      <c r="Q531" s="11"/>
      <c r="R531" s="11" t="e">
        <f>VLOOKUP(Q531,[1]Sheet1!C$3:D$87,2,0)</f>
        <v>#N/A</v>
      </c>
      <c r="S531" s="134"/>
      <c r="T531" s="3"/>
      <c r="U531" s="3"/>
      <c r="V531" s="3"/>
      <c r="W531" s="3"/>
      <c r="Y531" s="92"/>
      <c r="Z531" s="92"/>
      <c r="AA531" s="92"/>
      <c r="AB531" s="94"/>
      <c r="AC531" s="92"/>
      <c r="AD531" s="93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</row>
    <row r="532" spans="1:41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11" t="e">
        <f>VLOOKUP(Q532,[1]Sheet1!C$3:D$87,2,0)</f>
        <v>#N/A</v>
      </c>
      <c r="S532" s="136"/>
      <c r="T532" s="3"/>
      <c r="U532" s="3"/>
      <c r="V532" s="3"/>
      <c r="W532" s="3"/>
      <c r="Y532" s="92"/>
      <c r="Z532" s="92"/>
      <c r="AA532" s="92"/>
      <c r="AB532" s="94"/>
      <c r="AC532" s="92"/>
      <c r="AD532" s="93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</row>
    <row r="533" spans="1:41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89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11" t="e">
        <f>VLOOKUP(Q533,[1]Sheet1!C$3:D$87,2,0)</f>
        <v>#N/A</v>
      </c>
      <c r="S533" s="134"/>
      <c r="T533" s="3"/>
      <c r="U533" s="3"/>
      <c r="V533" s="3"/>
      <c r="W533" s="3"/>
      <c r="Y533" s="92"/>
      <c r="Z533" s="92"/>
      <c r="AA533" s="92"/>
      <c r="AB533" s="94"/>
      <c r="AC533" s="92"/>
      <c r="AD533" s="93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</row>
    <row r="534" spans="1:41" ht="22.5" customHeight="1" x14ac:dyDescent="0.55000000000000004">
      <c r="A534" s="5"/>
      <c r="B534" s="52" t="s">
        <v>66</v>
      </c>
      <c r="C534" s="88"/>
      <c r="D534" s="60"/>
      <c r="E534" s="60"/>
      <c r="F534" s="89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11" t="e">
        <f>VLOOKUP(Q534,[1]Sheet1!C$3:D$87,2,0)</f>
        <v>#N/A</v>
      </c>
      <c r="S534" s="136"/>
      <c r="T534" s="3"/>
      <c r="U534" s="3"/>
      <c r="V534" s="3"/>
      <c r="W534" s="3"/>
      <c r="Y534" s="92"/>
      <c r="Z534" s="92"/>
      <c r="AA534" s="92"/>
      <c r="AB534" s="94"/>
      <c r="AC534" s="92"/>
      <c r="AD534" s="93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</row>
    <row r="535" spans="1:41" ht="22.5" customHeight="1" x14ac:dyDescent="0.55000000000000004">
      <c r="A535" s="5"/>
      <c r="B535" s="52" t="s">
        <v>66</v>
      </c>
      <c r="C535" s="88"/>
      <c r="D535" s="60"/>
      <c r="E535" s="60"/>
      <c r="F535" s="89"/>
      <c r="G535" s="89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11" t="e">
        <f>VLOOKUP(Q535,[1]Sheet1!C$3:D$87,2,0)</f>
        <v>#N/A</v>
      </c>
      <c r="S535" s="136"/>
      <c r="T535" s="3"/>
      <c r="U535" s="3"/>
      <c r="V535" s="3"/>
      <c r="W535" s="3"/>
      <c r="Y535" s="92"/>
      <c r="Z535" s="92"/>
      <c r="AA535" s="92"/>
      <c r="AB535" s="94"/>
      <c r="AC535" s="92"/>
      <c r="AD535" s="93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</row>
    <row r="536" spans="1:41" ht="22.5" customHeight="1" x14ac:dyDescent="0.55000000000000004">
      <c r="A536" s="5"/>
      <c r="B536" s="52" t="s">
        <v>66</v>
      </c>
      <c r="C536" s="88"/>
      <c r="D536" s="60"/>
      <c r="E536" s="60"/>
      <c r="F536" s="89"/>
      <c r="G536" s="60"/>
      <c r="H536" s="89"/>
      <c r="I536" s="89"/>
      <c r="J536" s="89"/>
      <c r="K536" s="89"/>
      <c r="L536" s="22"/>
      <c r="M536" s="8"/>
      <c r="N536" s="9"/>
      <c r="O536" s="10"/>
      <c r="P536" s="10"/>
      <c r="Q536" s="11"/>
      <c r="R536" s="11" t="e">
        <f>VLOOKUP(Q536,[1]Sheet1!C$3:D$87,2,0)</f>
        <v>#N/A</v>
      </c>
      <c r="S536" s="134"/>
      <c r="T536" s="3"/>
      <c r="U536" s="3"/>
      <c r="V536" s="3"/>
      <c r="W536" s="3"/>
      <c r="Y536" s="92"/>
      <c r="Z536" s="92"/>
      <c r="AA536" s="92"/>
      <c r="AB536" s="94"/>
      <c r="AC536" s="92"/>
      <c r="AD536" s="93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</row>
    <row r="537" spans="1:41" ht="22.5" customHeight="1" x14ac:dyDescent="0.55000000000000004">
      <c r="A537" s="5"/>
      <c r="B537" s="52" t="s">
        <v>66</v>
      </c>
      <c r="C537" s="88"/>
      <c r="D537" s="60"/>
      <c r="E537" s="60"/>
      <c r="F537" s="29"/>
      <c r="G537" s="89"/>
      <c r="H537" s="89"/>
      <c r="I537" s="89"/>
      <c r="J537" s="89"/>
      <c r="K537" s="89"/>
      <c r="L537" s="22"/>
      <c r="M537" s="8"/>
      <c r="N537" s="9"/>
      <c r="O537" s="10"/>
      <c r="P537" s="10"/>
      <c r="Q537" s="91"/>
      <c r="R537" s="11" t="e">
        <f>VLOOKUP(Q537,[1]Sheet1!C$3:D$87,2,0)</f>
        <v>#N/A</v>
      </c>
      <c r="S537" s="134"/>
      <c r="T537" s="3"/>
      <c r="U537" s="3"/>
      <c r="V537" s="3"/>
      <c r="W537" s="3"/>
      <c r="Y537" s="92"/>
      <c r="Z537" s="92"/>
      <c r="AA537" s="92"/>
      <c r="AB537" s="94"/>
      <c r="AC537" s="92"/>
      <c r="AD537" s="93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</row>
    <row r="538" spans="1:41" ht="22.5" customHeight="1" x14ac:dyDescent="0.55000000000000004">
      <c r="A538" s="5"/>
      <c r="B538" s="52" t="s">
        <v>66</v>
      </c>
      <c r="C538" s="88"/>
      <c r="D538" s="60"/>
      <c r="E538" s="60"/>
      <c r="F538" s="29"/>
      <c r="G538" s="89"/>
      <c r="H538" s="89"/>
      <c r="I538" s="89"/>
      <c r="J538" s="89"/>
      <c r="K538" s="89"/>
      <c r="L538" s="22"/>
      <c r="M538" s="8"/>
      <c r="N538" s="9"/>
      <c r="O538" s="10"/>
      <c r="P538" s="10"/>
      <c r="Q538" s="91"/>
      <c r="R538" s="11" t="e">
        <f>VLOOKUP(Q538,[1]Sheet1!C$3:D$87,2,0)</f>
        <v>#N/A</v>
      </c>
      <c r="S538" s="134"/>
      <c r="T538" s="3"/>
      <c r="U538" s="3"/>
      <c r="V538" s="3"/>
      <c r="W538" s="3"/>
      <c r="Y538" s="92"/>
      <c r="Z538" s="92"/>
      <c r="AA538" s="92"/>
      <c r="AB538" s="94"/>
      <c r="AC538" s="92"/>
      <c r="AD538" s="93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</row>
    <row r="539" spans="1:41" ht="22.5" customHeight="1" x14ac:dyDescent="0.55000000000000004">
      <c r="A539" s="5"/>
      <c r="B539" s="52" t="s">
        <v>66</v>
      </c>
      <c r="C539" s="88"/>
      <c r="D539" s="60"/>
      <c r="E539" s="60"/>
      <c r="F539" s="29"/>
      <c r="G539" s="89"/>
      <c r="H539" s="89"/>
      <c r="I539" s="89"/>
      <c r="J539" s="89"/>
      <c r="K539" s="89"/>
      <c r="L539" s="22"/>
      <c r="M539" s="8"/>
      <c r="N539" s="9"/>
      <c r="O539" s="10"/>
      <c r="P539" s="10"/>
      <c r="Q539" s="91"/>
      <c r="R539" s="11" t="e">
        <f>VLOOKUP(Q539,[1]Sheet1!C$3:D$87,2,0)</f>
        <v>#N/A</v>
      </c>
      <c r="S539" s="134"/>
      <c r="T539" s="3"/>
      <c r="U539" s="3"/>
      <c r="V539" s="3"/>
      <c r="W539" s="3"/>
      <c r="Y539" s="92"/>
      <c r="Z539" s="92"/>
      <c r="AA539" s="92"/>
      <c r="AB539" s="94"/>
      <c r="AC539" s="92"/>
      <c r="AD539" s="93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</row>
    <row r="540" spans="1:41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11" t="e">
        <f>VLOOKUP(Q540,[1]Sheet1!C$3:D$87,2,0)</f>
        <v>#N/A</v>
      </c>
      <c r="S540" s="134"/>
      <c r="T540" s="3"/>
      <c r="U540" s="3"/>
      <c r="V540" s="3"/>
      <c r="W540" s="3"/>
      <c r="Y540" s="92"/>
      <c r="Z540" s="92"/>
      <c r="AA540" s="92"/>
      <c r="AB540" s="94"/>
      <c r="AC540" s="92"/>
      <c r="AD540" s="93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</row>
    <row r="541" spans="1:41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11" t="e">
        <f>VLOOKUP(Q541,[1]Sheet1!C$3:D$87,2,0)</f>
        <v>#N/A</v>
      </c>
      <c r="S541" s="134"/>
      <c r="T541" s="3"/>
      <c r="U541" s="3"/>
      <c r="V541" s="3"/>
      <c r="W541" s="3"/>
      <c r="Y541" s="92"/>
      <c r="Z541" s="92"/>
      <c r="AA541" s="92"/>
      <c r="AB541" s="94"/>
      <c r="AC541" s="92"/>
      <c r="AD541" s="93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</row>
    <row r="542" spans="1:41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11" t="e">
        <f>VLOOKUP(Q542,[1]Sheet1!C$3:D$87,2,0)</f>
        <v>#N/A</v>
      </c>
      <c r="S542" s="134"/>
      <c r="T542" s="3"/>
      <c r="U542" s="3"/>
      <c r="V542" s="3"/>
      <c r="W542" s="3"/>
      <c r="Y542" s="92"/>
      <c r="Z542" s="92"/>
      <c r="AA542" s="92"/>
      <c r="AB542" s="94"/>
      <c r="AC542" s="92"/>
      <c r="AD542" s="93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</row>
    <row r="543" spans="1:41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11" t="e">
        <f>VLOOKUP(Q543,[1]Sheet1!C$3:D$87,2,0)</f>
        <v>#N/A</v>
      </c>
      <c r="S543" s="134"/>
      <c r="T543" s="3"/>
      <c r="U543" s="3"/>
      <c r="V543" s="3"/>
      <c r="W543" s="3"/>
      <c r="Y543" s="92"/>
      <c r="Z543" s="92"/>
      <c r="AA543" s="92"/>
      <c r="AB543" s="94"/>
      <c r="AC543" s="92"/>
      <c r="AD543" s="93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</row>
    <row r="544" spans="1:41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11" t="e">
        <f>VLOOKUP(Q544,[1]Sheet1!C$3:D$87,2,0)</f>
        <v>#N/A</v>
      </c>
      <c r="S544" s="134"/>
      <c r="T544" s="3"/>
      <c r="U544" s="3"/>
      <c r="V544" s="3"/>
      <c r="W544" s="3"/>
      <c r="Y544" s="92"/>
      <c r="Z544" s="92"/>
      <c r="AA544" s="92"/>
      <c r="AB544" s="94"/>
      <c r="AC544" s="92"/>
      <c r="AD544" s="93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</row>
    <row r="545" spans="1:41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11" t="e">
        <f>VLOOKUP(Q545,[1]Sheet1!C$3:D$87,2,0)</f>
        <v>#N/A</v>
      </c>
      <c r="S545" s="134"/>
      <c r="T545" s="3"/>
      <c r="U545" s="3"/>
      <c r="V545" s="3"/>
      <c r="W545" s="3"/>
      <c r="Y545" s="92"/>
      <c r="Z545" s="92"/>
      <c r="AA545" s="92"/>
      <c r="AB545" s="94"/>
      <c r="AC545" s="92"/>
      <c r="AD545" s="93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</row>
    <row r="546" spans="1:41" ht="22.5" customHeight="1" x14ac:dyDescent="0.55000000000000004">
      <c r="A546" s="5"/>
      <c r="B546" s="52" t="s">
        <v>66</v>
      </c>
      <c r="C546" s="88"/>
      <c r="D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11" t="e">
        <f>VLOOKUP(Q546,[1]Sheet1!C$3:D$87,2,0)</f>
        <v>#N/A</v>
      </c>
      <c r="S546" s="134"/>
      <c r="T546" s="3"/>
      <c r="U546" s="3"/>
      <c r="V546" s="3"/>
      <c r="W546" s="3"/>
      <c r="Y546" s="92"/>
      <c r="Z546" s="92"/>
      <c r="AA546" s="92"/>
      <c r="AB546" s="94"/>
      <c r="AC546" s="92"/>
      <c r="AD546" s="93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</row>
    <row r="547" spans="1:41" ht="22.5" customHeight="1" x14ac:dyDescent="0.55000000000000004">
      <c r="A547" s="5"/>
      <c r="B547" s="52" t="s">
        <v>66</v>
      </c>
      <c r="C547" s="88"/>
      <c r="D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11" t="e">
        <f>VLOOKUP(Q547,[1]Sheet1!C$3:D$87,2,0)</f>
        <v>#N/A</v>
      </c>
      <c r="S547" s="134"/>
      <c r="T547" s="3"/>
      <c r="U547" s="3"/>
      <c r="V547" s="3"/>
      <c r="W547" s="3"/>
      <c r="Y547" s="92"/>
      <c r="Z547" s="92"/>
      <c r="AA547" s="92"/>
      <c r="AB547" s="94"/>
      <c r="AC547" s="92"/>
      <c r="AD547" s="93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</row>
    <row r="548" spans="1:41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11" t="e">
        <f>VLOOKUP(Q548,[1]Sheet1!C$3:D$87,2,0)</f>
        <v>#N/A</v>
      </c>
      <c r="S548" s="134"/>
      <c r="T548" s="3"/>
      <c r="U548" s="3"/>
      <c r="V548" s="3"/>
      <c r="W548" s="3"/>
      <c r="Y548" s="92"/>
      <c r="Z548" s="92"/>
      <c r="AA548" s="92"/>
      <c r="AB548" s="94"/>
      <c r="AC548" s="92"/>
      <c r="AD548" s="93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</row>
    <row r="549" spans="1:41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11" t="e">
        <f>VLOOKUP(Q549,[1]Sheet1!C$3:D$87,2,0)</f>
        <v>#N/A</v>
      </c>
      <c r="S549" s="134"/>
      <c r="T549" s="3"/>
      <c r="U549" s="3"/>
      <c r="V549" s="3"/>
      <c r="W549" s="3"/>
      <c r="Y549" s="92"/>
      <c r="Z549" s="92"/>
      <c r="AA549" s="92"/>
      <c r="AB549" s="94"/>
      <c r="AC549" s="92"/>
      <c r="AD549" s="93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</row>
    <row r="550" spans="1:41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11" t="e">
        <f>VLOOKUP(Q550,[1]Sheet1!C$3:D$87,2,0)</f>
        <v>#N/A</v>
      </c>
      <c r="S550" s="134"/>
      <c r="T550" s="3"/>
      <c r="U550" s="3"/>
      <c r="V550" s="3"/>
      <c r="W550" s="3"/>
      <c r="Y550" s="92"/>
      <c r="Z550" s="92"/>
      <c r="AA550" s="92"/>
      <c r="AB550" s="94"/>
      <c r="AC550" s="92"/>
      <c r="AD550" s="93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</row>
    <row r="551" spans="1:41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87"/>
      <c r="O551" s="10"/>
      <c r="P551" s="10"/>
      <c r="Q551" s="11"/>
      <c r="R551" s="11" t="e">
        <f>VLOOKUP(Q551,[1]Sheet1!C$3:D$87,2,0)</f>
        <v>#N/A</v>
      </c>
      <c r="S551" s="134"/>
      <c r="T551" s="3"/>
      <c r="U551" s="3"/>
      <c r="V551" s="3"/>
      <c r="W551" s="3"/>
      <c r="Y551" s="92"/>
      <c r="Z551" s="92"/>
      <c r="AA551" s="92"/>
      <c r="AB551" s="94"/>
      <c r="AC551" s="92"/>
      <c r="AD551" s="93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</row>
    <row r="552" spans="1:41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11" t="e">
        <f>VLOOKUP(Q552,[1]Sheet1!C$3:D$87,2,0)</f>
        <v>#N/A</v>
      </c>
      <c r="S552" s="134"/>
      <c r="T552" s="3"/>
      <c r="U552" s="3"/>
      <c r="V552" s="3"/>
      <c r="W552" s="3"/>
      <c r="Y552" s="92"/>
      <c r="Z552" s="92"/>
      <c r="AA552" s="92"/>
      <c r="AB552" s="94"/>
      <c r="AC552" s="92"/>
      <c r="AD552" s="93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</row>
    <row r="553" spans="1:41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83"/>
      <c r="O553" s="10"/>
      <c r="P553" s="10"/>
      <c r="Q553" s="11"/>
      <c r="R553" s="11" t="e">
        <f>VLOOKUP(Q553,[1]Sheet1!C$3:D$87,2,0)</f>
        <v>#N/A</v>
      </c>
      <c r="S553" s="134"/>
      <c r="T553" s="3"/>
      <c r="U553" s="3"/>
      <c r="V553" s="3"/>
      <c r="W553" s="3"/>
      <c r="Y553" s="92"/>
      <c r="Z553" s="92"/>
      <c r="AA553" s="92"/>
      <c r="AB553" s="94"/>
      <c r="AC553" s="92"/>
      <c r="AD553" s="93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</row>
    <row r="554" spans="1:41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11" t="e">
        <f>VLOOKUP(Q554,[1]Sheet1!C$3:D$87,2,0)</f>
        <v>#N/A</v>
      </c>
      <c r="S554" s="134"/>
      <c r="T554" s="3"/>
      <c r="U554" s="3"/>
      <c r="V554" s="3"/>
      <c r="W554" s="3"/>
      <c r="Y554" s="92"/>
      <c r="Z554" s="92"/>
      <c r="AA554" s="92"/>
      <c r="AB554" s="94"/>
      <c r="AC554" s="92"/>
      <c r="AD554" s="93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</row>
    <row r="555" spans="1:41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11" t="e">
        <f>VLOOKUP(Q555,[1]Sheet1!C$3:D$87,2,0)</f>
        <v>#N/A</v>
      </c>
      <c r="S555" s="134"/>
      <c r="T555" s="3"/>
      <c r="U555" s="3"/>
      <c r="V555" s="3"/>
      <c r="W555" s="3"/>
      <c r="Y555" s="92"/>
      <c r="Z555" s="92"/>
      <c r="AA555" s="92"/>
      <c r="AB555" s="94"/>
      <c r="AC555" s="92"/>
      <c r="AD555" s="93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</row>
    <row r="556" spans="1:41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87"/>
      <c r="O556" s="10"/>
      <c r="P556" s="10"/>
      <c r="Q556" s="11"/>
      <c r="R556" s="11" t="e">
        <f>VLOOKUP(Q556,[1]Sheet1!C$3:D$87,2,0)</f>
        <v>#N/A</v>
      </c>
      <c r="S556" s="134"/>
      <c r="T556" s="3"/>
      <c r="U556" s="3"/>
      <c r="V556" s="3"/>
      <c r="W556" s="3"/>
      <c r="Y556" s="92"/>
      <c r="Z556" s="92"/>
      <c r="AA556" s="92"/>
      <c r="AB556" s="94"/>
      <c r="AC556" s="92"/>
      <c r="AD556" s="93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</row>
    <row r="557" spans="1:41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9"/>
      <c r="O557" s="10"/>
      <c r="P557" s="10"/>
      <c r="Q557" s="11"/>
      <c r="R557" s="11" t="e">
        <f>VLOOKUP(Q557,[1]Sheet1!C$3:D$87,2,0)</f>
        <v>#N/A</v>
      </c>
      <c r="S557" s="134"/>
      <c r="T557" s="3"/>
      <c r="U557" s="3"/>
      <c r="V557" s="3"/>
      <c r="W557" s="3"/>
      <c r="Y557" s="92"/>
      <c r="Z557" s="92"/>
      <c r="AA557" s="92"/>
      <c r="AB557" s="94"/>
      <c r="AC557" s="92"/>
      <c r="AD557" s="93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</row>
    <row r="558" spans="1:41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11" t="e">
        <f>VLOOKUP(Q558,[1]Sheet1!C$3:D$87,2,0)</f>
        <v>#N/A</v>
      </c>
      <c r="S558" s="134"/>
      <c r="T558" s="3"/>
      <c r="U558" s="3"/>
      <c r="V558" s="3"/>
      <c r="W558" s="3"/>
      <c r="Y558" s="92"/>
      <c r="Z558" s="92"/>
      <c r="AA558" s="92"/>
      <c r="AB558" s="94"/>
      <c r="AC558" s="92"/>
      <c r="AD558" s="93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</row>
    <row r="559" spans="1:41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17"/>
      <c r="O559" s="10"/>
      <c r="P559" s="10"/>
      <c r="Q559" s="11"/>
      <c r="R559" s="11" t="e">
        <f>VLOOKUP(Q559,[1]Sheet1!C$3:D$87,2,0)</f>
        <v>#N/A</v>
      </c>
      <c r="S559" s="13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</row>
    <row r="560" spans="1:41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90"/>
      <c r="I560" s="89"/>
      <c r="J560" s="89"/>
      <c r="K560" s="89"/>
      <c r="L560" s="22"/>
      <c r="M560" s="8"/>
      <c r="N560" s="9"/>
      <c r="O560" s="10"/>
      <c r="P560" s="10"/>
      <c r="Q560" s="11"/>
      <c r="R560" s="11" t="e">
        <f>VLOOKUP(Q560,[1]Sheet1!C$3:D$87,2,0)</f>
        <v>#N/A</v>
      </c>
      <c r="S560" s="134"/>
      <c r="T560" s="3"/>
      <c r="U560" s="3"/>
      <c r="V560" s="3"/>
      <c r="W560" s="3"/>
      <c r="Y560" s="92"/>
      <c r="Z560" s="92"/>
      <c r="AA560" s="92"/>
      <c r="AB560" s="94"/>
      <c r="AC560" s="92"/>
      <c r="AD560" s="93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</row>
    <row r="561" spans="1:41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11" t="e">
        <f>VLOOKUP(Q561,[1]Sheet1!C$3:D$87,2,0)</f>
        <v>#N/A</v>
      </c>
      <c r="S561" s="134"/>
      <c r="T561" s="3"/>
      <c r="U561" s="3"/>
      <c r="V561" s="3"/>
      <c r="W561" s="3"/>
      <c r="Y561" s="92"/>
      <c r="Z561" s="92"/>
      <c r="AA561" s="92"/>
      <c r="AB561" s="94"/>
      <c r="AC561" s="92"/>
      <c r="AD561" s="93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</row>
    <row r="562" spans="1:41" ht="22.5" customHeight="1" x14ac:dyDescent="0.55000000000000004">
      <c r="A562" s="5"/>
      <c r="B562" s="52" t="s">
        <v>66</v>
      </c>
      <c r="C562" s="88"/>
      <c r="D562" s="60"/>
      <c r="E562" s="60"/>
      <c r="F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11" t="e">
        <f>VLOOKUP(Q562,[1]Sheet1!C$3:D$87,2,0)</f>
        <v>#N/A</v>
      </c>
      <c r="S562" s="134"/>
      <c r="T562" s="3"/>
      <c r="U562" s="3"/>
      <c r="V562" s="3"/>
      <c r="W562" s="3"/>
      <c r="Y562" s="92"/>
      <c r="Z562" s="92"/>
      <c r="AA562" s="92"/>
      <c r="AB562" s="94"/>
      <c r="AC562" s="92"/>
      <c r="AD562" s="93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</row>
    <row r="563" spans="1:4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87"/>
      <c r="O563" s="10"/>
      <c r="P563" s="10"/>
      <c r="Q563" s="11"/>
      <c r="R563" s="11" t="e">
        <f>VLOOKUP(Q563,[1]Sheet1!C$3:D$87,2,0)</f>
        <v>#N/A</v>
      </c>
      <c r="S563" s="134"/>
      <c r="T563" s="3"/>
      <c r="U563" s="3"/>
      <c r="V563" s="3"/>
      <c r="W563" s="3"/>
      <c r="Y563" s="92"/>
      <c r="Z563" s="92"/>
      <c r="AA563" s="92"/>
      <c r="AB563" s="94"/>
      <c r="AC563" s="92"/>
      <c r="AD563" s="93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</row>
    <row r="564" spans="1:41" ht="22.5" customHeight="1" x14ac:dyDescent="0.55000000000000004">
      <c r="A564" s="5"/>
      <c r="B564" s="52" t="s">
        <v>66</v>
      </c>
      <c r="C564" s="88"/>
      <c r="D564" s="60"/>
      <c r="E564" s="60"/>
      <c r="F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11" t="e">
        <f>VLOOKUP(Q564,[1]Sheet1!C$3:D$87,2,0)</f>
        <v>#N/A</v>
      </c>
      <c r="S564" s="134"/>
      <c r="T564" s="3"/>
      <c r="U564" s="3"/>
      <c r="V564" s="3"/>
      <c r="W564" s="3"/>
      <c r="Y564" s="92"/>
      <c r="Z564" s="92"/>
      <c r="AA564" s="92"/>
      <c r="AB564" s="94"/>
      <c r="AC564" s="92"/>
      <c r="AD564" s="93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</row>
    <row r="565" spans="1:41" x14ac:dyDescent="0.55000000000000004">
      <c r="A565" s="5"/>
      <c r="B565" s="52" t="s">
        <v>66</v>
      </c>
      <c r="C565" s="88"/>
      <c r="D565" s="60"/>
      <c r="E565" s="60"/>
      <c r="F565" s="60"/>
      <c r="G565" s="29"/>
      <c r="H565" s="90"/>
      <c r="I565" s="89"/>
      <c r="J565" s="89"/>
      <c r="K565" s="89"/>
      <c r="L565" s="22"/>
      <c r="M565" s="8"/>
      <c r="N565" s="87"/>
      <c r="O565" s="10"/>
      <c r="P565" s="10"/>
      <c r="Q565" s="11"/>
      <c r="R565" s="11" t="e">
        <f>VLOOKUP(Q565,[1]Sheet1!C$3:D$87,2,0)</f>
        <v>#N/A</v>
      </c>
      <c r="S565" s="134"/>
      <c r="T565" s="3"/>
      <c r="U565" s="3"/>
      <c r="V565" s="3"/>
      <c r="W565" s="3"/>
      <c r="Y565" s="92"/>
      <c r="Z565" s="92"/>
      <c r="AA565" s="92"/>
      <c r="AB565" s="94"/>
      <c r="AC565" s="92"/>
      <c r="AD565" s="93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</row>
    <row r="566" spans="1:4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100"/>
      <c r="O566" s="10"/>
      <c r="P566" s="10"/>
      <c r="Q566" s="11"/>
      <c r="R566" s="11" t="e">
        <f>VLOOKUP(Q566,[1]Sheet1!C$3:D$87,2,0)</f>
        <v>#N/A</v>
      </c>
      <c r="S566" s="134"/>
      <c r="T566" s="3"/>
      <c r="U566" s="3"/>
      <c r="V566" s="3"/>
      <c r="W566" s="3"/>
      <c r="Y566" s="92"/>
      <c r="Z566" s="92"/>
      <c r="AA566" s="92"/>
      <c r="AB566" s="94"/>
      <c r="AC566" s="92"/>
      <c r="AD566" s="93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</row>
    <row r="567" spans="1:4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11" t="e">
        <f>VLOOKUP(Q567,[1]Sheet1!C$3:D$87,2,0)</f>
        <v>#N/A</v>
      </c>
      <c r="S567" s="134"/>
      <c r="T567" s="3"/>
      <c r="U567" s="3"/>
      <c r="V567" s="3"/>
      <c r="W567" s="3"/>
      <c r="Y567" s="92"/>
      <c r="Z567" s="92"/>
      <c r="AA567" s="92"/>
      <c r="AB567" s="94"/>
      <c r="AC567" s="92"/>
      <c r="AD567" s="93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</row>
    <row r="568" spans="1:41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11" t="e">
        <f>VLOOKUP(Q568,[1]Sheet1!C$3:D$87,2,0)</f>
        <v>#N/A</v>
      </c>
      <c r="S568" s="134"/>
      <c r="T568" s="3"/>
      <c r="U568" s="3"/>
      <c r="V568" s="3"/>
      <c r="W568" s="3"/>
      <c r="Y568" s="92"/>
      <c r="Z568" s="92"/>
      <c r="AA568" s="92"/>
      <c r="AB568" s="94"/>
      <c r="AC568" s="92"/>
      <c r="AD568" s="93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</row>
    <row r="569" spans="1:41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11" t="e">
        <f>VLOOKUP(Q569,[1]Sheet1!C$3:D$87,2,0)</f>
        <v>#N/A</v>
      </c>
      <c r="S569" s="13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</row>
    <row r="570" spans="1:41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11" t="e">
        <f>VLOOKUP(Q570,[1]Sheet1!C$3:D$87,2,0)</f>
        <v>#N/A</v>
      </c>
      <c r="S570" s="13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</row>
    <row r="571" spans="1:41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11" t="e">
        <f>VLOOKUP(Q571,[1]Sheet1!C$3:D$87,2,0)</f>
        <v>#N/A</v>
      </c>
      <c r="S571" s="13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</row>
    <row r="572" spans="1:41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11" t="e">
        <f>VLOOKUP(Q572,[1]Sheet1!C$3:D$87,2,0)</f>
        <v>#N/A</v>
      </c>
      <c r="S572" s="13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</row>
    <row r="573" spans="1:41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87"/>
      <c r="O573" s="10"/>
      <c r="P573" s="10"/>
      <c r="Q573" s="11"/>
      <c r="R573" s="11" t="e">
        <f>VLOOKUP(Q573,[1]Sheet1!C$3:D$87,2,0)</f>
        <v>#N/A</v>
      </c>
      <c r="S573" s="13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</row>
    <row r="574" spans="1:41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11" t="e">
        <f>VLOOKUP(Q574,[1]Sheet1!C$3:D$87,2,0)</f>
        <v>#N/A</v>
      </c>
      <c r="S574" s="134"/>
      <c r="W574" s="1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</row>
    <row r="575" spans="1:41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11" t="e">
        <f>VLOOKUP(Q575,[1]Sheet1!C$3:D$87,2,0)</f>
        <v>#N/A</v>
      </c>
      <c r="S575" s="13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</row>
    <row r="576" spans="1:41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11" t="e">
        <f>VLOOKUP(Q576,[1]Sheet1!C$3:D$87,2,0)</f>
        <v>#N/A</v>
      </c>
      <c r="S576" s="13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</row>
    <row r="577" spans="1:41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11" t="e">
        <f>VLOOKUP(Q577,[1]Sheet1!C$3:D$87,2,0)</f>
        <v>#N/A</v>
      </c>
      <c r="S577" s="134"/>
      <c r="W577" s="1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</row>
    <row r="578" spans="1:41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11" t="e">
        <f>VLOOKUP(Q578,[1]Sheet1!C$3:D$87,2,0)</f>
        <v>#N/A</v>
      </c>
      <c r="S578" s="13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</row>
    <row r="579" spans="1:41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9"/>
      <c r="O579" s="10"/>
      <c r="P579" s="10"/>
      <c r="Q579" s="11"/>
      <c r="R579" s="11" t="e">
        <f>VLOOKUP(Q579,[1]Sheet1!C$3:D$87,2,0)</f>
        <v>#N/A</v>
      </c>
      <c r="S579" s="134"/>
      <c r="W579" s="1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</row>
    <row r="580" spans="1:41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87"/>
      <c r="O580" s="10"/>
      <c r="P580" s="10"/>
      <c r="Q580" s="11"/>
      <c r="R580" s="11" t="e">
        <f>VLOOKUP(Q580,[1]Sheet1!C$3:D$87,2,0)</f>
        <v>#N/A</v>
      </c>
      <c r="S580" s="134"/>
      <c r="W580" s="1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</row>
    <row r="581" spans="1:41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11" t="e">
        <f>VLOOKUP(Q581,[1]Sheet1!C$3:D$87,2,0)</f>
        <v>#N/A</v>
      </c>
      <c r="S581" s="134"/>
      <c r="W581" s="1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</row>
    <row r="582" spans="1:41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16"/>
      <c r="O582" s="10"/>
      <c r="P582" s="10"/>
      <c r="Q582" s="11"/>
      <c r="R582" s="11" t="e">
        <f>VLOOKUP(Q582,[1]Sheet1!C$3:D$87,2,0)</f>
        <v>#N/A</v>
      </c>
      <c r="S582" s="134"/>
      <c r="W582" s="1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</row>
    <row r="583" spans="1:41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17"/>
      <c r="O583" s="10"/>
      <c r="P583" s="10"/>
      <c r="Q583" s="11"/>
      <c r="R583" s="11" t="e">
        <f>VLOOKUP(Q583,[1]Sheet1!C$3:D$87,2,0)</f>
        <v>#N/A</v>
      </c>
      <c r="S583" s="134"/>
      <c r="W583" s="1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</row>
    <row r="584" spans="1:41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17"/>
      <c r="O584" s="10"/>
      <c r="P584" s="10"/>
      <c r="Q584" s="11"/>
      <c r="R584" s="11" t="e">
        <f>VLOOKUP(Q584,[1]Sheet1!C$3:D$87,2,0)</f>
        <v>#N/A</v>
      </c>
      <c r="S584" s="13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</row>
    <row r="585" spans="1:41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11" t="e">
        <f>VLOOKUP(Q585,[1]Sheet1!C$3:D$87,2,0)</f>
        <v>#N/A</v>
      </c>
      <c r="S585" s="134"/>
      <c r="W585" s="1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</row>
    <row r="586" spans="1:41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11" t="e">
        <f>VLOOKUP(Q586,[1]Sheet1!C$3:D$87,2,0)</f>
        <v>#N/A</v>
      </c>
      <c r="S586" s="134"/>
      <c r="W586" s="1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</row>
    <row r="587" spans="1:41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11" t="e">
        <f>VLOOKUP(Q587,[1]Sheet1!C$3:D$87,2,0)</f>
        <v>#N/A</v>
      </c>
      <c r="S587" s="134"/>
      <c r="W587" s="1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</row>
    <row r="588" spans="1:41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89"/>
      <c r="I588" s="89"/>
      <c r="J588" s="89"/>
      <c r="K588" s="89"/>
      <c r="L588" s="22"/>
      <c r="M588" s="8"/>
      <c r="N588" s="9"/>
      <c r="O588" s="10"/>
      <c r="P588" s="10"/>
      <c r="Q588" s="11"/>
      <c r="R588" s="11" t="e">
        <f>VLOOKUP(Q588,[1]Sheet1!C$3:D$87,2,0)</f>
        <v>#N/A</v>
      </c>
      <c r="S588" s="134"/>
      <c r="W588" s="1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</row>
    <row r="589" spans="1:41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11" t="e">
        <f>VLOOKUP(Q589,[1]Sheet1!C$3:D$87,2,0)</f>
        <v>#N/A</v>
      </c>
      <c r="S589" s="13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</row>
    <row r="590" spans="1:41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11" t="e">
        <f>VLOOKUP(Q590,[1]Sheet1!C$3:D$87,2,0)</f>
        <v>#N/A</v>
      </c>
      <c r="S590" s="134"/>
      <c r="W590" s="1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</row>
    <row r="591" spans="1:41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11" t="e">
        <f>VLOOKUP(Q591,[1]Sheet1!C$3:D$87,2,0)</f>
        <v>#N/A</v>
      </c>
      <c r="S591" s="134"/>
      <c r="W591" s="1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</row>
    <row r="592" spans="1:41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90"/>
      <c r="I592" s="89"/>
      <c r="J592" s="89"/>
      <c r="K592" s="89"/>
      <c r="L592" s="22"/>
      <c r="M592" s="8"/>
      <c r="N592" s="9"/>
      <c r="O592" s="10"/>
      <c r="P592" s="10"/>
      <c r="Q592" s="11"/>
      <c r="R592" s="11" t="e">
        <f>VLOOKUP(Q592,[1]Sheet1!C$3:D$87,2,0)</f>
        <v>#N/A</v>
      </c>
      <c r="S592" s="134"/>
      <c r="W592" s="1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</row>
    <row r="593" spans="1:41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11" t="e">
        <f>VLOOKUP(Q593,[1]Sheet1!C$3:D$87,2,0)</f>
        <v>#N/A</v>
      </c>
      <c r="S593" s="13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</row>
    <row r="594" spans="1:41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11" t="e">
        <f>VLOOKUP(Q594,[1]Sheet1!C$3:D$87,2,0)</f>
        <v>#N/A</v>
      </c>
      <c r="S594" s="134"/>
      <c r="W594" s="1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</row>
    <row r="595" spans="1:41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11" t="e">
        <f>VLOOKUP(Q595,[1]Sheet1!C$3:D$87,2,0)</f>
        <v>#N/A</v>
      </c>
      <c r="S595" s="134"/>
      <c r="W595" s="1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</row>
    <row r="596" spans="1:41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11" t="e">
        <f>VLOOKUP(Q596,[1]Sheet1!C$3:D$87,2,0)</f>
        <v>#N/A</v>
      </c>
      <c r="S596" s="134"/>
      <c r="W596" s="1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</row>
    <row r="597" spans="1:41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11" t="e">
        <f>VLOOKUP(Q597,[1]Sheet1!C$3:D$87,2,0)</f>
        <v>#N/A</v>
      </c>
      <c r="S597" s="13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</row>
    <row r="598" spans="1:41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11" t="e">
        <f>VLOOKUP(Q598,[1]Sheet1!C$3:D$87,2,0)</f>
        <v>#N/A</v>
      </c>
      <c r="S598" s="134"/>
      <c r="W598" s="1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</row>
    <row r="599" spans="1:41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11" t="e">
        <f>VLOOKUP(Q599,[1]Sheet1!C$3:D$87,2,0)</f>
        <v>#N/A</v>
      </c>
      <c r="S599" s="134"/>
      <c r="W599" s="1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</row>
    <row r="600" spans="1:41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9"/>
      <c r="O600" s="10"/>
      <c r="P600" s="10"/>
      <c r="Q600" s="11"/>
      <c r="R600" s="11" t="e">
        <f>VLOOKUP(Q600,[1]Sheet1!C$3:D$87,2,0)</f>
        <v>#N/A</v>
      </c>
      <c r="S600" s="134"/>
      <c r="W600" s="1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</row>
    <row r="601" spans="1:41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11" t="e">
        <f>VLOOKUP(Q601,[1]Sheet1!C$3:D$87,2,0)</f>
        <v>#N/A</v>
      </c>
      <c r="S601" s="13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</row>
    <row r="602" spans="1:41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11" t="e">
        <f>VLOOKUP(Q602,[1]Sheet1!C$3:D$87,2,0)</f>
        <v>#N/A</v>
      </c>
      <c r="S602" s="134"/>
      <c r="W602" s="1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</row>
    <row r="603" spans="1:41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11" t="e">
        <f>VLOOKUP(Q603,[1]Sheet1!C$3:D$87,2,0)</f>
        <v>#N/A</v>
      </c>
      <c r="S603" s="134"/>
      <c r="W603" s="1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</row>
    <row r="604" spans="1:41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11" t="e">
        <f>VLOOKUP(Q604,[1]Sheet1!C$3:D$87,2,0)</f>
        <v>#N/A</v>
      </c>
      <c r="S604" s="134"/>
      <c r="W604" s="1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</row>
    <row r="605" spans="1:41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11" t="e">
        <f>VLOOKUP(Q605,[1]Sheet1!C$3:D$87,2,0)</f>
        <v>#N/A</v>
      </c>
      <c r="S605" s="13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</row>
    <row r="606" spans="1:41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11" t="e">
        <f>VLOOKUP(Q606,[1]Sheet1!C$3:D$87,2,0)</f>
        <v>#N/A</v>
      </c>
      <c r="S606" s="134"/>
      <c r="W606" s="1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</row>
    <row r="607" spans="1:41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11" t="e">
        <f>VLOOKUP(Q607,[1]Sheet1!C$3:D$87,2,0)</f>
        <v>#N/A</v>
      </c>
      <c r="S607" s="134"/>
      <c r="W607" s="1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</row>
    <row r="608" spans="1:41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11" t="e">
        <f>VLOOKUP(Q608,[1]Sheet1!C$3:D$87,2,0)</f>
        <v>#N/A</v>
      </c>
      <c r="S608" s="134"/>
      <c r="W608" s="1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</row>
    <row r="609" spans="1:41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11" t="e">
        <f>VLOOKUP(Q609,[1]Sheet1!C$3:D$87,2,0)</f>
        <v>#N/A</v>
      </c>
      <c r="S609" s="13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</row>
    <row r="610" spans="1:41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11" t="e">
        <f>VLOOKUP(Q610,[1]Sheet1!C$3:D$87,2,0)</f>
        <v>#N/A</v>
      </c>
      <c r="S610" s="134"/>
      <c r="W610" s="1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</row>
    <row r="611" spans="1:41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6"/>
      <c r="O611" s="10"/>
      <c r="P611" s="10"/>
      <c r="Q611" s="11"/>
      <c r="R611" s="11" t="e">
        <f>VLOOKUP(Q611,[1]Sheet1!C$3:D$87,2,0)</f>
        <v>#N/A</v>
      </c>
      <c r="S611" s="134"/>
      <c r="W611" s="1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</row>
    <row r="612" spans="1:41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7"/>
      <c r="O612" s="10"/>
      <c r="P612" s="10"/>
      <c r="Q612" s="11"/>
      <c r="R612" s="11" t="e">
        <f>VLOOKUP(Q612,[1]Sheet1!C$3:D$87,2,0)</f>
        <v>#N/A</v>
      </c>
      <c r="S612" s="134"/>
      <c r="W612" s="1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</row>
    <row r="613" spans="1:41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11" t="e">
        <f>VLOOKUP(Q613,[1]Sheet1!C$3:D$87,2,0)</f>
        <v>#N/A</v>
      </c>
      <c r="S613" s="13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</row>
    <row r="614" spans="1:41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11" t="e">
        <f>VLOOKUP(Q614,[1]Sheet1!C$3:D$87,2,0)</f>
        <v>#N/A</v>
      </c>
      <c r="S614" s="134"/>
      <c r="W614" s="1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</row>
    <row r="615" spans="1:41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6"/>
      <c r="O615" s="10"/>
      <c r="P615" s="10"/>
      <c r="Q615" s="11"/>
      <c r="R615" s="11" t="e">
        <f>VLOOKUP(Q615,[1]Sheet1!C$3:D$87,2,0)</f>
        <v>#N/A</v>
      </c>
      <c r="S615" s="134"/>
      <c r="W615" s="1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</row>
    <row r="616" spans="1:41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89"/>
      <c r="I616" s="89"/>
      <c r="J616" s="89"/>
      <c r="K616" s="89"/>
      <c r="L616" s="22"/>
      <c r="M616" s="8"/>
      <c r="N616" s="17"/>
      <c r="O616" s="10"/>
      <c r="P616" s="10"/>
      <c r="Q616" s="11"/>
      <c r="R616" s="11" t="e">
        <f>VLOOKUP(Q616,[1]Sheet1!C$3:D$87,2,0)</f>
        <v>#N/A</v>
      </c>
      <c r="S616" s="134"/>
      <c r="W616" s="1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</row>
    <row r="617" spans="1:41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17"/>
      <c r="O617" s="10"/>
      <c r="P617" s="10"/>
      <c r="Q617" s="11"/>
      <c r="R617" s="11" t="e">
        <f>VLOOKUP(Q617,[1]Sheet1!C$3:D$87,2,0)</f>
        <v>#N/A</v>
      </c>
      <c r="S617" s="13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</row>
    <row r="618" spans="1:41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11" t="e">
        <f>VLOOKUP(Q618,[1]Sheet1!C$3:D$87,2,0)</f>
        <v>#N/A</v>
      </c>
      <c r="S618" s="134"/>
      <c r="W618" s="1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</row>
    <row r="619" spans="1:41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90"/>
      <c r="I619" s="89"/>
      <c r="J619" s="89"/>
      <c r="K619" s="89"/>
      <c r="L619" s="22"/>
      <c r="M619" s="8"/>
      <c r="N619" s="17"/>
      <c r="O619" s="10"/>
      <c r="P619" s="10"/>
      <c r="Q619" s="11"/>
      <c r="R619" s="11" t="e">
        <f>VLOOKUP(Q619,[1]Sheet1!C$3:D$87,2,0)</f>
        <v>#N/A</v>
      </c>
      <c r="S619" s="134"/>
      <c r="W619" s="1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</row>
    <row r="620" spans="1:41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7"/>
      <c r="O620" s="10"/>
      <c r="P620" s="10"/>
      <c r="Q620" s="11"/>
      <c r="R620" s="11" t="e">
        <f>VLOOKUP(Q620,[1]Sheet1!C$3:D$87,2,0)</f>
        <v>#N/A</v>
      </c>
      <c r="S620" s="13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</row>
    <row r="621" spans="1:41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11" t="e">
        <f>VLOOKUP(Q621,[1]Sheet1!C$3:D$87,2,0)</f>
        <v>#N/A</v>
      </c>
      <c r="S621" s="134"/>
      <c r="W621" s="1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</row>
    <row r="622" spans="1:41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11" t="e">
        <f>VLOOKUP(Q622,[1]Sheet1!C$3:D$87,2,0)</f>
        <v>#N/A</v>
      </c>
      <c r="S622" s="134"/>
      <c r="W622" s="1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</row>
    <row r="623" spans="1:41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11" t="e">
        <f>VLOOKUP(Q623,[1]Sheet1!C$3:D$87,2,0)</f>
        <v>#N/A</v>
      </c>
      <c r="S623" s="134"/>
      <c r="W623" s="1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</row>
    <row r="624" spans="1:41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11" t="e">
        <f>VLOOKUP(Q624,[1]Sheet1!C$3:D$87,2,0)</f>
        <v>#N/A</v>
      </c>
      <c r="S624" s="13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</row>
    <row r="625" spans="1:41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11" t="e">
        <f>VLOOKUP(Q625,[1]Sheet1!C$3:D$87,2,0)</f>
        <v>#N/A</v>
      </c>
      <c r="S625" s="134"/>
      <c r="W625" s="1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</row>
    <row r="626" spans="1:41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11" t="e">
        <f>VLOOKUP(Q626,[1]Sheet1!C$3:D$87,2,0)</f>
        <v>#N/A</v>
      </c>
      <c r="S626" s="134"/>
      <c r="W626" s="1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</row>
    <row r="627" spans="1:41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8"/>
      <c r="O627" s="10"/>
      <c r="P627" s="10"/>
      <c r="Q627" s="11"/>
      <c r="R627" s="11" t="e">
        <f>VLOOKUP(Q627,[1]Sheet1!C$3:D$87,2,0)</f>
        <v>#N/A</v>
      </c>
      <c r="S627" s="134"/>
      <c r="W627" s="1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</row>
    <row r="628" spans="1:41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11" t="e">
        <f>VLOOKUP(Q628,[1]Sheet1!C$3:D$87,2,0)</f>
        <v>#N/A</v>
      </c>
      <c r="S628" s="13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</row>
    <row r="629" spans="1:41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9"/>
      <c r="O629" s="10"/>
      <c r="P629" s="10"/>
      <c r="Q629" s="11"/>
      <c r="R629" s="11" t="e">
        <f>VLOOKUP(Q629,[1]Sheet1!C$3:D$87,2,0)</f>
        <v>#N/A</v>
      </c>
      <c r="S629" s="134"/>
      <c r="W629" s="1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</row>
    <row r="630" spans="1:41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9"/>
      <c r="O630" s="10"/>
      <c r="P630" s="10"/>
      <c r="Q630" s="11"/>
      <c r="R630" s="11" t="e">
        <f>VLOOKUP(Q630,[1]Sheet1!C$3:D$87,2,0)</f>
        <v>#N/A</v>
      </c>
      <c r="S630" s="134"/>
      <c r="W630" s="1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</row>
    <row r="631" spans="1:41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8"/>
      <c r="O631" s="10"/>
      <c r="P631" s="10"/>
      <c r="Q631" s="11"/>
      <c r="R631" s="11" t="e">
        <f>VLOOKUP(Q631,[1]Sheet1!C$3:D$87,2,0)</f>
        <v>#N/A</v>
      </c>
      <c r="S631" s="134"/>
      <c r="W631" s="1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</row>
    <row r="632" spans="1:41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8"/>
      <c r="O632" s="10"/>
      <c r="P632" s="10"/>
      <c r="Q632" s="11"/>
      <c r="R632" s="11" t="e">
        <f>VLOOKUP(Q632,[1]Sheet1!C$3:D$87,2,0)</f>
        <v>#N/A</v>
      </c>
      <c r="S632" s="13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</row>
    <row r="633" spans="1:41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9"/>
      <c r="O633" s="10"/>
      <c r="P633" s="10"/>
      <c r="Q633" s="11"/>
      <c r="R633" s="11" t="e">
        <f>VLOOKUP(Q633,[1]Sheet1!C$3:D$87,2,0)</f>
        <v>#N/A</v>
      </c>
      <c r="S633" s="134"/>
      <c r="W633" s="1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</row>
    <row r="634" spans="1:41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16"/>
      <c r="O634" s="10"/>
      <c r="P634" s="10"/>
      <c r="Q634" s="11"/>
      <c r="R634" s="11" t="e">
        <f>VLOOKUP(Q634,[1]Sheet1!C$3:D$87,2,0)</f>
        <v>#N/A</v>
      </c>
      <c r="S634" s="134"/>
      <c r="W634" s="1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</row>
    <row r="635" spans="1:41" ht="22.5" customHeight="1" x14ac:dyDescent="0.55000000000000004">
      <c r="A635" s="5"/>
      <c r="B635" s="52" t="s">
        <v>66</v>
      </c>
      <c r="C635" s="88"/>
      <c r="D635" s="60"/>
      <c r="E635" s="60"/>
      <c r="F635" s="60"/>
      <c r="G635" s="60"/>
      <c r="H635" s="29"/>
      <c r="I635" s="89"/>
      <c r="J635" s="89"/>
      <c r="K635" s="89"/>
      <c r="L635" s="22"/>
      <c r="M635" s="8"/>
      <c r="N635" s="19"/>
      <c r="O635" s="10"/>
      <c r="P635" s="10"/>
      <c r="Q635" s="11"/>
      <c r="R635" s="11" t="e">
        <f>VLOOKUP(Q635,[1]Sheet1!C$3:D$87,2,0)</f>
        <v>#N/A</v>
      </c>
      <c r="S635" s="134"/>
      <c r="W635" s="1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</row>
    <row r="636" spans="1:41" ht="22.5" customHeight="1" x14ac:dyDescent="0.55000000000000004">
      <c r="A636" s="5"/>
      <c r="B636" s="52" t="s">
        <v>66</v>
      </c>
      <c r="C636" s="88"/>
      <c r="D636" s="60"/>
      <c r="E636" s="60"/>
      <c r="F636" s="60"/>
      <c r="G636" s="60"/>
      <c r="H636" s="29"/>
      <c r="I636" s="89"/>
      <c r="J636" s="89"/>
      <c r="K636" s="89"/>
      <c r="L636" s="22"/>
      <c r="M636" s="8"/>
      <c r="N636" s="19"/>
      <c r="O636" s="10"/>
      <c r="P636" s="10"/>
      <c r="Q636" s="11"/>
      <c r="R636" s="11" t="e">
        <f>VLOOKUP(Q636,[1]Sheet1!C$3:D$87,2,0)</f>
        <v>#N/A</v>
      </c>
      <c r="S636" s="13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</row>
    <row r="637" spans="1:41" ht="22.5" customHeight="1" x14ac:dyDescent="0.55000000000000004">
      <c r="A637" s="5"/>
      <c r="B637" s="52" t="s">
        <v>66</v>
      </c>
      <c r="C637" s="88"/>
      <c r="D637" s="60"/>
      <c r="E637" s="60"/>
      <c r="F637" s="60"/>
      <c r="G637" s="60"/>
      <c r="H637" s="29"/>
      <c r="I637" s="89"/>
      <c r="J637" s="89"/>
      <c r="K637" s="89"/>
      <c r="L637" s="22"/>
      <c r="M637" s="8"/>
      <c r="N637" s="17"/>
      <c r="O637" s="10"/>
      <c r="P637" s="10"/>
      <c r="Q637" s="11"/>
      <c r="R637" s="11" t="e">
        <f>VLOOKUP(Q637,[1]Sheet1!C$3:D$87,2,0)</f>
        <v>#N/A</v>
      </c>
      <c r="S637" s="13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</row>
    <row r="638" spans="1:41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9"/>
      <c r="O638" s="10"/>
      <c r="P638" s="10"/>
      <c r="Q638" s="11"/>
      <c r="R638" s="11" t="e">
        <f>VLOOKUP(Q638,[1]Sheet1!C$3:D$87,2,0)</f>
        <v>#N/A</v>
      </c>
      <c r="S638" s="13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</row>
    <row r="639" spans="1:41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9"/>
      <c r="O639" s="10"/>
      <c r="P639" s="10"/>
      <c r="Q639" s="11"/>
      <c r="R639" s="11" t="e">
        <f>VLOOKUP(Q639,[1]Sheet1!C$3:D$87,2,0)</f>
        <v>#N/A</v>
      </c>
      <c r="S639" s="13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</row>
    <row r="640" spans="1:41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11" t="e">
        <f>VLOOKUP(Q640,[1]Sheet1!C$3:D$87,2,0)</f>
        <v>#N/A</v>
      </c>
      <c r="S640" s="13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</row>
    <row r="641" spans="1:41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9"/>
      <c r="O641" s="10"/>
      <c r="P641" s="10"/>
      <c r="Q641" s="11"/>
      <c r="R641" s="11" t="e">
        <f>VLOOKUP(Q641,[1]Sheet1!C$3:D$87,2,0)</f>
        <v>#N/A</v>
      </c>
      <c r="S641" s="134"/>
      <c r="W641" s="1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</row>
    <row r="642" spans="1:41" ht="22.5" customHeight="1" x14ac:dyDescent="0.55000000000000004">
      <c r="A642" s="20"/>
      <c r="B642" s="52" t="s">
        <v>66</v>
      </c>
      <c r="C642" s="59"/>
      <c r="D642" s="60"/>
      <c r="E642" s="60"/>
      <c r="F642" s="60"/>
      <c r="G642" s="60"/>
      <c r="H642" s="29"/>
      <c r="I642" s="29"/>
      <c r="J642" s="89"/>
      <c r="K642" s="89"/>
      <c r="L642" s="6"/>
      <c r="M642" s="8"/>
      <c r="N642" s="9"/>
      <c r="O642" s="10"/>
      <c r="P642" s="10"/>
      <c r="Q642" s="11"/>
      <c r="R642" s="11" t="e">
        <f>VLOOKUP(Q642,[1]Sheet1!C$3:D$87,2,0)</f>
        <v>#N/A</v>
      </c>
      <c r="S642" s="13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</row>
    <row r="643" spans="1:41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29"/>
      <c r="J643" s="89"/>
      <c r="K643" s="89"/>
      <c r="L643" s="6"/>
      <c r="M643" s="8"/>
      <c r="N643" s="17"/>
      <c r="O643" s="10"/>
      <c r="P643" s="10"/>
      <c r="Q643" s="11"/>
      <c r="R643" s="11" t="e">
        <f>VLOOKUP(Q643,[1]Sheet1!C$3:D$87,2,0)</f>
        <v>#N/A</v>
      </c>
      <c r="S643" s="134"/>
      <c r="W643" s="1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</row>
    <row r="644" spans="1:41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29"/>
      <c r="J644" s="89"/>
      <c r="K644" s="89"/>
      <c r="L644" s="6"/>
      <c r="M644" s="8"/>
      <c r="N644" s="9"/>
      <c r="O644" s="10"/>
      <c r="P644" s="10"/>
      <c r="Q644" s="11"/>
      <c r="R644" s="11" t="e">
        <f>VLOOKUP(Q644,[1]Sheet1!C$3:D$87,2,0)</f>
        <v>#N/A</v>
      </c>
      <c r="S644" s="134"/>
      <c r="W644" s="1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</row>
    <row r="645" spans="1:41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29"/>
      <c r="I645" s="89"/>
      <c r="J645" s="89"/>
      <c r="K645" s="89"/>
      <c r="L645" s="6"/>
      <c r="M645" s="8"/>
      <c r="N645" s="9"/>
      <c r="O645" s="10"/>
      <c r="P645" s="10"/>
      <c r="Q645" s="11"/>
      <c r="R645" s="11" t="e">
        <f>VLOOKUP(Q645,[1]Sheet1!C$3:D$87,2,0)</f>
        <v>#N/A</v>
      </c>
      <c r="S645" s="13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</row>
    <row r="646" spans="1:41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29"/>
      <c r="I646" s="89"/>
      <c r="J646" s="89"/>
      <c r="K646" s="89"/>
      <c r="L646" s="6"/>
      <c r="M646" s="8"/>
      <c r="N646" s="9"/>
      <c r="O646" s="10"/>
      <c r="P646" s="10"/>
      <c r="Q646" s="11"/>
      <c r="R646" s="11" t="e">
        <f>VLOOKUP(Q646,[1]Sheet1!C$3:D$87,2,0)</f>
        <v>#N/A</v>
      </c>
      <c r="S646" s="134"/>
      <c r="W646" s="1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</row>
    <row r="647" spans="1:41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29"/>
      <c r="I647" s="89"/>
      <c r="J647" s="89"/>
      <c r="K647" s="89"/>
      <c r="L647" s="6"/>
      <c r="M647" s="8"/>
      <c r="N647" s="18"/>
      <c r="O647" s="10"/>
      <c r="P647" s="10"/>
      <c r="Q647" s="11"/>
      <c r="R647" s="11" t="e">
        <f>VLOOKUP(Q647,[1]Sheet1!C$3:D$87,2,0)</f>
        <v>#N/A</v>
      </c>
      <c r="S647" s="134"/>
      <c r="W647" s="1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</row>
    <row r="648" spans="1:41" ht="22.5" customHeight="1" x14ac:dyDescent="0.55000000000000004">
      <c r="A648" s="20"/>
      <c r="B648" s="52" t="s">
        <v>66</v>
      </c>
      <c r="C648" s="59"/>
      <c r="D648" s="60"/>
      <c r="E648" s="60"/>
      <c r="F648" s="60"/>
      <c r="G648" s="60"/>
      <c r="H648" s="29"/>
      <c r="I648" s="89"/>
      <c r="J648" s="89"/>
      <c r="K648" s="89"/>
      <c r="L648" s="6"/>
      <c r="M648" s="8"/>
      <c r="N648" s="9"/>
      <c r="O648" s="10"/>
      <c r="P648" s="10"/>
      <c r="Q648" s="11"/>
      <c r="R648" s="11" t="e">
        <f>VLOOKUP(Q648,[1]Sheet1!C$3:D$87,2,0)</f>
        <v>#N/A</v>
      </c>
      <c r="S648" s="13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</row>
    <row r="649" spans="1:41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89"/>
      <c r="I649" s="89"/>
      <c r="J649" s="89"/>
      <c r="K649" s="89"/>
      <c r="L649" s="6"/>
      <c r="M649" s="8"/>
      <c r="N649" s="21"/>
      <c r="O649" s="10"/>
      <c r="P649" s="10"/>
      <c r="Q649" s="11"/>
      <c r="R649" s="11" t="e">
        <f>VLOOKUP(Q649,[1]Sheet1!C$3:D$87,2,0)</f>
        <v>#N/A</v>
      </c>
      <c r="S649" s="134"/>
      <c r="W649" s="1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</row>
    <row r="650" spans="1:41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89"/>
      <c r="I650" s="89"/>
      <c r="J650" s="89"/>
      <c r="K650" s="89"/>
      <c r="L650" s="6"/>
      <c r="M650" s="8"/>
      <c r="N650" s="21"/>
      <c r="O650" s="10"/>
      <c r="P650" s="10"/>
      <c r="Q650" s="11"/>
      <c r="R650" s="11" t="e">
        <f>VLOOKUP(Q650,[1]Sheet1!C$3:D$87,2,0)</f>
        <v>#N/A</v>
      </c>
      <c r="S650" s="13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</row>
    <row r="651" spans="1:41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55"/>
      <c r="I651" s="23"/>
      <c r="J651" s="23"/>
      <c r="K651" s="24"/>
      <c r="L651" s="24"/>
      <c r="M651" s="8"/>
      <c r="N651" s="21"/>
      <c r="O651" s="10"/>
      <c r="P651" s="10"/>
      <c r="Q651" s="11"/>
      <c r="R651" s="11" t="e">
        <f>VLOOKUP(Q651,[1]Sheet1!C$3:D$87,2,0)</f>
        <v>#N/A</v>
      </c>
      <c r="S651" s="134"/>
      <c r="W651" s="1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</row>
    <row r="652" spans="1:41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25"/>
      <c r="K652" s="26"/>
      <c r="L652" s="24"/>
      <c r="M652" s="8"/>
      <c r="N652" s="21"/>
      <c r="O652" s="10"/>
      <c r="P652" s="10"/>
      <c r="Q652" s="11"/>
      <c r="R652" s="11" t="e">
        <f>VLOOKUP(Q652,[1]Sheet1!C$3:D$87,2,0)</f>
        <v>#N/A</v>
      </c>
      <c r="S652" s="134"/>
      <c r="W652" s="1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</row>
    <row r="653" spans="1:41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25"/>
      <c r="J653" s="6"/>
      <c r="K653" s="25"/>
      <c r="L653" s="26"/>
      <c r="M653" s="8"/>
      <c r="N653" s="21"/>
      <c r="O653" s="10"/>
      <c r="P653" s="10"/>
      <c r="Q653" s="11"/>
      <c r="R653" s="11" t="e">
        <f>VLOOKUP(Q653,[1]Sheet1!C$3:D$87,2,0)</f>
        <v>#N/A</v>
      </c>
      <c r="S653" s="134"/>
      <c r="W653" s="1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</row>
    <row r="654" spans="1:41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25"/>
      <c r="M654" s="8"/>
      <c r="N654" s="21"/>
      <c r="O654" s="10"/>
      <c r="P654" s="10"/>
      <c r="Q654" s="11"/>
      <c r="R654" s="11" t="e">
        <f>VLOOKUP(Q654,[1]Sheet1!C$3:D$87,2,0)</f>
        <v>#N/A</v>
      </c>
      <c r="S654" s="134"/>
      <c r="W654" s="1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</row>
    <row r="655" spans="1:41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11" t="e">
        <f>VLOOKUP(Q655,[1]Sheet1!C$3:D$87,2,0)</f>
        <v>#N/A</v>
      </c>
      <c r="S655" s="134"/>
      <c r="W655" s="1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</row>
    <row r="656" spans="1:41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11" t="e">
        <f>VLOOKUP(Q656,[1]Sheet1!C$3:D$87,2,0)</f>
        <v>#N/A</v>
      </c>
      <c r="S656" s="134"/>
      <c r="W656" s="1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</row>
    <row r="657" spans="1:41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11" t="e">
        <f>VLOOKUP(Q657,[1]Sheet1!C$3:D$87,2,0)</f>
        <v>#N/A</v>
      </c>
      <c r="S657" s="13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</row>
    <row r="658" spans="1:41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7"/>
      <c r="L658" s="6"/>
      <c r="M658" s="8"/>
      <c r="N658" s="21"/>
      <c r="O658" s="10"/>
      <c r="P658" s="10"/>
      <c r="Q658" s="11"/>
      <c r="R658" s="11" t="e">
        <f>VLOOKUP(Q658,[1]Sheet1!C$3:D$87,2,0)</f>
        <v>#N/A</v>
      </c>
      <c r="S658" s="134"/>
      <c r="W658" s="1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</row>
    <row r="659" spans="1:41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23"/>
      <c r="K659" s="23"/>
      <c r="L659" s="7"/>
      <c r="M659" s="8"/>
      <c r="N659" s="21"/>
      <c r="O659" s="10"/>
      <c r="P659" s="10"/>
      <c r="Q659" s="11"/>
      <c r="R659" s="11" t="e">
        <f>VLOOKUP(Q659,[1]Sheet1!C$3:D$87,2,0)</f>
        <v>#N/A</v>
      </c>
      <c r="S659" s="13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</row>
    <row r="660" spans="1:41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11" t="e">
        <f>VLOOKUP(Q660,[1]Sheet1!C$3:D$87,2,0)</f>
        <v>#N/A</v>
      </c>
      <c r="S660" s="134"/>
      <c r="W660" s="1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</row>
    <row r="661" spans="1:41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11" t="e">
        <f>VLOOKUP(Q661,[1]Sheet1!C$3:D$87,2,0)</f>
        <v>#N/A</v>
      </c>
      <c r="S661" s="134"/>
      <c r="W661" s="1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</row>
    <row r="662" spans="1:41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11" t="e">
        <f>VLOOKUP(Q662,[1]Sheet1!C$3:D$87,2,0)</f>
        <v>#N/A</v>
      </c>
      <c r="S662" s="134"/>
      <c r="W662" s="1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</row>
    <row r="663" spans="1:4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11" t="e">
        <f>VLOOKUP(Q663,[1]Sheet1!C$3:D$87,2,0)</f>
        <v>#N/A</v>
      </c>
      <c r="S663" s="13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</row>
    <row r="664" spans="1:4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1"/>
      <c r="O664" s="10"/>
      <c r="P664" s="10"/>
      <c r="Q664" s="11"/>
      <c r="R664" s="11" t="e">
        <f>VLOOKUP(Q664,[1]Sheet1!C$3:D$87,2,0)</f>
        <v>#N/A</v>
      </c>
      <c r="S664" s="134"/>
      <c r="W664" s="1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</row>
    <row r="665" spans="1:4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11" t="e">
        <f>VLOOKUP(Q665,[1]Sheet1!C$3:D$87,2,0)</f>
        <v>#N/A</v>
      </c>
      <c r="S665" s="134"/>
      <c r="W665" s="1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</row>
    <row r="666" spans="1:41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7"/>
      <c r="L666" s="7"/>
      <c r="M666" s="8"/>
      <c r="N666" s="21"/>
      <c r="O666" s="10"/>
      <c r="P666" s="10"/>
      <c r="Q666" s="11"/>
      <c r="R666" s="11" t="e">
        <f>VLOOKUP(Q666,[1]Sheet1!C$3:D$87,2,0)</f>
        <v>#N/A</v>
      </c>
      <c r="S666" s="13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</row>
    <row r="667" spans="1:41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11" t="e">
        <f>VLOOKUP(Q667,[1]Sheet1!C$3:D$87,2,0)</f>
        <v>#N/A</v>
      </c>
      <c r="S667" s="13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</row>
    <row r="668" spans="1:41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11" t="e">
        <f>VLOOKUP(Q668,[1]Sheet1!C$3:D$87,2,0)</f>
        <v>#N/A</v>
      </c>
      <c r="S668" s="13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</row>
    <row r="669" spans="1:41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6"/>
      <c r="M669" s="8"/>
      <c r="N669" s="21"/>
      <c r="O669" s="10"/>
      <c r="P669" s="10"/>
      <c r="Q669" s="11"/>
      <c r="R669" s="11" t="e">
        <f>VLOOKUP(Q669,[1]Sheet1!C$3:D$87,2,0)</f>
        <v>#N/A</v>
      </c>
      <c r="S669" s="134"/>
      <c r="W669" s="1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</row>
    <row r="670" spans="1:41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11" t="e">
        <f>VLOOKUP(Q670,[1]Sheet1!C$3:D$87,2,0)</f>
        <v>#N/A</v>
      </c>
      <c r="S670" s="134"/>
      <c r="W670" s="1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</row>
    <row r="671" spans="1:41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11" t="e">
        <f>VLOOKUP(Q671,[1]Sheet1!C$3:D$87,2,0)</f>
        <v>#N/A</v>
      </c>
      <c r="S671" s="134"/>
      <c r="W671" s="1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</row>
    <row r="672" spans="1:41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11" t="e">
        <f>VLOOKUP(Q672,[1]Sheet1!C$3:D$87,2,0)</f>
        <v>#N/A</v>
      </c>
      <c r="S672" s="134"/>
      <c r="W672" s="1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</row>
    <row r="673" spans="1:23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7"/>
      <c r="K673" s="7"/>
      <c r="L673" s="6"/>
      <c r="M673" s="8"/>
      <c r="N673" s="21"/>
      <c r="O673" s="10"/>
      <c r="P673" s="10"/>
      <c r="Q673" s="11"/>
      <c r="R673" s="11" t="e">
        <f>VLOOKUP(Q673,[1]Sheet1!C$3:D$87,2,0)</f>
        <v>#N/A</v>
      </c>
      <c r="S673" s="134"/>
      <c r="W673" s="14"/>
    </row>
    <row r="674" spans="1:23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11" t="e">
        <f>VLOOKUP(Q674,[1]Sheet1!C$3:D$87,2,0)</f>
        <v>#N/A</v>
      </c>
      <c r="S674" s="134"/>
    </row>
    <row r="675" spans="1:23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27"/>
      <c r="M675" s="8"/>
      <c r="N675" s="21"/>
      <c r="O675" s="10"/>
      <c r="P675" s="10"/>
      <c r="Q675" s="11"/>
      <c r="R675" s="11" t="e">
        <f>VLOOKUP(Q675,[1]Sheet1!C$3:D$87,2,0)</f>
        <v>#N/A</v>
      </c>
      <c r="S675" s="134"/>
      <c r="W675" s="14"/>
    </row>
    <row r="676" spans="1:23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11" t="e">
        <f>VLOOKUP(Q676,[1]Sheet1!C$3:D$87,2,0)</f>
        <v>#N/A</v>
      </c>
      <c r="S676" s="134"/>
    </row>
    <row r="677" spans="1:23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11" t="e">
        <f>VLOOKUP(Q677,[1]Sheet1!C$3:D$87,2,0)</f>
        <v>#N/A</v>
      </c>
      <c r="S677" s="134"/>
      <c r="W677" s="14"/>
    </row>
    <row r="678" spans="1:23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11" t="e">
        <f>VLOOKUP(Q678,[1]Sheet1!C$3:D$87,2,0)</f>
        <v>#N/A</v>
      </c>
      <c r="S678" s="134"/>
    </row>
    <row r="679" spans="1:23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11" t="e">
        <f>VLOOKUP(Q679,[1]Sheet1!C$3:D$87,2,0)</f>
        <v>#N/A</v>
      </c>
      <c r="S679" s="134"/>
    </row>
    <row r="680" spans="1:23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6"/>
      <c r="M680" s="8"/>
      <c r="N680" s="21"/>
      <c r="O680" s="10"/>
      <c r="P680" s="10"/>
      <c r="Q680" s="11"/>
      <c r="R680" s="11" t="e">
        <f>VLOOKUP(Q680,[1]Sheet1!C$3:D$87,2,0)</f>
        <v>#N/A</v>
      </c>
      <c r="S680" s="134"/>
    </row>
    <row r="681" spans="1:23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11" t="e">
        <f>VLOOKUP(Q681,[1]Sheet1!C$3:D$87,2,0)</f>
        <v>#N/A</v>
      </c>
      <c r="S681" s="134"/>
      <c r="W681" s="14"/>
    </row>
    <row r="682" spans="1:23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27"/>
      <c r="M682" s="8"/>
      <c r="N682" s="21"/>
      <c r="O682" s="10"/>
      <c r="P682" s="10"/>
      <c r="Q682" s="11"/>
      <c r="R682" s="11" t="e">
        <f>VLOOKUP(Q682,[1]Sheet1!C$3:D$87,2,0)</f>
        <v>#N/A</v>
      </c>
      <c r="S682" s="134"/>
      <c r="W682" s="14"/>
    </row>
    <row r="683" spans="1:23" ht="22.5" customHeight="1" x14ac:dyDescent="0.55000000000000004">
      <c r="A683" s="5"/>
      <c r="B683" s="52" t="s">
        <v>66</v>
      </c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11" t="e">
        <f>VLOOKUP(Q683,[1]Sheet1!C$3:D$87,2,0)</f>
        <v>#N/A</v>
      </c>
      <c r="S683" s="134"/>
      <c r="W683" s="14"/>
    </row>
    <row r="684" spans="1:23" ht="22.5" customHeight="1" x14ac:dyDescent="0.55000000000000004">
      <c r="A684" s="5"/>
      <c r="B684" s="52" t="s">
        <v>66</v>
      </c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11" t="e">
        <f>VLOOKUP(Q684,[1]Sheet1!C$3:D$87,2,0)</f>
        <v>#N/A</v>
      </c>
      <c r="S684" s="134"/>
      <c r="W684" s="14"/>
    </row>
    <row r="685" spans="1:23" ht="22.5" customHeight="1" x14ac:dyDescent="0.55000000000000004">
      <c r="A685" s="5"/>
      <c r="B685" s="52" t="s">
        <v>66</v>
      </c>
      <c r="C685" s="59"/>
      <c r="D685" s="60"/>
      <c r="E685" s="60"/>
      <c r="F685" s="60"/>
      <c r="G685" s="60"/>
      <c r="H685" s="15"/>
      <c r="I685" s="6"/>
      <c r="J685" s="6"/>
      <c r="K685" s="6"/>
      <c r="L685" s="6"/>
      <c r="M685" s="8"/>
      <c r="N685" s="21"/>
      <c r="O685" s="10"/>
      <c r="P685" s="10"/>
      <c r="Q685" s="11"/>
      <c r="R685" s="11" t="e">
        <f>VLOOKUP(Q685,[1]Sheet1!C$3:D$87,2,0)</f>
        <v>#N/A</v>
      </c>
      <c r="S685" s="134"/>
      <c r="W685" s="14"/>
    </row>
    <row r="686" spans="1:23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7"/>
      <c r="M686" s="8"/>
      <c r="N686" s="21"/>
      <c r="O686" s="10"/>
      <c r="P686" s="10"/>
      <c r="Q686" s="11"/>
      <c r="R686" s="11"/>
      <c r="S686" s="134"/>
    </row>
    <row r="687" spans="1:23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27"/>
      <c r="M687" s="8"/>
      <c r="N687" s="21"/>
      <c r="O687" s="10"/>
      <c r="P687" s="10"/>
      <c r="Q687" s="11"/>
      <c r="R687" s="11"/>
      <c r="S687" s="134"/>
      <c r="W687" s="14"/>
    </row>
    <row r="688" spans="1:23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0"/>
      <c r="Q688" s="11"/>
      <c r="R688" s="11"/>
      <c r="S688" s="13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7"/>
      <c r="M689" s="8"/>
      <c r="N689" s="21"/>
      <c r="O689" s="10"/>
      <c r="P689" s="10"/>
      <c r="Q689" s="11"/>
      <c r="R689" s="11"/>
      <c r="S689" s="134"/>
      <c r="W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6"/>
      <c r="M690" s="8"/>
      <c r="N690" s="21"/>
      <c r="O690" s="10"/>
      <c r="P690" s="10"/>
      <c r="Q690" s="11"/>
      <c r="R690" s="11"/>
      <c r="S690" s="134"/>
    </row>
    <row r="691" spans="1:23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7"/>
      <c r="K691" s="7"/>
      <c r="L691" s="7"/>
      <c r="M691" s="8"/>
      <c r="N691" s="21"/>
      <c r="O691" s="10"/>
      <c r="P691" s="10"/>
      <c r="Q691" s="11"/>
      <c r="R691" s="11"/>
      <c r="S691" s="134"/>
    </row>
    <row r="692" spans="1:23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7"/>
      <c r="M692" s="8"/>
      <c r="N692" s="21"/>
      <c r="O692" s="10"/>
      <c r="P692" s="10"/>
      <c r="Q692" s="11"/>
      <c r="R692" s="11"/>
      <c r="S692" s="134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7"/>
      <c r="M693" s="8"/>
      <c r="N693" s="21"/>
      <c r="O693" s="10"/>
      <c r="P693" s="10"/>
      <c r="Q693" s="11"/>
      <c r="R693" s="11"/>
      <c r="S693" s="134"/>
      <c r="W693" s="14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7"/>
      <c r="M694" s="8"/>
      <c r="N694" s="21"/>
      <c r="O694" s="10"/>
      <c r="P694" s="10"/>
      <c r="Q694" s="11"/>
      <c r="R694" s="11"/>
      <c r="S694" s="134"/>
      <c r="W694" s="14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6"/>
      <c r="M695" s="8"/>
      <c r="N695" s="28"/>
      <c r="O695" s="10"/>
      <c r="P695" s="10"/>
      <c r="Q695" s="11"/>
      <c r="R695" s="11"/>
      <c r="S695" s="134"/>
      <c r="W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8"/>
      <c r="O696" s="10"/>
      <c r="P696" s="10"/>
      <c r="Q696" s="11"/>
      <c r="R696" s="11"/>
      <c r="S696" s="134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7"/>
      <c r="M697" s="8"/>
      <c r="N697" s="28"/>
      <c r="O697" s="10"/>
      <c r="P697" s="10"/>
      <c r="Q697" s="11"/>
      <c r="R697" s="11"/>
      <c r="S697" s="134"/>
      <c r="W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8"/>
      <c r="O698" s="10"/>
      <c r="P698" s="10"/>
      <c r="Q698" s="11"/>
      <c r="R698" s="11"/>
      <c r="S698" s="134"/>
    </row>
    <row r="699" spans="1:23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24"/>
      <c r="M699" s="8"/>
      <c r="N699" s="28"/>
      <c r="O699" s="10"/>
      <c r="P699" s="10"/>
      <c r="Q699" s="11"/>
      <c r="R699" s="11"/>
      <c r="S699" s="134"/>
      <c r="W699" s="14"/>
    </row>
    <row r="700" spans="1:23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24"/>
      <c r="M700" s="8"/>
      <c r="N700" s="28"/>
      <c r="O700" s="10"/>
      <c r="P700" s="10"/>
      <c r="Q700" s="11"/>
      <c r="R700" s="11"/>
      <c r="S700" s="134"/>
      <c r="W700" s="14"/>
    </row>
    <row r="701" spans="1:23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24"/>
      <c r="M701" s="8"/>
      <c r="N701" s="21"/>
      <c r="O701" s="10"/>
      <c r="P701" s="10"/>
      <c r="Q701" s="11"/>
      <c r="R701" s="11"/>
      <c r="S701" s="134"/>
    </row>
    <row r="702" spans="1:23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0"/>
      <c r="Q702" s="11"/>
      <c r="R702" s="11"/>
      <c r="S702" s="134"/>
    </row>
    <row r="703" spans="1:23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24"/>
      <c r="M703" s="8"/>
      <c r="N703" s="21"/>
      <c r="O703" s="10"/>
      <c r="P703" s="10"/>
      <c r="Q703" s="11"/>
      <c r="R703" s="11"/>
      <c r="S703" s="134"/>
    </row>
    <row r="704" spans="1:23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0"/>
      <c r="Q704" s="11"/>
      <c r="R704" s="11"/>
      <c r="S704" s="134"/>
      <c r="W704" s="14"/>
    </row>
    <row r="705" spans="1:24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0"/>
      <c r="Q705" s="11"/>
      <c r="R705" s="11"/>
      <c r="S705" s="134"/>
    </row>
    <row r="706" spans="1:24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6"/>
      <c r="M706" s="8"/>
      <c r="N706" s="21"/>
      <c r="O706" s="10"/>
      <c r="P706" s="10"/>
      <c r="Q706" s="11"/>
      <c r="R706" s="11"/>
      <c r="S706" s="134"/>
      <c r="W706" s="14"/>
    </row>
    <row r="707" spans="1:24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7"/>
      <c r="M707" s="8"/>
      <c r="N707" s="21"/>
      <c r="O707" s="10"/>
      <c r="P707" s="10"/>
      <c r="Q707" s="11"/>
      <c r="R707" s="11"/>
      <c r="S707" s="134"/>
    </row>
    <row r="708" spans="1:24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3"/>
      <c r="S708" s="137"/>
      <c r="X708" s="3"/>
    </row>
    <row r="709" spans="1:24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6"/>
      <c r="M709" s="8"/>
      <c r="N709" s="21"/>
      <c r="O709" s="10"/>
      <c r="P709" s="125"/>
      <c r="Q709" s="3"/>
      <c r="R709" s="3"/>
      <c r="S709" s="137"/>
      <c r="X709" s="3"/>
    </row>
    <row r="710" spans="1:24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7"/>
      <c r="M710" s="8"/>
      <c r="N710" s="21"/>
      <c r="O710" s="10"/>
      <c r="P710" s="125"/>
      <c r="Q710" s="3"/>
      <c r="R710" s="3"/>
      <c r="S710" s="137"/>
      <c r="X710" s="3"/>
    </row>
    <row r="711" spans="1:24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6"/>
      <c r="M711" s="8"/>
      <c r="N711" s="21"/>
      <c r="O711" s="10"/>
      <c r="P711" s="125"/>
      <c r="Q711" s="3"/>
      <c r="R711" s="3"/>
      <c r="S711" s="137"/>
      <c r="X711" s="3"/>
    </row>
    <row r="712" spans="1:24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7"/>
      <c r="K712" s="7"/>
      <c r="L712" s="6"/>
      <c r="M712" s="8"/>
      <c r="N712" s="21"/>
      <c r="O712" s="10"/>
      <c r="P712" s="125"/>
      <c r="Q712" s="3"/>
      <c r="R712" s="3"/>
      <c r="S712" s="137"/>
      <c r="X712" s="3"/>
    </row>
    <row r="713" spans="1:24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7"/>
      <c r="K713" s="7"/>
      <c r="L713" s="7"/>
      <c r="M713" s="8"/>
      <c r="N713" s="21"/>
      <c r="O713" s="10"/>
      <c r="P713" s="125"/>
      <c r="Q713" s="3"/>
      <c r="R713" s="3"/>
      <c r="S713" s="137"/>
      <c r="X713" s="3"/>
    </row>
    <row r="714" spans="1:24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3"/>
      <c r="S714" s="137"/>
      <c r="X714" s="3"/>
    </row>
    <row r="715" spans="1:24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7"/>
      <c r="M715" s="8"/>
      <c r="N715" s="21"/>
      <c r="O715" s="10"/>
      <c r="P715" s="125"/>
      <c r="Q715" s="3"/>
      <c r="R715" s="3"/>
      <c r="S715" s="137"/>
      <c r="X715" s="3"/>
    </row>
    <row r="716" spans="1:24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6"/>
      <c r="L716" s="6"/>
      <c r="M716" s="8"/>
      <c r="N716" s="21"/>
      <c r="O716" s="10"/>
      <c r="P716" s="125"/>
      <c r="Q716" s="3"/>
      <c r="R716" s="3"/>
      <c r="S716" s="137"/>
      <c r="X716" s="3"/>
    </row>
    <row r="717" spans="1:24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6"/>
      <c r="L717" s="6"/>
      <c r="M717" s="8"/>
      <c r="N717" s="21"/>
      <c r="O717" s="10"/>
      <c r="P717" s="125"/>
      <c r="Q717" s="3"/>
      <c r="R717" s="3"/>
      <c r="S717" s="137"/>
      <c r="X717" s="3"/>
    </row>
    <row r="718" spans="1:24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6"/>
      <c r="M718" s="8"/>
      <c r="N718" s="21"/>
      <c r="O718" s="10"/>
      <c r="P718" s="125"/>
      <c r="Q718" s="3"/>
      <c r="R718" s="3"/>
      <c r="S718" s="137"/>
      <c r="X718" s="3"/>
    </row>
    <row r="719" spans="1:24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9"/>
      <c r="O719" s="10"/>
      <c r="P719" s="125"/>
      <c r="Q719" s="3"/>
      <c r="R719" s="3"/>
      <c r="S719" s="137"/>
      <c r="X719" s="3"/>
    </row>
    <row r="720" spans="1:24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5"/>
      <c r="Q720" s="3"/>
      <c r="R720" s="3"/>
      <c r="S720" s="137"/>
      <c r="X720" s="3"/>
    </row>
    <row r="721" spans="1:24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5"/>
      <c r="Q721" s="3"/>
      <c r="R721" s="3"/>
      <c r="S721" s="137"/>
      <c r="X721" s="3"/>
    </row>
    <row r="722" spans="1:24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3"/>
      <c r="S722" s="137"/>
      <c r="X722" s="3"/>
    </row>
    <row r="723" spans="1:24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56"/>
      <c r="I723" s="7"/>
      <c r="J723" s="6"/>
      <c r="K723" s="7"/>
      <c r="L723" s="6"/>
      <c r="M723" s="8"/>
      <c r="N723" s="21"/>
      <c r="O723" s="10"/>
      <c r="P723" s="125"/>
      <c r="Q723" s="3"/>
      <c r="R723" s="3"/>
      <c r="S723" s="137"/>
      <c r="X723" s="3"/>
    </row>
    <row r="724" spans="1:24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22"/>
      <c r="I724" s="6"/>
      <c r="J724" s="6"/>
      <c r="K724" s="7"/>
      <c r="L724" s="6"/>
      <c r="M724" s="8"/>
      <c r="N724" s="21"/>
      <c r="O724" s="10"/>
      <c r="P724" s="125"/>
      <c r="Q724" s="3"/>
      <c r="R724" s="3"/>
      <c r="S724" s="137"/>
      <c r="X724" s="3"/>
    </row>
    <row r="725" spans="1:24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29"/>
      <c r="K725" s="7"/>
      <c r="L725" s="6"/>
      <c r="M725" s="8"/>
      <c r="N725" s="21"/>
      <c r="O725" s="10"/>
      <c r="P725" s="125"/>
      <c r="Q725" s="3"/>
      <c r="R725" s="3"/>
      <c r="S725" s="137"/>
      <c r="X725" s="3"/>
    </row>
    <row r="726" spans="1:24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29"/>
      <c r="L726" s="6"/>
      <c r="M726" s="8"/>
      <c r="N726" s="21"/>
      <c r="O726" s="10"/>
      <c r="P726" s="125"/>
      <c r="Q726" s="3"/>
      <c r="R726" s="3"/>
      <c r="S726" s="137"/>
      <c r="X726" s="3"/>
    </row>
    <row r="727" spans="1:24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29"/>
      <c r="M727" s="8"/>
      <c r="N727" s="21"/>
      <c r="O727" s="10"/>
      <c r="P727" s="125"/>
      <c r="Q727" s="3"/>
      <c r="R727" s="3"/>
      <c r="S727" s="137"/>
      <c r="X727" s="3"/>
    </row>
    <row r="728" spans="1:24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3"/>
      <c r="S728" s="137"/>
      <c r="X728" s="3"/>
    </row>
    <row r="729" spans="1:24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6"/>
      <c r="M729" s="8"/>
      <c r="N729" s="21"/>
      <c r="O729" s="10"/>
      <c r="P729" s="125"/>
      <c r="Q729" s="3"/>
      <c r="R729" s="3"/>
      <c r="S729" s="137"/>
      <c r="X729" s="3"/>
    </row>
    <row r="730" spans="1:24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6"/>
      <c r="L730" s="6"/>
      <c r="M730" s="8"/>
      <c r="N730" s="21"/>
      <c r="O730" s="10"/>
      <c r="P730" s="125"/>
      <c r="Q730" s="3"/>
      <c r="R730" s="3"/>
      <c r="S730" s="137"/>
      <c r="X730" s="3"/>
    </row>
    <row r="731" spans="1:24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21"/>
      <c r="O731" s="10"/>
      <c r="P731" s="125"/>
      <c r="Q731" s="3"/>
      <c r="R731" s="3"/>
      <c r="S731" s="137"/>
      <c r="X731" s="3"/>
    </row>
    <row r="732" spans="1:24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3"/>
      <c r="S732" s="137"/>
      <c r="X732" s="3"/>
    </row>
    <row r="733" spans="1:24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6"/>
      <c r="L733" s="6"/>
      <c r="M733" s="8"/>
      <c r="N733" s="21"/>
      <c r="O733" s="10"/>
      <c r="P733" s="125"/>
      <c r="Q733" s="3"/>
      <c r="R733" s="3"/>
      <c r="S733" s="137"/>
      <c r="X733" s="3"/>
    </row>
    <row r="734" spans="1:24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6"/>
      <c r="M734" s="8"/>
      <c r="N734" s="21"/>
      <c r="O734" s="10"/>
      <c r="P734" s="125"/>
      <c r="Q734" s="3"/>
      <c r="R734" s="3"/>
      <c r="S734" s="137"/>
      <c r="X734" s="3"/>
    </row>
    <row r="735" spans="1:24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7"/>
      <c r="M735" s="8"/>
      <c r="N735" s="21"/>
      <c r="O735" s="10"/>
      <c r="P735" s="125"/>
      <c r="Q735" s="3"/>
      <c r="R735" s="3"/>
      <c r="S735" s="137"/>
      <c r="X735" s="3"/>
    </row>
    <row r="736" spans="1:24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7"/>
      <c r="K736" s="6"/>
      <c r="L736" s="6"/>
      <c r="M736" s="8"/>
      <c r="N736" s="21"/>
      <c r="O736" s="10"/>
      <c r="P736" s="125"/>
      <c r="Q736" s="3"/>
      <c r="R736" s="3"/>
      <c r="S736" s="137"/>
      <c r="X736" s="3"/>
    </row>
    <row r="737" spans="1:24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7"/>
      <c r="K737" s="7"/>
      <c r="L737" s="6"/>
      <c r="M737" s="8"/>
      <c r="N737" s="21"/>
      <c r="O737" s="10"/>
      <c r="P737" s="125"/>
      <c r="Q737" s="3"/>
      <c r="R737" s="3"/>
      <c r="S737" s="137"/>
      <c r="X737" s="3"/>
    </row>
    <row r="738" spans="1:24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7"/>
      <c r="K738" s="7"/>
      <c r="L738" s="7"/>
      <c r="M738" s="8"/>
      <c r="N738" s="21"/>
      <c r="O738" s="10"/>
      <c r="P738" s="125"/>
      <c r="Q738" s="3"/>
      <c r="R738" s="3"/>
      <c r="S738" s="137"/>
      <c r="X738" s="3"/>
    </row>
    <row r="739" spans="1:24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7"/>
      <c r="M739" s="8"/>
      <c r="N739" s="21"/>
      <c r="O739" s="10"/>
      <c r="P739" s="125"/>
      <c r="Q739" s="3"/>
      <c r="R739" s="3"/>
      <c r="S739" s="137"/>
      <c r="X739" s="3"/>
    </row>
    <row r="740" spans="1:24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9"/>
      <c r="O740" s="10"/>
      <c r="P740" s="125"/>
      <c r="Q740" s="3"/>
      <c r="R740" s="3"/>
      <c r="S740" s="137"/>
      <c r="X740" s="3"/>
    </row>
    <row r="741" spans="1:24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21"/>
      <c r="O741" s="10"/>
      <c r="P741" s="125"/>
      <c r="Q741" s="3"/>
      <c r="R741" s="3"/>
      <c r="S741" s="137"/>
      <c r="X741" s="3"/>
    </row>
    <row r="742" spans="1:24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10"/>
      <c r="P742" s="125"/>
      <c r="Q742" s="3"/>
      <c r="R742" s="3"/>
      <c r="S742" s="137"/>
      <c r="X742" s="3"/>
    </row>
    <row r="743" spans="1:24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3"/>
      <c r="S743" s="137"/>
      <c r="X743" s="3"/>
    </row>
    <row r="744" spans="1:24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22"/>
      <c r="I744" s="7"/>
      <c r="J744" s="6"/>
      <c r="K744" s="7"/>
      <c r="L744" s="6"/>
      <c r="M744" s="8"/>
      <c r="N744" s="21"/>
      <c r="O744" s="10"/>
      <c r="P744" s="125"/>
      <c r="Q744" s="3"/>
      <c r="R744" s="3"/>
      <c r="S744" s="137"/>
      <c r="X744" s="3"/>
    </row>
    <row r="745" spans="1:24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22"/>
      <c r="I745" s="6"/>
      <c r="J745" s="6"/>
      <c r="K745" s="7"/>
      <c r="L745" s="6"/>
      <c r="M745" s="8"/>
      <c r="N745" s="21"/>
      <c r="O745" s="10"/>
      <c r="P745" s="125"/>
      <c r="Q745" s="3"/>
      <c r="R745" s="3"/>
      <c r="S745" s="137"/>
      <c r="X745" s="3"/>
    </row>
    <row r="746" spans="1:24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29"/>
      <c r="K746" s="7"/>
      <c r="L746" s="6"/>
      <c r="M746" s="8"/>
      <c r="N746" s="21"/>
      <c r="O746" s="10"/>
      <c r="P746" s="125"/>
      <c r="Q746" s="3"/>
      <c r="R746" s="3"/>
      <c r="S746" s="137"/>
      <c r="X746" s="3"/>
    </row>
    <row r="747" spans="1:24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10"/>
      <c r="P747" s="125"/>
      <c r="Q747" s="3"/>
      <c r="R747" s="3"/>
      <c r="S747" s="137"/>
      <c r="X747" s="3"/>
    </row>
    <row r="748" spans="1:24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3"/>
      <c r="S748" s="137"/>
      <c r="X748" s="3"/>
    </row>
    <row r="749" spans="1:24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6"/>
      <c r="L749" s="7"/>
      <c r="M749" s="8"/>
      <c r="N749" s="21"/>
      <c r="O749" s="10"/>
      <c r="P749" s="125"/>
      <c r="Q749" s="3"/>
      <c r="R749" s="3"/>
      <c r="S749" s="137"/>
      <c r="X749" s="3"/>
    </row>
    <row r="750" spans="1:24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6"/>
      <c r="L750" s="6"/>
      <c r="M750" s="8"/>
      <c r="N750" s="21"/>
      <c r="O750" s="10"/>
      <c r="P750" s="125"/>
      <c r="Q750" s="3"/>
      <c r="R750" s="3"/>
      <c r="S750" s="137"/>
      <c r="X750" s="3"/>
    </row>
    <row r="751" spans="1:24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6"/>
      <c r="L751" s="7"/>
      <c r="M751" s="8"/>
      <c r="N751" s="21"/>
      <c r="O751" s="10"/>
      <c r="P751" s="125"/>
      <c r="Q751" s="3"/>
      <c r="R751" s="3"/>
      <c r="S751" s="137"/>
      <c r="X751" s="3"/>
    </row>
    <row r="752" spans="1:24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3"/>
      <c r="S752" s="137"/>
      <c r="X752" s="3"/>
    </row>
    <row r="753" spans="1:24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3"/>
      <c r="S753" s="137"/>
      <c r="X753" s="3"/>
    </row>
    <row r="754" spans="1:24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9"/>
      <c r="O754" s="10"/>
      <c r="P754" s="125"/>
      <c r="Q754" s="3"/>
      <c r="R754" s="3"/>
      <c r="S754" s="137"/>
      <c r="X754" s="3"/>
    </row>
    <row r="755" spans="1:24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21"/>
      <c r="O755" s="30"/>
      <c r="P755" s="126"/>
      <c r="Q755" s="3"/>
      <c r="R755" s="3"/>
      <c r="S755" s="137"/>
      <c r="X755" s="3"/>
    </row>
    <row r="756" spans="1:24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30"/>
      <c r="P756" s="126"/>
      <c r="Q756" s="3"/>
      <c r="R756" s="3"/>
      <c r="S756" s="137"/>
      <c r="X756" s="3"/>
    </row>
    <row r="757" spans="1:24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30"/>
      <c r="P757" s="126"/>
      <c r="Q757" s="3"/>
      <c r="R757" s="3"/>
      <c r="S757" s="137"/>
      <c r="X757" s="3"/>
    </row>
    <row r="758" spans="1:24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22"/>
      <c r="I758" s="7"/>
      <c r="J758" s="6"/>
      <c r="K758" s="7"/>
      <c r="L758" s="6"/>
      <c r="M758" s="8"/>
      <c r="N758" s="21"/>
      <c r="O758" s="10"/>
      <c r="P758" s="125"/>
      <c r="Q758" s="3"/>
      <c r="R758" s="3"/>
      <c r="S758" s="137"/>
      <c r="X758" s="3"/>
    </row>
    <row r="759" spans="1:24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22"/>
      <c r="I759" s="6"/>
      <c r="J759" s="6"/>
      <c r="K759" s="7"/>
      <c r="L759" s="6"/>
      <c r="M759" s="8"/>
      <c r="N759" s="21"/>
      <c r="O759" s="10"/>
      <c r="P759" s="125"/>
      <c r="Q759" s="3"/>
      <c r="R759" s="3"/>
      <c r="S759" s="137"/>
      <c r="X759" s="3"/>
    </row>
    <row r="760" spans="1:24" s="13" customFormat="1" ht="22.5" customHeight="1" x14ac:dyDescent="0.55000000000000004">
      <c r="A760" s="20"/>
      <c r="B760" s="52"/>
      <c r="C760" s="59"/>
      <c r="D760" s="60"/>
      <c r="E760" s="60"/>
      <c r="F760" s="60"/>
      <c r="G760" s="60"/>
      <c r="H760" s="15"/>
      <c r="I760" s="6"/>
      <c r="J760" s="29"/>
      <c r="K760" s="7"/>
      <c r="L760" s="6"/>
      <c r="M760" s="8"/>
      <c r="N760" s="21"/>
      <c r="O760" s="10"/>
      <c r="P760" s="125"/>
      <c r="Q760" s="3"/>
      <c r="R760" s="3"/>
      <c r="S760" s="137"/>
      <c r="X760" s="3"/>
    </row>
    <row r="761" spans="1:24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10"/>
      <c r="P761" s="125"/>
      <c r="Q761" s="3"/>
      <c r="R761" s="3"/>
      <c r="S761" s="137"/>
      <c r="X761" s="3"/>
    </row>
    <row r="762" spans="1:24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5"/>
      <c r="Q762" s="3"/>
      <c r="R762" s="3"/>
      <c r="S762" s="137"/>
      <c r="X762" s="3"/>
    </row>
    <row r="763" spans="1:24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6"/>
      <c r="L763" s="7"/>
      <c r="M763" s="8"/>
      <c r="N763" s="21"/>
      <c r="O763" s="10"/>
      <c r="P763" s="125"/>
      <c r="Q763" s="3"/>
      <c r="R763" s="3"/>
      <c r="S763" s="137"/>
      <c r="X763" s="3"/>
    </row>
    <row r="764" spans="1:24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27"/>
      <c r="L764" s="6"/>
      <c r="M764" s="31"/>
      <c r="N764" s="21"/>
      <c r="O764" s="10"/>
      <c r="P764" s="125"/>
      <c r="Q764" s="3"/>
      <c r="R764" s="3"/>
      <c r="S764" s="137"/>
      <c r="X764" s="3"/>
    </row>
    <row r="765" spans="1:24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6"/>
      <c r="L765" s="7"/>
      <c r="M765" s="31"/>
      <c r="N765" s="21"/>
      <c r="O765" s="10"/>
      <c r="P765" s="125"/>
      <c r="Q765" s="3"/>
      <c r="R765" s="3"/>
      <c r="S765" s="137"/>
      <c r="X765" s="3"/>
    </row>
    <row r="766" spans="1:24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  <c r="Q766" s="3"/>
      <c r="R766" s="3"/>
      <c r="S766" s="137"/>
      <c r="X766" s="3"/>
    </row>
    <row r="767" spans="1:24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  <c r="Q767" s="3"/>
      <c r="R767" s="3"/>
      <c r="S767" s="137"/>
      <c r="X767" s="3"/>
    </row>
    <row r="768" spans="1:24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31"/>
      <c r="N768" s="9"/>
      <c r="O768" s="10"/>
      <c r="P768" s="125"/>
      <c r="Q768" s="3"/>
      <c r="R768" s="3"/>
      <c r="S768" s="138"/>
      <c r="X768" s="3"/>
    </row>
    <row r="769" spans="1:24" s="13" customFormat="1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8"/>
      <c r="N769" s="21"/>
      <c r="O769" s="30"/>
      <c r="P769" s="126"/>
      <c r="Q769" s="3"/>
      <c r="R769" s="3"/>
      <c r="S769" s="138"/>
      <c r="X769" s="3"/>
    </row>
    <row r="770" spans="1:24" s="13" customFormat="1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30"/>
      <c r="P770" s="126"/>
      <c r="Q770" s="3"/>
      <c r="R770" s="3"/>
      <c r="S770" s="138"/>
      <c r="X770" s="3"/>
    </row>
    <row r="771" spans="1:24" s="13" customFormat="1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30"/>
      <c r="P771" s="126"/>
      <c r="Q771" s="3"/>
      <c r="R771" s="3"/>
      <c r="S771" s="138"/>
      <c r="X771" s="3"/>
    </row>
    <row r="772" spans="1:24" ht="22.5" customHeight="1" x14ac:dyDescent="0.55000000000000004">
      <c r="A772" s="5"/>
      <c r="B772" s="52"/>
      <c r="C772" s="59"/>
      <c r="D772" s="60"/>
      <c r="E772" s="60"/>
      <c r="F772" s="60"/>
      <c r="G772" s="60"/>
      <c r="H772" s="22"/>
      <c r="I772" s="7"/>
      <c r="J772" s="6"/>
      <c r="K772" s="7"/>
      <c r="L772" s="6"/>
      <c r="M772" s="31"/>
      <c r="N772" s="21"/>
      <c r="O772" s="10"/>
      <c r="P772" s="125"/>
    </row>
    <row r="773" spans="1:24" ht="22.5" customHeight="1" x14ac:dyDescent="0.55000000000000004">
      <c r="A773" s="5"/>
      <c r="B773" s="52"/>
      <c r="C773" s="59"/>
      <c r="D773" s="60"/>
      <c r="E773" s="60"/>
      <c r="F773" s="60"/>
      <c r="G773" s="60"/>
      <c r="H773" s="54"/>
      <c r="I773" s="6"/>
      <c r="J773" s="6"/>
      <c r="K773" s="7"/>
      <c r="L773" s="6"/>
      <c r="M773" s="31"/>
      <c r="N773" s="21"/>
      <c r="O773" s="10"/>
      <c r="P773" s="125"/>
    </row>
    <row r="774" spans="1:24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29"/>
      <c r="K774" s="7"/>
      <c r="L774" s="6"/>
      <c r="M774" s="31"/>
      <c r="N774" s="21"/>
      <c r="O774" s="10"/>
      <c r="P774" s="125"/>
    </row>
    <row r="775" spans="1:24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31"/>
      <c r="N775" s="21"/>
      <c r="O775" s="10"/>
      <c r="P775" s="125"/>
    </row>
    <row r="776" spans="1:24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31"/>
      <c r="N776" s="21"/>
      <c r="O776" s="10"/>
      <c r="P776" s="125"/>
    </row>
    <row r="777" spans="1:24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6"/>
      <c r="L777" s="7"/>
      <c r="M777" s="31"/>
      <c r="N777" s="21"/>
      <c r="O777" s="10"/>
      <c r="P777" s="125"/>
    </row>
    <row r="778" spans="1:24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6"/>
      <c r="L778" s="6"/>
      <c r="M778" s="31"/>
      <c r="N778" s="21"/>
      <c r="O778" s="10"/>
      <c r="P778" s="125"/>
    </row>
    <row r="779" spans="1:24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6"/>
      <c r="L779" s="7"/>
      <c r="M779" s="31"/>
      <c r="N779" s="21"/>
      <c r="O779" s="10"/>
      <c r="P779" s="125"/>
    </row>
    <row r="780" spans="1:24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24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5"/>
    </row>
    <row r="782" spans="1:24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24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30"/>
      <c r="P783" s="126"/>
    </row>
    <row r="784" spans="1:24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30"/>
      <c r="P784" s="126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30"/>
      <c r="P785" s="126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18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9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21"/>
      <c r="O799" s="10"/>
      <c r="P799" s="125"/>
    </row>
    <row r="800" spans="1:16" ht="22.5" customHeight="1" x14ac:dyDescent="0.55000000000000004">
      <c r="A800" s="20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21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8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18"/>
      <c r="O814" s="10"/>
      <c r="P814" s="125"/>
    </row>
    <row r="815" spans="1:16" ht="22.5" customHeight="1" x14ac:dyDescent="0.55000000000000004">
      <c r="A815" s="20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18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21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16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2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1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33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33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9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9"/>
      <c r="O860" s="10"/>
      <c r="P860" s="125"/>
    </row>
    <row r="861" spans="1:16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16"/>
      <c r="O861" s="10"/>
      <c r="P861" s="125"/>
    </row>
    <row r="862" spans="1:16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16"/>
      <c r="O862" s="10"/>
      <c r="P862" s="125"/>
    </row>
    <row r="863" spans="1:16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25"/>
    </row>
    <row r="868" spans="1:16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34"/>
      <c r="O868" s="10"/>
      <c r="P868" s="125"/>
    </row>
    <row r="869" spans="1:16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34"/>
      <c r="O869" s="10"/>
      <c r="P869" s="125"/>
    </row>
    <row r="870" spans="1:16" x14ac:dyDescent="0.55000000000000004">
      <c r="A870" s="5"/>
      <c r="B870" s="52"/>
      <c r="C870" s="59"/>
      <c r="D870" s="60"/>
      <c r="E870" s="60"/>
      <c r="F870" s="60"/>
      <c r="G870" s="60"/>
      <c r="H870" s="55"/>
      <c r="I870" s="7"/>
      <c r="J870" s="7"/>
      <c r="K870" s="7"/>
      <c r="L870" s="7"/>
      <c r="M870" s="35"/>
      <c r="N870" s="34"/>
      <c r="O870" s="10"/>
      <c r="P870" s="125"/>
    </row>
    <row r="871" spans="1:16" x14ac:dyDescent="0.55000000000000004">
      <c r="A871" s="36"/>
      <c r="B871" s="52"/>
      <c r="C871" s="59"/>
      <c r="D871" s="60"/>
      <c r="E871" s="60"/>
      <c r="F871" s="60"/>
      <c r="G871" s="60"/>
      <c r="H871" s="57"/>
      <c r="I871" s="37"/>
      <c r="J871" s="37"/>
      <c r="K871" s="38"/>
      <c r="L871" s="37"/>
      <c r="M871" s="39"/>
      <c r="N871" s="40"/>
      <c r="O871" s="41"/>
      <c r="P871" s="125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2"/>
      <c r="N872" s="44"/>
      <c r="O872" s="45"/>
      <c r="P872" s="124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2"/>
      <c r="N873" s="44"/>
      <c r="O873" s="45"/>
      <c r="P873" s="124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2"/>
      <c r="N874" s="44"/>
      <c r="O874" s="45"/>
      <c r="P874" s="124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2"/>
      <c r="N875" s="44"/>
      <c r="O875" s="45"/>
      <c r="P875" s="124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  <row r="879" spans="1:16" x14ac:dyDescent="0.55000000000000004">
      <c r="A879" s="42"/>
      <c r="B879" s="53"/>
      <c r="H879" s="58"/>
      <c r="I879" s="43"/>
      <c r="J879" s="43"/>
      <c r="K879" s="43"/>
      <c r="L879" s="43"/>
      <c r="M879" s="46"/>
      <c r="N879" s="42"/>
      <c r="O879" s="47"/>
    </row>
    <row r="880" spans="1:16" x14ac:dyDescent="0.55000000000000004">
      <c r="A880" s="42"/>
      <c r="B880" s="53"/>
      <c r="H880" s="58"/>
      <c r="I880" s="43"/>
      <c r="J880" s="43"/>
      <c r="K880" s="43"/>
      <c r="L880" s="43"/>
      <c r="M880" s="46"/>
      <c r="N880" s="42"/>
      <c r="O880" s="47"/>
    </row>
    <row r="881" spans="1:15" x14ac:dyDescent="0.55000000000000004">
      <c r="A881" s="42"/>
      <c r="B881" s="53"/>
      <c r="H881" s="58"/>
      <c r="I881" s="43"/>
      <c r="J881" s="43"/>
      <c r="K881" s="43"/>
      <c r="L881" s="43"/>
      <c r="M881" s="46"/>
      <c r="N881" s="42"/>
      <c r="O881" s="47"/>
    </row>
  </sheetData>
  <autoFilter ref="A2:AP685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X1:X2"/>
    <mergeCell ref="Q1:Q2"/>
    <mergeCell ref="S1:S2"/>
    <mergeCell ref="T1:T2"/>
    <mergeCell ref="U1:U2"/>
    <mergeCell ref="V1:V2"/>
    <mergeCell ref="W1:W2"/>
    <mergeCell ref="O1:O2"/>
    <mergeCell ref="A1:A2"/>
    <mergeCell ref="B1:B2"/>
    <mergeCell ref="C1:L2"/>
    <mergeCell ref="M1:M2"/>
    <mergeCell ref="N1:N2"/>
  </mergeCells>
  <conditionalFormatting sqref="N553">
    <cfRule type="duplicateValues" dxfId="14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2527-3E03-4B1D-9A93-EE6ADB1183CB}">
  <sheetPr>
    <pageSetUpPr fitToPage="1"/>
  </sheetPr>
  <dimension ref="A1:AQ882"/>
  <sheetViews>
    <sheetView tabSelected="1" topLeftCell="A97" zoomScale="70" zoomScaleNormal="70" workbookViewId="0">
      <selection activeCell="N110" sqref="N110"/>
    </sheetView>
  </sheetViews>
  <sheetFormatPr defaultColWidth="9.140625" defaultRowHeight="24" x14ac:dyDescent="0.55000000000000004"/>
  <cols>
    <col min="1" max="1" width="4.42578125" style="48" bestFit="1" customWidth="1"/>
    <col min="2" max="2" width="13.5703125" style="3" bestFit="1" customWidth="1"/>
    <col min="3" max="3" width="11.7109375" style="61" customWidth="1"/>
    <col min="4" max="7" width="10.5703125" style="62" bestFit="1" customWidth="1"/>
    <col min="8" max="8" width="10.5703125" style="49" bestFit="1" customWidth="1"/>
    <col min="9" max="10" width="10.5703125" style="50" bestFit="1" customWidth="1"/>
    <col min="11" max="11" width="12" style="50" hidden="1" customWidth="1"/>
    <col min="12" max="12" width="10.140625" style="50" hidden="1" customWidth="1"/>
    <col min="13" max="13" width="8.140625" style="13" bestFit="1" customWidth="1"/>
    <col min="14" max="14" width="61" style="48" bestFit="1" customWidth="1"/>
    <col min="15" max="16" width="9.85546875" style="51" bestFit="1" customWidth="1"/>
    <col min="17" max="17" width="23.7109375" style="3" bestFit="1" customWidth="1"/>
    <col min="18" max="18" width="23.7109375" style="3" customWidth="1"/>
    <col min="19" max="19" width="4.42578125" style="138" bestFit="1" customWidth="1"/>
    <col min="20" max="20" width="9.5703125" style="13" hidden="1" customWidth="1"/>
    <col min="21" max="21" width="13.5703125" style="13" hidden="1" customWidth="1"/>
    <col min="22" max="22" width="5.28515625" style="13" hidden="1" customWidth="1"/>
    <col min="23" max="23" width="10" style="13" hidden="1" customWidth="1"/>
    <col min="24" max="24" width="6.7109375" style="3" hidden="1" customWidth="1"/>
    <col min="25" max="25" width="2.42578125" style="3" bestFit="1" customWidth="1"/>
    <col min="26" max="26" width="5.5703125" style="3" customWidth="1"/>
    <col min="27" max="28" width="1.7109375" style="3" customWidth="1"/>
    <col min="29" max="29" width="5.5703125" style="3" bestFit="1" customWidth="1"/>
    <col min="30" max="31" width="1.7109375" style="3" customWidth="1"/>
    <col min="32" max="32" width="2.42578125" style="3" bestFit="1" customWidth="1"/>
    <col min="33" max="34" width="1.7109375" style="3" customWidth="1"/>
    <col min="35" max="35" width="4.42578125" style="3" bestFit="1" customWidth="1"/>
    <col min="36" max="37" width="1.7109375" style="3" customWidth="1"/>
    <col min="38" max="38" width="4.42578125" style="3" bestFit="1" customWidth="1"/>
    <col min="39" max="39" width="1.7109375" style="3" customWidth="1"/>
    <col min="40" max="40" width="2.42578125" style="3" bestFit="1" customWidth="1"/>
    <col min="41" max="41" width="4.42578125" style="3" bestFit="1" customWidth="1"/>
    <col min="42" max="42" width="4.42578125" style="3" hidden="1" customWidth="1"/>
    <col min="43" max="16384" width="9.140625" style="3"/>
  </cols>
  <sheetData>
    <row r="1" spans="1:41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42"/>
      <c r="S1" s="172" t="s">
        <v>60</v>
      </c>
      <c r="T1" s="170" t="s">
        <v>61</v>
      </c>
      <c r="U1" s="171" t="s">
        <v>62</v>
      </c>
      <c r="V1" s="167" t="s">
        <v>63</v>
      </c>
      <c r="W1" s="167" t="s">
        <v>64</v>
      </c>
      <c r="X1" s="167" t="s">
        <v>65</v>
      </c>
      <c r="Z1" s="3">
        <v>1000</v>
      </c>
      <c r="AC1" s="3">
        <v>3600</v>
      </c>
    </row>
    <row r="2" spans="1:41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43"/>
      <c r="S2" s="172"/>
      <c r="T2" s="170"/>
      <c r="U2" s="171"/>
      <c r="V2" s="167"/>
      <c r="W2" s="167"/>
      <c r="X2" s="167"/>
      <c r="Z2" s="3" t="s">
        <v>511</v>
      </c>
      <c r="AC2" s="3" t="s">
        <v>512</v>
      </c>
      <c r="AF2" s="3" t="s">
        <v>513</v>
      </c>
      <c r="AI2" s="3" t="s">
        <v>514</v>
      </c>
      <c r="AL2" s="3" t="s">
        <v>513</v>
      </c>
      <c r="AO2" s="3" t="s">
        <v>515</v>
      </c>
    </row>
    <row r="3" spans="1:41" ht="22.5" customHeight="1" x14ac:dyDescent="0.55000000000000004">
      <c r="A3" s="5"/>
      <c r="B3" s="133" t="s">
        <v>66</v>
      </c>
      <c r="C3" s="144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138</v>
      </c>
      <c r="Q3" s="11" t="s">
        <v>76</v>
      </c>
      <c r="R3" s="11" t="str">
        <f>VLOOKUP(Q3,[1]Sheet1!C$3:D$87,2,0)</f>
        <v>Assembly B9</v>
      </c>
      <c r="S3" s="134">
        <f>$AC$1/P3</f>
        <v>26.086956521739129</v>
      </c>
      <c r="Y3" s="50"/>
      <c r="Z3" s="50">
        <v>25</v>
      </c>
      <c r="AA3" s="50"/>
      <c r="AB3" s="50"/>
      <c r="AC3" s="50">
        <v>1</v>
      </c>
      <c r="AD3" s="118"/>
      <c r="AE3" s="119"/>
      <c r="AF3" s="119">
        <v>1</v>
      </c>
      <c r="AG3" s="119"/>
      <c r="AH3" s="119"/>
      <c r="AI3" s="119">
        <f>S3</f>
        <v>26.086956521739129</v>
      </c>
      <c r="AJ3" s="119"/>
      <c r="AK3" s="119"/>
      <c r="AL3" s="119">
        <f>S3</f>
        <v>26.086956521739129</v>
      </c>
      <c r="AM3" s="119"/>
      <c r="AN3" s="119"/>
      <c r="AO3" s="119">
        <f>S3</f>
        <v>26.086956521739129</v>
      </c>
    </row>
    <row r="4" spans="1:41" ht="22.5" customHeight="1" x14ac:dyDescent="0.55000000000000004">
      <c r="A4" s="5"/>
      <c r="B4" s="133" t="s">
        <v>66</v>
      </c>
      <c r="C4" s="110"/>
      <c r="D4" s="132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11" t="str">
        <f>VLOOKUP(Q4,[1]Sheet1!C$3:D$87,2,0)</f>
        <v>Paint B9</v>
      </c>
      <c r="S4" s="134">
        <f t="shared" ref="S4:S64" si="0">$AC$1/P4</f>
        <v>160</v>
      </c>
      <c r="Y4" s="50"/>
      <c r="Z4" s="50">
        <v>17</v>
      </c>
      <c r="AA4" s="50"/>
      <c r="AB4" s="50"/>
      <c r="AC4" s="50">
        <v>1</v>
      </c>
      <c r="AD4" s="118"/>
      <c r="AE4" s="119"/>
      <c r="AF4" s="119">
        <v>1</v>
      </c>
      <c r="AG4" s="119"/>
      <c r="AH4" s="119"/>
      <c r="AI4" s="119">
        <f t="shared" ref="AI4:AI67" si="1">S4</f>
        <v>160</v>
      </c>
      <c r="AJ4" s="119"/>
      <c r="AK4" s="119"/>
      <c r="AL4" s="119">
        <f t="shared" ref="AL4:AL67" si="2">S4</f>
        <v>160</v>
      </c>
      <c r="AM4" s="119"/>
      <c r="AN4" s="119"/>
      <c r="AO4" s="119">
        <f t="shared" ref="AO4:AO67" si="3">S4</f>
        <v>160</v>
      </c>
    </row>
    <row r="5" spans="1:41" ht="22.5" customHeight="1" x14ac:dyDescent="0.55000000000000004">
      <c r="A5" s="5"/>
      <c r="B5" s="133" t="s">
        <v>66</v>
      </c>
      <c r="C5" s="110"/>
      <c r="D5" s="71"/>
      <c r="E5" s="132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1" si="4">O4</f>
        <v>1</v>
      </c>
      <c r="P5" s="10">
        <f>180+60</f>
        <v>240</v>
      </c>
      <c r="Q5" s="11" t="s">
        <v>74</v>
      </c>
      <c r="R5" s="11" t="str">
        <f>VLOOKUP(Q5,[1]Sheet1!C$3:D$87,2,0)</f>
        <v>Weld Umini No.1</v>
      </c>
      <c r="S5" s="134">
        <f t="shared" si="0"/>
        <v>15</v>
      </c>
      <c r="Y5" s="50"/>
      <c r="Z5" s="50">
        <v>1</v>
      </c>
      <c r="AA5" s="50"/>
      <c r="AB5" s="50"/>
      <c r="AC5" s="50">
        <v>1</v>
      </c>
      <c r="AD5" s="118"/>
      <c r="AE5" s="119"/>
      <c r="AF5" s="119">
        <v>1</v>
      </c>
      <c r="AG5" s="119"/>
      <c r="AH5" s="119"/>
      <c r="AI5" s="119">
        <f t="shared" si="1"/>
        <v>15</v>
      </c>
      <c r="AJ5" s="119"/>
      <c r="AK5" s="119"/>
      <c r="AL5" s="119">
        <f t="shared" si="2"/>
        <v>15</v>
      </c>
      <c r="AM5" s="119"/>
      <c r="AN5" s="119"/>
      <c r="AO5" s="119">
        <f t="shared" si="3"/>
        <v>15</v>
      </c>
    </row>
    <row r="6" spans="1:41" ht="22.5" customHeight="1" x14ac:dyDescent="0.55000000000000004">
      <c r="A6" s="5"/>
      <c r="B6" s="133" t="s">
        <v>66</v>
      </c>
      <c r="C6" s="110"/>
      <c r="D6" s="71"/>
      <c r="E6" s="71"/>
      <c r="F6" s="132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350/2</f>
        <v>175</v>
      </c>
      <c r="Q6" s="11" t="s">
        <v>484</v>
      </c>
      <c r="R6" s="11" t="str">
        <f>VLOOKUP(Q6,[1]Sheet1!C$3:D$87,2,0)</f>
        <v>Hanging 1</v>
      </c>
      <c r="S6" s="134">
        <f t="shared" si="0"/>
        <v>20.571428571428573</v>
      </c>
      <c r="Y6" s="50"/>
      <c r="Z6" s="50">
        <v>3</v>
      </c>
      <c r="AA6" s="50"/>
      <c r="AB6" s="50"/>
      <c r="AC6" s="50">
        <v>1</v>
      </c>
      <c r="AD6" s="118"/>
      <c r="AE6" s="119"/>
      <c r="AF6" s="119">
        <v>1</v>
      </c>
      <c r="AG6" s="119"/>
      <c r="AH6" s="119"/>
      <c r="AI6" s="119">
        <f t="shared" si="1"/>
        <v>20.571428571428573</v>
      </c>
      <c r="AJ6" s="119"/>
      <c r="AK6" s="119"/>
      <c r="AL6" s="119">
        <f t="shared" si="2"/>
        <v>20.571428571428573</v>
      </c>
      <c r="AM6" s="119"/>
      <c r="AN6" s="119"/>
      <c r="AO6" s="119">
        <f t="shared" si="3"/>
        <v>20.571428571428573</v>
      </c>
    </row>
    <row r="7" spans="1:41" ht="22.5" customHeight="1" x14ac:dyDescent="0.55000000000000004">
      <c r="A7" s="5"/>
      <c r="B7" s="133"/>
      <c r="C7" s="110"/>
      <c r="D7" s="71"/>
      <c r="E7" s="71"/>
      <c r="F7" s="71"/>
      <c r="G7" s="71"/>
      <c r="H7" s="71"/>
      <c r="I7" s="71"/>
      <c r="J7" s="111"/>
      <c r="K7" s="72"/>
      <c r="L7" s="112"/>
      <c r="M7" s="8"/>
      <c r="N7" s="87"/>
      <c r="O7" s="10"/>
      <c r="P7" s="10">
        <f>350/2</f>
        <v>175</v>
      </c>
      <c r="Q7" s="11" t="s">
        <v>485</v>
      </c>
      <c r="R7" s="11" t="str">
        <f>VLOOKUP(Q7,[1]Sheet1!C$3:D$87,2,0)</f>
        <v>Hanging 2</v>
      </c>
      <c r="S7" s="134">
        <f t="shared" si="0"/>
        <v>20.571428571428573</v>
      </c>
      <c r="Y7" s="50"/>
      <c r="Z7" s="50">
        <v>4</v>
      </c>
      <c r="AA7" s="50"/>
      <c r="AB7" s="50"/>
      <c r="AC7" s="50">
        <v>1</v>
      </c>
      <c r="AD7" s="118"/>
      <c r="AE7" s="119"/>
      <c r="AF7" s="119">
        <v>1</v>
      </c>
      <c r="AG7" s="119"/>
      <c r="AH7" s="119"/>
      <c r="AI7" s="119">
        <f t="shared" si="1"/>
        <v>20.571428571428573</v>
      </c>
      <c r="AJ7" s="119"/>
      <c r="AK7" s="119"/>
      <c r="AL7" s="119">
        <f t="shared" si="2"/>
        <v>20.571428571428573</v>
      </c>
      <c r="AM7" s="119"/>
      <c r="AN7" s="119"/>
      <c r="AO7" s="119">
        <f t="shared" si="3"/>
        <v>20.571428571428573</v>
      </c>
    </row>
    <row r="8" spans="1:41" ht="22.5" customHeight="1" x14ac:dyDescent="0.55000000000000004">
      <c r="A8" s="5"/>
      <c r="B8" s="133" t="s">
        <v>66</v>
      </c>
      <c r="C8" s="110"/>
      <c r="D8" s="71"/>
      <c r="E8" s="71"/>
      <c r="F8" s="71"/>
      <c r="G8" s="132">
        <v>30022115</v>
      </c>
      <c r="H8" s="71"/>
      <c r="I8" s="71"/>
      <c r="J8" s="71"/>
      <c r="K8" s="111"/>
      <c r="L8" s="112"/>
      <c r="M8" s="8"/>
      <c r="N8" s="87" t="s">
        <v>176</v>
      </c>
      <c r="O8" s="10">
        <f>O6</f>
        <v>1</v>
      </c>
      <c r="P8" s="10">
        <v>10</v>
      </c>
      <c r="Q8" s="11" t="s">
        <v>486</v>
      </c>
      <c r="R8" s="11" t="str">
        <f>VLOOKUP(Q8,[1]Sheet1!C$3:D$87,2,0)</f>
        <v>Spot 50KVA 6</v>
      </c>
      <c r="S8" s="134">
        <f t="shared" si="0"/>
        <v>360</v>
      </c>
      <c r="Y8" s="50"/>
      <c r="Z8" s="50">
        <v>1</v>
      </c>
      <c r="AA8" s="50"/>
      <c r="AB8" s="50"/>
      <c r="AC8" s="50">
        <v>1</v>
      </c>
      <c r="AD8" s="118"/>
      <c r="AE8" s="119"/>
      <c r="AF8" s="119">
        <v>1</v>
      </c>
      <c r="AG8" s="119"/>
      <c r="AH8" s="119"/>
      <c r="AI8" s="119">
        <f t="shared" si="1"/>
        <v>360</v>
      </c>
      <c r="AJ8" s="119"/>
      <c r="AK8" s="119"/>
      <c r="AL8" s="119">
        <f t="shared" si="2"/>
        <v>360</v>
      </c>
      <c r="AM8" s="119"/>
      <c r="AN8" s="119"/>
      <c r="AO8" s="119">
        <f t="shared" si="3"/>
        <v>360</v>
      </c>
    </row>
    <row r="9" spans="1:41" ht="22.5" customHeight="1" x14ac:dyDescent="0.55000000000000004">
      <c r="A9" s="5"/>
      <c r="B9" s="133" t="s">
        <v>66</v>
      </c>
      <c r="C9" s="110"/>
      <c r="D9" s="71"/>
      <c r="E9" s="71"/>
      <c r="F9" s="71"/>
      <c r="G9" s="71"/>
      <c r="H9" s="132">
        <v>30022116</v>
      </c>
      <c r="I9" s="71"/>
      <c r="J9" s="71"/>
      <c r="K9" s="111"/>
      <c r="L9" s="112"/>
      <c r="M9" s="8"/>
      <c r="N9" s="87" t="s">
        <v>174</v>
      </c>
      <c r="O9" s="10">
        <f t="shared" si="4"/>
        <v>1</v>
      </c>
      <c r="P9" s="10">
        <v>18</v>
      </c>
      <c r="Q9" s="11" t="s">
        <v>487</v>
      </c>
      <c r="R9" s="11" t="str">
        <f>VLOOKUP(Q9,[1]Sheet1!C$3:D$87,2,0)</f>
        <v>AMADA-HM1003 10</v>
      </c>
      <c r="S9" s="134">
        <f t="shared" si="0"/>
        <v>200</v>
      </c>
      <c r="Y9" s="50"/>
      <c r="Z9" s="50">
        <v>1</v>
      </c>
      <c r="AA9" s="50"/>
      <c r="AB9" s="50"/>
      <c r="AC9" s="50">
        <v>1</v>
      </c>
      <c r="AD9" s="118"/>
      <c r="AE9" s="119"/>
      <c r="AF9" s="119">
        <v>1</v>
      </c>
      <c r="AG9" s="119"/>
      <c r="AH9" s="119"/>
      <c r="AI9" s="119">
        <f t="shared" si="1"/>
        <v>200</v>
      </c>
      <c r="AJ9" s="119"/>
      <c r="AK9" s="119"/>
      <c r="AL9" s="119">
        <f t="shared" si="2"/>
        <v>200</v>
      </c>
      <c r="AM9" s="119"/>
      <c r="AN9" s="119"/>
      <c r="AO9" s="119">
        <f t="shared" si="3"/>
        <v>200</v>
      </c>
    </row>
    <row r="10" spans="1:41" ht="22.5" customHeight="1" x14ac:dyDescent="0.55000000000000004">
      <c r="A10" s="5"/>
      <c r="B10" s="133" t="s">
        <v>66</v>
      </c>
      <c r="C10" s="110"/>
      <c r="D10" s="71"/>
      <c r="E10" s="71"/>
      <c r="F10" s="71"/>
      <c r="G10" s="71"/>
      <c r="H10" s="71"/>
      <c r="I10" s="132">
        <v>30022117</v>
      </c>
      <c r="J10" s="71"/>
      <c r="K10" s="111"/>
      <c r="L10" s="112"/>
      <c r="M10" s="8"/>
      <c r="N10" s="87" t="s">
        <v>175</v>
      </c>
      <c r="O10" s="10">
        <f t="shared" si="4"/>
        <v>1</v>
      </c>
      <c r="P10" s="10"/>
      <c r="Q10" s="11"/>
      <c r="R10" s="11" t="e">
        <f>VLOOKUP(Q10,[1]Sheet1!C$3:D$87,2,0)</f>
        <v>#N/A</v>
      </c>
      <c r="S10" s="134"/>
      <c r="Y10" s="50"/>
      <c r="Z10" s="50">
        <v>1</v>
      </c>
      <c r="AA10" s="50"/>
      <c r="AB10" s="50"/>
      <c r="AC10" s="50">
        <v>1</v>
      </c>
      <c r="AD10" s="118"/>
      <c r="AE10" s="119"/>
      <c r="AF10" s="119">
        <v>1</v>
      </c>
      <c r="AG10" s="119"/>
      <c r="AH10" s="119"/>
      <c r="AI10" s="119">
        <f t="shared" si="1"/>
        <v>0</v>
      </c>
      <c r="AJ10" s="119"/>
      <c r="AK10" s="119"/>
      <c r="AL10" s="119">
        <f t="shared" si="2"/>
        <v>0</v>
      </c>
      <c r="AM10" s="119"/>
      <c r="AN10" s="119"/>
      <c r="AO10" s="119">
        <f t="shared" si="3"/>
        <v>0</v>
      </c>
    </row>
    <row r="11" spans="1:41" ht="22.5" customHeight="1" x14ac:dyDescent="0.55000000000000004">
      <c r="A11" s="5"/>
      <c r="B11" s="133" t="s">
        <v>66</v>
      </c>
      <c r="C11" s="110"/>
      <c r="D11" s="71"/>
      <c r="E11" s="71"/>
      <c r="F11" s="71"/>
      <c r="G11" s="71"/>
      <c r="H11" s="71"/>
      <c r="I11" s="71"/>
      <c r="J11" s="71">
        <v>10030761</v>
      </c>
      <c r="K11" s="111"/>
      <c r="L11" s="112"/>
      <c r="M11" s="8"/>
      <c r="N11" s="87" t="s">
        <v>173</v>
      </c>
      <c r="O11" s="10">
        <f t="shared" si="4"/>
        <v>1</v>
      </c>
      <c r="P11" s="10"/>
      <c r="Q11" s="11"/>
      <c r="R11" s="11" t="e">
        <f>VLOOKUP(Q11,[1]Sheet1!C$3:D$87,2,0)</f>
        <v>#N/A</v>
      </c>
      <c r="S11" s="134"/>
      <c r="Y11" s="50"/>
      <c r="Z11" s="50">
        <v>1</v>
      </c>
      <c r="AA11" s="50"/>
      <c r="AB11" s="50"/>
      <c r="AC11" s="50">
        <v>1</v>
      </c>
      <c r="AD11" s="118"/>
      <c r="AE11" s="119"/>
      <c r="AF11" s="119">
        <v>1</v>
      </c>
      <c r="AG11" s="119"/>
      <c r="AH11" s="119"/>
      <c r="AI11" s="119">
        <f t="shared" si="1"/>
        <v>0</v>
      </c>
      <c r="AJ11" s="119"/>
      <c r="AK11" s="119"/>
      <c r="AL11" s="119">
        <f t="shared" si="2"/>
        <v>0</v>
      </c>
      <c r="AM11" s="119"/>
      <c r="AN11" s="119"/>
      <c r="AO11" s="119">
        <f t="shared" si="3"/>
        <v>0</v>
      </c>
    </row>
    <row r="12" spans="1:41" ht="22.5" customHeight="1" x14ac:dyDescent="0.55000000000000004">
      <c r="A12" s="5"/>
      <c r="B12" s="133" t="s">
        <v>66</v>
      </c>
      <c r="C12" s="63"/>
      <c r="D12" s="64"/>
      <c r="E12" s="64"/>
      <c r="F12" s="64"/>
      <c r="G12" s="71"/>
      <c r="H12" s="71">
        <v>10030762</v>
      </c>
      <c r="I12" s="64"/>
      <c r="J12" s="64"/>
      <c r="K12" s="71"/>
      <c r="L12" s="101"/>
      <c r="M12" s="8"/>
      <c r="N12" s="87" t="s">
        <v>230</v>
      </c>
      <c r="O12" s="10">
        <f>O8</f>
        <v>1</v>
      </c>
      <c r="P12" s="10"/>
      <c r="Q12" s="11"/>
      <c r="R12" s="11" t="e">
        <f>VLOOKUP(Q12,[1]Sheet1!C$3:D$87,2,0)</f>
        <v>#N/A</v>
      </c>
      <c r="S12" s="134"/>
      <c r="Y12" s="50"/>
      <c r="Z12" s="50">
        <v>1</v>
      </c>
      <c r="AA12" s="50"/>
      <c r="AB12" s="50"/>
      <c r="AC12" s="50">
        <v>1</v>
      </c>
      <c r="AD12" s="118"/>
      <c r="AE12" s="119"/>
      <c r="AF12" s="119">
        <v>1</v>
      </c>
      <c r="AG12" s="119"/>
      <c r="AH12" s="119"/>
      <c r="AI12" s="119">
        <f t="shared" si="1"/>
        <v>0</v>
      </c>
      <c r="AJ12" s="119"/>
      <c r="AK12" s="119"/>
      <c r="AL12" s="119">
        <f t="shared" si="2"/>
        <v>0</v>
      </c>
      <c r="AM12" s="119"/>
      <c r="AN12" s="119"/>
      <c r="AO12" s="119">
        <f t="shared" si="3"/>
        <v>0</v>
      </c>
    </row>
    <row r="13" spans="1:41" ht="22.5" customHeight="1" x14ac:dyDescent="0.55000000000000004">
      <c r="A13" s="5"/>
      <c r="B13" s="133" t="s">
        <v>66</v>
      </c>
      <c r="C13" s="110"/>
      <c r="D13" s="71"/>
      <c r="E13" s="71"/>
      <c r="F13" s="71"/>
      <c r="G13" s="132">
        <v>30022119</v>
      </c>
      <c r="H13" s="71"/>
      <c r="I13" s="71"/>
      <c r="J13" s="71"/>
      <c r="K13" s="111"/>
      <c r="L13" s="112"/>
      <c r="M13" s="8"/>
      <c r="N13" s="87" t="s">
        <v>177</v>
      </c>
      <c r="O13" s="10">
        <f>O6</f>
        <v>1</v>
      </c>
      <c r="P13" s="10">
        <v>9</v>
      </c>
      <c r="Q13" s="11" t="s">
        <v>488</v>
      </c>
      <c r="R13" s="11" t="str">
        <f>VLOOKUP(Q13,[1]Sheet1!C$3:D$87,2,0)</f>
        <v>AMADA-HM1003 9</v>
      </c>
      <c r="S13" s="134">
        <f t="shared" si="0"/>
        <v>400</v>
      </c>
      <c r="Y13" s="50"/>
      <c r="Z13" s="50">
        <v>1</v>
      </c>
      <c r="AA13" s="50"/>
      <c r="AB13" s="50"/>
      <c r="AC13" s="50">
        <v>1</v>
      </c>
      <c r="AD13" s="118"/>
      <c r="AE13" s="119"/>
      <c r="AF13" s="119">
        <v>1</v>
      </c>
      <c r="AG13" s="119"/>
      <c r="AH13" s="119"/>
      <c r="AI13" s="119">
        <f t="shared" si="1"/>
        <v>400</v>
      </c>
      <c r="AJ13" s="119"/>
      <c r="AK13" s="119"/>
      <c r="AL13" s="119">
        <f t="shared" si="2"/>
        <v>400</v>
      </c>
      <c r="AM13" s="119"/>
      <c r="AN13" s="119"/>
      <c r="AO13" s="119">
        <f t="shared" si="3"/>
        <v>400</v>
      </c>
    </row>
    <row r="14" spans="1:41" ht="22.5" customHeight="1" x14ac:dyDescent="0.55000000000000004">
      <c r="A14" s="5"/>
      <c r="B14" s="133" t="s">
        <v>66</v>
      </c>
      <c r="C14" s="110"/>
      <c r="D14" s="71"/>
      <c r="E14" s="71"/>
      <c r="F14" s="71"/>
      <c r="G14" s="71"/>
      <c r="H14" s="132">
        <v>30022120</v>
      </c>
      <c r="I14" s="71"/>
      <c r="J14" s="71"/>
      <c r="K14" s="111"/>
      <c r="L14" s="112"/>
      <c r="M14" s="8"/>
      <c r="N14" s="87" t="s">
        <v>178</v>
      </c>
      <c r="O14" s="10">
        <f t="shared" ref="O14:O15" si="5">O13</f>
        <v>1</v>
      </c>
      <c r="P14" s="10"/>
      <c r="Q14" s="11"/>
      <c r="R14" s="11" t="e">
        <f>VLOOKUP(Q14,[1]Sheet1!C$3:D$87,2,0)</f>
        <v>#N/A</v>
      </c>
      <c r="S14" s="134"/>
      <c r="Y14" s="50"/>
      <c r="Z14" s="50">
        <v>1</v>
      </c>
      <c r="AA14" s="50"/>
      <c r="AB14" s="50"/>
      <c r="AC14" s="50">
        <v>1</v>
      </c>
      <c r="AD14" s="118"/>
      <c r="AE14" s="119"/>
      <c r="AF14" s="119">
        <v>1</v>
      </c>
      <c r="AG14" s="119"/>
      <c r="AH14" s="119"/>
      <c r="AI14" s="119">
        <f t="shared" si="1"/>
        <v>0</v>
      </c>
      <c r="AJ14" s="119"/>
      <c r="AK14" s="119"/>
      <c r="AL14" s="119">
        <f t="shared" si="2"/>
        <v>0</v>
      </c>
      <c r="AM14" s="119"/>
      <c r="AN14" s="119"/>
      <c r="AO14" s="119">
        <f t="shared" si="3"/>
        <v>0</v>
      </c>
    </row>
    <row r="15" spans="1:41" ht="22.5" customHeight="1" x14ac:dyDescent="0.55000000000000004">
      <c r="A15" s="5"/>
      <c r="B15" s="52" t="s">
        <v>66</v>
      </c>
      <c r="C15" s="110"/>
      <c r="D15" s="71"/>
      <c r="E15" s="71"/>
      <c r="F15" s="71"/>
      <c r="G15" s="71"/>
      <c r="H15" s="71"/>
      <c r="I15" s="71">
        <v>10030763</v>
      </c>
      <c r="J15" s="71"/>
      <c r="K15" s="111"/>
      <c r="L15" s="112"/>
      <c r="M15" s="8"/>
      <c r="N15" s="87" t="s">
        <v>179</v>
      </c>
      <c r="O15" s="10">
        <f t="shared" si="5"/>
        <v>1</v>
      </c>
      <c r="P15" s="10"/>
      <c r="Q15" s="11"/>
      <c r="R15" s="11" t="e">
        <f>VLOOKUP(Q15,[1]Sheet1!C$3:D$87,2,0)</f>
        <v>#N/A</v>
      </c>
      <c r="S15" s="134"/>
      <c r="Y15" s="50"/>
      <c r="Z15" s="50">
        <v>1</v>
      </c>
      <c r="AA15" s="50"/>
      <c r="AB15" s="50"/>
      <c r="AC15" s="50">
        <v>1</v>
      </c>
      <c r="AD15" s="118"/>
      <c r="AE15" s="119"/>
      <c r="AF15" s="119">
        <v>1</v>
      </c>
      <c r="AG15" s="119"/>
      <c r="AH15" s="119"/>
      <c r="AI15" s="119">
        <f t="shared" si="1"/>
        <v>0</v>
      </c>
      <c r="AJ15" s="119"/>
      <c r="AK15" s="119"/>
      <c r="AL15" s="119">
        <f t="shared" si="2"/>
        <v>0</v>
      </c>
      <c r="AM15" s="119"/>
      <c r="AN15" s="119"/>
      <c r="AO15" s="119">
        <f t="shared" si="3"/>
        <v>0</v>
      </c>
    </row>
    <row r="16" spans="1:41" ht="22.5" customHeight="1" x14ac:dyDescent="0.55000000000000004">
      <c r="A16" s="5"/>
      <c r="B16" s="52" t="s">
        <v>66</v>
      </c>
      <c r="C16" s="110"/>
      <c r="D16" s="64"/>
      <c r="E16" s="64"/>
      <c r="F16" s="64"/>
      <c r="G16" s="132">
        <v>30022121</v>
      </c>
      <c r="H16" s="71"/>
      <c r="I16" s="71"/>
      <c r="J16" s="71"/>
      <c r="K16" s="111"/>
      <c r="L16" s="112"/>
      <c r="M16" s="8"/>
      <c r="N16" s="87" t="s">
        <v>181</v>
      </c>
      <c r="O16" s="10">
        <f>O6*2</f>
        <v>2</v>
      </c>
      <c r="P16" s="10">
        <v>27</v>
      </c>
      <c r="Q16" s="11" t="s">
        <v>489</v>
      </c>
      <c r="R16" s="11" t="str">
        <f>VLOOKUP(Q16,[1]Sheet1!C$3:D$87,2,0)</f>
        <v>AMADA-HM1003 4</v>
      </c>
      <c r="S16" s="134">
        <f t="shared" si="0"/>
        <v>133.33333333333334</v>
      </c>
      <c r="Y16" s="50"/>
      <c r="Z16" s="145">
        <v>0.5</v>
      </c>
      <c r="AA16" s="50"/>
      <c r="AB16" s="50"/>
      <c r="AC16" s="50">
        <v>1</v>
      </c>
      <c r="AD16" s="118"/>
      <c r="AE16" s="119"/>
      <c r="AF16" s="119">
        <v>1</v>
      </c>
      <c r="AG16" s="119"/>
      <c r="AH16" s="119"/>
      <c r="AI16" s="119">
        <f t="shared" si="1"/>
        <v>133.33333333333334</v>
      </c>
      <c r="AJ16" s="119"/>
      <c r="AK16" s="119"/>
      <c r="AL16" s="119">
        <f t="shared" si="2"/>
        <v>133.33333333333334</v>
      </c>
      <c r="AM16" s="119"/>
      <c r="AN16" s="119"/>
      <c r="AO16" s="119">
        <f t="shared" si="3"/>
        <v>133.33333333333334</v>
      </c>
    </row>
    <row r="17" spans="1:41" ht="22.5" customHeight="1" x14ac:dyDescent="0.55000000000000004">
      <c r="A17" s="5"/>
      <c r="B17" s="52" t="s">
        <v>66</v>
      </c>
      <c r="C17" s="110"/>
      <c r="D17" s="64"/>
      <c r="E17" s="64"/>
      <c r="F17" s="64"/>
      <c r="G17" s="71"/>
      <c r="H17" s="71">
        <v>10030764</v>
      </c>
      <c r="I17" s="71"/>
      <c r="J17" s="71"/>
      <c r="K17" s="111"/>
      <c r="L17" s="112"/>
      <c r="M17" s="8"/>
      <c r="N17" s="87" t="s">
        <v>180</v>
      </c>
      <c r="O17" s="10">
        <f>O16</f>
        <v>2</v>
      </c>
      <c r="P17" s="10"/>
      <c r="Q17" s="11"/>
      <c r="R17" s="11" t="e">
        <f>VLOOKUP(Q17,[1]Sheet1!C$3:D$87,2,0)</f>
        <v>#N/A</v>
      </c>
      <c r="S17" s="134"/>
      <c r="Y17" s="50"/>
      <c r="Z17" s="50">
        <v>1</v>
      </c>
      <c r="AA17" s="50"/>
      <c r="AB17" s="50"/>
      <c r="AC17" s="50">
        <v>1</v>
      </c>
      <c r="AD17" s="118"/>
      <c r="AE17" s="119"/>
      <c r="AF17" s="119">
        <v>1</v>
      </c>
      <c r="AG17" s="119"/>
      <c r="AH17" s="119"/>
      <c r="AI17" s="119">
        <f t="shared" si="1"/>
        <v>0</v>
      </c>
      <c r="AJ17" s="119"/>
      <c r="AK17" s="119"/>
      <c r="AL17" s="119">
        <f t="shared" si="2"/>
        <v>0</v>
      </c>
      <c r="AM17" s="119"/>
      <c r="AN17" s="119"/>
      <c r="AO17" s="119">
        <f t="shared" si="3"/>
        <v>0</v>
      </c>
    </row>
    <row r="18" spans="1:41" ht="22.5" customHeight="1" x14ac:dyDescent="0.55000000000000004">
      <c r="A18" s="5"/>
      <c r="B18" s="52" t="s">
        <v>66</v>
      </c>
      <c r="C18" s="110"/>
      <c r="D18" s="71"/>
      <c r="E18" s="71"/>
      <c r="F18" s="71"/>
      <c r="G18" s="132">
        <v>30023058</v>
      </c>
      <c r="H18" s="71"/>
      <c r="I18" s="71"/>
      <c r="J18" s="71"/>
      <c r="K18" s="111"/>
      <c r="L18" s="112"/>
      <c r="M18" s="8"/>
      <c r="N18" s="87" t="s">
        <v>182</v>
      </c>
      <c r="O18" s="10">
        <f>O6</f>
        <v>1</v>
      </c>
      <c r="P18" s="10">
        <f>40+40</f>
        <v>80</v>
      </c>
      <c r="Q18" s="11" t="s">
        <v>490</v>
      </c>
      <c r="R18" s="11" t="str">
        <f>VLOOKUP(Q18,[1]Sheet1!C$3:D$87,2,0)</f>
        <v>Spot 50KVA 2</v>
      </c>
      <c r="S18" s="134">
        <f t="shared" si="0"/>
        <v>45</v>
      </c>
      <c r="Y18" s="50"/>
      <c r="Z18" s="50">
        <v>1</v>
      </c>
      <c r="AA18" s="50"/>
      <c r="AB18" s="50"/>
      <c r="AC18" s="50">
        <v>1</v>
      </c>
      <c r="AD18" s="118"/>
      <c r="AE18" s="119"/>
      <c r="AF18" s="119">
        <v>1</v>
      </c>
      <c r="AG18" s="119"/>
      <c r="AH18" s="119"/>
      <c r="AI18" s="119">
        <f t="shared" si="1"/>
        <v>45</v>
      </c>
      <c r="AJ18" s="119"/>
      <c r="AK18" s="119"/>
      <c r="AL18" s="119">
        <f t="shared" si="2"/>
        <v>45</v>
      </c>
      <c r="AM18" s="119"/>
      <c r="AN18" s="119"/>
      <c r="AO18" s="119">
        <f t="shared" si="3"/>
        <v>45</v>
      </c>
    </row>
    <row r="19" spans="1:41" ht="22.5" customHeight="1" x14ac:dyDescent="0.55000000000000004">
      <c r="A19" s="5"/>
      <c r="B19" s="52"/>
      <c r="C19" s="110"/>
      <c r="D19" s="71"/>
      <c r="E19" s="71"/>
      <c r="F19" s="71"/>
      <c r="G19" s="71"/>
      <c r="H19" s="71"/>
      <c r="I19" s="71"/>
      <c r="J19" s="71"/>
      <c r="K19" s="111"/>
      <c r="L19" s="112"/>
      <c r="M19" s="8"/>
      <c r="N19" s="87"/>
      <c r="O19" s="10"/>
      <c r="P19" s="10">
        <f>75+75</f>
        <v>150</v>
      </c>
      <c r="Q19" s="11" t="s">
        <v>491</v>
      </c>
      <c r="R19" s="11" t="str">
        <f>VLOOKUP(Q19,[1]Sheet1!C$3:D$87,2,0)</f>
        <v>Spot 50KVA 3</v>
      </c>
      <c r="S19" s="134">
        <f t="shared" si="0"/>
        <v>24</v>
      </c>
      <c r="Y19" s="50"/>
      <c r="Z19" s="50">
        <v>1</v>
      </c>
      <c r="AA19" s="50"/>
      <c r="AB19" s="50"/>
      <c r="AC19" s="50">
        <v>1</v>
      </c>
      <c r="AD19" s="118"/>
      <c r="AE19" s="119"/>
      <c r="AF19" s="119">
        <v>1</v>
      </c>
      <c r="AG19" s="119"/>
      <c r="AH19" s="119"/>
      <c r="AI19" s="119">
        <f t="shared" si="1"/>
        <v>24</v>
      </c>
      <c r="AJ19" s="119"/>
      <c r="AK19" s="119"/>
      <c r="AL19" s="119">
        <f t="shared" si="2"/>
        <v>24</v>
      </c>
      <c r="AM19" s="119"/>
      <c r="AN19" s="119"/>
      <c r="AO19" s="119">
        <f t="shared" si="3"/>
        <v>24</v>
      </c>
    </row>
    <row r="20" spans="1:41" ht="22.5" customHeight="1" x14ac:dyDescent="0.55000000000000004">
      <c r="A20" s="5"/>
      <c r="B20" s="52"/>
      <c r="C20" s="110"/>
      <c r="D20" s="71"/>
      <c r="E20" s="71"/>
      <c r="F20" s="71"/>
      <c r="G20" s="71"/>
      <c r="H20" s="71"/>
      <c r="I20" s="71"/>
      <c r="J20" s="71"/>
      <c r="K20" s="111"/>
      <c r="L20" s="112"/>
      <c r="M20" s="8"/>
      <c r="N20" s="87"/>
      <c r="O20" s="10"/>
      <c r="P20" s="10">
        <f>45+80</f>
        <v>125</v>
      </c>
      <c r="Q20" s="11" t="s">
        <v>492</v>
      </c>
      <c r="R20" s="11" t="str">
        <f>VLOOKUP(Q20,[1]Sheet1!C$3:D$87,2,0)</f>
        <v>Spot 50KVA 5</v>
      </c>
      <c r="S20" s="134">
        <f t="shared" si="0"/>
        <v>28.8</v>
      </c>
      <c r="Y20" s="50"/>
      <c r="Z20" s="50">
        <v>1</v>
      </c>
      <c r="AA20" s="50"/>
      <c r="AB20" s="50"/>
      <c r="AC20" s="50">
        <v>1</v>
      </c>
      <c r="AD20" s="118"/>
      <c r="AE20" s="119"/>
      <c r="AF20" s="119">
        <v>1</v>
      </c>
      <c r="AG20" s="119"/>
      <c r="AH20" s="119"/>
      <c r="AI20" s="119">
        <f t="shared" si="1"/>
        <v>28.8</v>
      </c>
      <c r="AJ20" s="119"/>
      <c r="AK20" s="119"/>
      <c r="AL20" s="119">
        <f t="shared" si="2"/>
        <v>28.8</v>
      </c>
      <c r="AM20" s="119"/>
      <c r="AN20" s="119"/>
      <c r="AO20" s="119">
        <f t="shared" si="3"/>
        <v>28.8</v>
      </c>
    </row>
    <row r="21" spans="1:41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32">
        <v>30023056</v>
      </c>
      <c r="I21" s="71"/>
      <c r="J21" s="71"/>
      <c r="K21" s="111"/>
      <c r="L21" s="112"/>
      <c r="M21" s="8"/>
      <c r="N21" s="87" t="s">
        <v>183</v>
      </c>
      <c r="O21" s="10">
        <f>O18</f>
        <v>1</v>
      </c>
      <c r="P21" s="10">
        <v>54</v>
      </c>
      <c r="Q21" s="11" t="s">
        <v>493</v>
      </c>
      <c r="R21" s="11" t="str">
        <f>VLOOKUP(Q21,[1]Sheet1!C$3:D$87,2,0)</f>
        <v>TRUMPF-TruBend5130</v>
      </c>
      <c r="S21" s="134">
        <f t="shared" si="0"/>
        <v>66.666666666666671</v>
      </c>
      <c r="Y21" s="50"/>
      <c r="Z21" s="50">
        <v>1</v>
      </c>
      <c r="AA21" s="50"/>
      <c r="AB21" s="50"/>
      <c r="AC21" s="50">
        <v>1</v>
      </c>
      <c r="AD21" s="118"/>
      <c r="AE21" s="119"/>
      <c r="AF21" s="119">
        <v>1</v>
      </c>
      <c r="AG21" s="119"/>
      <c r="AH21" s="119"/>
      <c r="AI21" s="119">
        <f t="shared" si="1"/>
        <v>66.666666666666671</v>
      </c>
      <c r="AJ21" s="119"/>
      <c r="AK21" s="119"/>
      <c r="AL21" s="119">
        <f t="shared" si="2"/>
        <v>66.666666666666671</v>
      </c>
      <c r="AM21" s="119"/>
      <c r="AN21" s="119"/>
      <c r="AO21" s="119">
        <f t="shared" si="3"/>
        <v>66.666666666666671</v>
      </c>
    </row>
    <row r="22" spans="1:41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>
        <v>10034385</v>
      </c>
      <c r="J22" s="71"/>
      <c r="K22" s="71"/>
      <c r="L22" s="111"/>
      <c r="M22" s="8"/>
      <c r="N22" s="87" t="s">
        <v>184</v>
      </c>
      <c r="O22" s="10">
        <f>O21</f>
        <v>1</v>
      </c>
      <c r="P22" s="10"/>
      <c r="Q22" s="11"/>
      <c r="R22" s="11" t="e">
        <f>VLOOKUP(Q22,[1]Sheet1!C$3:D$87,2,0)</f>
        <v>#N/A</v>
      </c>
      <c r="S22" s="134"/>
      <c r="Y22" s="50"/>
      <c r="Z22" s="50">
        <v>1</v>
      </c>
      <c r="AA22" s="50"/>
      <c r="AB22" s="50"/>
      <c r="AC22" s="50">
        <v>1</v>
      </c>
      <c r="AD22" s="118"/>
      <c r="AE22" s="119"/>
      <c r="AF22" s="119">
        <v>1</v>
      </c>
      <c r="AG22" s="119"/>
      <c r="AH22" s="119"/>
      <c r="AI22" s="119">
        <f t="shared" si="1"/>
        <v>0</v>
      </c>
      <c r="AJ22" s="119"/>
      <c r="AK22" s="119"/>
      <c r="AL22" s="119">
        <f t="shared" si="2"/>
        <v>0</v>
      </c>
      <c r="AM22" s="119"/>
      <c r="AN22" s="119"/>
      <c r="AO22" s="119">
        <f t="shared" si="3"/>
        <v>0</v>
      </c>
    </row>
    <row r="23" spans="1:41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132">
        <v>30023060</v>
      </c>
      <c r="I23" s="71"/>
      <c r="J23" s="71"/>
      <c r="K23" s="71"/>
      <c r="L23" s="111"/>
      <c r="M23" s="8"/>
      <c r="N23" s="87" t="s">
        <v>190</v>
      </c>
      <c r="O23" s="10">
        <f>O18</f>
        <v>1</v>
      </c>
      <c r="P23" s="10">
        <v>50</v>
      </c>
      <c r="Q23" s="11" t="s">
        <v>494</v>
      </c>
      <c r="R23" s="11" t="str">
        <f>VLOOKUP(Q23,[1]Sheet1!C$3:D$87,2,0)</f>
        <v>Spot 50KVA 4</v>
      </c>
      <c r="S23" s="134">
        <f t="shared" si="0"/>
        <v>72</v>
      </c>
      <c r="Y23" s="50"/>
      <c r="Z23" s="50">
        <v>1</v>
      </c>
      <c r="AA23" s="50"/>
      <c r="AB23" s="50"/>
      <c r="AC23" s="50">
        <v>1</v>
      </c>
      <c r="AD23" s="118"/>
      <c r="AE23" s="119"/>
      <c r="AF23" s="119">
        <v>1</v>
      </c>
      <c r="AG23" s="119"/>
      <c r="AH23" s="119"/>
      <c r="AI23" s="119">
        <f t="shared" si="1"/>
        <v>72</v>
      </c>
      <c r="AJ23" s="119"/>
      <c r="AK23" s="119"/>
      <c r="AL23" s="119">
        <f t="shared" si="2"/>
        <v>72</v>
      </c>
      <c r="AM23" s="119"/>
      <c r="AN23" s="119"/>
      <c r="AO23" s="119">
        <f t="shared" si="3"/>
        <v>72</v>
      </c>
    </row>
    <row r="24" spans="1:41" ht="22.5" customHeight="1" x14ac:dyDescent="0.55000000000000004">
      <c r="A24" s="5"/>
      <c r="B24" s="52" t="s">
        <v>66</v>
      </c>
      <c r="C24" s="110"/>
      <c r="D24" s="71"/>
      <c r="E24" s="71"/>
      <c r="F24" s="71"/>
      <c r="G24" s="71"/>
      <c r="H24" s="71"/>
      <c r="I24" s="132">
        <v>30023059</v>
      </c>
      <c r="J24" s="71"/>
      <c r="K24" s="71"/>
      <c r="L24" s="111"/>
      <c r="M24" s="8"/>
      <c r="N24" s="87" t="s">
        <v>189</v>
      </c>
      <c r="O24" s="10">
        <f>O23</f>
        <v>1</v>
      </c>
      <c r="P24" s="10">
        <v>12</v>
      </c>
      <c r="Q24" s="11" t="s">
        <v>495</v>
      </c>
      <c r="R24" s="11" t="str">
        <f>VLOOKUP(Q24,[1]Sheet1!C$3:D$87,2,0)</f>
        <v>110TON-Press 2</v>
      </c>
      <c r="S24" s="134">
        <f t="shared" si="0"/>
        <v>300</v>
      </c>
      <c r="Y24" s="50"/>
      <c r="Z24" s="145">
        <v>0.5</v>
      </c>
      <c r="AA24" s="50"/>
      <c r="AB24" s="50"/>
      <c r="AC24" s="50">
        <v>1</v>
      </c>
      <c r="AD24" s="118"/>
      <c r="AE24" s="119"/>
      <c r="AF24" s="119">
        <v>1</v>
      </c>
      <c r="AG24" s="119"/>
      <c r="AH24" s="119"/>
      <c r="AI24" s="119">
        <f t="shared" si="1"/>
        <v>300</v>
      </c>
      <c r="AJ24" s="119"/>
      <c r="AK24" s="119"/>
      <c r="AL24" s="119">
        <f t="shared" si="2"/>
        <v>300</v>
      </c>
      <c r="AM24" s="119"/>
      <c r="AN24" s="119"/>
      <c r="AO24" s="119">
        <f t="shared" si="3"/>
        <v>300</v>
      </c>
    </row>
    <row r="25" spans="1:41" ht="22.5" customHeight="1" x14ac:dyDescent="0.55000000000000004">
      <c r="A25" s="5"/>
      <c r="B25" s="52" t="s">
        <v>66</v>
      </c>
      <c r="C25" s="110"/>
      <c r="D25" s="71"/>
      <c r="E25" s="71"/>
      <c r="F25" s="71"/>
      <c r="G25" s="71"/>
      <c r="H25" s="71"/>
      <c r="I25" s="71"/>
      <c r="J25" s="71">
        <v>10034386</v>
      </c>
      <c r="K25" s="71"/>
      <c r="L25" s="111"/>
      <c r="M25" s="8"/>
      <c r="N25" s="87" t="s">
        <v>188</v>
      </c>
      <c r="O25" s="10">
        <f t="shared" ref="O25" si="6">O22</f>
        <v>1</v>
      </c>
      <c r="P25" s="10"/>
      <c r="Q25" s="11"/>
      <c r="R25" s="11" t="e">
        <f>VLOOKUP(Q25,[1]Sheet1!C$3:D$87,2,0)</f>
        <v>#N/A</v>
      </c>
      <c r="S25" s="134"/>
      <c r="Y25" s="50"/>
      <c r="Z25" s="50">
        <v>0.5</v>
      </c>
      <c r="AA25" s="50"/>
      <c r="AB25" s="50"/>
      <c r="AC25" s="50">
        <v>1</v>
      </c>
      <c r="AD25" s="118"/>
      <c r="AE25" s="119"/>
      <c r="AF25" s="119">
        <v>1</v>
      </c>
      <c r="AG25" s="119"/>
      <c r="AH25" s="119"/>
      <c r="AI25" s="119">
        <f t="shared" si="1"/>
        <v>0</v>
      </c>
      <c r="AJ25" s="119"/>
      <c r="AK25" s="119"/>
      <c r="AL25" s="119">
        <f t="shared" si="2"/>
        <v>0</v>
      </c>
      <c r="AM25" s="119"/>
      <c r="AN25" s="119"/>
      <c r="AO25" s="119">
        <f t="shared" si="3"/>
        <v>0</v>
      </c>
    </row>
    <row r="26" spans="1:41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132">
        <v>30023055</v>
      </c>
      <c r="J26" s="71"/>
      <c r="K26" s="71"/>
      <c r="L26" s="71"/>
      <c r="M26" s="8"/>
      <c r="N26" s="87" t="s">
        <v>187</v>
      </c>
      <c r="O26" s="10">
        <f>O23</f>
        <v>1</v>
      </c>
      <c r="P26" s="10">
        <v>18</v>
      </c>
      <c r="Q26" s="11" t="s">
        <v>496</v>
      </c>
      <c r="R26" s="11" t="str">
        <f>VLOOKUP(Q26,[1]Sheet1!C$3:D$87,2,0)</f>
        <v>AMADA-HM1003 7</v>
      </c>
      <c r="S26" s="134">
        <f t="shared" si="0"/>
        <v>200</v>
      </c>
      <c r="Y26" s="50"/>
      <c r="Z26" s="145">
        <v>0.5</v>
      </c>
      <c r="AA26" s="50"/>
      <c r="AB26" s="50"/>
      <c r="AC26" s="50">
        <v>1</v>
      </c>
      <c r="AD26" s="118"/>
      <c r="AE26" s="119"/>
      <c r="AF26" s="119">
        <v>1</v>
      </c>
      <c r="AG26" s="119"/>
      <c r="AH26" s="119"/>
      <c r="AI26" s="119">
        <f t="shared" si="1"/>
        <v>200</v>
      </c>
      <c r="AJ26" s="119"/>
      <c r="AK26" s="119"/>
      <c r="AL26" s="119">
        <f t="shared" si="2"/>
        <v>200</v>
      </c>
      <c r="AM26" s="119"/>
      <c r="AN26" s="119"/>
      <c r="AO26" s="119">
        <f t="shared" si="3"/>
        <v>200</v>
      </c>
    </row>
    <row r="27" spans="1:41" ht="22.5" customHeight="1" x14ac:dyDescent="0.55000000000000004">
      <c r="A27" s="5"/>
      <c r="B27" s="52" t="s">
        <v>66</v>
      </c>
      <c r="C27" s="110"/>
      <c r="D27" s="64"/>
      <c r="E27" s="64"/>
      <c r="F27" s="64"/>
      <c r="G27" s="64"/>
      <c r="H27" s="71"/>
      <c r="I27" s="71"/>
      <c r="J27" s="71">
        <v>10030768</v>
      </c>
      <c r="K27" s="71"/>
      <c r="L27" s="71"/>
      <c r="M27" s="8"/>
      <c r="N27" s="87" t="s">
        <v>185</v>
      </c>
      <c r="O27" s="10">
        <f>O26</f>
        <v>1</v>
      </c>
      <c r="P27" s="10"/>
      <c r="Q27" s="11"/>
      <c r="R27" s="11" t="e">
        <f>VLOOKUP(Q27,[1]Sheet1!C$3:D$87,2,0)</f>
        <v>#N/A</v>
      </c>
      <c r="S27" s="134"/>
      <c r="Y27" s="50"/>
      <c r="Z27" s="50">
        <v>0.5</v>
      </c>
      <c r="AA27" s="50"/>
      <c r="AB27" s="50"/>
      <c r="AC27" s="50">
        <v>1</v>
      </c>
      <c r="AD27" s="118"/>
      <c r="AE27" s="119"/>
      <c r="AF27" s="119">
        <v>1</v>
      </c>
      <c r="AG27" s="119"/>
      <c r="AH27" s="119"/>
      <c r="AI27" s="119">
        <f t="shared" si="1"/>
        <v>0</v>
      </c>
      <c r="AJ27" s="119"/>
      <c r="AK27" s="119"/>
      <c r="AL27" s="119">
        <f t="shared" si="2"/>
        <v>0</v>
      </c>
      <c r="AM27" s="119"/>
      <c r="AN27" s="119"/>
      <c r="AO27" s="119">
        <f t="shared" si="3"/>
        <v>0</v>
      </c>
    </row>
    <row r="28" spans="1:41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132">
        <v>30023062</v>
      </c>
      <c r="I28" s="71"/>
      <c r="J28" s="71"/>
      <c r="K28" s="111"/>
      <c r="L28" s="112"/>
      <c r="M28" s="8"/>
      <c r="N28" s="87" t="s">
        <v>193</v>
      </c>
      <c r="O28" s="10">
        <f>O18</f>
        <v>1</v>
      </c>
      <c r="P28" s="10">
        <v>50</v>
      </c>
      <c r="Q28" s="11" t="s">
        <v>494</v>
      </c>
      <c r="R28" s="11" t="str">
        <f>VLOOKUP(Q28,[1]Sheet1!C$3:D$87,2,0)</f>
        <v>Spot 50KVA 4</v>
      </c>
      <c r="S28" s="134">
        <f t="shared" si="0"/>
        <v>72</v>
      </c>
      <c r="Y28" s="50"/>
      <c r="Z28" s="50">
        <v>0.5</v>
      </c>
      <c r="AA28" s="50"/>
      <c r="AB28" s="50"/>
      <c r="AC28" s="50">
        <v>1</v>
      </c>
      <c r="AD28" s="118"/>
      <c r="AE28" s="119"/>
      <c r="AF28" s="119">
        <v>1</v>
      </c>
      <c r="AG28" s="119"/>
      <c r="AH28" s="119"/>
      <c r="AI28" s="119">
        <f t="shared" si="1"/>
        <v>72</v>
      </c>
      <c r="AJ28" s="119"/>
      <c r="AK28" s="119"/>
      <c r="AL28" s="119">
        <f t="shared" si="2"/>
        <v>72</v>
      </c>
      <c r="AM28" s="119"/>
      <c r="AN28" s="119"/>
      <c r="AO28" s="119">
        <f t="shared" si="3"/>
        <v>72</v>
      </c>
    </row>
    <row r="29" spans="1:41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132">
        <v>30023061</v>
      </c>
      <c r="J29" s="71"/>
      <c r="K29" s="111"/>
      <c r="L29" s="112"/>
      <c r="M29" s="8"/>
      <c r="N29" s="87" t="s">
        <v>192</v>
      </c>
      <c r="O29" s="10">
        <f>O28</f>
        <v>1</v>
      </c>
      <c r="P29" s="10">
        <v>12</v>
      </c>
      <c r="Q29" s="11" t="s">
        <v>495</v>
      </c>
      <c r="R29" s="11" t="str">
        <f>VLOOKUP(Q29,[1]Sheet1!C$3:D$87,2,0)</f>
        <v>110TON-Press 2</v>
      </c>
      <c r="S29" s="134">
        <f t="shared" si="0"/>
        <v>300</v>
      </c>
      <c r="Y29" s="50"/>
      <c r="Z29" s="145">
        <v>0.5</v>
      </c>
      <c r="AA29" s="50"/>
      <c r="AB29" s="50"/>
      <c r="AC29" s="50">
        <v>1</v>
      </c>
      <c r="AD29" s="118"/>
      <c r="AE29" s="119"/>
      <c r="AF29" s="119">
        <v>1</v>
      </c>
      <c r="AG29" s="119"/>
      <c r="AH29" s="119"/>
      <c r="AI29" s="119">
        <f t="shared" si="1"/>
        <v>300</v>
      </c>
      <c r="AJ29" s="119"/>
      <c r="AK29" s="119"/>
      <c r="AL29" s="119">
        <f t="shared" si="2"/>
        <v>300</v>
      </c>
      <c r="AM29" s="119"/>
      <c r="AN29" s="119"/>
      <c r="AO29" s="119">
        <f t="shared" si="3"/>
        <v>300</v>
      </c>
    </row>
    <row r="30" spans="1:41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71"/>
      <c r="I30" s="71"/>
      <c r="J30" s="71">
        <v>10034387</v>
      </c>
      <c r="K30" s="111"/>
      <c r="L30" s="112"/>
      <c r="M30" s="8"/>
      <c r="N30" s="87" t="s">
        <v>191</v>
      </c>
      <c r="O30" s="10">
        <f>O29</f>
        <v>1</v>
      </c>
      <c r="P30" s="10"/>
      <c r="Q30" s="11"/>
      <c r="R30" s="11" t="e">
        <f>VLOOKUP(Q30,[1]Sheet1!C$3:D$87,2,0)</f>
        <v>#N/A</v>
      </c>
      <c r="S30" s="134"/>
      <c r="Y30" s="50"/>
      <c r="Z30" s="50">
        <v>0.5</v>
      </c>
      <c r="AA30" s="50"/>
      <c r="AB30" s="50"/>
      <c r="AC30" s="50">
        <v>1</v>
      </c>
      <c r="AD30" s="118"/>
      <c r="AE30" s="119"/>
      <c r="AF30" s="119">
        <v>1</v>
      </c>
      <c r="AG30" s="119"/>
      <c r="AH30" s="119"/>
      <c r="AI30" s="119">
        <f t="shared" si="1"/>
        <v>0</v>
      </c>
      <c r="AJ30" s="119"/>
      <c r="AK30" s="119"/>
      <c r="AL30" s="119">
        <f t="shared" si="2"/>
        <v>0</v>
      </c>
      <c r="AM30" s="119"/>
      <c r="AN30" s="119"/>
      <c r="AO30" s="119">
        <f t="shared" si="3"/>
        <v>0</v>
      </c>
    </row>
    <row r="31" spans="1:41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132">
        <v>30023055</v>
      </c>
      <c r="J31" s="71"/>
      <c r="K31" s="71"/>
      <c r="L31" s="112"/>
      <c r="M31" s="8"/>
      <c r="N31" s="87" t="s">
        <v>187</v>
      </c>
      <c r="O31" s="10">
        <f>O28</f>
        <v>1</v>
      </c>
      <c r="P31" s="10">
        <v>18</v>
      </c>
      <c r="Q31" s="11" t="s">
        <v>72</v>
      </c>
      <c r="R31" s="11" t="e">
        <f>VLOOKUP(Q31,[1]Sheet1!C$3:D$87,2,0)</f>
        <v>#N/A</v>
      </c>
      <c r="S31" s="134">
        <f t="shared" si="0"/>
        <v>200</v>
      </c>
      <c r="Y31" s="50"/>
      <c r="Z31" s="50">
        <v>0.5</v>
      </c>
      <c r="AA31" s="50"/>
      <c r="AB31" s="50"/>
      <c r="AC31" s="50">
        <v>1</v>
      </c>
      <c r="AD31" s="118"/>
      <c r="AE31" s="119"/>
      <c r="AF31" s="119">
        <v>1</v>
      </c>
      <c r="AG31" s="119"/>
      <c r="AH31" s="119"/>
      <c r="AI31" s="119">
        <f t="shared" si="1"/>
        <v>200</v>
      </c>
      <c r="AJ31" s="119"/>
      <c r="AK31" s="119"/>
      <c r="AL31" s="119">
        <f t="shared" si="2"/>
        <v>200</v>
      </c>
      <c r="AM31" s="119"/>
      <c r="AN31" s="119"/>
      <c r="AO31" s="119">
        <f t="shared" si="3"/>
        <v>200</v>
      </c>
    </row>
    <row r="32" spans="1:41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>
        <v>10030768</v>
      </c>
      <c r="K32" s="71"/>
      <c r="L32" s="112"/>
      <c r="M32" s="8"/>
      <c r="N32" s="87" t="s">
        <v>185</v>
      </c>
      <c r="O32" s="10">
        <f>O31</f>
        <v>1</v>
      </c>
      <c r="P32" s="10"/>
      <c r="Q32" s="11"/>
      <c r="R32" s="11" t="e">
        <f>VLOOKUP(Q32,[1]Sheet1!C$3:D$87,2,0)</f>
        <v>#N/A</v>
      </c>
      <c r="S32" s="134"/>
      <c r="Y32" s="50"/>
      <c r="Z32" s="50">
        <v>0.5</v>
      </c>
      <c r="AA32" s="50"/>
      <c r="AB32" s="50"/>
      <c r="AC32" s="50">
        <v>1</v>
      </c>
      <c r="AD32" s="118"/>
      <c r="AE32" s="119"/>
      <c r="AF32" s="119">
        <v>1</v>
      </c>
      <c r="AG32" s="119"/>
      <c r="AH32" s="119"/>
      <c r="AI32" s="119">
        <f t="shared" si="1"/>
        <v>0</v>
      </c>
      <c r="AJ32" s="119"/>
      <c r="AK32" s="119"/>
      <c r="AL32" s="119">
        <f t="shared" si="2"/>
        <v>0</v>
      </c>
      <c r="AM32" s="119"/>
      <c r="AN32" s="119"/>
      <c r="AO32" s="119">
        <f t="shared" si="3"/>
        <v>0</v>
      </c>
    </row>
    <row r="33" spans="1:42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32">
        <v>30023063</v>
      </c>
      <c r="I33" s="71"/>
      <c r="J33" s="71"/>
      <c r="K33" s="111"/>
      <c r="L33" s="112"/>
      <c r="M33" s="8"/>
      <c r="N33" s="87" t="s">
        <v>196</v>
      </c>
      <c r="O33" s="10">
        <f>O18</f>
        <v>1</v>
      </c>
      <c r="P33" s="10">
        <v>12</v>
      </c>
      <c r="Q33" s="11" t="s">
        <v>85</v>
      </c>
      <c r="R33" s="11" t="str">
        <f>VLOOKUP(Q33,[1]Sheet1!C$3:D$87,2,0)</f>
        <v>110TON-Press 1</v>
      </c>
      <c r="S33" s="134">
        <f t="shared" si="0"/>
        <v>300</v>
      </c>
      <c r="Y33" s="50"/>
      <c r="Z33" s="145">
        <v>0.5</v>
      </c>
      <c r="AA33" s="50"/>
      <c r="AB33" s="50"/>
      <c r="AC33" s="50">
        <v>1</v>
      </c>
      <c r="AD33" s="118"/>
      <c r="AE33" s="119"/>
      <c r="AF33" s="119">
        <v>1</v>
      </c>
      <c r="AG33" s="119"/>
      <c r="AH33" s="119"/>
      <c r="AI33" s="119">
        <f t="shared" si="1"/>
        <v>300</v>
      </c>
      <c r="AJ33" s="119"/>
      <c r="AK33" s="119"/>
      <c r="AL33" s="119">
        <f t="shared" si="2"/>
        <v>300</v>
      </c>
      <c r="AM33" s="119"/>
      <c r="AN33" s="119"/>
      <c r="AO33" s="119">
        <f t="shared" si="3"/>
        <v>300</v>
      </c>
    </row>
    <row r="34" spans="1:42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11" t="e">
        <f>VLOOKUP(Q34,[1]Sheet1!C$3:D$87,2,0)</f>
        <v>#N/A</v>
      </c>
      <c r="S34" s="134"/>
      <c r="Y34" s="50"/>
      <c r="Z34" s="50">
        <v>0.5</v>
      </c>
      <c r="AA34" s="50"/>
      <c r="AB34" s="50"/>
      <c r="AC34" s="50">
        <v>1</v>
      </c>
      <c r="AD34" s="118"/>
      <c r="AE34" s="119"/>
      <c r="AF34" s="119">
        <v>1</v>
      </c>
      <c r="AG34" s="119"/>
      <c r="AH34" s="119"/>
      <c r="AI34" s="119">
        <f t="shared" si="1"/>
        <v>0</v>
      </c>
      <c r="AJ34" s="119"/>
      <c r="AK34" s="119"/>
      <c r="AL34" s="119">
        <f t="shared" si="2"/>
        <v>0</v>
      </c>
      <c r="AM34" s="119"/>
      <c r="AN34" s="119"/>
      <c r="AO34" s="119">
        <f t="shared" si="3"/>
        <v>0</v>
      </c>
    </row>
    <row r="35" spans="1:42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32">
        <v>30023064</v>
      </c>
      <c r="I35" s="71"/>
      <c r="J35" s="71"/>
      <c r="K35" s="71"/>
      <c r="L35" s="112"/>
      <c r="M35" s="8"/>
      <c r="N35" s="87" t="s">
        <v>197</v>
      </c>
      <c r="O35" s="10">
        <f>O18</f>
        <v>1</v>
      </c>
      <c r="P35" s="10">
        <v>12</v>
      </c>
      <c r="Q35" s="11" t="s">
        <v>85</v>
      </c>
      <c r="R35" s="11" t="str">
        <f>VLOOKUP(Q35,[1]Sheet1!C$3:D$87,2,0)</f>
        <v>110TON-Press 1</v>
      </c>
      <c r="S35" s="134">
        <f t="shared" si="0"/>
        <v>300</v>
      </c>
      <c r="Y35" s="50"/>
      <c r="Z35" s="145">
        <v>0.5</v>
      </c>
      <c r="AA35" s="50"/>
      <c r="AB35" s="50"/>
      <c r="AC35" s="50">
        <v>1</v>
      </c>
      <c r="AD35" s="118"/>
      <c r="AE35" s="119"/>
      <c r="AF35" s="119">
        <v>1</v>
      </c>
      <c r="AG35" s="119"/>
      <c r="AH35" s="119"/>
      <c r="AI35" s="119">
        <f t="shared" si="1"/>
        <v>300</v>
      </c>
      <c r="AJ35" s="119"/>
      <c r="AK35" s="119"/>
      <c r="AL35" s="119">
        <f t="shared" si="2"/>
        <v>300</v>
      </c>
      <c r="AM35" s="119"/>
      <c r="AN35" s="119"/>
      <c r="AO35" s="119">
        <f t="shared" si="3"/>
        <v>300</v>
      </c>
    </row>
    <row r="36" spans="1:42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11" t="e">
        <f>VLOOKUP(Q36,[1]Sheet1!C$3:D$87,2,0)</f>
        <v>#N/A</v>
      </c>
      <c r="S36" s="134"/>
      <c r="Y36" s="50"/>
      <c r="Z36" s="50">
        <v>0.5</v>
      </c>
      <c r="AA36" s="50"/>
      <c r="AB36" s="50"/>
      <c r="AC36" s="50">
        <v>1</v>
      </c>
      <c r="AD36" s="118"/>
      <c r="AE36" s="119"/>
      <c r="AF36" s="119">
        <v>1</v>
      </c>
      <c r="AG36" s="119"/>
      <c r="AH36" s="119"/>
      <c r="AI36" s="119">
        <f t="shared" si="1"/>
        <v>0</v>
      </c>
      <c r="AJ36" s="119"/>
      <c r="AK36" s="119"/>
      <c r="AL36" s="119">
        <f t="shared" si="2"/>
        <v>0</v>
      </c>
      <c r="AM36" s="119"/>
      <c r="AN36" s="119"/>
      <c r="AO36" s="119">
        <f t="shared" si="3"/>
        <v>0</v>
      </c>
    </row>
    <row r="37" spans="1:42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32">
        <v>30023050</v>
      </c>
      <c r="I37" s="71"/>
      <c r="J37" s="71"/>
      <c r="K37" s="71"/>
      <c r="L37" s="112"/>
      <c r="M37" s="8"/>
      <c r="N37" s="87" t="s">
        <v>199</v>
      </c>
      <c r="O37" s="10">
        <f>O18</f>
        <v>1</v>
      </c>
      <c r="P37" s="10">
        <v>36</v>
      </c>
      <c r="Q37" s="11" t="s">
        <v>496</v>
      </c>
      <c r="R37" s="11" t="str">
        <f>VLOOKUP(Q37,[1]Sheet1!C$3:D$87,2,0)</f>
        <v>AMADA-HM1003 7</v>
      </c>
      <c r="S37" s="134">
        <f t="shared" si="0"/>
        <v>100</v>
      </c>
      <c r="Y37" s="50"/>
      <c r="Z37" s="145">
        <v>0.5</v>
      </c>
      <c r="AA37" s="50"/>
      <c r="AB37" s="50"/>
      <c r="AC37" s="50">
        <v>1</v>
      </c>
      <c r="AD37" s="118"/>
      <c r="AE37" s="119"/>
      <c r="AF37" s="119">
        <v>1</v>
      </c>
      <c r="AG37" s="119"/>
      <c r="AH37" s="119"/>
      <c r="AI37" s="119">
        <f t="shared" si="1"/>
        <v>100</v>
      </c>
      <c r="AJ37" s="119"/>
      <c r="AK37" s="119"/>
      <c r="AL37" s="119">
        <f t="shared" si="2"/>
        <v>100</v>
      </c>
      <c r="AM37" s="119"/>
      <c r="AN37" s="119"/>
      <c r="AO37" s="119">
        <f t="shared" si="3"/>
        <v>100</v>
      </c>
    </row>
    <row r="38" spans="1:42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>
        <v>10034294</v>
      </c>
      <c r="J38" s="71"/>
      <c r="K38" s="71"/>
      <c r="L38" s="112"/>
      <c r="M38" s="8"/>
      <c r="N38" s="87" t="s">
        <v>198</v>
      </c>
      <c r="O38" s="10">
        <f>O37</f>
        <v>1</v>
      </c>
      <c r="P38" s="10"/>
      <c r="Q38" s="11"/>
      <c r="R38" s="11" t="e">
        <f>VLOOKUP(Q38,[1]Sheet1!C$3:D$87,2,0)</f>
        <v>#N/A</v>
      </c>
      <c r="S38" s="134"/>
      <c r="Y38" s="50"/>
      <c r="Z38" s="50">
        <v>1</v>
      </c>
      <c r="AA38" s="50"/>
      <c r="AB38" s="50"/>
      <c r="AC38" s="50">
        <v>1</v>
      </c>
      <c r="AD38" s="118"/>
      <c r="AE38" s="119"/>
      <c r="AF38" s="119">
        <v>1</v>
      </c>
      <c r="AG38" s="119"/>
      <c r="AH38" s="119"/>
      <c r="AI38" s="119">
        <f t="shared" si="1"/>
        <v>0</v>
      </c>
      <c r="AJ38" s="119"/>
      <c r="AK38" s="119"/>
      <c r="AL38" s="119">
        <f t="shared" si="2"/>
        <v>0</v>
      </c>
      <c r="AM38" s="119"/>
      <c r="AN38" s="119"/>
      <c r="AO38" s="119">
        <f t="shared" si="3"/>
        <v>0</v>
      </c>
    </row>
    <row r="39" spans="1:42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132">
        <v>30023053</v>
      </c>
      <c r="I39" s="71"/>
      <c r="J39" s="71"/>
      <c r="K39" s="64"/>
      <c r="L39" s="112"/>
      <c r="M39" s="8"/>
      <c r="N39" s="87" t="s">
        <v>202</v>
      </c>
      <c r="O39" s="10">
        <f>O18*2</f>
        <v>2</v>
      </c>
      <c r="P39" s="10">
        <v>32</v>
      </c>
      <c r="Q39" s="11" t="s">
        <v>73</v>
      </c>
      <c r="R39" s="11" t="str">
        <f>VLOOKUP(Q39,[1]Sheet1!C$3:D$87,2,0)</f>
        <v>Spot 50KVA 1</v>
      </c>
      <c r="S39" s="134">
        <f t="shared" si="0"/>
        <v>112.5</v>
      </c>
      <c r="Y39" s="50"/>
      <c r="Z39" s="50">
        <v>1</v>
      </c>
      <c r="AA39" s="50"/>
      <c r="AB39" s="50"/>
      <c r="AC39" s="50">
        <v>1</v>
      </c>
      <c r="AD39" s="118"/>
      <c r="AE39" s="119"/>
      <c r="AF39" s="119">
        <v>1</v>
      </c>
      <c r="AG39" s="119"/>
      <c r="AH39" s="119"/>
      <c r="AI39" s="119">
        <f t="shared" si="1"/>
        <v>112.5</v>
      </c>
      <c r="AJ39" s="119"/>
      <c r="AK39" s="119"/>
      <c r="AL39" s="119">
        <f t="shared" si="2"/>
        <v>112.5</v>
      </c>
      <c r="AM39" s="119"/>
      <c r="AN39" s="119"/>
      <c r="AO39" s="119">
        <f t="shared" si="3"/>
        <v>112.5</v>
      </c>
    </row>
    <row r="40" spans="1:42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71"/>
      <c r="I40" s="132">
        <v>30023052</v>
      </c>
      <c r="J40" s="71"/>
      <c r="K40" s="71"/>
      <c r="L40" s="112"/>
      <c r="M40" s="8"/>
      <c r="N40" s="87" t="s">
        <v>233</v>
      </c>
      <c r="O40" s="10">
        <f>O39</f>
        <v>2</v>
      </c>
      <c r="P40" s="10">
        <v>24</v>
      </c>
      <c r="Q40" s="11" t="s">
        <v>497</v>
      </c>
      <c r="R40" s="11" t="str">
        <f>VLOOKUP(Q40,[1]Sheet1!C$3:D$87,2,0)</f>
        <v>110TON-Press 6</v>
      </c>
      <c r="S40" s="134">
        <f>($AC$1/P40)/2</f>
        <v>75</v>
      </c>
      <c r="Y40" s="50"/>
      <c r="Z40" s="145">
        <v>0.5</v>
      </c>
      <c r="AA40" s="50"/>
      <c r="AB40" s="50"/>
      <c r="AC40" s="50">
        <v>1</v>
      </c>
      <c r="AD40" s="118"/>
      <c r="AE40" s="119"/>
      <c r="AF40" s="119">
        <v>1</v>
      </c>
      <c r="AG40" s="119"/>
      <c r="AH40" s="119"/>
      <c r="AI40" s="119">
        <f t="shared" si="1"/>
        <v>75</v>
      </c>
      <c r="AJ40" s="119"/>
      <c r="AK40" s="119"/>
      <c r="AL40" s="119">
        <f t="shared" si="2"/>
        <v>75</v>
      </c>
      <c r="AM40" s="119"/>
      <c r="AN40" s="119"/>
      <c r="AO40" s="119">
        <f t="shared" si="3"/>
        <v>75</v>
      </c>
    </row>
    <row r="41" spans="1:42" ht="22.5" customHeight="1" x14ac:dyDescent="0.55000000000000004">
      <c r="A41" s="5"/>
      <c r="B41" s="52"/>
      <c r="C41" s="110"/>
      <c r="D41" s="64"/>
      <c r="E41" s="64"/>
      <c r="F41" s="64"/>
      <c r="G41" s="64"/>
      <c r="H41" s="71"/>
      <c r="I41" s="129"/>
      <c r="J41" s="71"/>
      <c r="K41" s="71"/>
      <c r="L41" s="112"/>
      <c r="M41" s="8"/>
      <c r="N41" s="87"/>
      <c r="O41" s="10"/>
      <c r="P41" s="10"/>
      <c r="Q41" s="11" t="s">
        <v>498</v>
      </c>
      <c r="R41" s="11" t="str">
        <f>VLOOKUP(Q41,[1]Sheet1!C$3:D$87,2,0)</f>
        <v>110TON-Press 7</v>
      </c>
      <c r="S41" s="134">
        <f>S40/2</f>
        <v>37.5</v>
      </c>
      <c r="Y41" s="50"/>
      <c r="Z41" s="145">
        <v>0.5</v>
      </c>
      <c r="AA41" s="50"/>
      <c r="AB41" s="50"/>
      <c r="AC41" s="50">
        <v>1</v>
      </c>
      <c r="AD41" s="118"/>
      <c r="AE41" s="119"/>
      <c r="AF41" s="119">
        <v>1</v>
      </c>
      <c r="AG41" s="119"/>
      <c r="AH41" s="119"/>
      <c r="AI41" s="119">
        <f t="shared" si="1"/>
        <v>37.5</v>
      </c>
      <c r="AJ41" s="119"/>
      <c r="AK41" s="119"/>
      <c r="AL41" s="119">
        <f t="shared" si="2"/>
        <v>37.5</v>
      </c>
      <c r="AM41" s="119"/>
      <c r="AN41" s="119"/>
      <c r="AO41" s="119">
        <f t="shared" si="3"/>
        <v>37.5</v>
      </c>
    </row>
    <row r="42" spans="1:42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71">
        <v>10034298</v>
      </c>
      <c r="K42" s="71"/>
      <c r="L42" s="112"/>
      <c r="M42" s="8"/>
      <c r="N42" s="87" t="s">
        <v>200</v>
      </c>
      <c r="O42" s="10">
        <f>O40</f>
        <v>2</v>
      </c>
      <c r="P42" s="10"/>
      <c r="Q42" s="11"/>
      <c r="R42" s="11" t="e">
        <f>VLOOKUP(Q42,[1]Sheet1!C$3:D$87,2,0)</f>
        <v>#N/A</v>
      </c>
      <c r="S42" s="134"/>
      <c r="Y42" s="50"/>
      <c r="Z42" s="50">
        <v>1</v>
      </c>
      <c r="AA42" s="50"/>
      <c r="AB42" s="50"/>
      <c r="AC42" s="50">
        <v>1</v>
      </c>
      <c r="AD42" s="118"/>
      <c r="AE42" s="119"/>
      <c r="AF42" s="119">
        <v>1</v>
      </c>
      <c r="AG42" s="119"/>
      <c r="AH42" s="119"/>
      <c r="AI42" s="119">
        <f t="shared" si="1"/>
        <v>0</v>
      </c>
      <c r="AJ42" s="119"/>
      <c r="AK42" s="119"/>
      <c r="AL42" s="119">
        <f t="shared" si="2"/>
        <v>0</v>
      </c>
      <c r="AM42" s="119"/>
      <c r="AN42" s="119"/>
      <c r="AO42" s="119">
        <f t="shared" si="3"/>
        <v>0</v>
      </c>
    </row>
    <row r="43" spans="1:42" ht="22.5" customHeight="1" x14ac:dyDescent="0.55000000000000004">
      <c r="A43" s="5"/>
      <c r="B43" s="52" t="s">
        <v>66</v>
      </c>
      <c r="C43" s="110"/>
      <c r="D43" s="64"/>
      <c r="E43" s="64"/>
      <c r="F43" s="132">
        <v>30023054</v>
      </c>
      <c r="G43" s="71"/>
      <c r="H43" s="71"/>
      <c r="I43" s="71"/>
      <c r="J43" s="71"/>
      <c r="K43" s="71"/>
      <c r="L43" s="112"/>
      <c r="M43" s="8"/>
      <c r="N43" s="87" t="s">
        <v>234</v>
      </c>
      <c r="O43" s="10">
        <f>-O5</f>
        <v>-1</v>
      </c>
      <c r="P43" s="10">
        <v>12</v>
      </c>
      <c r="Q43" s="11" t="s">
        <v>499</v>
      </c>
      <c r="R43" s="11" t="str">
        <f>VLOOKUP(Q43,[1]Sheet1!C$3:D$87,2,0)</f>
        <v>110TON-Press 3</v>
      </c>
      <c r="S43" s="134">
        <f t="shared" si="0"/>
        <v>300</v>
      </c>
      <c r="Y43" s="50"/>
      <c r="Z43" s="145">
        <v>0.5</v>
      </c>
      <c r="AA43" s="50"/>
      <c r="AB43" s="50"/>
      <c r="AC43" s="50">
        <v>1</v>
      </c>
      <c r="AD43" s="118"/>
      <c r="AE43" s="119"/>
      <c r="AF43" s="119">
        <v>1</v>
      </c>
      <c r="AG43" s="119"/>
      <c r="AH43" s="119"/>
      <c r="AI43" s="119">
        <f t="shared" si="1"/>
        <v>300</v>
      </c>
      <c r="AJ43" s="119"/>
      <c r="AK43" s="119"/>
      <c r="AL43" s="119">
        <f t="shared" si="2"/>
        <v>300</v>
      </c>
      <c r="AM43" s="119"/>
      <c r="AN43" s="119"/>
      <c r="AO43" s="119">
        <f t="shared" si="3"/>
        <v>300</v>
      </c>
    </row>
    <row r="44" spans="1:42" ht="22.5" customHeight="1" x14ac:dyDescent="0.55000000000000004">
      <c r="A44" s="5"/>
      <c r="B44" s="52" t="s">
        <v>66</v>
      </c>
      <c r="C44" s="110"/>
      <c r="D44" s="64"/>
      <c r="E44" s="64"/>
      <c r="F44" s="71"/>
      <c r="G44" s="71">
        <v>10030772</v>
      </c>
      <c r="H44" s="71"/>
      <c r="I44" s="71"/>
      <c r="J44" s="71"/>
      <c r="K44" s="71"/>
      <c r="L44" s="112"/>
      <c r="M44" s="8"/>
      <c r="N44" s="87" t="s">
        <v>163</v>
      </c>
      <c r="O44" s="10">
        <f>O5</f>
        <v>1</v>
      </c>
      <c r="P44" s="10"/>
      <c r="Q44" s="11"/>
      <c r="R44" s="11" t="e">
        <f>VLOOKUP(Q44,[1]Sheet1!C$3:D$87,2,0)</f>
        <v>#N/A</v>
      </c>
      <c r="S44" s="134"/>
      <c r="Y44" s="50"/>
      <c r="Z44" s="50">
        <v>1</v>
      </c>
      <c r="AA44" s="50"/>
      <c r="AB44" s="50"/>
      <c r="AC44" s="50">
        <v>1</v>
      </c>
      <c r="AD44" s="118"/>
      <c r="AE44" s="119"/>
      <c r="AF44" s="119">
        <v>1</v>
      </c>
      <c r="AG44" s="119"/>
      <c r="AH44" s="119"/>
      <c r="AI44" s="119">
        <f t="shared" si="1"/>
        <v>0</v>
      </c>
      <c r="AJ44" s="119"/>
      <c r="AK44" s="119"/>
      <c r="AL44" s="119">
        <f t="shared" si="2"/>
        <v>0</v>
      </c>
      <c r="AM44" s="119"/>
      <c r="AN44" s="119"/>
      <c r="AO44" s="119">
        <f t="shared" si="3"/>
        <v>0</v>
      </c>
    </row>
    <row r="45" spans="1:42" ht="22.5" customHeight="1" x14ac:dyDescent="0.55000000000000004">
      <c r="A45" s="5"/>
      <c r="B45" s="52" t="s">
        <v>66</v>
      </c>
      <c r="C45" s="110"/>
      <c r="D45" s="71"/>
      <c r="E45" s="71"/>
      <c r="F45" s="71">
        <v>10011564</v>
      </c>
      <c r="G45" s="71"/>
      <c r="H45" s="71"/>
      <c r="I45" s="71"/>
      <c r="J45" s="71"/>
      <c r="K45" s="71"/>
      <c r="L45" s="112"/>
      <c r="M45" s="8"/>
      <c r="N45" s="87" t="s">
        <v>77</v>
      </c>
      <c r="O45" s="10">
        <v>0.02</v>
      </c>
      <c r="P45" s="10"/>
      <c r="Q45" s="11"/>
      <c r="R45" s="11" t="e">
        <f>VLOOKUP(Q45,[1]Sheet1!C$3:D$87,2,0)</f>
        <v>#N/A</v>
      </c>
      <c r="S45" s="134"/>
      <c r="Y45" s="50"/>
      <c r="Z45" s="50">
        <v>1</v>
      </c>
      <c r="AA45" s="50"/>
      <c r="AB45" s="50"/>
      <c r="AC45" s="50">
        <v>1</v>
      </c>
      <c r="AD45" s="118"/>
      <c r="AE45" s="119"/>
      <c r="AF45" s="119">
        <v>1</v>
      </c>
      <c r="AG45" s="119"/>
      <c r="AH45" s="119"/>
      <c r="AI45" s="119">
        <f t="shared" si="1"/>
        <v>0</v>
      </c>
      <c r="AJ45" s="119"/>
      <c r="AK45" s="119"/>
      <c r="AL45" s="119">
        <f t="shared" si="2"/>
        <v>0</v>
      </c>
      <c r="AM45" s="119"/>
      <c r="AN45" s="119"/>
      <c r="AO45" s="119">
        <f t="shared" si="3"/>
        <v>0</v>
      </c>
    </row>
    <row r="46" spans="1:42" ht="22.5" customHeight="1" x14ac:dyDescent="0.55000000000000004">
      <c r="A46" s="5"/>
      <c r="B46" s="52" t="s">
        <v>66</v>
      </c>
      <c r="C46" s="110"/>
      <c r="D46" s="71"/>
      <c r="E46" s="71"/>
      <c r="F46" s="71">
        <v>10025819</v>
      </c>
      <c r="G46" s="71"/>
      <c r="H46" s="71"/>
      <c r="I46" s="71"/>
      <c r="J46" s="71"/>
      <c r="K46" s="71"/>
      <c r="L46" s="112"/>
      <c r="M46" s="8"/>
      <c r="N46" s="87" t="s">
        <v>78</v>
      </c>
      <c r="O46" s="10">
        <v>1E-3</v>
      </c>
      <c r="P46" s="10"/>
      <c r="Q46" s="11"/>
      <c r="R46" s="11" t="e">
        <f>VLOOKUP(Q46,[1]Sheet1!C$3:D$87,2,0)</f>
        <v>#N/A</v>
      </c>
      <c r="S46" s="134"/>
      <c r="Y46" s="50"/>
      <c r="Z46" s="50">
        <v>1</v>
      </c>
      <c r="AA46" s="50"/>
      <c r="AB46" s="50"/>
      <c r="AC46" s="50">
        <v>1</v>
      </c>
      <c r="AD46" s="118"/>
      <c r="AE46" s="119"/>
      <c r="AF46" s="119">
        <v>1</v>
      </c>
      <c r="AG46" s="119"/>
      <c r="AH46" s="119"/>
      <c r="AI46" s="119">
        <f t="shared" si="1"/>
        <v>0</v>
      </c>
      <c r="AJ46" s="119"/>
      <c r="AK46" s="119"/>
      <c r="AL46" s="119">
        <f t="shared" si="2"/>
        <v>0</v>
      </c>
      <c r="AM46" s="119"/>
      <c r="AN46" s="119"/>
      <c r="AO46" s="119">
        <f t="shared" si="3"/>
        <v>0</v>
      </c>
    </row>
    <row r="47" spans="1:42" ht="22.5" customHeight="1" x14ac:dyDescent="0.55000000000000004">
      <c r="A47" s="5"/>
      <c r="B47" s="52" t="s">
        <v>66</v>
      </c>
      <c r="C47" s="110"/>
      <c r="D47" s="71"/>
      <c r="E47" s="71">
        <v>10034196</v>
      </c>
      <c r="F47" s="71"/>
      <c r="G47" s="71"/>
      <c r="H47" s="71"/>
      <c r="I47" s="64"/>
      <c r="J47" s="64"/>
      <c r="K47" s="71"/>
      <c r="L47" s="112"/>
      <c r="M47" s="8"/>
      <c r="N47" s="87" t="s">
        <v>231</v>
      </c>
      <c r="O47" s="10">
        <v>1.0320024724903705</v>
      </c>
      <c r="P47" s="10"/>
      <c r="Q47" s="10"/>
      <c r="R47" s="11" t="e">
        <f>VLOOKUP(Q47,[1]Sheet1!C$3:D$87,2,0)</f>
        <v>#N/A</v>
      </c>
      <c r="S47" s="134"/>
      <c r="Y47" s="50"/>
      <c r="Z47" s="50">
        <v>1</v>
      </c>
      <c r="AA47" s="50"/>
      <c r="AB47" s="50"/>
      <c r="AC47" s="50">
        <v>1</v>
      </c>
      <c r="AD47" s="118"/>
      <c r="AE47" s="119"/>
      <c r="AF47" s="119">
        <v>1</v>
      </c>
      <c r="AG47" s="119"/>
      <c r="AH47" s="119"/>
      <c r="AI47" s="119">
        <f t="shared" si="1"/>
        <v>0</v>
      </c>
      <c r="AJ47" s="119"/>
      <c r="AK47" s="119"/>
      <c r="AL47" s="119">
        <f t="shared" si="2"/>
        <v>0</v>
      </c>
      <c r="AM47" s="119"/>
      <c r="AN47" s="119"/>
      <c r="AO47" s="119">
        <f t="shared" si="3"/>
        <v>0</v>
      </c>
      <c r="AP47" s="119"/>
    </row>
    <row r="48" spans="1:42" ht="22.5" customHeight="1" x14ac:dyDescent="0.55000000000000004">
      <c r="A48" s="5"/>
      <c r="B48" s="52" t="s">
        <v>66</v>
      </c>
      <c r="C48" s="110"/>
      <c r="D48" s="71"/>
      <c r="E48" s="71">
        <v>10033352</v>
      </c>
      <c r="F48" s="71"/>
      <c r="G48" s="71"/>
      <c r="H48" s="71"/>
      <c r="I48" s="64"/>
      <c r="J48" s="64"/>
      <c r="K48" s="71"/>
      <c r="L48" s="112"/>
      <c r="M48" s="8"/>
      <c r="N48" s="87" t="s">
        <v>93</v>
      </c>
      <c r="O48" s="10">
        <v>27.782378334913883</v>
      </c>
      <c r="P48" s="10"/>
      <c r="Q48" s="10"/>
      <c r="R48" s="11" t="e">
        <f>VLOOKUP(Q48,[1]Sheet1!C$3:D$87,2,0)</f>
        <v>#N/A</v>
      </c>
      <c r="S48" s="134"/>
      <c r="Y48" s="50"/>
      <c r="Z48" s="50">
        <v>1</v>
      </c>
      <c r="AA48" s="50"/>
      <c r="AB48" s="50"/>
      <c r="AC48" s="50">
        <v>1</v>
      </c>
      <c r="AD48" s="118"/>
      <c r="AE48" s="119"/>
      <c r="AF48" s="119">
        <v>1</v>
      </c>
      <c r="AG48" s="119"/>
      <c r="AH48" s="119"/>
      <c r="AI48" s="119">
        <f t="shared" si="1"/>
        <v>0</v>
      </c>
      <c r="AJ48" s="119"/>
      <c r="AK48" s="119"/>
      <c r="AL48" s="119">
        <f t="shared" si="2"/>
        <v>0</v>
      </c>
      <c r="AM48" s="119"/>
      <c r="AN48" s="119"/>
      <c r="AO48" s="119">
        <f t="shared" si="3"/>
        <v>0</v>
      </c>
      <c r="AP48" s="119"/>
    </row>
    <row r="49" spans="1:42" ht="22.5" customHeight="1" x14ac:dyDescent="0.55000000000000004">
      <c r="A49" s="5"/>
      <c r="B49" s="52" t="s">
        <v>66</v>
      </c>
      <c r="C49" s="110"/>
      <c r="D49" s="71"/>
      <c r="E49" s="71">
        <v>10033353</v>
      </c>
      <c r="F49" s="71"/>
      <c r="G49" s="71"/>
      <c r="H49" s="71"/>
      <c r="I49" s="64"/>
      <c r="J49" s="64"/>
      <c r="K49" s="71"/>
      <c r="L49" s="112"/>
      <c r="M49" s="8"/>
      <c r="N49" s="87" t="s">
        <v>94</v>
      </c>
      <c r="O49" s="10">
        <v>1.7256135611747752</v>
      </c>
      <c r="P49" s="10"/>
      <c r="Q49" s="10"/>
      <c r="R49" s="11" t="e">
        <f>VLOOKUP(Q49,[1]Sheet1!C$3:D$87,2,0)</f>
        <v>#N/A</v>
      </c>
      <c r="S49" s="134"/>
      <c r="Y49" s="50"/>
      <c r="Z49" s="50">
        <v>1</v>
      </c>
      <c r="AA49" s="50"/>
      <c r="AB49" s="50"/>
      <c r="AC49" s="50">
        <v>1</v>
      </c>
      <c r="AD49" s="118"/>
      <c r="AE49" s="119"/>
      <c r="AF49" s="119">
        <v>1</v>
      </c>
      <c r="AG49" s="119"/>
      <c r="AH49" s="119"/>
      <c r="AI49" s="119">
        <f t="shared" si="1"/>
        <v>0</v>
      </c>
      <c r="AJ49" s="119"/>
      <c r="AK49" s="119"/>
      <c r="AL49" s="119">
        <f t="shared" si="2"/>
        <v>0</v>
      </c>
      <c r="AM49" s="119"/>
      <c r="AN49" s="119"/>
      <c r="AO49" s="119">
        <f t="shared" si="3"/>
        <v>0</v>
      </c>
      <c r="AP49" s="119"/>
    </row>
    <row r="50" spans="1:42" ht="22.5" customHeight="1" x14ac:dyDescent="0.55000000000000004">
      <c r="A50" s="5"/>
      <c r="B50" s="52" t="s">
        <v>66</v>
      </c>
      <c r="C50" s="110"/>
      <c r="D50" s="71"/>
      <c r="E50" s="71">
        <v>10033354</v>
      </c>
      <c r="F50" s="71"/>
      <c r="G50" s="71"/>
      <c r="H50" s="71"/>
      <c r="I50" s="64"/>
      <c r="J50" s="64"/>
      <c r="K50" s="71"/>
      <c r="L50" s="112"/>
      <c r="M50" s="8"/>
      <c r="N50" s="87" t="s">
        <v>95</v>
      </c>
      <c r="O50" s="10">
        <v>0.56082440738180206</v>
      </c>
      <c r="P50" s="10"/>
      <c r="Q50" s="10"/>
      <c r="R50" s="11" t="e">
        <f>VLOOKUP(Q50,[1]Sheet1!C$3:D$87,2,0)</f>
        <v>#N/A</v>
      </c>
      <c r="S50" s="134"/>
      <c r="Y50" s="50"/>
      <c r="Z50" s="50">
        <v>1</v>
      </c>
      <c r="AA50" s="50"/>
      <c r="AB50" s="50"/>
      <c r="AC50" s="50">
        <v>1</v>
      </c>
      <c r="AD50" s="118"/>
      <c r="AE50" s="119"/>
      <c r="AF50" s="119">
        <v>1</v>
      </c>
      <c r="AG50" s="119"/>
      <c r="AH50" s="119"/>
      <c r="AI50" s="119">
        <f t="shared" si="1"/>
        <v>0</v>
      </c>
      <c r="AJ50" s="119"/>
      <c r="AK50" s="119"/>
      <c r="AL50" s="119">
        <f t="shared" si="2"/>
        <v>0</v>
      </c>
      <c r="AM50" s="119"/>
      <c r="AN50" s="119"/>
      <c r="AO50" s="119">
        <f t="shared" si="3"/>
        <v>0</v>
      </c>
      <c r="AP50" s="119"/>
    </row>
    <row r="51" spans="1:42" ht="22.5" customHeight="1" x14ac:dyDescent="0.55000000000000004">
      <c r="A51" s="5"/>
      <c r="B51" s="52" t="s">
        <v>66</v>
      </c>
      <c r="C51" s="110"/>
      <c r="D51" s="71"/>
      <c r="E51" s="71">
        <v>10033355</v>
      </c>
      <c r="F51" s="71"/>
      <c r="G51" s="71"/>
      <c r="H51" s="71"/>
      <c r="I51" s="64"/>
      <c r="J51" s="64"/>
      <c r="K51" s="71"/>
      <c r="L51" s="112"/>
      <c r="M51" s="8"/>
      <c r="N51" s="87" t="s">
        <v>96</v>
      </c>
      <c r="O51" s="10">
        <v>41.727492926157545</v>
      </c>
      <c r="P51" s="10"/>
      <c r="Q51" s="10"/>
      <c r="R51" s="11" t="e">
        <f>VLOOKUP(Q51,[1]Sheet1!C$3:D$87,2,0)</f>
        <v>#N/A</v>
      </c>
      <c r="S51" s="134"/>
      <c r="Y51" s="50"/>
      <c r="Z51" s="50">
        <v>1</v>
      </c>
      <c r="AA51" s="50"/>
      <c r="AB51" s="50"/>
      <c r="AC51" s="50">
        <v>1</v>
      </c>
      <c r="AD51" s="118"/>
      <c r="AE51" s="119"/>
      <c r="AF51" s="119">
        <v>1</v>
      </c>
      <c r="AG51" s="119"/>
      <c r="AH51" s="119"/>
      <c r="AI51" s="119">
        <f t="shared" si="1"/>
        <v>0</v>
      </c>
      <c r="AJ51" s="119"/>
      <c r="AK51" s="119"/>
      <c r="AL51" s="119">
        <f t="shared" si="2"/>
        <v>0</v>
      </c>
      <c r="AM51" s="119"/>
      <c r="AN51" s="119"/>
      <c r="AO51" s="119">
        <f t="shared" si="3"/>
        <v>0</v>
      </c>
      <c r="AP51" s="119"/>
    </row>
    <row r="52" spans="1:42" ht="22.5" customHeight="1" x14ac:dyDescent="0.55000000000000004">
      <c r="A52" s="5"/>
      <c r="B52" s="52" t="s">
        <v>66</v>
      </c>
      <c r="C52" s="110"/>
      <c r="D52" s="71"/>
      <c r="E52" s="71">
        <v>10033356</v>
      </c>
      <c r="F52" s="71"/>
      <c r="G52" s="71"/>
      <c r="H52" s="71"/>
      <c r="I52" s="64"/>
      <c r="J52" s="64"/>
      <c r="K52" s="71"/>
      <c r="L52" s="112"/>
      <c r="M52" s="8"/>
      <c r="N52" s="87" t="s">
        <v>97</v>
      </c>
      <c r="O52" s="10">
        <v>3.4512271223495503</v>
      </c>
      <c r="P52" s="10"/>
      <c r="Q52" s="10"/>
      <c r="R52" s="11" t="e">
        <f>VLOOKUP(Q52,[1]Sheet1!C$3:D$87,2,0)</f>
        <v>#N/A</v>
      </c>
      <c r="S52" s="134"/>
      <c r="Y52" s="50"/>
      <c r="Z52" s="50">
        <v>1</v>
      </c>
      <c r="AA52" s="50"/>
      <c r="AB52" s="50"/>
      <c r="AC52" s="50">
        <v>1</v>
      </c>
      <c r="AD52" s="118"/>
      <c r="AE52" s="119"/>
      <c r="AF52" s="119">
        <v>1</v>
      </c>
      <c r="AG52" s="119"/>
      <c r="AH52" s="119"/>
      <c r="AI52" s="119">
        <f t="shared" si="1"/>
        <v>0</v>
      </c>
      <c r="AJ52" s="119"/>
      <c r="AK52" s="119"/>
      <c r="AL52" s="119">
        <f t="shared" si="2"/>
        <v>0</v>
      </c>
      <c r="AM52" s="119"/>
      <c r="AN52" s="119"/>
      <c r="AO52" s="119">
        <f t="shared" si="3"/>
        <v>0</v>
      </c>
      <c r="AP52" s="119"/>
    </row>
    <row r="53" spans="1:42" ht="22.5" customHeight="1" x14ac:dyDescent="0.55000000000000004">
      <c r="A53" s="5"/>
      <c r="B53" s="52" t="s">
        <v>66</v>
      </c>
      <c r="C53" s="110"/>
      <c r="D53" s="71"/>
      <c r="E53" s="71">
        <v>10033357</v>
      </c>
      <c r="F53" s="71"/>
      <c r="G53" s="71"/>
      <c r="H53" s="71"/>
      <c r="I53" s="64"/>
      <c r="J53" s="64"/>
      <c r="K53" s="71"/>
      <c r="L53" s="112"/>
      <c r="M53" s="8"/>
      <c r="N53" s="87" t="s">
        <v>98</v>
      </c>
      <c r="O53" s="10">
        <v>2.8904027149677489</v>
      </c>
      <c r="P53" s="10"/>
      <c r="Q53" s="10"/>
      <c r="R53" s="11" t="e">
        <f>VLOOKUP(Q53,[1]Sheet1!C$3:D$87,2,0)</f>
        <v>#N/A</v>
      </c>
      <c r="S53" s="134"/>
      <c r="Y53" s="50"/>
      <c r="Z53" s="50">
        <v>1</v>
      </c>
      <c r="AA53" s="50"/>
      <c r="AB53" s="50"/>
      <c r="AC53" s="50">
        <v>1</v>
      </c>
      <c r="AD53" s="118"/>
      <c r="AE53" s="119"/>
      <c r="AF53" s="119">
        <v>1</v>
      </c>
      <c r="AG53" s="119"/>
      <c r="AH53" s="119"/>
      <c r="AI53" s="119">
        <f t="shared" si="1"/>
        <v>0</v>
      </c>
      <c r="AJ53" s="119"/>
      <c r="AK53" s="119"/>
      <c r="AL53" s="119">
        <f t="shared" si="2"/>
        <v>0</v>
      </c>
      <c r="AM53" s="119"/>
      <c r="AN53" s="119"/>
      <c r="AO53" s="119">
        <f t="shared" si="3"/>
        <v>0</v>
      </c>
      <c r="AP53" s="119"/>
    </row>
    <row r="54" spans="1:42" ht="22.5" customHeight="1" x14ac:dyDescent="0.55000000000000004">
      <c r="A54" s="5"/>
      <c r="B54" s="52" t="s">
        <v>66</v>
      </c>
      <c r="C54" s="110"/>
      <c r="D54" s="132">
        <v>30022139</v>
      </c>
      <c r="E54" s="71"/>
      <c r="F54" s="71"/>
      <c r="G54" s="71"/>
      <c r="H54" s="111"/>
      <c r="I54" s="71"/>
      <c r="J54" s="71"/>
      <c r="K54" s="71"/>
      <c r="L54" s="112"/>
      <c r="M54" s="8"/>
      <c r="N54" s="87" t="s">
        <v>203</v>
      </c>
      <c r="O54" s="10">
        <f>O3*4</f>
        <v>4</v>
      </c>
      <c r="P54" s="10">
        <v>22.5</v>
      </c>
      <c r="Q54" s="11" t="s">
        <v>75</v>
      </c>
      <c r="R54" s="11" t="str">
        <f>VLOOKUP(Q54,[1]Sheet1!C$3:D$87,2,0)</f>
        <v>Paint B9</v>
      </c>
      <c r="S54" s="134">
        <f t="shared" si="0"/>
        <v>160</v>
      </c>
      <c r="Y54" s="50"/>
      <c r="Z54" s="50">
        <v>17</v>
      </c>
      <c r="AA54" s="50"/>
      <c r="AB54" s="50"/>
      <c r="AC54" s="50">
        <v>1</v>
      </c>
      <c r="AD54" s="118"/>
      <c r="AE54" s="119"/>
      <c r="AF54" s="119">
        <v>1</v>
      </c>
      <c r="AG54" s="119"/>
      <c r="AH54" s="119"/>
      <c r="AI54" s="119">
        <f t="shared" si="1"/>
        <v>160</v>
      </c>
      <c r="AJ54" s="119"/>
      <c r="AK54" s="119"/>
      <c r="AL54" s="119">
        <f t="shared" si="2"/>
        <v>160</v>
      </c>
      <c r="AM54" s="119"/>
      <c r="AN54" s="119"/>
      <c r="AO54" s="119">
        <f t="shared" si="3"/>
        <v>160</v>
      </c>
    </row>
    <row r="55" spans="1:42" ht="22.5" customHeight="1" x14ac:dyDescent="0.55000000000000004">
      <c r="A55" s="5"/>
      <c r="B55" s="52" t="s">
        <v>66</v>
      </c>
      <c r="C55" s="110"/>
      <c r="D55" s="71"/>
      <c r="E55" s="132">
        <v>30022140</v>
      </c>
      <c r="F55" s="71"/>
      <c r="G55" s="71"/>
      <c r="H55" s="71"/>
      <c r="I55" s="71"/>
      <c r="J55" s="71"/>
      <c r="K55" s="71"/>
      <c r="L55" s="112"/>
      <c r="M55" s="8"/>
      <c r="N55" s="87" t="s">
        <v>204</v>
      </c>
      <c r="O55" s="10">
        <f>O54</f>
        <v>4</v>
      </c>
      <c r="P55" s="10">
        <v>55</v>
      </c>
      <c r="Q55" s="11" t="s">
        <v>500</v>
      </c>
      <c r="R55" s="11" t="str">
        <f>VLOOKUP(Q55,[1]Sheet1!C$3:D$87,2,0)</f>
        <v>Spot 35KVA 1</v>
      </c>
      <c r="S55" s="134">
        <f t="shared" si="0"/>
        <v>65.454545454545453</v>
      </c>
      <c r="Y55" s="50"/>
      <c r="Z55" s="50">
        <v>4</v>
      </c>
      <c r="AA55" s="50"/>
      <c r="AB55" s="50"/>
      <c r="AC55" s="50">
        <v>1</v>
      </c>
      <c r="AD55" s="118"/>
      <c r="AE55" s="119"/>
      <c r="AF55" s="119">
        <v>1</v>
      </c>
      <c r="AG55" s="119"/>
      <c r="AH55" s="119"/>
      <c r="AI55" s="119">
        <f t="shared" si="1"/>
        <v>65.454545454545453</v>
      </c>
      <c r="AJ55" s="119"/>
      <c r="AK55" s="119"/>
      <c r="AL55" s="119">
        <f t="shared" si="2"/>
        <v>65.454545454545453</v>
      </c>
      <c r="AM55" s="119"/>
      <c r="AN55" s="119"/>
      <c r="AO55" s="119">
        <f t="shared" si="3"/>
        <v>65.454545454545453</v>
      </c>
    </row>
    <row r="56" spans="1:42" ht="22.5" customHeight="1" x14ac:dyDescent="0.55000000000000004">
      <c r="A56" s="5"/>
      <c r="B56" s="52"/>
      <c r="C56" s="110"/>
      <c r="D56" s="71"/>
      <c r="E56" s="71"/>
      <c r="F56" s="71"/>
      <c r="G56" s="71"/>
      <c r="H56" s="71"/>
      <c r="I56" s="71"/>
      <c r="J56" s="71"/>
      <c r="K56" s="71"/>
      <c r="L56" s="112"/>
      <c r="M56" s="8"/>
      <c r="N56" s="87"/>
      <c r="O56" s="10"/>
      <c r="P56" s="10">
        <v>55</v>
      </c>
      <c r="Q56" s="11" t="s">
        <v>501</v>
      </c>
      <c r="R56" s="11" t="str">
        <f>VLOOKUP(Q56,[1]Sheet1!C$3:D$87,2,0)</f>
        <v>Spot 35KVA 2</v>
      </c>
      <c r="S56" s="134">
        <f t="shared" si="0"/>
        <v>65.454545454545453</v>
      </c>
      <c r="Y56" s="50"/>
      <c r="Z56" s="50">
        <v>4</v>
      </c>
      <c r="AA56" s="50"/>
      <c r="AB56" s="50"/>
      <c r="AC56" s="50">
        <v>1</v>
      </c>
      <c r="AD56" s="118"/>
      <c r="AE56" s="119"/>
      <c r="AF56" s="119">
        <v>1</v>
      </c>
      <c r="AG56" s="119"/>
      <c r="AH56" s="119"/>
      <c r="AI56" s="119">
        <f t="shared" si="1"/>
        <v>65.454545454545453</v>
      </c>
      <c r="AJ56" s="119"/>
      <c r="AK56" s="119"/>
      <c r="AL56" s="119">
        <f t="shared" si="2"/>
        <v>65.454545454545453</v>
      </c>
      <c r="AM56" s="119"/>
      <c r="AN56" s="119"/>
      <c r="AO56" s="119">
        <f t="shared" si="3"/>
        <v>65.454545454545453</v>
      </c>
    </row>
    <row r="57" spans="1:42" ht="22.5" customHeight="1" x14ac:dyDescent="0.55000000000000004">
      <c r="A57" s="5"/>
      <c r="B57" s="52" t="s">
        <v>66</v>
      </c>
      <c r="C57" s="110"/>
      <c r="D57" s="71"/>
      <c r="E57" s="71"/>
      <c r="F57" s="132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>O55</f>
        <v>4</v>
      </c>
      <c r="P57" s="10">
        <v>36</v>
      </c>
      <c r="Q57" s="11" t="s">
        <v>510</v>
      </c>
      <c r="R57" s="11" t="str">
        <f>VLOOKUP(Q57,[1]Sheet1!C$3:D$87,2,0)</f>
        <v>AMADA-HM1003 1</v>
      </c>
      <c r="S57" s="134">
        <f t="shared" si="0"/>
        <v>100</v>
      </c>
      <c r="Y57" s="50"/>
      <c r="Z57" s="145">
        <v>0.5</v>
      </c>
      <c r="AA57" s="50"/>
      <c r="AB57" s="50"/>
      <c r="AC57" s="50">
        <v>1</v>
      </c>
      <c r="AD57" s="118"/>
      <c r="AE57" s="119"/>
      <c r="AF57" s="119">
        <v>1</v>
      </c>
      <c r="AG57" s="119"/>
      <c r="AH57" s="119"/>
      <c r="AI57" s="119">
        <f t="shared" si="1"/>
        <v>100</v>
      </c>
      <c r="AJ57" s="119"/>
      <c r="AK57" s="119"/>
      <c r="AL57" s="119">
        <f t="shared" si="2"/>
        <v>100</v>
      </c>
      <c r="AM57" s="119"/>
      <c r="AN57" s="119"/>
      <c r="AO57" s="119">
        <f t="shared" si="3"/>
        <v>100</v>
      </c>
    </row>
    <row r="58" spans="1:42" ht="22.5" customHeight="1" x14ac:dyDescent="0.55000000000000004">
      <c r="A58" s="5"/>
      <c r="B58" s="52" t="s">
        <v>66</v>
      </c>
      <c r="C58" s="110"/>
      <c r="D58" s="71"/>
      <c r="E58" s="71"/>
      <c r="F58" s="71"/>
      <c r="G58" s="132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ref="O58" si="7">O57</f>
        <v>4</v>
      </c>
      <c r="P58" s="10">
        <f>72/2</f>
        <v>36</v>
      </c>
      <c r="Q58" s="140" t="s">
        <v>516</v>
      </c>
      <c r="R58" s="11" t="s">
        <v>463</v>
      </c>
      <c r="S58" s="134">
        <f t="shared" si="0"/>
        <v>100</v>
      </c>
      <c r="Y58" s="141" t="s">
        <v>504</v>
      </c>
      <c r="Z58" s="50">
        <v>1</v>
      </c>
      <c r="AA58" s="50"/>
      <c r="AB58" s="50"/>
      <c r="AC58" s="50">
        <v>1</v>
      </c>
      <c r="AD58" s="118"/>
      <c r="AE58" s="119"/>
      <c r="AF58" s="119">
        <v>1</v>
      </c>
      <c r="AG58" s="119"/>
      <c r="AH58" s="119"/>
      <c r="AI58" s="119">
        <f t="shared" si="1"/>
        <v>100</v>
      </c>
      <c r="AJ58" s="119"/>
      <c r="AK58" s="119"/>
      <c r="AL58" s="119">
        <f t="shared" si="2"/>
        <v>100</v>
      </c>
      <c r="AM58" s="119"/>
      <c r="AN58" s="119"/>
      <c r="AO58" s="119">
        <f t="shared" si="3"/>
        <v>100</v>
      </c>
    </row>
    <row r="59" spans="1:42" ht="22.5" customHeight="1" x14ac:dyDescent="0.55000000000000004">
      <c r="A59" s="5"/>
      <c r="B59" s="52"/>
      <c r="C59" s="110"/>
      <c r="D59" s="71"/>
      <c r="E59" s="71"/>
      <c r="F59" s="71"/>
      <c r="G59" s="129"/>
      <c r="H59" s="71"/>
      <c r="I59" s="71"/>
      <c r="J59" s="71"/>
      <c r="K59" s="71"/>
      <c r="L59" s="112"/>
      <c r="M59" s="8"/>
      <c r="N59" s="87"/>
      <c r="O59" s="10"/>
      <c r="P59" s="10">
        <f>72/2</f>
        <v>36</v>
      </c>
      <c r="Q59" s="140" t="s">
        <v>517</v>
      </c>
      <c r="R59" s="11" t="s">
        <v>464</v>
      </c>
      <c r="S59" s="134">
        <f t="shared" si="0"/>
        <v>100</v>
      </c>
      <c r="Y59" s="141" t="s">
        <v>505</v>
      </c>
      <c r="Z59" s="50">
        <v>1</v>
      </c>
      <c r="AA59" s="50"/>
      <c r="AB59" s="50"/>
      <c r="AC59" s="50">
        <v>1</v>
      </c>
      <c r="AD59" s="118"/>
      <c r="AE59" s="119"/>
      <c r="AF59" s="119">
        <v>1</v>
      </c>
      <c r="AG59" s="119"/>
      <c r="AH59" s="119"/>
      <c r="AI59" s="119">
        <f t="shared" si="1"/>
        <v>100</v>
      </c>
      <c r="AJ59" s="119"/>
      <c r="AK59" s="119"/>
      <c r="AL59" s="119">
        <f t="shared" si="2"/>
        <v>100</v>
      </c>
      <c r="AM59" s="119"/>
      <c r="AN59" s="119"/>
      <c r="AO59" s="119">
        <f t="shared" si="3"/>
        <v>100</v>
      </c>
    </row>
    <row r="60" spans="1:42" ht="22.5" customHeight="1" x14ac:dyDescent="0.55000000000000004">
      <c r="A60" s="5"/>
      <c r="B60" s="52" t="s">
        <v>66</v>
      </c>
      <c r="C60" s="110"/>
      <c r="D60" s="71"/>
      <c r="E60" s="71"/>
      <c r="F60" s="71"/>
      <c r="G60" s="71"/>
      <c r="H60" s="71">
        <v>10030773</v>
      </c>
      <c r="I60" s="71"/>
      <c r="J60" s="71"/>
      <c r="K60" s="71"/>
      <c r="L60" s="112"/>
      <c r="M60" s="8"/>
      <c r="N60" s="87" t="s">
        <v>115</v>
      </c>
      <c r="O60" s="10">
        <f>O58</f>
        <v>4</v>
      </c>
      <c r="P60" s="10"/>
      <c r="Q60" s="11" t="s">
        <v>516</v>
      </c>
      <c r="R60" s="11" t="s">
        <v>463</v>
      </c>
      <c r="S60" s="134"/>
      <c r="Y60" s="50"/>
      <c r="Z60" s="50">
        <v>1</v>
      </c>
      <c r="AA60" s="50"/>
      <c r="AB60" s="50"/>
      <c r="AC60" s="50">
        <v>1</v>
      </c>
      <c r="AD60" s="118"/>
      <c r="AE60" s="119"/>
      <c r="AF60" s="119">
        <v>1</v>
      </c>
      <c r="AG60" s="119"/>
      <c r="AH60" s="119"/>
      <c r="AI60" s="119">
        <f t="shared" si="1"/>
        <v>0</v>
      </c>
      <c r="AJ60" s="119"/>
      <c r="AK60" s="119"/>
      <c r="AL60" s="119">
        <f t="shared" si="2"/>
        <v>0</v>
      </c>
      <c r="AM60" s="119"/>
      <c r="AN60" s="119"/>
      <c r="AO60" s="119">
        <f t="shared" si="3"/>
        <v>0</v>
      </c>
    </row>
    <row r="61" spans="1:42" ht="22.5" customHeight="1" x14ac:dyDescent="0.55000000000000004">
      <c r="A61" s="5"/>
      <c r="B61" s="52" t="s">
        <v>66</v>
      </c>
      <c r="C61" s="110"/>
      <c r="D61" s="64"/>
      <c r="E61" s="64"/>
      <c r="F61" s="132">
        <v>30023039</v>
      </c>
      <c r="G61" s="71"/>
      <c r="H61" s="71"/>
      <c r="I61" s="64"/>
      <c r="J61" s="71"/>
      <c r="K61" s="71"/>
      <c r="L61" s="112"/>
      <c r="M61" s="8"/>
      <c r="N61" s="87" t="s">
        <v>114</v>
      </c>
      <c r="O61" s="10">
        <f>O54</f>
        <v>4</v>
      </c>
      <c r="P61" s="10">
        <v>9</v>
      </c>
      <c r="Q61" s="11" t="s">
        <v>516</v>
      </c>
      <c r="R61" s="11" t="s">
        <v>463</v>
      </c>
      <c r="S61" s="134">
        <f t="shared" si="0"/>
        <v>400</v>
      </c>
      <c r="Y61" s="50"/>
      <c r="Z61" s="50">
        <v>1</v>
      </c>
      <c r="AA61" s="50"/>
      <c r="AB61" s="50"/>
      <c r="AC61" s="50">
        <v>1</v>
      </c>
      <c r="AD61" s="118"/>
      <c r="AE61" s="119"/>
      <c r="AF61" s="119">
        <v>1</v>
      </c>
      <c r="AG61" s="119"/>
      <c r="AH61" s="119"/>
      <c r="AI61" s="119">
        <f t="shared" si="1"/>
        <v>400</v>
      </c>
      <c r="AJ61" s="119"/>
      <c r="AK61" s="119"/>
      <c r="AL61" s="119">
        <f t="shared" si="2"/>
        <v>400</v>
      </c>
      <c r="AM61" s="119"/>
      <c r="AN61" s="119"/>
      <c r="AO61" s="119">
        <f t="shared" si="3"/>
        <v>400</v>
      </c>
    </row>
    <row r="62" spans="1:42" ht="22.5" customHeight="1" x14ac:dyDescent="0.55000000000000004">
      <c r="A62" s="5"/>
      <c r="B62" s="52" t="s">
        <v>66</v>
      </c>
      <c r="C62" s="110"/>
      <c r="D62" s="64"/>
      <c r="E62" s="64"/>
      <c r="F62" s="71"/>
      <c r="G62" s="132">
        <v>30023040</v>
      </c>
      <c r="H62" s="71"/>
      <c r="I62" s="64"/>
      <c r="J62" s="71"/>
      <c r="K62" s="71"/>
      <c r="L62" s="112"/>
      <c r="M62" s="8"/>
      <c r="N62" s="87" t="s">
        <v>113</v>
      </c>
      <c r="O62" s="10">
        <f>O61</f>
        <v>4</v>
      </c>
      <c r="P62" s="10">
        <v>12</v>
      </c>
      <c r="Q62" s="11" t="s">
        <v>516</v>
      </c>
      <c r="R62" s="11" t="s">
        <v>463</v>
      </c>
      <c r="S62" s="134">
        <f t="shared" si="0"/>
        <v>300</v>
      </c>
      <c r="Y62" s="50"/>
      <c r="Z62" s="50">
        <v>1</v>
      </c>
      <c r="AA62" s="50"/>
      <c r="AB62" s="50"/>
      <c r="AC62" s="50">
        <v>1</v>
      </c>
      <c r="AD62" s="118"/>
      <c r="AE62" s="119"/>
      <c r="AF62" s="119">
        <v>1</v>
      </c>
      <c r="AG62" s="119"/>
      <c r="AH62" s="119"/>
      <c r="AI62" s="119">
        <f t="shared" si="1"/>
        <v>300</v>
      </c>
      <c r="AJ62" s="119"/>
      <c r="AK62" s="119"/>
      <c r="AL62" s="119">
        <f t="shared" si="2"/>
        <v>300</v>
      </c>
      <c r="AM62" s="119"/>
      <c r="AN62" s="119"/>
      <c r="AO62" s="119">
        <f t="shared" si="3"/>
        <v>300</v>
      </c>
    </row>
    <row r="63" spans="1:42" ht="22.5" customHeight="1" x14ac:dyDescent="0.55000000000000004">
      <c r="A63" s="5"/>
      <c r="B63" s="52" t="s">
        <v>66</v>
      </c>
      <c r="C63" s="110"/>
      <c r="D63" s="64"/>
      <c r="E63" s="64"/>
      <c r="F63" s="71"/>
      <c r="G63" s="71"/>
      <c r="H63" s="71">
        <v>10030774</v>
      </c>
      <c r="I63" s="64"/>
      <c r="J63" s="71"/>
      <c r="K63" s="71"/>
      <c r="L63" s="112"/>
      <c r="M63" s="8"/>
      <c r="N63" s="87" t="s">
        <v>112</v>
      </c>
      <c r="O63" s="10">
        <f>O62</f>
        <v>4</v>
      </c>
      <c r="P63" s="10"/>
      <c r="Q63" s="11" t="s">
        <v>516</v>
      </c>
      <c r="R63" s="11" t="s">
        <v>463</v>
      </c>
      <c r="S63" s="134"/>
      <c r="Y63" s="50"/>
      <c r="Z63" s="50">
        <v>1</v>
      </c>
      <c r="AA63" s="50"/>
      <c r="AB63" s="50"/>
      <c r="AC63" s="50">
        <v>1</v>
      </c>
      <c r="AD63" s="118"/>
      <c r="AE63" s="119"/>
      <c r="AF63" s="119">
        <v>1</v>
      </c>
      <c r="AG63" s="119"/>
      <c r="AH63" s="119"/>
      <c r="AI63" s="119">
        <f t="shared" si="1"/>
        <v>0</v>
      </c>
      <c r="AJ63" s="119"/>
      <c r="AK63" s="119"/>
      <c r="AL63" s="119">
        <f t="shared" si="2"/>
        <v>0</v>
      </c>
      <c r="AM63" s="119"/>
      <c r="AN63" s="119"/>
      <c r="AO63" s="119">
        <f t="shared" si="3"/>
        <v>0</v>
      </c>
    </row>
    <row r="64" spans="1:42" ht="22.5" customHeight="1" x14ac:dyDescent="0.55000000000000004">
      <c r="A64" s="5"/>
      <c r="B64" s="52" t="s">
        <v>66</v>
      </c>
      <c r="C64" s="63"/>
      <c r="D64" s="64"/>
      <c r="E64" s="64"/>
      <c r="F64" s="132">
        <v>30022146</v>
      </c>
      <c r="G64" s="71"/>
      <c r="H64" s="64"/>
      <c r="I64" s="64"/>
      <c r="J64" s="64"/>
      <c r="K64" s="64"/>
      <c r="L64" s="101"/>
      <c r="M64" s="8"/>
      <c r="N64" s="87" t="s">
        <v>207</v>
      </c>
      <c r="O64" s="10">
        <f>O54</f>
        <v>4</v>
      </c>
      <c r="P64" s="10">
        <v>9</v>
      </c>
      <c r="Q64" s="11" t="s">
        <v>516</v>
      </c>
      <c r="R64" s="11" t="s">
        <v>463</v>
      </c>
      <c r="S64" s="134">
        <f t="shared" si="0"/>
        <v>400</v>
      </c>
      <c r="Y64" s="50"/>
      <c r="Z64" s="50">
        <v>1</v>
      </c>
      <c r="AA64" s="50"/>
      <c r="AB64" s="50"/>
      <c r="AC64" s="50">
        <v>1</v>
      </c>
      <c r="AD64" s="118"/>
      <c r="AE64" s="119"/>
      <c r="AF64" s="119">
        <v>1</v>
      </c>
      <c r="AG64" s="119"/>
      <c r="AH64" s="119"/>
      <c r="AI64" s="119">
        <f t="shared" si="1"/>
        <v>400</v>
      </c>
      <c r="AJ64" s="119"/>
      <c r="AK64" s="119"/>
      <c r="AL64" s="119">
        <f t="shared" si="2"/>
        <v>400</v>
      </c>
      <c r="AM64" s="119"/>
      <c r="AN64" s="119"/>
      <c r="AO64" s="119">
        <f t="shared" si="3"/>
        <v>400</v>
      </c>
    </row>
    <row r="65" spans="1:42" ht="22.5" customHeight="1" x14ac:dyDescent="0.55000000000000004">
      <c r="A65" s="5"/>
      <c r="B65" s="52" t="s">
        <v>66</v>
      </c>
      <c r="C65" s="63"/>
      <c r="D65" s="64"/>
      <c r="E65" s="64"/>
      <c r="F65" s="71"/>
      <c r="G65" s="71">
        <v>10030775</v>
      </c>
      <c r="H65" s="64"/>
      <c r="I65" s="64"/>
      <c r="J65" s="64"/>
      <c r="K65" s="64"/>
      <c r="L65" s="101"/>
      <c r="M65" s="8"/>
      <c r="N65" s="87" t="s">
        <v>206</v>
      </c>
      <c r="O65" s="10">
        <f>O54</f>
        <v>4</v>
      </c>
      <c r="P65" s="10"/>
      <c r="Q65" s="11" t="s">
        <v>516</v>
      </c>
      <c r="R65" s="11" t="s">
        <v>463</v>
      </c>
      <c r="S65" s="134"/>
      <c r="Y65" s="50"/>
      <c r="Z65" s="50">
        <v>1</v>
      </c>
      <c r="AA65" s="50"/>
      <c r="AB65" s="50"/>
      <c r="AC65" s="50">
        <v>1</v>
      </c>
      <c r="AD65" s="118"/>
      <c r="AE65" s="119"/>
      <c r="AF65" s="119">
        <v>1</v>
      </c>
      <c r="AG65" s="119"/>
      <c r="AH65" s="119"/>
      <c r="AI65" s="119">
        <f t="shared" si="1"/>
        <v>0</v>
      </c>
      <c r="AJ65" s="119"/>
      <c r="AK65" s="119"/>
      <c r="AL65" s="119">
        <f t="shared" si="2"/>
        <v>0</v>
      </c>
      <c r="AM65" s="119"/>
      <c r="AN65" s="119"/>
      <c r="AO65" s="119">
        <f t="shared" si="3"/>
        <v>0</v>
      </c>
    </row>
    <row r="66" spans="1:42" ht="22.5" customHeight="1" x14ac:dyDescent="0.55000000000000004">
      <c r="A66" s="5"/>
      <c r="B66" s="52" t="s">
        <v>66</v>
      </c>
      <c r="C66" s="110"/>
      <c r="D66" s="71"/>
      <c r="E66" s="71">
        <v>10034196</v>
      </c>
      <c r="F66" s="71"/>
      <c r="G66" s="71"/>
      <c r="H66" s="71"/>
      <c r="I66" s="64"/>
      <c r="J66" s="64"/>
      <c r="K66" s="71"/>
      <c r="L66" s="112"/>
      <c r="M66" s="8"/>
      <c r="N66" s="87" t="s">
        <v>231</v>
      </c>
      <c r="O66" s="10">
        <v>0.12766503985053751</v>
      </c>
      <c r="P66" s="10"/>
      <c r="Q66" s="10" t="s">
        <v>516</v>
      </c>
      <c r="R66" s="11" t="s">
        <v>463</v>
      </c>
      <c r="S66" s="134"/>
      <c r="Y66" s="50"/>
      <c r="Z66" s="50">
        <v>1</v>
      </c>
      <c r="AA66" s="50"/>
      <c r="AB66" s="50"/>
      <c r="AC66" s="50">
        <v>1</v>
      </c>
      <c r="AD66" s="118"/>
      <c r="AE66" s="119"/>
      <c r="AF66" s="119">
        <v>1</v>
      </c>
      <c r="AG66" s="119"/>
      <c r="AH66" s="119"/>
      <c r="AI66" s="119">
        <f t="shared" si="1"/>
        <v>0</v>
      </c>
      <c r="AJ66" s="119"/>
      <c r="AK66" s="119"/>
      <c r="AL66" s="119">
        <f t="shared" si="2"/>
        <v>0</v>
      </c>
      <c r="AM66" s="119"/>
      <c r="AN66" s="119"/>
      <c r="AO66" s="119">
        <f t="shared" si="3"/>
        <v>0</v>
      </c>
      <c r="AP66" s="119"/>
    </row>
    <row r="67" spans="1:42" ht="22.5" customHeight="1" x14ac:dyDescent="0.55000000000000004">
      <c r="A67" s="5"/>
      <c r="B67" s="52" t="s">
        <v>66</v>
      </c>
      <c r="C67" s="110"/>
      <c r="D67" s="71"/>
      <c r="E67" s="71">
        <v>10033352</v>
      </c>
      <c r="F67" s="71"/>
      <c r="G67" s="71"/>
      <c r="H67" s="71"/>
      <c r="I67" s="64"/>
      <c r="J67" s="64"/>
      <c r="K67" s="71"/>
      <c r="L67" s="112"/>
      <c r="M67" s="8"/>
      <c r="N67" s="87" t="s">
        <v>93</v>
      </c>
      <c r="O67" s="10">
        <v>3.4368507167530904</v>
      </c>
      <c r="P67" s="10"/>
      <c r="Q67" s="10" t="s">
        <v>516</v>
      </c>
      <c r="R67" s="11" t="s">
        <v>463</v>
      </c>
      <c r="S67" s="134"/>
      <c r="Y67" s="50"/>
      <c r="Z67" s="50">
        <v>1</v>
      </c>
      <c r="AA67" s="50"/>
      <c r="AB67" s="50"/>
      <c r="AC67" s="50">
        <v>1</v>
      </c>
      <c r="AD67" s="118"/>
      <c r="AE67" s="119"/>
      <c r="AF67" s="119">
        <v>1</v>
      </c>
      <c r="AG67" s="119"/>
      <c r="AH67" s="119"/>
      <c r="AI67" s="119">
        <f t="shared" si="1"/>
        <v>0</v>
      </c>
      <c r="AJ67" s="119"/>
      <c r="AK67" s="119"/>
      <c r="AL67" s="119">
        <f t="shared" si="2"/>
        <v>0</v>
      </c>
      <c r="AM67" s="119"/>
      <c r="AN67" s="119"/>
      <c r="AO67" s="119">
        <f t="shared" si="3"/>
        <v>0</v>
      </c>
      <c r="AP67" s="119"/>
    </row>
    <row r="68" spans="1:42" ht="22.5" customHeight="1" x14ac:dyDescent="0.55000000000000004">
      <c r="A68" s="5"/>
      <c r="B68" s="52" t="s">
        <v>66</v>
      </c>
      <c r="C68" s="110"/>
      <c r="D68" s="71"/>
      <c r="E68" s="71">
        <v>10033353</v>
      </c>
      <c r="F68" s="71"/>
      <c r="G68" s="71"/>
      <c r="H68" s="71"/>
      <c r="I68" s="64"/>
      <c r="J68" s="64"/>
      <c r="K68" s="71"/>
      <c r="L68" s="112"/>
      <c r="M68" s="8"/>
      <c r="N68" s="87" t="s">
        <v>94</v>
      </c>
      <c r="O68" s="10">
        <v>0.21346898861820435</v>
      </c>
      <c r="P68" s="10"/>
      <c r="Q68" s="10" t="s">
        <v>516</v>
      </c>
      <c r="R68" s="11" t="s">
        <v>463</v>
      </c>
      <c r="S68" s="134"/>
      <c r="Y68" s="50"/>
      <c r="Z68" s="50">
        <v>1</v>
      </c>
      <c r="AA68" s="50"/>
      <c r="AB68" s="50"/>
      <c r="AC68" s="50">
        <v>1</v>
      </c>
      <c r="AD68" s="118"/>
      <c r="AE68" s="119"/>
      <c r="AF68" s="119">
        <v>1</v>
      </c>
      <c r="AG68" s="119"/>
      <c r="AH68" s="119"/>
      <c r="AI68" s="119">
        <f t="shared" ref="AI68:AI101" si="8">S68</f>
        <v>0</v>
      </c>
      <c r="AJ68" s="119"/>
      <c r="AK68" s="119"/>
      <c r="AL68" s="119">
        <f t="shared" ref="AL68:AL101" si="9">S68</f>
        <v>0</v>
      </c>
      <c r="AM68" s="119"/>
      <c r="AN68" s="119"/>
      <c r="AO68" s="119">
        <f t="shared" ref="AO68:AO101" si="10">S68</f>
        <v>0</v>
      </c>
      <c r="AP68" s="119"/>
    </row>
    <row r="69" spans="1:42" ht="22.5" customHeight="1" x14ac:dyDescent="0.55000000000000004">
      <c r="A69" s="5"/>
      <c r="B69" s="52" t="s">
        <v>66</v>
      </c>
      <c r="C69" s="110"/>
      <c r="D69" s="71"/>
      <c r="E69" s="71">
        <v>10033354</v>
      </c>
      <c r="F69" s="71"/>
      <c r="G69" s="71"/>
      <c r="H69" s="71"/>
      <c r="I69" s="64"/>
      <c r="J69" s="64"/>
      <c r="K69" s="71"/>
      <c r="L69" s="112"/>
      <c r="M69" s="8"/>
      <c r="N69" s="87" t="s">
        <v>95</v>
      </c>
      <c r="O69" s="10">
        <v>6.9377421300916425E-2</v>
      </c>
      <c r="P69" s="10"/>
      <c r="Q69" s="10" t="s">
        <v>516</v>
      </c>
      <c r="R69" s="11" t="s">
        <v>463</v>
      </c>
      <c r="S69" s="134"/>
      <c r="Y69" s="50"/>
      <c r="Z69" s="50">
        <v>1</v>
      </c>
      <c r="AA69" s="50"/>
      <c r="AB69" s="50"/>
      <c r="AC69" s="50">
        <v>1</v>
      </c>
      <c r="AD69" s="118"/>
      <c r="AE69" s="119"/>
      <c r="AF69" s="119">
        <v>1</v>
      </c>
      <c r="AG69" s="119"/>
      <c r="AH69" s="119"/>
      <c r="AI69" s="119">
        <f t="shared" si="8"/>
        <v>0</v>
      </c>
      <c r="AJ69" s="119"/>
      <c r="AK69" s="119"/>
      <c r="AL69" s="119">
        <f t="shared" si="9"/>
        <v>0</v>
      </c>
      <c r="AM69" s="119"/>
      <c r="AN69" s="119"/>
      <c r="AO69" s="119">
        <f t="shared" si="10"/>
        <v>0</v>
      </c>
      <c r="AP69" s="119"/>
    </row>
    <row r="70" spans="1:42" ht="22.5" customHeight="1" x14ac:dyDescent="0.55000000000000004">
      <c r="A70" s="5"/>
      <c r="B70" s="52" t="s">
        <v>66</v>
      </c>
      <c r="C70" s="110"/>
      <c r="D70" s="71"/>
      <c r="E70" s="71">
        <v>10033355</v>
      </c>
      <c r="F70" s="71"/>
      <c r="G70" s="71"/>
      <c r="H70" s="71"/>
      <c r="I70" s="64"/>
      <c r="J70" s="64"/>
      <c r="K70" s="71"/>
      <c r="L70" s="112"/>
      <c r="M70" s="8"/>
      <c r="N70" s="87" t="s">
        <v>96</v>
      </c>
      <c r="O70" s="10">
        <v>5.1619469810239558</v>
      </c>
      <c r="P70" s="10"/>
      <c r="Q70" s="10" t="s">
        <v>516</v>
      </c>
      <c r="R70" s="11" t="s">
        <v>463</v>
      </c>
      <c r="S70" s="134"/>
      <c r="Y70" s="50"/>
      <c r="Z70" s="50">
        <v>1</v>
      </c>
      <c r="AA70" s="50"/>
      <c r="AB70" s="50"/>
      <c r="AC70" s="50">
        <v>1</v>
      </c>
      <c r="AD70" s="118"/>
      <c r="AE70" s="119"/>
      <c r="AF70" s="119">
        <v>1</v>
      </c>
      <c r="AG70" s="119"/>
      <c r="AH70" s="119"/>
      <c r="AI70" s="119">
        <f t="shared" si="8"/>
        <v>0</v>
      </c>
      <c r="AJ70" s="119"/>
      <c r="AK70" s="119"/>
      <c r="AL70" s="119">
        <f t="shared" si="9"/>
        <v>0</v>
      </c>
      <c r="AM70" s="119"/>
      <c r="AN70" s="119"/>
      <c r="AO70" s="119">
        <f t="shared" si="10"/>
        <v>0</v>
      </c>
      <c r="AP70" s="119"/>
    </row>
    <row r="71" spans="1:42" ht="22.5" customHeight="1" x14ac:dyDescent="0.55000000000000004">
      <c r="A71" s="5"/>
      <c r="B71" s="52" t="s">
        <v>66</v>
      </c>
      <c r="C71" s="110"/>
      <c r="D71" s="71"/>
      <c r="E71" s="71">
        <v>10033356</v>
      </c>
      <c r="F71" s="71"/>
      <c r="G71" s="71"/>
      <c r="H71" s="71"/>
      <c r="I71" s="64"/>
      <c r="J71" s="64"/>
      <c r="K71" s="71"/>
      <c r="L71" s="112"/>
      <c r="M71" s="8"/>
      <c r="N71" s="87" t="s">
        <v>97</v>
      </c>
      <c r="O71" s="10">
        <v>0.42693797723640869</v>
      </c>
      <c r="P71" s="10"/>
      <c r="Q71" s="10" t="s">
        <v>516</v>
      </c>
      <c r="R71" s="11" t="s">
        <v>463</v>
      </c>
      <c r="S71" s="134"/>
      <c r="Y71" s="50"/>
      <c r="Z71" s="50">
        <v>1</v>
      </c>
      <c r="AA71" s="50"/>
      <c r="AB71" s="50"/>
      <c r="AC71" s="50">
        <v>1</v>
      </c>
      <c r="AD71" s="118"/>
      <c r="AE71" s="119"/>
      <c r="AF71" s="119">
        <v>1</v>
      </c>
      <c r="AG71" s="119"/>
      <c r="AH71" s="119"/>
      <c r="AI71" s="119">
        <f t="shared" si="8"/>
        <v>0</v>
      </c>
      <c r="AJ71" s="119"/>
      <c r="AK71" s="119"/>
      <c r="AL71" s="119">
        <f t="shared" si="9"/>
        <v>0</v>
      </c>
      <c r="AM71" s="119"/>
      <c r="AN71" s="119"/>
      <c r="AO71" s="119">
        <f t="shared" si="10"/>
        <v>0</v>
      </c>
      <c r="AP71" s="119"/>
    </row>
    <row r="72" spans="1:42" ht="22.5" customHeight="1" x14ac:dyDescent="0.55000000000000004">
      <c r="A72" s="5"/>
      <c r="B72" s="52" t="s">
        <v>66</v>
      </c>
      <c r="C72" s="110"/>
      <c r="D72" s="71"/>
      <c r="E72" s="71">
        <v>10033357</v>
      </c>
      <c r="F72" s="71"/>
      <c r="G72" s="71"/>
      <c r="H72" s="71"/>
      <c r="I72" s="64"/>
      <c r="J72" s="64"/>
      <c r="K72" s="71"/>
      <c r="L72" s="112"/>
      <c r="M72" s="8"/>
      <c r="N72" s="87" t="s">
        <v>98</v>
      </c>
      <c r="O72" s="10">
        <v>0.35756055593549235</v>
      </c>
      <c r="P72" s="10"/>
      <c r="Q72" s="10" t="s">
        <v>516</v>
      </c>
      <c r="R72" s="11" t="s">
        <v>463</v>
      </c>
      <c r="S72" s="134"/>
      <c r="Y72" s="50"/>
      <c r="Z72" s="50">
        <v>1</v>
      </c>
      <c r="AA72" s="50"/>
      <c r="AB72" s="50"/>
      <c r="AC72" s="50">
        <v>1</v>
      </c>
      <c r="AD72" s="118"/>
      <c r="AE72" s="119"/>
      <c r="AF72" s="119">
        <v>1</v>
      </c>
      <c r="AG72" s="119"/>
      <c r="AH72" s="119"/>
      <c r="AI72" s="119">
        <f t="shared" si="8"/>
        <v>0</v>
      </c>
      <c r="AJ72" s="119"/>
      <c r="AK72" s="119"/>
      <c r="AL72" s="119">
        <f t="shared" si="9"/>
        <v>0</v>
      </c>
      <c r="AM72" s="119"/>
      <c r="AN72" s="119"/>
      <c r="AO72" s="119">
        <f t="shared" si="10"/>
        <v>0</v>
      </c>
      <c r="AP72" s="119"/>
    </row>
    <row r="73" spans="1:42" ht="22.5" customHeight="1" x14ac:dyDescent="0.55000000000000004">
      <c r="A73" s="5"/>
      <c r="B73" s="52" t="s">
        <v>66</v>
      </c>
      <c r="C73" s="110"/>
      <c r="D73" s="132">
        <v>30022147</v>
      </c>
      <c r="E73" s="71"/>
      <c r="F73" s="71"/>
      <c r="G73" s="71"/>
      <c r="H73" s="111"/>
      <c r="I73" s="64"/>
      <c r="J73" s="64"/>
      <c r="K73" s="71"/>
      <c r="L73" s="112"/>
      <c r="M73" s="8"/>
      <c r="N73" s="87" t="s">
        <v>208</v>
      </c>
      <c r="O73" s="10">
        <f>O3*2</f>
        <v>2</v>
      </c>
      <c r="P73" s="10">
        <v>22.5</v>
      </c>
      <c r="Q73" s="11" t="s">
        <v>516</v>
      </c>
      <c r="R73" s="11" t="s">
        <v>463</v>
      </c>
      <c r="S73" s="134">
        <f t="shared" ref="S73:S101" si="11">$AC$1/P73</f>
        <v>160</v>
      </c>
      <c r="Y73" s="50"/>
      <c r="Z73" s="50">
        <v>17</v>
      </c>
      <c r="AA73" s="50"/>
      <c r="AB73" s="50"/>
      <c r="AC73" s="50">
        <v>1</v>
      </c>
      <c r="AD73" s="118"/>
      <c r="AE73" s="119"/>
      <c r="AF73" s="119">
        <v>1</v>
      </c>
      <c r="AG73" s="119"/>
      <c r="AH73" s="119"/>
      <c r="AI73" s="119">
        <f t="shared" si="8"/>
        <v>160</v>
      </c>
      <c r="AJ73" s="119"/>
      <c r="AK73" s="119"/>
      <c r="AL73" s="119">
        <f t="shared" si="9"/>
        <v>160</v>
      </c>
      <c r="AM73" s="119"/>
      <c r="AN73" s="119"/>
      <c r="AO73" s="119">
        <f t="shared" si="10"/>
        <v>160</v>
      </c>
    </row>
    <row r="74" spans="1:42" ht="22.5" customHeight="1" x14ac:dyDescent="0.55000000000000004">
      <c r="A74" s="5"/>
      <c r="B74" s="52" t="s">
        <v>66</v>
      </c>
      <c r="C74" s="110"/>
      <c r="D74" s="71"/>
      <c r="E74" s="132">
        <v>30022148</v>
      </c>
      <c r="F74" s="71"/>
      <c r="G74" s="71"/>
      <c r="H74" s="71"/>
      <c r="I74" s="64"/>
      <c r="J74" s="64"/>
      <c r="K74" s="71"/>
      <c r="L74" s="112"/>
      <c r="M74" s="8"/>
      <c r="N74" s="87" t="s">
        <v>209</v>
      </c>
      <c r="O74" s="10">
        <f>O73</f>
        <v>2</v>
      </c>
      <c r="P74" s="10">
        <v>150</v>
      </c>
      <c r="Q74" s="11" t="s">
        <v>516</v>
      </c>
      <c r="R74" s="11" t="s">
        <v>463</v>
      </c>
      <c r="S74" s="134">
        <f t="shared" si="11"/>
        <v>24</v>
      </c>
      <c r="Y74" s="50"/>
      <c r="Z74" s="50">
        <v>1</v>
      </c>
      <c r="AA74" s="50"/>
      <c r="AB74" s="50"/>
      <c r="AC74" s="50">
        <v>1</v>
      </c>
      <c r="AD74" s="118"/>
      <c r="AE74" s="119"/>
      <c r="AF74" s="119">
        <v>1</v>
      </c>
      <c r="AG74" s="119"/>
      <c r="AH74" s="119"/>
      <c r="AI74" s="119">
        <f t="shared" si="8"/>
        <v>24</v>
      </c>
      <c r="AJ74" s="119"/>
      <c r="AK74" s="119"/>
      <c r="AL74" s="119">
        <f t="shared" si="9"/>
        <v>24</v>
      </c>
      <c r="AM74" s="119"/>
      <c r="AN74" s="119"/>
      <c r="AO74" s="119">
        <f t="shared" si="10"/>
        <v>24</v>
      </c>
    </row>
    <row r="75" spans="1:42" ht="22.5" customHeight="1" x14ac:dyDescent="0.55000000000000004">
      <c r="A75" s="5"/>
      <c r="B75" s="52" t="s">
        <v>66</v>
      </c>
      <c r="C75" s="110"/>
      <c r="D75" s="71"/>
      <c r="E75" s="71"/>
      <c r="F75" s="132">
        <v>30022149</v>
      </c>
      <c r="G75" s="71"/>
      <c r="H75" s="71"/>
      <c r="I75" s="64"/>
      <c r="J75" s="64"/>
      <c r="K75" s="71"/>
      <c r="L75" s="112"/>
      <c r="M75" s="8"/>
      <c r="N75" s="87" t="s">
        <v>212</v>
      </c>
      <c r="O75" s="10">
        <f t="shared" ref="O75:O76" si="12">O74</f>
        <v>2</v>
      </c>
      <c r="P75" s="10">
        <v>36</v>
      </c>
      <c r="Q75" s="11" t="s">
        <v>516</v>
      </c>
      <c r="R75" s="11" t="s">
        <v>463</v>
      </c>
      <c r="S75" s="134">
        <f t="shared" si="11"/>
        <v>100</v>
      </c>
      <c r="Y75" s="50"/>
      <c r="Z75" s="50">
        <v>1</v>
      </c>
      <c r="AA75" s="50"/>
      <c r="AB75" s="50"/>
      <c r="AC75" s="50">
        <v>1</v>
      </c>
      <c r="AD75" s="118"/>
      <c r="AE75" s="119"/>
      <c r="AF75" s="119">
        <v>1</v>
      </c>
      <c r="AG75" s="119"/>
      <c r="AH75" s="119"/>
      <c r="AI75" s="119">
        <f t="shared" si="8"/>
        <v>100</v>
      </c>
      <c r="AJ75" s="119"/>
      <c r="AK75" s="119"/>
      <c r="AL75" s="119">
        <f t="shared" si="9"/>
        <v>100</v>
      </c>
      <c r="AM75" s="119"/>
      <c r="AN75" s="119"/>
      <c r="AO75" s="119">
        <f t="shared" si="10"/>
        <v>100</v>
      </c>
    </row>
    <row r="76" spans="1:42" ht="22.5" customHeight="1" x14ac:dyDescent="0.55000000000000004">
      <c r="A76" s="5"/>
      <c r="B76" s="52" t="s">
        <v>66</v>
      </c>
      <c r="C76" s="110"/>
      <c r="D76" s="71"/>
      <c r="E76" s="71"/>
      <c r="F76" s="71"/>
      <c r="G76" s="132">
        <v>30022150</v>
      </c>
      <c r="H76" s="71"/>
      <c r="I76" s="64"/>
      <c r="J76" s="64"/>
      <c r="K76" s="71"/>
      <c r="L76" s="112"/>
      <c r="M76" s="8"/>
      <c r="N76" s="87" t="s">
        <v>211</v>
      </c>
      <c r="O76" s="10">
        <f t="shared" si="12"/>
        <v>2</v>
      </c>
      <c r="P76" s="10">
        <f>72/2</f>
        <v>36</v>
      </c>
      <c r="Q76" s="140" t="s">
        <v>516</v>
      </c>
      <c r="R76" s="11" t="s">
        <v>463</v>
      </c>
      <c r="S76" s="134">
        <f t="shared" si="11"/>
        <v>100</v>
      </c>
      <c r="Y76" s="141" t="s">
        <v>504</v>
      </c>
      <c r="Z76" s="50">
        <v>1</v>
      </c>
      <c r="AA76" s="50"/>
      <c r="AB76" s="50"/>
      <c r="AC76" s="50">
        <v>1</v>
      </c>
      <c r="AD76" s="118"/>
      <c r="AE76" s="119"/>
      <c r="AF76" s="119">
        <v>1</v>
      </c>
      <c r="AG76" s="119"/>
      <c r="AH76" s="119"/>
      <c r="AI76" s="119">
        <f t="shared" si="8"/>
        <v>100</v>
      </c>
      <c r="AJ76" s="119"/>
      <c r="AK76" s="119"/>
      <c r="AL76" s="119">
        <f t="shared" si="9"/>
        <v>100</v>
      </c>
      <c r="AM76" s="119"/>
      <c r="AN76" s="119"/>
      <c r="AO76" s="119">
        <f t="shared" si="10"/>
        <v>100</v>
      </c>
    </row>
    <row r="77" spans="1:42" ht="22.5" customHeight="1" x14ac:dyDescent="0.55000000000000004">
      <c r="A77" s="5"/>
      <c r="B77" s="52"/>
      <c r="C77" s="110"/>
      <c r="D77" s="71"/>
      <c r="E77" s="71"/>
      <c r="F77" s="71"/>
      <c r="G77" s="129"/>
      <c r="H77" s="71"/>
      <c r="I77" s="64"/>
      <c r="J77" s="64"/>
      <c r="K77" s="71"/>
      <c r="L77" s="112"/>
      <c r="M77" s="8"/>
      <c r="N77" s="87"/>
      <c r="O77" s="10"/>
      <c r="P77" s="10">
        <f>72/2</f>
        <v>36</v>
      </c>
      <c r="Q77" s="140" t="s">
        <v>517</v>
      </c>
      <c r="R77" s="11" t="s">
        <v>464</v>
      </c>
      <c r="S77" s="134">
        <f t="shared" si="11"/>
        <v>100</v>
      </c>
      <c r="Y77" s="141" t="s">
        <v>505</v>
      </c>
      <c r="Z77" s="50">
        <v>1</v>
      </c>
      <c r="AA77" s="50"/>
      <c r="AB77" s="50"/>
      <c r="AC77" s="50">
        <v>1</v>
      </c>
      <c r="AD77" s="118"/>
      <c r="AE77" s="119"/>
      <c r="AF77" s="119">
        <v>1</v>
      </c>
      <c r="AG77" s="119"/>
      <c r="AH77" s="119"/>
      <c r="AI77" s="119">
        <f t="shared" si="8"/>
        <v>100</v>
      </c>
      <c r="AJ77" s="119"/>
      <c r="AK77" s="119"/>
      <c r="AL77" s="119">
        <f t="shared" si="9"/>
        <v>100</v>
      </c>
      <c r="AM77" s="119"/>
      <c r="AN77" s="119"/>
      <c r="AO77" s="119">
        <f t="shared" si="10"/>
        <v>100</v>
      </c>
    </row>
    <row r="78" spans="1:42" ht="22.5" customHeight="1" x14ac:dyDescent="0.55000000000000004">
      <c r="A78" s="5"/>
      <c r="B78" s="52" t="s">
        <v>66</v>
      </c>
      <c r="C78" s="110"/>
      <c r="D78" s="71"/>
      <c r="E78" s="71"/>
      <c r="F78" s="71"/>
      <c r="G78" s="71"/>
      <c r="H78" s="71">
        <v>10030776</v>
      </c>
      <c r="I78" s="64"/>
      <c r="J78" s="64"/>
      <c r="K78" s="71"/>
      <c r="L78" s="112"/>
      <c r="M78" s="8"/>
      <c r="N78" s="87" t="s">
        <v>210</v>
      </c>
      <c r="O78" s="10">
        <f>O76</f>
        <v>2</v>
      </c>
      <c r="P78" s="10"/>
      <c r="Q78" s="11"/>
      <c r="R78" s="11" t="e">
        <f>VLOOKUP(Q78,[1]Sheet1!C$3:D$87,2,0)</f>
        <v>#N/A</v>
      </c>
      <c r="S78" s="134"/>
      <c r="Y78" s="50"/>
      <c r="Z78" s="50">
        <v>1</v>
      </c>
      <c r="AA78" s="50"/>
      <c r="AB78" s="50"/>
      <c r="AC78" s="50">
        <v>1</v>
      </c>
      <c r="AD78" s="118"/>
      <c r="AE78" s="119"/>
      <c r="AF78" s="119">
        <v>1</v>
      </c>
      <c r="AG78" s="119"/>
      <c r="AH78" s="119"/>
      <c r="AI78" s="119">
        <f t="shared" si="8"/>
        <v>0</v>
      </c>
      <c r="AJ78" s="119"/>
      <c r="AK78" s="119"/>
      <c r="AL78" s="119">
        <f t="shared" si="9"/>
        <v>0</v>
      </c>
      <c r="AM78" s="119"/>
      <c r="AN78" s="119"/>
      <c r="AO78" s="119">
        <f t="shared" si="10"/>
        <v>0</v>
      </c>
    </row>
    <row r="79" spans="1:42" ht="22.5" customHeight="1" x14ac:dyDescent="0.55000000000000004">
      <c r="A79" s="5"/>
      <c r="B79" s="52" t="s">
        <v>66</v>
      </c>
      <c r="C79" s="110"/>
      <c r="D79" s="71"/>
      <c r="E79" s="71"/>
      <c r="F79" s="132">
        <v>30022151</v>
      </c>
      <c r="G79" s="71"/>
      <c r="H79" s="71"/>
      <c r="I79" s="71"/>
      <c r="J79" s="64"/>
      <c r="K79" s="64"/>
      <c r="L79" s="112"/>
      <c r="M79" s="8"/>
      <c r="N79" s="87" t="s">
        <v>213</v>
      </c>
      <c r="O79" s="10">
        <f>O74</f>
        <v>2</v>
      </c>
      <c r="P79" s="10">
        <v>9</v>
      </c>
      <c r="Q79" s="11" t="s">
        <v>506</v>
      </c>
      <c r="R79" s="11" t="str">
        <f>VLOOKUP(Q79,[1]Sheet1!C$3:D$87,2,0)</f>
        <v>TRUMPF-TruBend1100 No.1</v>
      </c>
      <c r="S79" s="134">
        <f t="shared" si="11"/>
        <v>400</v>
      </c>
      <c r="Y79" s="50"/>
      <c r="Z79" s="50">
        <v>1</v>
      </c>
      <c r="AA79" s="50"/>
      <c r="AB79" s="50"/>
      <c r="AC79" s="50">
        <v>1</v>
      </c>
      <c r="AD79" s="118"/>
      <c r="AE79" s="119"/>
      <c r="AF79" s="119">
        <v>1</v>
      </c>
      <c r="AG79" s="119"/>
      <c r="AH79" s="119"/>
      <c r="AI79" s="119">
        <f t="shared" si="8"/>
        <v>400</v>
      </c>
      <c r="AJ79" s="119"/>
      <c r="AK79" s="119"/>
      <c r="AL79" s="119">
        <f t="shared" si="9"/>
        <v>400</v>
      </c>
      <c r="AM79" s="119"/>
      <c r="AN79" s="119"/>
      <c r="AO79" s="119">
        <f t="shared" si="10"/>
        <v>400</v>
      </c>
    </row>
    <row r="80" spans="1:42" ht="22.5" customHeight="1" x14ac:dyDescent="0.55000000000000004">
      <c r="A80" s="5"/>
      <c r="B80" s="52" t="s">
        <v>66</v>
      </c>
      <c r="C80" s="110"/>
      <c r="D80" s="71"/>
      <c r="E80" s="71"/>
      <c r="F80" s="71"/>
      <c r="G80" s="132">
        <v>30022152</v>
      </c>
      <c r="H80" s="71"/>
      <c r="I80" s="71"/>
      <c r="J80" s="64"/>
      <c r="K80" s="64"/>
      <c r="L80" s="112"/>
      <c r="M80" s="8"/>
      <c r="N80" s="87" t="s">
        <v>214</v>
      </c>
      <c r="O80" s="10">
        <f>O74</f>
        <v>2</v>
      </c>
      <c r="P80" s="10">
        <v>12</v>
      </c>
      <c r="Q80" s="11" t="s">
        <v>503</v>
      </c>
      <c r="R80" s="11" t="str">
        <f>VLOOKUP(Q80,[1]Sheet1!C$3:D$87,2,0)</f>
        <v>110TON-Press 11</v>
      </c>
      <c r="S80" s="134">
        <f t="shared" si="11"/>
        <v>300</v>
      </c>
      <c r="Y80" s="50"/>
      <c r="Z80" s="50">
        <v>1</v>
      </c>
      <c r="AA80" s="50"/>
      <c r="AB80" s="50"/>
      <c r="AC80" s="50">
        <v>1</v>
      </c>
      <c r="AD80" s="118"/>
      <c r="AE80" s="119"/>
      <c r="AF80" s="119">
        <v>1</v>
      </c>
      <c r="AG80" s="119"/>
      <c r="AH80" s="119"/>
      <c r="AI80" s="119">
        <f t="shared" si="8"/>
        <v>300</v>
      </c>
      <c r="AJ80" s="119"/>
      <c r="AK80" s="119"/>
      <c r="AL80" s="119">
        <f t="shared" si="9"/>
        <v>300</v>
      </c>
      <c r="AM80" s="119"/>
      <c r="AN80" s="119"/>
      <c r="AO80" s="119">
        <f t="shared" si="10"/>
        <v>300</v>
      </c>
    </row>
    <row r="81" spans="1:42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/>
      <c r="H81" s="71">
        <v>10030777</v>
      </c>
      <c r="I81" s="71"/>
      <c r="J81" s="64"/>
      <c r="K81" s="64"/>
      <c r="L81" s="112"/>
      <c r="M81" s="8"/>
      <c r="N81" s="87" t="s">
        <v>215</v>
      </c>
      <c r="O81" s="10">
        <f>O74</f>
        <v>2</v>
      </c>
      <c r="P81" s="10"/>
      <c r="Q81" s="11"/>
      <c r="R81" s="11" t="e">
        <f>VLOOKUP(Q81,[1]Sheet1!C$3:D$87,2,0)</f>
        <v>#N/A</v>
      </c>
      <c r="S81" s="134"/>
      <c r="Y81" s="50"/>
      <c r="Z81" s="50">
        <v>1</v>
      </c>
      <c r="AA81" s="50"/>
      <c r="AB81" s="50"/>
      <c r="AC81" s="50">
        <v>1</v>
      </c>
      <c r="AD81" s="118"/>
      <c r="AE81" s="119"/>
      <c r="AF81" s="119">
        <v>1</v>
      </c>
      <c r="AG81" s="119"/>
      <c r="AH81" s="119"/>
      <c r="AI81" s="119">
        <f t="shared" si="8"/>
        <v>0</v>
      </c>
      <c r="AJ81" s="119"/>
      <c r="AK81" s="119"/>
      <c r="AL81" s="119">
        <f t="shared" si="9"/>
        <v>0</v>
      </c>
      <c r="AM81" s="119"/>
      <c r="AN81" s="119"/>
      <c r="AO81" s="119">
        <f t="shared" si="10"/>
        <v>0</v>
      </c>
    </row>
    <row r="82" spans="1:42" ht="22.5" customHeight="1" x14ac:dyDescent="0.55000000000000004">
      <c r="A82" s="5"/>
      <c r="B82" s="52" t="s">
        <v>66</v>
      </c>
      <c r="C82" s="110"/>
      <c r="D82" s="71"/>
      <c r="E82" s="71"/>
      <c r="F82" s="132">
        <v>30022154</v>
      </c>
      <c r="G82" s="71"/>
      <c r="H82" s="71"/>
      <c r="I82" s="71"/>
      <c r="J82" s="64"/>
      <c r="K82" s="64"/>
      <c r="L82" s="112"/>
      <c r="M82" s="8"/>
      <c r="N82" s="87" t="s">
        <v>217</v>
      </c>
      <c r="O82" s="10">
        <f>O74</f>
        <v>2</v>
      </c>
      <c r="P82" s="10">
        <v>9</v>
      </c>
      <c r="Q82" s="11" t="s">
        <v>508</v>
      </c>
      <c r="R82" s="11" t="str">
        <f>VLOOKUP(Q82,[1]Sheet1!C$3:D$87,2,0)</f>
        <v>TRUMPF-TruBend1100 No.2</v>
      </c>
      <c r="S82" s="134">
        <f t="shared" si="11"/>
        <v>400</v>
      </c>
      <c r="Y82" s="50"/>
      <c r="Z82" s="50">
        <v>1</v>
      </c>
      <c r="AA82" s="50"/>
      <c r="AB82" s="50"/>
      <c r="AC82" s="50">
        <v>1</v>
      </c>
      <c r="AD82" s="118"/>
      <c r="AE82" s="119"/>
      <c r="AF82" s="119">
        <v>1</v>
      </c>
      <c r="AG82" s="119"/>
      <c r="AH82" s="119"/>
      <c r="AI82" s="119">
        <f t="shared" si="8"/>
        <v>400</v>
      </c>
      <c r="AJ82" s="119"/>
      <c r="AK82" s="119"/>
      <c r="AL82" s="119">
        <f t="shared" si="9"/>
        <v>400</v>
      </c>
      <c r="AM82" s="119"/>
      <c r="AN82" s="119"/>
      <c r="AO82" s="119">
        <f t="shared" si="10"/>
        <v>400</v>
      </c>
    </row>
    <row r="83" spans="1:42" ht="22.5" customHeight="1" x14ac:dyDescent="0.55000000000000004">
      <c r="A83" s="5"/>
      <c r="B83" s="52" t="s">
        <v>66</v>
      </c>
      <c r="C83" s="110"/>
      <c r="D83" s="71"/>
      <c r="E83" s="71"/>
      <c r="F83" s="71"/>
      <c r="G83" s="71">
        <v>10030778</v>
      </c>
      <c r="H83" s="71"/>
      <c r="I83" s="71"/>
      <c r="J83" s="64"/>
      <c r="K83" s="64"/>
      <c r="L83" s="112"/>
      <c r="M83" s="8"/>
      <c r="N83" s="87" t="s">
        <v>216</v>
      </c>
      <c r="O83" s="10">
        <f>O74</f>
        <v>2</v>
      </c>
      <c r="P83" s="10"/>
      <c r="Q83" s="11"/>
      <c r="R83" s="11" t="e">
        <f>VLOOKUP(Q83,[1]Sheet1!C$3:D$87,2,0)</f>
        <v>#N/A</v>
      </c>
      <c r="S83" s="134"/>
      <c r="Y83" s="50"/>
      <c r="Z83" s="50">
        <v>1</v>
      </c>
      <c r="AA83" s="50"/>
      <c r="AB83" s="50"/>
      <c r="AC83" s="50">
        <v>1</v>
      </c>
      <c r="AD83" s="118"/>
      <c r="AE83" s="119"/>
      <c r="AF83" s="119">
        <v>1</v>
      </c>
      <c r="AG83" s="119"/>
      <c r="AH83" s="119"/>
      <c r="AI83" s="119">
        <f t="shared" si="8"/>
        <v>0</v>
      </c>
      <c r="AJ83" s="119"/>
      <c r="AK83" s="119"/>
      <c r="AL83" s="119">
        <f t="shared" si="9"/>
        <v>0</v>
      </c>
      <c r="AM83" s="119"/>
      <c r="AN83" s="119"/>
      <c r="AO83" s="119">
        <f t="shared" si="10"/>
        <v>0</v>
      </c>
    </row>
    <row r="84" spans="1:42" ht="22.5" customHeight="1" x14ac:dyDescent="0.55000000000000004">
      <c r="A84" s="5"/>
      <c r="B84" s="52" t="s">
        <v>66</v>
      </c>
      <c r="C84" s="110"/>
      <c r="D84" s="71"/>
      <c r="E84" s="71">
        <v>10034196</v>
      </c>
      <c r="F84" s="71"/>
      <c r="G84" s="71"/>
      <c r="H84" s="71"/>
      <c r="I84" s="64"/>
      <c r="J84" s="64"/>
      <c r="K84" s="71"/>
      <c r="L84" s="112"/>
      <c r="M84" s="8"/>
      <c r="N84" s="87" t="s">
        <v>231</v>
      </c>
      <c r="O84" s="10">
        <v>0.16632080789507631</v>
      </c>
      <c r="P84" s="10"/>
      <c r="Q84" s="10"/>
      <c r="R84" s="11" t="e">
        <f>VLOOKUP(Q84,[1]Sheet1!C$3:D$87,2,0)</f>
        <v>#N/A</v>
      </c>
      <c r="S84" s="134"/>
      <c r="Y84" s="50"/>
      <c r="Z84" s="50">
        <v>1</v>
      </c>
      <c r="AA84" s="50"/>
      <c r="AB84" s="50"/>
      <c r="AC84" s="50">
        <v>1</v>
      </c>
      <c r="AD84" s="118"/>
      <c r="AE84" s="119"/>
      <c r="AF84" s="119">
        <v>1</v>
      </c>
      <c r="AG84" s="119"/>
      <c r="AH84" s="119"/>
      <c r="AI84" s="119">
        <f t="shared" si="8"/>
        <v>0</v>
      </c>
      <c r="AJ84" s="119"/>
      <c r="AK84" s="119"/>
      <c r="AL84" s="119">
        <f t="shared" si="9"/>
        <v>0</v>
      </c>
      <c r="AM84" s="119"/>
      <c r="AN84" s="119"/>
      <c r="AO84" s="119">
        <f t="shared" si="10"/>
        <v>0</v>
      </c>
      <c r="AP84" s="119"/>
    </row>
    <row r="85" spans="1:42" ht="22.5" customHeight="1" x14ac:dyDescent="0.55000000000000004">
      <c r="A85" s="5"/>
      <c r="B85" s="52" t="s">
        <v>66</v>
      </c>
      <c r="C85" s="110"/>
      <c r="D85" s="71"/>
      <c r="E85" s="71">
        <v>10033352</v>
      </c>
      <c r="F85" s="71"/>
      <c r="G85" s="71"/>
      <c r="H85" s="71"/>
      <c r="I85" s="64"/>
      <c r="J85" s="64"/>
      <c r="K85" s="71"/>
      <c r="L85" s="112"/>
      <c r="M85" s="8"/>
      <c r="N85" s="87" t="s">
        <v>93</v>
      </c>
      <c r="O85" s="10">
        <v>4.4774966466494188</v>
      </c>
      <c r="P85" s="10"/>
      <c r="Q85" s="10"/>
      <c r="R85" s="11" t="e">
        <f>VLOOKUP(Q85,[1]Sheet1!C$3:D$87,2,0)</f>
        <v>#N/A</v>
      </c>
      <c r="S85" s="134"/>
      <c r="Y85" s="50"/>
      <c r="Z85" s="50">
        <v>1</v>
      </c>
      <c r="AA85" s="50"/>
      <c r="AB85" s="50"/>
      <c r="AC85" s="50">
        <v>1</v>
      </c>
      <c r="AD85" s="118"/>
      <c r="AE85" s="119"/>
      <c r="AF85" s="119">
        <v>1</v>
      </c>
      <c r="AG85" s="119"/>
      <c r="AH85" s="119"/>
      <c r="AI85" s="119">
        <f t="shared" si="8"/>
        <v>0</v>
      </c>
      <c r="AJ85" s="119"/>
      <c r="AK85" s="119"/>
      <c r="AL85" s="119">
        <f t="shared" si="9"/>
        <v>0</v>
      </c>
      <c r="AM85" s="119"/>
      <c r="AN85" s="119"/>
      <c r="AO85" s="119">
        <f t="shared" si="10"/>
        <v>0</v>
      </c>
      <c r="AP85" s="119"/>
    </row>
    <row r="86" spans="1:42" ht="22.5" customHeight="1" x14ac:dyDescent="0.55000000000000004">
      <c r="A86" s="5"/>
      <c r="B86" s="52" t="s">
        <v>66</v>
      </c>
      <c r="C86" s="110"/>
      <c r="D86" s="71"/>
      <c r="E86" s="71">
        <v>10033353</v>
      </c>
      <c r="F86" s="71"/>
      <c r="G86" s="71"/>
      <c r="H86" s="71"/>
      <c r="I86" s="64"/>
      <c r="J86" s="64"/>
      <c r="K86" s="71"/>
      <c r="L86" s="112"/>
      <c r="M86" s="8"/>
      <c r="N86" s="87" t="s">
        <v>94</v>
      </c>
      <c r="O86" s="10">
        <v>0.27810538177946698</v>
      </c>
      <c r="P86" s="10"/>
      <c r="Q86" s="10"/>
      <c r="R86" s="11" t="e">
        <f>VLOOKUP(Q86,[1]Sheet1!C$3:D$87,2,0)</f>
        <v>#N/A</v>
      </c>
      <c r="S86" s="134"/>
      <c r="Y86" s="50"/>
      <c r="Z86" s="50">
        <v>1</v>
      </c>
      <c r="AA86" s="50"/>
      <c r="AB86" s="50"/>
      <c r="AC86" s="50">
        <v>1</v>
      </c>
      <c r="AD86" s="118"/>
      <c r="AE86" s="119"/>
      <c r="AF86" s="119">
        <v>1</v>
      </c>
      <c r="AG86" s="119"/>
      <c r="AH86" s="119"/>
      <c r="AI86" s="119">
        <f t="shared" si="8"/>
        <v>0</v>
      </c>
      <c r="AJ86" s="119"/>
      <c r="AK86" s="119"/>
      <c r="AL86" s="119">
        <f t="shared" si="9"/>
        <v>0</v>
      </c>
      <c r="AM86" s="119"/>
      <c r="AN86" s="119"/>
      <c r="AO86" s="119">
        <f t="shared" si="10"/>
        <v>0</v>
      </c>
      <c r="AP86" s="119"/>
    </row>
    <row r="87" spans="1:42" ht="22.5" customHeight="1" x14ac:dyDescent="0.55000000000000004">
      <c r="A87" s="5"/>
      <c r="B87" s="52" t="s">
        <v>66</v>
      </c>
      <c r="C87" s="110"/>
      <c r="D87" s="71"/>
      <c r="E87" s="71">
        <v>10033354</v>
      </c>
      <c r="F87" s="71"/>
      <c r="G87" s="71"/>
      <c r="H87" s="71"/>
      <c r="I87" s="64"/>
      <c r="J87" s="64"/>
      <c r="K87" s="71"/>
      <c r="L87" s="112"/>
      <c r="M87" s="8"/>
      <c r="N87" s="87" t="s">
        <v>95</v>
      </c>
      <c r="O87" s="10">
        <v>9.0384249078326775E-2</v>
      </c>
      <c r="P87" s="10"/>
      <c r="Q87" s="10"/>
      <c r="R87" s="11" t="e">
        <f>VLOOKUP(Q87,[1]Sheet1!C$3:D$87,2,0)</f>
        <v>#N/A</v>
      </c>
      <c r="S87" s="134"/>
      <c r="Y87" s="50"/>
      <c r="Z87" s="50">
        <v>1</v>
      </c>
      <c r="AA87" s="50"/>
      <c r="AB87" s="50"/>
      <c r="AC87" s="50">
        <v>1</v>
      </c>
      <c r="AD87" s="118"/>
      <c r="AE87" s="119"/>
      <c r="AF87" s="119">
        <v>1</v>
      </c>
      <c r="AG87" s="119"/>
      <c r="AH87" s="119"/>
      <c r="AI87" s="119">
        <f t="shared" si="8"/>
        <v>0</v>
      </c>
      <c r="AJ87" s="119"/>
      <c r="AK87" s="119"/>
      <c r="AL87" s="119">
        <f t="shared" si="9"/>
        <v>0</v>
      </c>
      <c r="AM87" s="119"/>
      <c r="AN87" s="119"/>
      <c r="AO87" s="119">
        <f t="shared" si="10"/>
        <v>0</v>
      </c>
      <c r="AP87" s="119"/>
    </row>
    <row r="88" spans="1:42" ht="22.5" customHeight="1" x14ac:dyDescent="0.55000000000000004">
      <c r="A88" s="5"/>
      <c r="B88" s="52" t="s">
        <v>66</v>
      </c>
      <c r="C88" s="110"/>
      <c r="D88" s="71"/>
      <c r="E88" s="71">
        <v>10033355</v>
      </c>
      <c r="F88" s="71"/>
      <c r="G88" s="71"/>
      <c r="H88" s="71"/>
      <c r="I88" s="64"/>
      <c r="J88" s="64"/>
      <c r="K88" s="71"/>
      <c r="L88" s="112"/>
      <c r="M88" s="8"/>
      <c r="N88" s="87" t="s">
        <v>96</v>
      </c>
      <c r="O88" s="10">
        <v>6.724935763154738</v>
      </c>
      <c r="P88" s="10"/>
      <c r="Q88" s="10"/>
      <c r="R88" s="11" t="e">
        <f>VLOOKUP(Q88,[1]Sheet1!C$3:D$87,2,0)</f>
        <v>#N/A</v>
      </c>
      <c r="S88" s="134"/>
      <c r="Y88" s="50"/>
      <c r="Z88" s="50">
        <v>1</v>
      </c>
      <c r="AA88" s="50"/>
      <c r="AB88" s="50"/>
      <c r="AC88" s="50">
        <v>1</v>
      </c>
      <c r="AD88" s="118"/>
      <c r="AE88" s="119"/>
      <c r="AF88" s="119">
        <v>1</v>
      </c>
      <c r="AG88" s="119"/>
      <c r="AH88" s="119"/>
      <c r="AI88" s="119">
        <f t="shared" si="8"/>
        <v>0</v>
      </c>
      <c r="AJ88" s="119"/>
      <c r="AK88" s="119"/>
      <c r="AL88" s="119">
        <f t="shared" si="9"/>
        <v>0</v>
      </c>
      <c r="AM88" s="119"/>
      <c r="AN88" s="119"/>
      <c r="AO88" s="119">
        <f t="shared" si="10"/>
        <v>0</v>
      </c>
      <c r="AP88" s="119"/>
    </row>
    <row r="89" spans="1:42" ht="22.5" customHeight="1" x14ac:dyDescent="0.55000000000000004">
      <c r="A89" s="5"/>
      <c r="B89" s="52" t="s">
        <v>66</v>
      </c>
      <c r="C89" s="110"/>
      <c r="D89" s="71"/>
      <c r="E89" s="71">
        <v>10033356</v>
      </c>
      <c r="F89" s="71"/>
      <c r="G89" s="71"/>
      <c r="H89" s="71"/>
      <c r="I89" s="64"/>
      <c r="J89" s="64"/>
      <c r="K89" s="71"/>
      <c r="L89" s="112"/>
      <c r="M89" s="8"/>
      <c r="N89" s="87" t="s">
        <v>97</v>
      </c>
      <c r="O89" s="10">
        <v>0.55621076355893395</v>
      </c>
      <c r="P89" s="10"/>
      <c r="Q89" s="10"/>
      <c r="R89" s="11" t="e">
        <f>VLOOKUP(Q89,[1]Sheet1!C$3:D$87,2,0)</f>
        <v>#N/A</v>
      </c>
      <c r="S89" s="134"/>
      <c r="Y89" s="50"/>
      <c r="Z89" s="50">
        <v>1</v>
      </c>
      <c r="AA89" s="50"/>
      <c r="AB89" s="50"/>
      <c r="AC89" s="50">
        <v>1</v>
      </c>
      <c r="AD89" s="118"/>
      <c r="AE89" s="119"/>
      <c r="AF89" s="119">
        <v>1</v>
      </c>
      <c r="AG89" s="119"/>
      <c r="AH89" s="119"/>
      <c r="AI89" s="119">
        <f t="shared" si="8"/>
        <v>0</v>
      </c>
      <c r="AJ89" s="119"/>
      <c r="AK89" s="119"/>
      <c r="AL89" s="119">
        <f t="shared" si="9"/>
        <v>0</v>
      </c>
      <c r="AM89" s="119"/>
      <c r="AN89" s="119"/>
      <c r="AO89" s="119">
        <f t="shared" si="10"/>
        <v>0</v>
      </c>
      <c r="AP89" s="119"/>
    </row>
    <row r="90" spans="1:42" ht="22.5" customHeight="1" x14ac:dyDescent="0.55000000000000004">
      <c r="A90" s="5"/>
      <c r="B90" s="52" t="s">
        <v>66</v>
      </c>
      <c r="C90" s="110"/>
      <c r="D90" s="71"/>
      <c r="E90" s="71">
        <v>10033357</v>
      </c>
      <c r="F90" s="71"/>
      <c r="G90" s="71"/>
      <c r="H90" s="71"/>
      <c r="I90" s="64"/>
      <c r="J90" s="64"/>
      <c r="K90" s="71"/>
      <c r="L90" s="112"/>
      <c r="M90" s="8"/>
      <c r="N90" s="87" t="s">
        <v>98</v>
      </c>
      <c r="O90" s="10">
        <v>0.46582651448060725</v>
      </c>
      <c r="P90" s="10"/>
      <c r="Q90" s="10"/>
      <c r="R90" s="11" t="e">
        <f>VLOOKUP(Q90,[1]Sheet1!C$3:D$87,2,0)</f>
        <v>#N/A</v>
      </c>
      <c r="S90" s="134"/>
      <c r="Y90" s="50"/>
      <c r="Z90" s="50">
        <v>1</v>
      </c>
      <c r="AA90" s="50"/>
      <c r="AB90" s="50"/>
      <c r="AC90" s="50">
        <v>1</v>
      </c>
      <c r="AD90" s="118"/>
      <c r="AE90" s="119"/>
      <c r="AF90" s="119">
        <v>1</v>
      </c>
      <c r="AG90" s="119"/>
      <c r="AH90" s="119"/>
      <c r="AI90" s="119">
        <f t="shared" si="8"/>
        <v>0</v>
      </c>
      <c r="AJ90" s="119"/>
      <c r="AK90" s="119"/>
      <c r="AL90" s="119">
        <f t="shared" si="9"/>
        <v>0</v>
      </c>
      <c r="AM90" s="119"/>
      <c r="AN90" s="119"/>
      <c r="AO90" s="119">
        <f t="shared" si="10"/>
        <v>0</v>
      </c>
      <c r="AP90" s="119"/>
    </row>
    <row r="91" spans="1:42" ht="22.5" customHeight="1" x14ac:dyDescent="0.55000000000000004">
      <c r="A91" s="5"/>
      <c r="B91" s="52" t="s">
        <v>66</v>
      </c>
      <c r="C91" s="110"/>
      <c r="D91" s="132">
        <v>30022155</v>
      </c>
      <c r="E91" s="71"/>
      <c r="F91" s="71"/>
      <c r="G91" s="71"/>
      <c r="H91" s="111"/>
      <c r="I91" s="71"/>
      <c r="J91" s="64"/>
      <c r="K91" s="64"/>
      <c r="L91" s="112"/>
      <c r="M91" s="8"/>
      <c r="N91" s="87" t="s">
        <v>218</v>
      </c>
      <c r="O91" s="10">
        <f>O3</f>
        <v>1</v>
      </c>
      <c r="P91" s="10">
        <v>22.5</v>
      </c>
      <c r="Q91" s="11" t="s">
        <v>75</v>
      </c>
      <c r="R91" s="11" t="str">
        <f>VLOOKUP(Q91,[1]Sheet1!C$3:D$87,2,0)</f>
        <v>Paint B9</v>
      </c>
      <c r="S91" s="134">
        <f t="shared" si="11"/>
        <v>160</v>
      </c>
      <c r="Y91" s="50"/>
      <c r="Z91" s="50">
        <v>17</v>
      </c>
      <c r="AA91" s="50"/>
      <c r="AB91" s="50"/>
      <c r="AC91" s="50">
        <v>1</v>
      </c>
      <c r="AD91" s="118"/>
      <c r="AE91" s="119"/>
      <c r="AF91" s="119">
        <v>1</v>
      </c>
      <c r="AG91" s="119"/>
      <c r="AH91" s="119"/>
      <c r="AI91" s="119">
        <f t="shared" si="8"/>
        <v>160</v>
      </c>
      <c r="AJ91" s="119"/>
      <c r="AK91" s="119"/>
      <c r="AL91" s="119">
        <f t="shared" si="9"/>
        <v>160</v>
      </c>
      <c r="AM91" s="119"/>
      <c r="AN91" s="119"/>
      <c r="AO91" s="119">
        <f t="shared" si="10"/>
        <v>160</v>
      </c>
    </row>
    <row r="92" spans="1:42" ht="22.5" customHeight="1" x14ac:dyDescent="0.55000000000000004">
      <c r="A92" s="5"/>
      <c r="B92" s="52" t="s">
        <v>66</v>
      </c>
      <c r="C92" s="110"/>
      <c r="D92" s="71"/>
      <c r="E92" s="132">
        <v>30022156</v>
      </c>
      <c r="F92" s="71"/>
      <c r="G92" s="71"/>
      <c r="H92" s="71"/>
      <c r="I92" s="71"/>
      <c r="J92" s="64"/>
      <c r="K92" s="64"/>
      <c r="L92" s="112"/>
      <c r="M92" s="8"/>
      <c r="N92" s="87" t="s">
        <v>219</v>
      </c>
      <c r="O92" s="10">
        <f>O91</f>
        <v>1</v>
      </c>
      <c r="P92" s="10">
        <v>75</v>
      </c>
      <c r="Q92" s="11" t="s">
        <v>492</v>
      </c>
      <c r="R92" s="11" t="str">
        <f>VLOOKUP(Q92,[1]Sheet1!C$3:D$87,2,0)</f>
        <v>Spot 50KVA 5</v>
      </c>
      <c r="S92" s="134">
        <f t="shared" si="11"/>
        <v>48</v>
      </c>
      <c r="Y92" s="50"/>
      <c r="Z92" s="50">
        <v>1</v>
      </c>
      <c r="AA92" s="50"/>
      <c r="AB92" s="50"/>
      <c r="AC92" s="50">
        <v>1</v>
      </c>
      <c r="AD92" s="118"/>
      <c r="AE92" s="119"/>
      <c r="AF92" s="119">
        <v>1</v>
      </c>
      <c r="AG92" s="119"/>
      <c r="AH92" s="119"/>
      <c r="AI92" s="119">
        <f t="shared" si="8"/>
        <v>48</v>
      </c>
      <c r="AJ92" s="119"/>
      <c r="AK92" s="119"/>
      <c r="AL92" s="119">
        <f t="shared" si="9"/>
        <v>48</v>
      </c>
      <c r="AM92" s="119"/>
      <c r="AN92" s="119"/>
      <c r="AO92" s="119">
        <f t="shared" si="10"/>
        <v>48</v>
      </c>
    </row>
    <row r="93" spans="1:42" ht="22.5" customHeight="1" x14ac:dyDescent="0.55000000000000004">
      <c r="A93" s="5"/>
      <c r="B93" s="52"/>
      <c r="C93" s="110"/>
      <c r="D93" s="71"/>
      <c r="E93" s="71"/>
      <c r="F93" s="71"/>
      <c r="G93" s="71"/>
      <c r="H93" s="71"/>
      <c r="I93" s="71"/>
      <c r="J93" s="64"/>
      <c r="K93" s="64"/>
      <c r="L93" s="112"/>
      <c r="M93" s="8"/>
      <c r="N93" s="87"/>
      <c r="O93" s="10"/>
      <c r="P93" s="10">
        <v>75</v>
      </c>
      <c r="Q93" s="11" t="s">
        <v>486</v>
      </c>
      <c r="R93" s="11" t="str">
        <f>VLOOKUP(Q93,[1]Sheet1!C$3:D$87,2,0)</f>
        <v>Spot 50KVA 6</v>
      </c>
      <c r="S93" s="134">
        <f t="shared" si="11"/>
        <v>48</v>
      </c>
      <c r="Y93" s="50"/>
      <c r="Z93" s="50">
        <v>1</v>
      </c>
      <c r="AA93" s="50"/>
      <c r="AB93" s="50"/>
      <c r="AC93" s="50">
        <v>1</v>
      </c>
      <c r="AD93" s="118"/>
      <c r="AE93" s="119"/>
      <c r="AF93" s="119">
        <v>1</v>
      </c>
      <c r="AG93" s="119"/>
      <c r="AH93" s="119"/>
      <c r="AI93" s="119">
        <f t="shared" si="8"/>
        <v>48</v>
      </c>
      <c r="AJ93" s="119"/>
      <c r="AK93" s="119"/>
      <c r="AL93" s="119">
        <f t="shared" si="9"/>
        <v>48</v>
      </c>
      <c r="AM93" s="119"/>
      <c r="AN93" s="119"/>
      <c r="AO93" s="119">
        <f t="shared" si="10"/>
        <v>48</v>
      </c>
    </row>
    <row r="94" spans="1:42" ht="22.5" customHeight="1" x14ac:dyDescent="0.55000000000000004">
      <c r="A94" s="5"/>
      <c r="B94" s="52" t="s">
        <v>66</v>
      </c>
      <c r="C94" s="110"/>
      <c r="D94" s="71"/>
      <c r="E94" s="71"/>
      <c r="F94" s="132">
        <v>30022157</v>
      </c>
      <c r="G94" s="71"/>
      <c r="H94" s="71"/>
      <c r="I94" s="71"/>
      <c r="J94" s="64"/>
      <c r="K94" s="64"/>
      <c r="L94" s="112"/>
      <c r="M94" s="8"/>
      <c r="N94" s="87" t="s">
        <v>222</v>
      </c>
      <c r="O94" s="10">
        <f>O92</f>
        <v>1</v>
      </c>
      <c r="P94" s="10">
        <v>36</v>
      </c>
      <c r="Q94" s="11" t="s">
        <v>493</v>
      </c>
      <c r="R94" s="11" t="str">
        <f>VLOOKUP(Q94,[1]Sheet1!C$3:D$87,2,0)</f>
        <v>TRUMPF-TruBend5130</v>
      </c>
      <c r="S94" s="134">
        <f t="shared" si="11"/>
        <v>100</v>
      </c>
      <c r="Y94" s="50"/>
      <c r="Z94" s="50">
        <v>1</v>
      </c>
      <c r="AA94" s="50"/>
      <c r="AB94" s="50"/>
      <c r="AC94" s="50">
        <v>1</v>
      </c>
      <c r="AD94" s="118"/>
      <c r="AE94" s="119"/>
      <c r="AF94" s="119">
        <v>1</v>
      </c>
      <c r="AG94" s="119"/>
      <c r="AH94" s="119"/>
      <c r="AI94" s="119">
        <f t="shared" si="8"/>
        <v>100</v>
      </c>
      <c r="AJ94" s="119"/>
      <c r="AK94" s="119"/>
      <c r="AL94" s="119">
        <f t="shared" si="9"/>
        <v>100</v>
      </c>
      <c r="AM94" s="119"/>
      <c r="AN94" s="119"/>
      <c r="AO94" s="119">
        <f t="shared" si="10"/>
        <v>100</v>
      </c>
    </row>
    <row r="95" spans="1:42" ht="22.5" customHeight="1" x14ac:dyDescent="0.55000000000000004">
      <c r="A95" s="5"/>
      <c r="B95" s="52" t="s">
        <v>66</v>
      </c>
      <c r="C95" s="110"/>
      <c r="D95" s="71"/>
      <c r="E95" s="71"/>
      <c r="F95" s="71"/>
      <c r="G95" s="132">
        <v>30022158</v>
      </c>
      <c r="H95" s="71"/>
      <c r="I95" s="71"/>
      <c r="J95" s="64"/>
      <c r="K95" s="64"/>
      <c r="L95" s="112"/>
      <c r="M95" s="8"/>
      <c r="N95" s="87" t="s">
        <v>221</v>
      </c>
      <c r="O95" s="10">
        <f t="shared" ref="O95" si="13">O94</f>
        <v>1</v>
      </c>
      <c r="P95" s="10">
        <f>72/2</f>
        <v>36</v>
      </c>
      <c r="Q95" s="140" t="s">
        <v>516</v>
      </c>
      <c r="R95" s="11" t="s">
        <v>463</v>
      </c>
      <c r="S95" s="134">
        <f t="shared" si="11"/>
        <v>100</v>
      </c>
      <c r="Y95" s="50"/>
      <c r="Z95" s="50">
        <v>1</v>
      </c>
      <c r="AA95" s="50"/>
      <c r="AB95" s="50"/>
      <c r="AC95" s="50">
        <v>1</v>
      </c>
      <c r="AD95" s="118"/>
      <c r="AE95" s="119"/>
      <c r="AF95" s="119">
        <v>1</v>
      </c>
      <c r="AG95" s="119"/>
      <c r="AH95" s="119"/>
      <c r="AI95" s="119">
        <f t="shared" si="8"/>
        <v>100</v>
      </c>
      <c r="AJ95" s="119"/>
      <c r="AK95" s="119"/>
      <c r="AL95" s="119">
        <f t="shared" si="9"/>
        <v>100</v>
      </c>
      <c r="AM95" s="119"/>
      <c r="AN95" s="119"/>
      <c r="AO95" s="119">
        <f t="shared" si="10"/>
        <v>100</v>
      </c>
    </row>
    <row r="96" spans="1:42" ht="22.5" customHeight="1" x14ac:dyDescent="0.55000000000000004">
      <c r="A96" s="5"/>
      <c r="B96" s="52"/>
      <c r="C96" s="110"/>
      <c r="D96" s="71"/>
      <c r="E96" s="71"/>
      <c r="F96" s="71"/>
      <c r="G96" s="129"/>
      <c r="H96" s="71"/>
      <c r="I96" s="71"/>
      <c r="J96" s="64"/>
      <c r="K96" s="64"/>
      <c r="L96" s="112"/>
      <c r="M96" s="8"/>
      <c r="N96" s="87"/>
      <c r="O96" s="10"/>
      <c r="P96" s="10">
        <f>72/2</f>
        <v>36</v>
      </c>
      <c r="Q96" s="140" t="s">
        <v>517</v>
      </c>
      <c r="R96" s="11" t="s">
        <v>464</v>
      </c>
      <c r="S96" s="134">
        <f t="shared" si="11"/>
        <v>100</v>
      </c>
      <c r="Y96" s="50"/>
      <c r="Z96" s="50">
        <v>1</v>
      </c>
      <c r="AA96" s="50"/>
      <c r="AB96" s="50"/>
      <c r="AC96" s="50">
        <v>1</v>
      </c>
      <c r="AD96" s="118"/>
      <c r="AE96" s="119"/>
      <c r="AF96" s="119">
        <v>1</v>
      </c>
      <c r="AG96" s="119"/>
      <c r="AH96" s="119"/>
      <c r="AI96" s="119">
        <f t="shared" si="8"/>
        <v>100</v>
      </c>
      <c r="AJ96" s="119"/>
      <c r="AK96" s="119"/>
      <c r="AL96" s="119">
        <f t="shared" si="9"/>
        <v>100</v>
      </c>
      <c r="AM96" s="119"/>
      <c r="AN96" s="119"/>
      <c r="AO96" s="119">
        <f t="shared" si="10"/>
        <v>100</v>
      </c>
    </row>
    <row r="97" spans="1:43" ht="22.5" customHeight="1" x14ac:dyDescent="0.55000000000000004">
      <c r="A97" s="5"/>
      <c r="B97" s="52" t="s">
        <v>66</v>
      </c>
      <c r="C97" s="110"/>
      <c r="D97" s="71"/>
      <c r="E97" s="71"/>
      <c r="F97" s="71"/>
      <c r="G97" s="71"/>
      <c r="H97" s="71">
        <v>10030779</v>
      </c>
      <c r="I97" s="71"/>
      <c r="J97" s="64"/>
      <c r="K97" s="64"/>
      <c r="L97" s="112"/>
      <c r="M97" s="8"/>
      <c r="N97" s="87" t="s">
        <v>220</v>
      </c>
      <c r="O97" s="10">
        <f>O95</f>
        <v>1</v>
      </c>
      <c r="P97" s="10"/>
      <c r="Q97" s="11"/>
      <c r="R97" s="11" t="e">
        <f>VLOOKUP(Q97,[1]Sheet1!C$3:D$87,2,0)</f>
        <v>#N/A</v>
      </c>
      <c r="S97" s="134"/>
      <c r="Y97" s="50"/>
      <c r="Z97" s="50">
        <v>1</v>
      </c>
      <c r="AA97" s="50"/>
      <c r="AB97" s="50"/>
      <c r="AC97" s="50">
        <v>1</v>
      </c>
      <c r="AD97" s="118"/>
      <c r="AE97" s="119"/>
      <c r="AF97" s="119">
        <v>1</v>
      </c>
      <c r="AG97" s="119"/>
      <c r="AH97" s="119"/>
      <c r="AI97" s="119">
        <f t="shared" si="8"/>
        <v>0</v>
      </c>
      <c r="AJ97" s="119"/>
      <c r="AK97" s="119"/>
      <c r="AL97" s="119">
        <f t="shared" si="9"/>
        <v>0</v>
      </c>
      <c r="AM97" s="119"/>
      <c r="AN97" s="119"/>
      <c r="AO97" s="119">
        <f t="shared" si="10"/>
        <v>0</v>
      </c>
    </row>
    <row r="98" spans="1:43" ht="22.5" customHeight="1" x14ac:dyDescent="0.55000000000000004">
      <c r="A98" s="5"/>
      <c r="B98" s="52"/>
      <c r="C98" s="110"/>
      <c r="D98" s="71"/>
      <c r="E98" s="71"/>
      <c r="F98" s="132">
        <v>30023081</v>
      </c>
      <c r="G98" s="71"/>
      <c r="H98" s="131"/>
      <c r="I98" s="64"/>
      <c r="J98" s="64"/>
      <c r="K98" s="71"/>
      <c r="L98" s="112"/>
      <c r="M98" s="8"/>
      <c r="N98" s="87" t="s">
        <v>224</v>
      </c>
      <c r="O98" s="10">
        <f>O99</f>
        <v>1</v>
      </c>
      <c r="P98" s="10">
        <v>9</v>
      </c>
      <c r="Q98" s="11" t="s">
        <v>506</v>
      </c>
      <c r="R98" s="11" t="str">
        <f>VLOOKUP(Q98,[1]Sheet1!C$3:D$87,2,0)</f>
        <v>TRUMPF-TruBend1100 No.1</v>
      </c>
      <c r="S98" s="134">
        <v>111</v>
      </c>
      <c r="Y98" s="50">
        <f>$Y$1/S98</f>
        <v>0</v>
      </c>
      <c r="Z98" s="50">
        <v>1</v>
      </c>
      <c r="AA98" s="50"/>
      <c r="AB98" s="50"/>
      <c r="AC98" s="50">
        <v>1</v>
      </c>
      <c r="AD98" s="118"/>
      <c r="AE98" s="119"/>
      <c r="AF98" s="119">
        <v>1</v>
      </c>
      <c r="AG98" s="119"/>
      <c r="AH98" s="119"/>
      <c r="AI98" s="119">
        <f t="shared" si="8"/>
        <v>111</v>
      </c>
      <c r="AJ98" s="119"/>
      <c r="AK98" s="119"/>
      <c r="AL98" s="119">
        <f t="shared" si="9"/>
        <v>111</v>
      </c>
      <c r="AM98" s="119"/>
      <c r="AN98" s="119"/>
      <c r="AO98" s="119">
        <f t="shared" si="10"/>
        <v>111</v>
      </c>
    </row>
    <row r="99" spans="1:43" ht="22.5" customHeight="1" x14ac:dyDescent="0.55000000000000004">
      <c r="A99" s="5"/>
      <c r="B99" s="52"/>
      <c r="C99" s="110"/>
      <c r="D99" s="71"/>
      <c r="E99" s="71"/>
      <c r="F99" s="71"/>
      <c r="G99" s="132">
        <v>30023080</v>
      </c>
      <c r="H99" s="71"/>
      <c r="I99" s="64"/>
      <c r="J99" s="64"/>
      <c r="K99" s="71"/>
      <c r="L99" s="112"/>
      <c r="M99" s="8"/>
      <c r="N99" s="87" t="s">
        <v>225</v>
      </c>
      <c r="O99" s="10">
        <f>O92</f>
        <v>1</v>
      </c>
      <c r="P99" s="10">
        <v>12</v>
      </c>
      <c r="Q99" s="11" t="s">
        <v>507</v>
      </c>
      <c r="R99" s="11" t="str">
        <f>VLOOKUP(Q99,[1]Sheet1!C$3:D$87,2,0)</f>
        <v>110TON-Press 9</v>
      </c>
      <c r="S99" s="134">
        <v>400</v>
      </c>
      <c r="Y99" s="50">
        <f t="shared" ref="Y99" si="14">$Y$1/S99</f>
        <v>0</v>
      </c>
      <c r="Z99" s="145">
        <v>0.33</v>
      </c>
      <c r="AA99" s="50"/>
      <c r="AB99" s="50"/>
      <c r="AC99" s="50">
        <v>1</v>
      </c>
      <c r="AD99" s="118"/>
      <c r="AE99" s="119"/>
      <c r="AF99" s="119">
        <v>1</v>
      </c>
      <c r="AG99" s="119"/>
      <c r="AH99" s="119"/>
      <c r="AI99" s="119">
        <f t="shared" si="8"/>
        <v>400</v>
      </c>
      <c r="AJ99" s="119"/>
      <c r="AK99" s="119"/>
      <c r="AL99" s="119">
        <f t="shared" si="9"/>
        <v>400</v>
      </c>
      <c r="AM99" s="119"/>
      <c r="AN99" s="119"/>
      <c r="AO99" s="119">
        <f t="shared" si="10"/>
        <v>400</v>
      </c>
    </row>
    <row r="100" spans="1:43" ht="22.5" customHeight="1" x14ac:dyDescent="0.55000000000000004">
      <c r="A100" s="5"/>
      <c r="B100" s="52"/>
      <c r="C100" s="110"/>
      <c r="D100" s="71"/>
      <c r="E100" s="71"/>
      <c r="F100" s="71"/>
      <c r="G100" s="71"/>
      <c r="H100" s="71">
        <v>10030780</v>
      </c>
      <c r="I100" s="64"/>
      <c r="J100" s="64"/>
      <c r="K100" s="71"/>
      <c r="L100" s="112"/>
      <c r="M100" s="8"/>
      <c r="N100" s="87" t="s">
        <v>223</v>
      </c>
      <c r="O100" s="10">
        <f>O98</f>
        <v>1</v>
      </c>
      <c r="P100" s="10"/>
      <c r="Q100" s="11"/>
      <c r="R100" s="11" t="e">
        <f>VLOOKUP(Q100,[1]Sheet1!C$3:D$87,2,0)</f>
        <v>#N/A</v>
      </c>
      <c r="S100" s="134"/>
      <c r="Y100" s="50"/>
      <c r="Z100" s="50">
        <v>1</v>
      </c>
      <c r="AA100" s="50"/>
      <c r="AB100" s="50"/>
      <c r="AC100" s="50">
        <v>1</v>
      </c>
      <c r="AD100" s="118"/>
      <c r="AE100" s="119"/>
      <c r="AF100" s="119">
        <v>1</v>
      </c>
      <c r="AG100" s="119"/>
      <c r="AH100" s="119"/>
      <c r="AI100" s="119">
        <f t="shared" si="8"/>
        <v>0</v>
      </c>
      <c r="AJ100" s="119"/>
      <c r="AK100" s="119"/>
      <c r="AL100" s="119">
        <f t="shared" si="9"/>
        <v>0</v>
      </c>
      <c r="AM100" s="119"/>
      <c r="AN100" s="119"/>
      <c r="AO100" s="119">
        <f t="shared" si="10"/>
        <v>0</v>
      </c>
    </row>
    <row r="101" spans="1:43" ht="22.5" customHeight="1" x14ac:dyDescent="0.55000000000000004">
      <c r="A101" s="5"/>
      <c r="B101" s="52" t="s">
        <v>66</v>
      </c>
      <c r="C101" s="110"/>
      <c r="D101" s="64"/>
      <c r="E101" s="64"/>
      <c r="F101" s="132">
        <v>30022162</v>
      </c>
      <c r="G101" s="71"/>
      <c r="H101" s="71"/>
      <c r="I101" s="71"/>
      <c r="J101" s="64"/>
      <c r="K101" s="64"/>
      <c r="L101" s="112"/>
      <c r="M101" s="8"/>
      <c r="N101" s="87" t="s">
        <v>227</v>
      </c>
      <c r="O101" s="10">
        <f>O91</f>
        <v>1</v>
      </c>
      <c r="P101" s="10">
        <v>9</v>
      </c>
      <c r="Q101" s="11" t="s">
        <v>508</v>
      </c>
      <c r="R101" s="11" t="str">
        <f>VLOOKUP(Q101,[1]Sheet1!C$3:D$87,2,0)</f>
        <v>TRUMPF-TruBend1100 No.2</v>
      </c>
      <c r="S101" s="134">
        <f t="shared" si="11"/>
        <v>400</v>
      </c>
      <c r="Y101" s="50"/>
      <c r="Z101" s="50">
        <v>1</v>
      </c>
      <c r="AA101" s="50"/>
      <c r="AB101" s="50"/>
      <c r="AC101" s="50">
        <v>1</v>
      </c>
      <c r="AD101" s="118"/>
      <c r="AE101" s="119"/>
      <c r="AF101" s="119">
        <v>1</v>
      </c>
      <c r="AG101" s="119"/>
      <c r="AH101" s="119"/>
      <c r="AI101" s="119">
        <f t="shared" si="8"/>
        <v>400</v>
      </c>
      <c r="AJ101" s="119"/>
      <c r="AK101" s="119"/>
      <c r="AL101" s="119">
        <f t="shared" si="9"/>
        <v>400</v>
      </c>
      <c r="AM101" s="119"/>
      <c r="AN101" s="119"/>
      <c r="AO101" s="119">
        <f t="shared" si="10"/>
        <v>400</v>
      </c>
    </row>
    <row r="102" spans="1:43" ht="22.5" customHeight="1" x14ac:dyDescent="0.55000000000000004">
      <c r="A102" s="5"/>
      <c r="B102" s="52" t="s">
        <v>66</v>
      </c>
      <c r="C102" s="110"/>
      <c r="D102" s="64"/>
      <c r="E102" s="64"/>
      <c r="F102" s="71"/>
      <c r="G102" s="71">
        <v>10030781</v>
      </c>
      <c r="H102" s="71"/>
      <c r="I102" s="71"/>
      <c r="J102" s="64"/>
      <c r="K102" s="64"/>
      <c r="L102" s="112"/>
      <c r="M102" s="8"/>
      <c r="N102" s="87" t="s">
        <v>226</v>
      </c>
      <c r="O102" s="10">
        <f>O92</f>
        <v>1</v>
      </c>
      <c r="P102" s="10"/>
      <c r="Q102" s="11"/>
      <c r="R102" s="11" t="e">
        <f>VLOOKUP(Q102,[1]Sheet1!C$3:D$87,2,0)</f>
        <v>#N/A</v>
      </c>
      <c r="S102" s="134"/>
      <c r="Y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3" ht="22.5" customHeight="1" x14ac:dyDescent="0.55000000000000004">
      <c r="A103" s="5"/>
      <c r="B103" s="52" t="s">
        <v>66</v>
      </c>
      <c r="C103" s="110"/>
      <c r="D103" s="71"/>
      <c r="E103" s="71">
        <v>10034196</v>
      </c>
      <c r="F103" s="71"/>
      <c r="G103" s="71"/>
      <c r="H103" s="71"/>
      <c r="I103" s="64"/>
      <c r="J103" s="64"/>
      <c r="K103" s="71"/>
      <c r="L103" s="112"/>
      <c r="M103" s="8"/>
      <c r="N103" s="87" t="s">
        <v>231</v>
      </c>
      <c r="O103" s="10">
        <v>0.17469575231732656</v>
      </c>
      <c r="P103" s="10"/>
      <c r="Q103" s="10"/>
      <c r="R103" s="11" t="e">
        <f>VLOOKUP(Q103,[1]Sheet1!C$3:D$87,2,0)</f>
        <v>#N/A</v>
      </c>
      <c r="S103" s="135"/>
      <c r="T103" s="43"/>
      <c r="X103" s="13"/>
      <c r="Y103" s="50"/>
      <c r="AA103" s="50"/>
      <c r="AB103" s="50"/>
      <c r="AC103" s="50"/>
      <c r="AD103" s="50"/>
      <c r="AE103" s="118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</row>
    <row r="104" spans="1:43" ht="22.5" customHeight="1" x14ac:dyDescent="0.55000000000000004">
      <c r="A104" s="5"/>
      <c r="B104" s="52" t="s">
        <v>66</v>
      </c>
      <c r="C104" s="110"/>
      <c r="D104" s="71"/>
      <c r="E104" s="71">
        <v>10033352</v>
      </c>
      <c r="F104" s="71"/>
      <c r="G104" s="71"/>
      <c r="H104" s="71"/>
      <c r="I104" s="64"/>
      <c r="J104" s="64"/>
      <c r="K104" s="71"/>
      <c r="L104" s="112"/>
      <c r="M104" s="8"/>
      <c r="N104" s="87" t="s">
        <v>93</v>
      </c>
      <c r="O104" s="10">
        <v>4.7029572251607776</v>
      </c>
      <c r="P104" s="10"/>
      <c r="Q104" s="10"/>
      <c r="R104" s="11" t="e">
        <f>VLOOKUP(Q104,[1]Sheet1!C$3:D$87,2,0)</f>
        <v>#N/A</v>
      </c>
      <c r="S104" s="135"/>
      <c r="T104" s="43"/>
      <c r="X104" s="13"/>
      <c r="Y104" s="50"/>
      <c r="AA104" s="50"/>
      <c r="AB104" s="50"/>
      <c r="AC104" s="50"/>
      <c r="AD104" s="50"/>
      <c r="AE104" s="118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</row>
    <row r="105" spans="1:43" ht="22.5" customHeight="1" x14ac:dyDescent="0.55000000000000004">
      <c r="A105" s="5"/>
      <c r="B105" s="52" t="s">
        <v>66</v>
      </c>
      <c r="C105" s="110"/>
      <c r="D105" s="71"/>
      <c r="E105" s="71">
        <v>10033353</v>
      </c>
      <c r="F105" s="71"/>
      <c r="G105" s="71"/>
      <c r="H105" s="71"/>
      <c r="I105" s="64"/>
      <c r="J105" s="64"/>
      <c r="K105" s="71"/>
      <c r="L105" s="112"/>
      <c r="M105" s="8"/>
      <c r="N105" s="87" t="s">
        <v>94</v>
      </c>
      <c r="O105" s="10">
        <v>0.29210914441992408</v>
      </c>
      <c r="P105" s="10"/>
      <c r="Q105" s="10"/>
      <c r="R105" s="11" t="e">
        <f>VLOOKUP(Q105,[1]Sheet1!C$3:D$87,2,0)</f>
        <v>#N/A</v>
      </c>
      <c r="S105" s="135"/>
      <c r="T105" s="43"/>
      <c r="X105" s="13"/>
      <c r="Y105" s="50"/>
      <c r="AA105" s="50"/>
      <c r="AB105" s="50"/>
      <c r="AC105" s="50"/>
      <c r="AD105" s="50"/>
      <c r="AE105" s="118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</row>
    <row r="106" spans="1:43" ht="22.5" customHeight="1" x14ac:dyDescent="0.55000000000000004">
      <c r="A106" s="5"/>
      <c r="B106" s="52" t="s">
        <v>66</v>
      </c>
      <c r="C106" s="110"/>
      <c r="D106" s="71"/>
      <c r="E106" s="71">
        <v>10033354</v>
      </c>
      <c r="F106" s="71"/>
      <c r="G106" s="71"/>
      <c r="H106" s="71"/>
      <c r="I106" s="64"/>
      <c r="J106" s="64"/>
      <c r="K106" s="71"/>
      <c r="L106" s="112"/>
      <c r="M106" s="8"/>
      <c r="N106" s="87" t="s">
        <v>95</v>
      </c>
      <c r="O106" s="10">
        <v>9.4935471936475335E-2</v>
      </c>
      <c r="P106" s="10"/>
      <c r="Q106" s="10"/>
      <c r="R106" s="11" t="e">
        <f>VLOOKUP(Q106,[1]Sheet1!C$3:D$87,2,0)</f>
        <v>#N/A</v>
      </c>
      <c r="S106" s="135"/>
      <c r="T106" s="43"/>
      <c r="X106" s="13"/>
      <c r="Y106" s="50"/>
      <c r="AA106" s="50"/>
      <c r="AB106" s="50"/>
      <c r="AC106" s="50"/>
      <c r="AD106" s="50"/>
      <c r="AE106" s="118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</row>
    <row r="107" spans="1:43" ht="22.5" customHeight="1" x14ac:dyDescent="0.55000000000000004">
      <c r="A107" s="5"/>
      <c r="B107" s="52" t="s">
        <v>66</v>
      </c>
      <c r="C107" s="110"/>
      <c r="D107" s="71"/>
      <c r="E107" s="71">
        <v>10033355</v>
      </c>
      <c r="F107" s="71"/>
      <c r="G107" s="71"/>
      <c r="H107" s="71"/>
      <c r="I107" s="64"/>
      <c r="J107" s="64"/>
      <c r="K107" s="71"/>
      <c r="L107" s="112"/>
      <c r="M107" s="8"/>
      <c r="N107" s="87" t="s">
        <v>96</v>
      </c>
      <c r="O107" s="10">
        <v>7.0635642485042913</v>
      </c>
      <c r="P107" s="10"/>
      <c r="Q107" s="10"/>
      <c r="R107" s="11" t="e">
        <f>VLOOKUP(Q107,[1]Sheet1!C$3:D$87,2,0)</f>
        <v>#N/A</v>
      </c>
      <c r="S107" s="135"/>
      <c r="T107" s="43"/>
      <c r="X107" s="13"/>
      <c r="Y107" s="50"/>
      <c r="AA107" s="50"/>
      <c r="AB107" s="50"/>
      <c r="AC107" s="50"/>
      <c r="AD107" s="50"/>
      <c r="AE107" s="118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</row>
    <row r="108" spans="1:43" ht="22.5" customHeight="1" x14ac:dyDescent="0.55000000000000004">
      <c r="A108" s="5"/>
      <c r="B108" s="52" t="s">
        <v>66</v>
      </c>
      <c r="C108" s="110"/>
      <c r="D108" s="71"/>
      <c r="E108" s="71">
        <v>10033356</v>
      </c>
      <c r="F108" s="71"/>
      <c r="G108" s="71"/>
      <c r="H108" s="71"/>
      <c r="I108" s="64"/>
      <c r="J108" s="64"/>
      <c r="K108" s="71"/>
      <c r="L108" s="112"/>
      <c r="M108" s="8"/>
      <c r="N108" s="87" t="s">
        <v>97</v>
      </c>
      <c r="O108" s="10">
        <v>0.58421828883984817</v>
      </c>
      <c r="P108" s="10"/>
      <c r="Q108" s="10"/>
      <c r="R108" s="11" t="e">
        <f>VLOOKUP(Q108,[1]Sheet1!C$3:D$87,2,0)</f>
        <v>#N/A</v>
      </c>
      <c r="S108" s="135"/>
      <c r="T108" s="43"/>
      <c r="X108" s="13"/>
      <c r="Y108" s="50"/>
      <c r="AA108" s="50"/>
      <c r="AB108" s="50"/>
      <c r="AC108" s="50"/>
      <c r="AD108" s="50"/>
      <c r="AE108" s="118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</row>
    <row r="109" spans="1:43" ht="22.5" customHeight="1" x14ac:dyDescent="0.55000000000000004">
      <c r="A109" s="5"/>
      <c r="B109" s="52" t="s">
        <v>66</v>
      </c>
      <c r="C109" s="110"/>
      <c r="D109" s="71"/>
      <c r="E109" s="71">
        <v>10033357</v>
      </c>
      <c r="F109" s="71"/>
      <c r="G109" s="71"/>
      <c r="H109" s="71"/>
      <c r="I109" s="64"/>
      <c r="J109" s="64"/>
      <c r="K109" s="71"/>
      <c r="L109" s="112"/>
      <c r="M109" s="8"/>
      <c r="N109" s="87" t="s">
        <v>98</v>
      </c>
      <c r="O109" s="10">
        <v>0.48928281690337289</v>
      </c>
      <c r="P109" s="10"/>
      <c r="Q109" s="10"/>
      <c r="R109" s="11" t="e">
        <f>VLOOKUP(Q109,[1]Sheet1!C$3:D$87,2,0)</f>
        <v>#N/A</v>
      </c>
      <c r="S109" s="135"/>
      <c r="T109" s="43"/>
      <c r="X109" s="13"/>
      <c r="Y109" s="50"/>
      <c r="AA109" s="50"/>
      <c r="AB109" s="50"/>
      <c r="AC109" s="50"/>
      <c r="AD109" s="50"/>
      <c r="AE109" s="118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</row>
    <row r="110" spans="1:43" ht="22.5" customHeight="1" x14ac:dyDescent="0.55000000000000004">
      <c r="A110" s="5"/>
      <c r="B110" s="52" t="s">
        <v>66</v>
      </c>
      <c r="C110" s="63"/>
      <c r="D110" s="64">
        <v>10030465</v>
      </c>
      <c r="E110" s="64"/>
      <c r="F110" s="64"/>
      <c r="G110" s="64"/>
      <c r="H110" s="71"/>
      <c r="I110" s="71"/>
      <c r="J110" s="71"/>
      <c r="K110" s="64"/>
      <c r="L110" s="101"/>
      <c r="M110" s="8"/>
      <c r="N110" s="87" t="s">
        <v>254</v>
      </c>
      <c r="O110" s="10">
        <v>1</v>
      </c>
      <c r="P110" s="10"/>
      <c r="Q110" s="11"/>
      <c r="R110" s="11" t="e">
        <f>VLOOKUP(Q110,[1]Sheet1!C$3:D$87,2,0)</f>
        <v>#N/A</v>
      </c>
      <c r="S110" s="134"/>
      <c r="Y110" s="50"/>
      <c r="Z110" s="50"/>
      <c r="AA110" s="50"/>
      <c r="AB110" s="50"/>
      <c r="AC110" s="50"/>
      <c r="AD110" s="118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Q110" s="3" t="s">
        <v>295</v>
      </c>
    </row>
    <row r="111" spans="1:43" ht="22.5" customHeight="1" x14ac:dyDescent="0.55000000000000004">
      <c r="A111" s="5"/>
      <c r="B111" s="52" t="s">
        <v>66</v>
      </c>
      <c r="C111" s="63"/>
      <c r="D111" s="64">
        <v>10030466</v>
      </c>
      <c r="E111" s="64"/>
      <c r="F111" s="64"/>
      <c r="G111" s="64"/>
      <c r="H111" s="71"/>
      <c r="I111" s="71"/>
      <c r="J111" s="71"/>
      <c r="L111" s="101"/>
      <c r="M111" s="8"/>
      <c r="N111" s="87" t="s">
        <v>255</v>
      </c>
      <c r="O111" s="10">
        <v>1</v>
      </c>
      <c r="P111" s="10"/>
      <c r="Q111" s="11"/>
      <c r="R111" s="11" t="e">
        <f>VLOOKUP(Q111,[1]Sheet1!C$3:D$87,2,0)</f>
        <v>#N/A</v>
      </c>
      <c r="S111" s="134"/>
      <c r="Y111" s="50"/>
      <c r="Z111" s="50"/>
      <c r="AA111" s="50"/>
      <c r="AB111" s="50"/>
      <c r="AC111" s="50"/>
      <c r="AD111" s="118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Q111" s="3" t="s">
        <v>296</v>
      </c>
    </row>
    <row r="112" spans="1:43" ht="22.5" customHeight="1" x14ac:dyDescent="0.55000000000000004">
      <c r="A112" s="5"/>
      <c r="B112" s="52" t="s">
        <v>66</v>
      </c>
      <c r="C112" s="63"/>
      <c r="D112" s="64">
        <v>10030467</v>
      </c>
      <c r="E112" s="64"/>
      <c r="F112" s="64"/>
      <c r="G112" s="64"/>
      <c r="H112" s="71"/>
      <c r="I112" s="71"/>
      <c r="J112" s="64"/>
      <c r="K112" s="114"/>
      <c r="L112" s="101"/>
      <c r="M112" s="8"/>
      <c r="N112" s="87" t="s">
        <v>256</v>
      </c>
      <c r="O112" s="10">
        <v>1</v>
      </c>
      <c r="P112" s="10"/>
      <c r="Q112" s="11"/>
      <c r="R112" s="11" t="e">
        <f>VLOOKUP(Q112,[1]Sheet1!C$3:D$87,2,0)</f>
        <v>#N/A</v>
      </c>
      <c r="S112" s="134"/>
      <c r="Y112" s="50"/>
      <c r="Z112" s="50"/>
      <c r="AA112" s="50"/>
      <c r="AB112" s="50"/>
      <c r="AC112" s="50"/>
      <c r="AD112" s="118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Q112" s="3" t="s">
        <v>297</v>
      </c>
    </row>
    <row r="113" spans="1:43" ht="22.5" customHeight="1" x14ac:dyDescent="0.55000000000000004">
      <c r="A113" s="5"/>
      <c r="B113" s="52" t="s">
        <v>66</v>
      </c>
      <c r="C113" s="110"/>
      <c r="D113" s="64">
        <v>10030454</v>
      </c>
      <c r="E113" s="64"/>
      <c r="F113" s="64"/>
      <c r="G113" s="71"/>
      <c r="H113" s="64"/>
      <c r="I113" s="64"/>
      <c r="J113" s="64"/>
      <c r="K113" s="64"/>
      <c r="L113" s="112"/>
      <c r="M113" s="8"/>
      <c r="N113" s="87" t="s">
        <v>235</v>
      </c>
      <c r="O113" s="10">
        <v>7</v>
      </c>
      <c r="P113" s="10"/>
      <c r="Q113" s="11"/>
      <c r="R113" s="11" t="e">
        <f>VLOOKUP(Q113,[1]Sheet1!C$3:D$87,2,0)</f>
        <v>#N/A</v>
      </c>
      <c r="S113" s="134"/>
      <c r="Y113" s="50"/>
      <c r="Z113" s="50"/>
      <c r="AA113" s="50"/>
      <c r="AB113" s="50"/>
      <c r="AC113" s="50"/>
      <c r="AD113" s="118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Q113" s="3" t="s">
        <v>298</v>
      </c>
    </row>
    <row r="114" spans="1:43" ht="22.5" customHeight="1" x14ac:dyDescent="0.55000000000000004">
      <c r="A114" s="5"/>
      <c r="B114" s="52" t="s">
        <v>66</v>
      </c>
      <c r="C114" s="110"/>
      <c r="D114" s="64">
        <v>10030455</v>
      </c>
      <c r="E114" s="64"/>
      <c r="F114" s="64"/>
      <c r="G114" s="71"/>
      <c r="H114" s="71"/>
      <c r="I114" s="64"/>
      <c r="J114" s="64"/>
      <c r="K114" s="64"/>
      <c r="L114" s="112"/>
      <c r="M114" s="8"/>
      <c r="N114" s="87" t="s">
        <v>236</v>
      </c>
      <c r="O114" s="10">
        <v>14</v>
      </c>
      <c r="P114" s="10"/>
      <c r="Q114" s="11"/>
      <c r="R114" s="11" t="e">
        <f>VLOOKUP(Q114,[1]Sheet1!C$3:D$87,2,0)</f>
        <v>#N/A</v>
      </c>
      <c r="S114" s="134"/>
      <c r="Y114" s="50"/>
      <c r="Z114" s="50"/>
      <c r="AA114" s="50"/>
      <c r="AB114" s="50"/>
      <c r="AC114" s="50"/>
      <c r="AD114" s="118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Q114" s="3" t="s">
        <v>299</v>
      </c>
    </row>
    <row r="115" spans="1:43" ht="22.5" customHeight="1" x14ac:dyDescent="0.55000000000000004">
      <c r="A115" s="5"/>
      <c r="B115" s="52" t="s">
        <v>66</v>
      </c>
      <c r="C115" s="110"/>
      <c r="D115" s="64">
        <v>10030456</v>
      </c>
      <c r="E115" s="64"/>
      <c r="F115" s="64"/>
      <c r="G115" s="64"/>
      <c r="H115" s="64"/>
      <c r="I115" s="71"/>
      <c r="J115" s="71"/>
      <c r="K115" s="64"/>
      <c r="L115" s="112"/>
      <c r="M115" s="8"/>
      <c r="N115" s="87" t="s">
        <v>237</v>
      </c>
      <c r="O115" s="10">
        <v>7</v>
      </c>
      <c r="P115" s="10"/>
      <c r="Q115" s="11"/>
      <c r="R115" s="11" t="e">
        <f>VLOOKUP(Q115,[1]Sheet1!C$3:D$87,2,0)</f>
        <v>#N/A</v>
      </c>
      <c r="S115" s="134"/>
      <c r="Y115" s="50"/>
      <c r="Z115" s="50"/>
      <c r="AA115" s="50"/>
      <c r="AB115" s="50"/>
      <c r="AC115" s="50"/>
      <c r="AD115" s="118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Q115" s="3" t="s">
        <v>300</v>
      </c>
    </row>
    <row r="116" spans="1:43" ht="22.5" customHeight="1" x14ac:dyDescent="0.55000000000000004">
      <c r="A116" s="5"/>
      <c r="B116" s="52" t="s">
        <v>66</v>
      </c>
      <c r="C116" s="110"/>
      <c r="D116" s="64">
        <v>10030470</v>
      </c>
      <c r="E116" s="64"/>
      <c r="F116" s="64"/>
      <c r="G116" s="64"/>
      <c r="H116" s="64"/>
      <c r="I116" s="71"/>
      <c r="J116" s="71"/>
      <c r="K116" s="64"/>
      <c r="L116" s="112"/>
      <c r="M116" s="8"/>
      <c r="N116" s="87" t="s">
        <v>257</v>
      </c>
      <c r="O116" s="10">
        <v>7</v>
      </c>
      <c r="P116" s="10"/>
      <c r="Q116" s="11"/>
      <c r="R116" s="11" t="e">
        <f>VLOOKUP(Q116,[1]Sheet1!C$3:D$87,2,0)</f>
        <v>#N/A</v>
      </c>
      <c r="S116" s="134"/>
      <c r="Y116" s="50"/>
      <c r="Z116" s="50"/>
      <c r="AA116" s="50"/>
      <c r="AB116" s="50"/>
      <c r="AC116" s="50"/>
      <c r="AD116" s="118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Q116" s="3" t="s">
        <v>301</v>
      </c>
    </row>
    <row r="117" spans="1:43" ht="22.5" customHeight="1" x14ac:dyDescent="0.55000000000000004">
      <c r="A117" s="5"/>
      <c r="B117" s="52" t="s">
        <v>66</v>
      </c>
      <c r="C117" s="110"/>
      <c r="D117" s="64">
        <v>10030471</v>
      </c>
      <c r="E117" s="64"/>
      <c r="F117" s="64"/>
      <c r="G117" s="64"/>
      <c r="H117" s="71"/>
      <c r="I117" s="71"/>
      <c r="J117" s="71"/>
      <c r="K117" s="64"/>
      <c r="L117" s="112"/>
      <c r="M117" s="8"/>
      <c r="N117" s="87" t="s">
        <v>258</v>
      </c>
      <c r="O117" s="10">
        <v>7</v>
      </c>
      <c r="P117" s="10"/>
      <c r="Q117" s="11"/>
      <c r="R117" s="11" t="e">
        <f>VLOOKUP(Q117,[1]Sheet1!C$3:D$87,2,0)</f>
        <v>#N/A</v>
      </c>
      <c r="S117" s="134"/>
      <c r="Y117" s="50"/>
      <c r="Z117" s="50"/>
      <c r="AA117" s="50"/>
      <c r="AB117" s="50"/>
      <c r="AC117" s="50"/>
      <c r="AD117" s="118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Q117" s="3" t="s">
        <v>302</v>
      </c>
    </row>
    <row r="118" spans="1:43" ht="22.5" customHeight="1" x14ac:dyDescent="0.55000000000000004">
      <c r="A118" s="5"/>
      <c r="B118" s="52" t="s">
        <v>66</v>
      </c>
      <c r="C118" s="110"/>
      <c r="D118" s="64">
        <v>10030472</v>
      </c>
      <c r="E118" s="64"/>
      <c r="F118" s="64"/>
      <c r="G118" s="64"/>
      <c r="H118" s="71"/>
      <c r="I118" s="71"/>
      <c r="J118" s="71"/>
      <c r="K118" s="64"/>
      <c r="L118" s="112"/>
      <c r="M118" s="8"/>
      <c r="N118" s="87" t="s">
        <v>259</v>
      </c>
      <c r="O118" s="10">
        <v>7</v>
      </c>
      <c r="P118" s="10"/>
      <c r="Q118" s="11"/>
      <c r="R118" s="11" t="e">
        <f>VLOOKUP(Q118,[1]Sheet1!C$3:D$87,2,0)</f>
        <v>#N/A</v>
      </c>
      <c r="S118" s="134"/>
      <c r="Y118" s="50"/>
      <c r="Z118" s="50"/>
      <c r="AA118" s="50"/>
      <c r="AB118" s="50"/>
      <c r="AC118" s="50"/>
      <c r="AD118" s="118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Q118" s="3" t="s">
        <v>303</v>
      </c>
    </row>
    <row r="119" spans="1:43" ht="22.5" customHeight="1" x14ac:dyDescent="0.55000000000000004">
      <c r="A119" s="5"/>
      <c r="B119" s="52" t="s">
        <v>66</v>
      </c>
      <c r="C119" s="63"/>
      <c r="D119" s="64">
        <v>10034174</v>
      </c>
      <c r="E119" s="64"/>
      <c r="F119" s="64"/>
      <c r="G119" s="64"/>
      <c r="H119" s="71"/>
      <c r="I119" s="71"/>
      <c r="J119" s="71"/>
      <c r="K119" s="71"/>
      <c r="L119" s="101"/>
      <c r="M119" s="8"/>
      <c r="N119" s="87" t="s">
        <v>238</v>
      </c>
      <c r="O119" s="10">
        <v>7</v>
      </c>
      <c r="P119" s="10"/>
      <c r="Q119" s="11"/>
      <c r="R119" s="11" t="e">
        <f>VLOOKUP(Q119,[1]Sheet1!C$3:D$87,2,0)</f>
        <v>#N/A</v>
      </c>
      <c r="S119" s="134"/>
      <c r="Y119" s="50"/>
      <c r="Z119" s="50"/>
      <c r="AA119" s="50"/>
      <c r="AB119" s="50"/>
      <c r="AC119" s="50"/>
      <c r="AD119" s="118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Q119" s="3" t="s">
        <v>304</v>
      </c>
    </row>
    <row r="120" spans="1:43" ht="22.5" customHeight="1" x14ac:dyDescent="0.55000000000000004">
      <c r="A120" s="5"/>
      <c r="B120" s="52" t="s">
        <v>66</v>
      </c>
      <c r="C120" s="63"/>
      <c r="D120" s="64">
        <v>10034175</v>
      </c>
      <c r="E120" s="64"/>
      <c r="F120" s="64"/>
      <c r="G120" s="64"/>
      <c r="H120" s="71"/>
      <c r="I120" s="71"/>
      <c r="J120" s="71"/>
      <c r="K120" s="71"/>
      <c r="L120" s="101"/>
      <c r="M120" s="8"/>
      <c r="N120" s="87" t="s">
        <v>239</v>
      </c>
      <c r="O120" s="10">
        <v>8</v>
      </c>
      <c r="P120" s="10"/>
      <c r="Q120" s="11"/>
      <c r="R120" s="11" t="e">
        <f>VLOOKUP(Q120,[1]Sheet1!C$3:D$87,2,0)</f>
        <v>#N/A</v>
      </c>
      <c r="S120" s="134"/>
      <c r="Y120" s="50"/>
      <c r="Z120" s="50"/>
      <c r="AA120" s="50"/>
      <c r="AB120" s="50"/>
      <c r="AC120" s="50"/>
      <c r="AD120" s="118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Q120" s="3" t="s">
        <v>305</v>
      </c>
    </row>
    <row r="121" spans="1:43" ht="22.5" customHeight="1" x14ac:dyDescent="0.55000000000000004">
      <c r="A121" s="5"/>
      <c r="B121" s="52" t="s">
        <v>66</v>
      </c>
      <c r="C121" s="110"/>
      <c r="D121" s="64">
        <v>10034176</v>
      </c>
      <c r="E121" s="64"/>
      <c r="F121" s="64"/>
      <c r="G121" s="71"/>
      <c r="H121" s="71"/>
      <c r="I121" s="71"/>
      <c r="J121" s="71"/>
      <c r="K121" s="64"/>
      <c r="L121" s="112"/>
      <c r="M121" s="8"/>
      <c r="N121" s="87" t="s">
        <v>240</v>
      </c>
      <c r="O121" s="10">
        <v>7</v>
      </c>
      <c r="P121" s="10"/>
      <c r="Q121" s="11"/>
      <c r="R121" s="11" t="e">
        <f>VLOOKUP(Q121,[1]Sheet1!C$3:D$87,2,0)</f>
        <v>#N/A</v>
      </c>
      <c r="S121" s="134"/>
      <c r="Y121" s="50"/>
      <c r="Z121" s="50"/>
      <c r="AA121" s="50"/>
      <c r="AB121" s="50"/>
      <c r="AC121" s="50"/>
      <c r="AD121" s="118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Q121" s="3" t="s">
        <v>306</v>
      </c>
    </row>
    <row r="122" spans="1:43" ht="22.5" customHeight="1" x14ac:dyDescent="0.55000000000000004">
      <c r="A122" s="5"/>
      <c r="B122" s="52" t="s">
        <v>66</v>
      </c>
      <c r="C122" s="110"/>
      <c r="D122" s="64">
        <v>10034177</v>
      </c>
      <c r="E122" s="64"/>
      <c r="F122" s="64"/>
      <c r="G122" s="71"/>
      <c r="H122" s="71"/>
      <c r="I122" s="71"/>
      <c r="J122" s="71"/>
      <c r="K122" s="64"/>
      <c r="L122" s="112"/>
      <c r="M122" s="8"/>
      <c r="N122" s="87" t="s">
        <v>241</v>
      </c>
      <c r="O122" s="10">
        <v>8</v>
      </c>
      <c r="P122" s="10"/>
      <c r="Q122" s="11"/>
      <c r="R122" s="11" t="e">
        <f>VLOOKUP(Q122,[1]Sheet1!C$3:D$87,2,0)</f>
        <v>#N/A</v>
      </c>
      <c r="S122" s="134"/>
      <c r="Y122" s="50"/>
      <c r="Z122" s="50"/>
      <c r="AA122" s="50"/>
      <c r="AB122" s="50"/>
      <c r="AC122" s="50"/>
      <c r="AD122" s="118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Q122" s="3" t="s">
        <v>307</v>
      </c>
    </row>
    <row r="123" spans="1:43" ht="22.5" customHeight="1" x14ac:dyDescent="0.55000000000000004">
      <c r="A123" s="5"/>
      <c r="B123" s="52" t="s">
        <v>66</v>
      </c>
      <c r="C123" s="110"/>
      <c r="D123" s="64">
        <v>10034185</v>
      </c>
      <c r="E123" s="64"/>
      <c r="F123" s="64"/>
      <c r="G123" s="71"/>
      <c r="H123" s="71"/>
      <c r="I123" s="71"/>
      <c r="J123" s="71"/>
      <c r="K123" s="64"/>
      <c r="L123" s="112"/>
      <c r="M123" s="8"/>
      <c r="N123" s="87" t="s">
        <v>260</v>
      </c>
      <c r="O123" s="10">
        <v>1</v>
      </c>
      <c r="P123" s="10"/>
      <c r="Q123" s="11"/>
      <c r="R123" s="11" t="e">
        <f>VLOOKUP(Q123,[1]Sheet1!C$3:D$87,2,0)</f>
        <v>#N/A</v>
      </c>
      <c r="S123" s="134"/>
      <c r="Y123" s="50"/>
      <c r="Z123" s="50"/>
      <c r="AA123" s="50"/>
      <c r="AB123" s="50"/>
      <c r="AC123" s="50"/>
      <c r="AD123" s="118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Q123" s="3" t="s">
        <v>308</v>
      </c>
    </row>
    <row r="124" spans="1:43" ht="22.5" customHeight="1" x14ac:dyDescent="0.55000000000000004">
      <c r="A124" s="5"/>
      <c r="B124" s="52" t="s">
        <v>66</v>
      </c>
      <c r="C124" s="110"/>
      <c r="D124" s="64">
        <v>10034186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261</v>
      </c>
      <c r="O124" s="10">
        <v>1</v>
      </c>
      <c r="P124" s="10"/>
      <c r="Q124" s="11"/>
      <c r="R124" s="11" t="e">
        <f>VLOOKUP(Q124,[1]Sheet1!C$3:D$87,2,0)</f>
        <v>#N/A</v>
      </c>
      <c r="S124" s="134"/>
      <c r="Y124" s="50"/>
      <c r="Z124" s="50"/>
      <c r="AA124" s="50"/>
      <c r="AB124" s="50"/>
      <c r="AC124" s="50"/>
      <c r="AD124" s="118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Q124" s="3" t="s">
        <v>309</v>
      </c>
    </row>
    <row r="125" spans="1:43" ht="22.5" customHeight="1" x14ac:dyDescent="0.55000000000000004">
      <c r="A125" s="5"/>
      <c r="B125" s="52" t="s">
        <v>66</v>
      </c>
      <c r="C125" s="63"/>
      <c r="D125" s="64">
        <v>10034178</v>
      </c>
      <c r="E125" s="64"/>
      <c r="F125" s="64"/>
      <c r="G125" s="71"/>
      <c r="H125" s="71"/>
      <c r="I125" s="64"/>
      <c r="J125" s="64"/>
      <c r="K125" s="64"/>
      <c r="L125" s="101"/>
      <c r="M125" s="8"/>
      <c r="N125" s="87" t="s">
        <v>242</v>
      </c>
      <c r="O125" s="10">
        <v>46</v>
      </c>
      <c r="P125" s="10"/>
      <c r="Q125" s="11"/>
      <c r="R125" s="11" t="e">
        <f>VLOOKUP(Q125,[1]Sheet1!C$3:D$87,2,0)</f>
        <v>#N/A</v>
      </c>
      <c r="S125" s="134"/>
      <c r="Y125" s="50"/>
      <c r="Z125" s="50"/>
      <c r="AA125" s="50"/>
      <c r="AB125" s="50"/>
      <c r="AC125" s="50"/>
      <c r="AD125" s="118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Q125" s="3" t="s">
        <v>310</v>
      </c>
    </row>
    <row r="126" spans="1:43" ht="22.5" customHeight="1" x14ac:dyDescent="0.55000000000000004">
      <c r="A126" s="5"/>
      <c r="B126" s="52" t="s">
        <v>66</v>
      </c>
      <c r="C126" s="63"/>
      <c r="D126" s="64">
        <v>10030473</v>
      </c>
      <c r="E126" s="64"/>
      <c r="F126" s="64"/>
      <c r="G126" s="71"/>
      <c r="H126" s="71"/>
      <c r="I126" s="71"/>
      <c r="J126" s="71"/>
      <c r="K126" s="71"/>
      <c r="L126" s="101"/>
      <c r="M126" s="8"/>
      <c r="N126" s="87" t="s">
        <v>262</v>
      </c>
      <c r="O126" s="10">
        <v>1</v>
      </c>
      <c r="P126" s="10"/>
      <c r="Q126" s="11"/>
      <c r="R126" s="11" t="e">
        <f>VLOOKUP(Q126,[1]Sheet1!C$3:D$87,2,0)</f>
        <v>#N/A</v>
      </c>
      <c r="S126" s="134"/>
      <c r="Y126" s="50"/>
      <c r="Z126" s="50"/>
      <c r="AA126" s="50"/>
      <c r="AB126" s="50"/>
      <c r="AC126" s="50"/>
      <c r="AD126" s="118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Q126" s="3" t="s">
        <v>311</v>
      </c>
    </row>
    <row r="127" spans="1:43" ht="22.5" customHeight="1" x14ac:dyDescent="0.55000000000000004">
      <c r="A127" s="5"/>
      <c r="B127" s="52" t="s">
        <v>66</v>
      </c>
      <c r="C127" s="63"/>
      <c r="D127" s="64">
        <v>10034188</v>
      </c>
      <c r="E127" s="64"/>
      <c r="F127" s="64"/>
      <c r="G127" s="71"/>
      <c r="H127" s="71"/>
      <c r="I127" s="71"/>
      <c r="J127" s="71"/>
      <c r="K127" s="71"/>
      <c r="L127" s="101"/>
      <c r="M127" s="8"/>
      <c r="N127" s="87" t="s">
        <v>263</v>
      </c>
      <c r="O127" s="10">
        <v>2</v>
      </c>
      <c r="P127" s="10"/>
      <c r="Q127" s="11"/>
      <c r="R127" s="11" t="e">
        <f>VLOOKUP(Q127,[1]Sheet1!C$3:D$87,2,0)</f>
        <v>#N/A</v>
      </c>
      <c r="S127" s="134"/>
      <c r="Y127" s="50"/>
      <c r="Z127" s="50"/>
      <c r="AA127" s="50"/>
      <c r="AB127" s="50"/>
      <c r="AC127" s="50"/>
      <c r="AD127" s="118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Q127" s="3" t="s">
        <v>312</v>
      </c>
    </row>
    <row r="128" spans="1:43" ht="22.5" customHeight="1" x14ac:dyDescent="0.55000000000000004">
      <c r="A128" s="5"/>
      <c r="B128" s="52" t="s">
        <v>66</v>
      </c>
      <c r="C128" s="110"/>
      <c r="D128" s="64">
        <v>10034189</v>
      </c>
      <c r="E128" s="64"/>
      <c r="F128" s="64"/>
      <c r="G128" s="71"/>
      <c r="H128" s="71"/>
      <c r="I128" s="71"/>
      <c r="J128" s="71"/>
      <c r="K128" s="71"/>
      <c r="L128" s="112"/>
      <c r="M128" s="8"/>
      <c r="N128" s="87" t="s">
        <v>264</v>
      </c>
      <c r="O128" s="10">
        <v>2</v>
      </c>
      <c r="P128" s="10"/>
      <c r="Q128" s="11"/>
      <c r="R128" s="11" t="e">
        <f>VLOOKUP(Q128,[1]Sheet1!C$3:D$87,2,0)</f>
        <v>#N/A</v>
      </c>
      <c r="S128" s="134"/>
      <c r="Y128" s="50"/>
      <c r="Z128" s="50"/>
      <c r="AA128" s="50"/>
      <c r="AB128" s="50"/>
      <c r="AC128" s="50"/>
      <c r="AD128" s="118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Q128" s="3" t="s">
        <v>313</v>
      </c>
    </row>
    <row r="129" spans="1:43" ht="22.5" customHeight="1" x14ac:dyDescent="0.55000000000000004">
      <c r="A129" s="5"/>
      <c r="B129" s="52" t="s">
        <v>66</v>
      </c>
      <c r="C129" s="110"/>
      <c r="D129" s="64">
        <v>10034960</v>
      </c>
      <c r="E129" s="115"/>
      <c r="F129" s="64"/>
      <c r="G129" s="71"/>
      <c r="H129" s="71"/>
      <c r="I129" s="71"/>
      <c r="J129" s="71"/>
      <c r="K129" s="71"/>
      <c r="L129" s="112"/>
      <c r="M129" s="8"/>
      <c r="N129" s="87" t="s">
        <v>413</v>
      </c>
      <c r="O129" s="10">
        <v>4</v>
      </c>
      <c r="P129" s="10"/>
      <c r="Q129" s="11"/>
      <c r="R129" s="11" t="e">
        <f>VLOOKUP(Q129,[1]Sheet1!C$3:D$87,2,0)</f>
        <v>#N/A</v>
      </c>
      <c r="S129" s="134"/>
      <c r="Y129" s="50"/>
      <c r="Z129" s="50"/>
      <c r="AA129" s="50"/>
      <c r="AB129" s="50"/>
      <c r="AC129" s="50"/>
      <c r="AD129" s="118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Q129" s="3" t="s">
        <v>410</v>
      </c>
    </row>
    <row r="130" spans="1:43" ht="22.5" customHeight="1" x14ac:dyDescent="0.55000000000000004">
      <c r="A130" s="5"/>
      <c r="B130" s="52" t="s">
        <v>66</v>
      </c>
      <c r="C130" s="63"/>
      <c r="D130" s="64">
        <v>10035327</v>
      </c>
      <c r="E130" s="64"/>
      <c r="F130" s="64"/>
      <c r="G130" s="64"/>
      <c r="H130" s="64"/>
      <c r="I130" s="71"/>
      <c r="J130" s="64"/>
      <c r="K130" s="64"/>
      <c r="L130" s="101"/>
      <c r="M130" s="8"/>
      <c r="N130" s="87" t="s">
        <v>446</v>
      </c>
      <c r="O130" s="10">
        <v>16</v>
      </c>
      <c r="P130" s="10"/>
      <c r="Q130" s="11"/>
      <c r="R130" s="11" t="e">
        <f>VLOOKUP(Q130,[1]Sheet1!C$3:D$87,2,0)</f>
        <v>#N/A</v>
      </c>
      <c r="S130" s="134"/>
      <c r="Y130" s="50"/>
      <c r="Z130" s="50"/>
      <c r="AA130" s="50"/>
      <c r="AB130" s="50"/>
      <c r="AC130" s="50"/>
      <c r="AD130" s="118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Q130" s="3" t="s">
        <v>547</v>
      </c>
    </row>
    <row r="131" spans="1:43" ht="22.5" customHeight="1" x14ac:dyDescent="0.55000000000000004">
      <c r="A131" s="5"/>
      <c r="B131" s="52" t="s">
        <v>66</v>
      </c>
      <c r="C131" s="110"/>
      <c r="D131" s="64">
        <v>10035328</v>
      </c>
      <c r="E131" s="64"/>
      <c r="F131" s="64"/>
      <c r="G131" s="71"/>
      <c r="H131" s="71"/>
      <c r="I131" s="71"/>
      <c r="J131" s="64"/>
      <c r="K131" s="64"/>
      <c r="L131" s="112"/>
      <c r="M131" s="8"/>
      <c r="N131" s="87" t="s">
        <v>447</v>
      </c>
      <c r="O131" s="10">
        <v>16</v>
      </c>
      <c r="P131" s="10"/>
      <c r="Q131" s="11"/>
      <c r="R131" s="11" t="e">
        <f>VLOOKUP(Q131,[1]Sheet1!C$3:D$87,2,0)</f>
        <v>#N/A</v>
      </c>
      <c r="S131" s="134"/>
      <c r="Y131" s="50"/>
      <c r="Z131" s="50"/>
      <c r="AA131" s="50"/>
      <c r="AB131" s="50"/>
      <c r="AC131" s="50"/>
      <c r="AD131" s="118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Q131" s="3" t="s">
        <v>548</v>
      </c>
    </row>
    <row r="132" spans="1:43" ht="22.5" customHeight="1" x14ac:dyDescent="0.55000000000000004">
      <c r="A132" s="5"/>
      <c r="B132" s="52" t="s">
        <v>66</v>
      </c>
      <c r="C132" s="110"/>
      <c r="D132" s="64">
        <v>10035329</v>
      </c>
      <c r="E132" s="64"/>
      <c r="F132" s="64"/>
      <c r="G132" s="71"/>
      <c r="H132" s="71"/>
      <c r="I132" s="71"/>
      <c r="J132" s="64"/>
      <c r="K132" s="64"/>
      <c r="L132" s="112"/>
      <c r="M132" s="8"/>
      <c r="N132" s="87" t="s">
        <v>448</v>
      </c>
      <c r="O132" s="10">
        <v>16</v>
      </c>
      <c r="P132" s="10"/>
      <c r="Q132" s="11"/>
      <c r="R132" s="11" t="e">
        <f>VLOOKUP(Q132,[1]Sheet1!C$3:D$87,2,0)</f>
        <v>#N/A</v>
      </c>
      <c r="S132" s="134"/>
      <c r="Y132" s="50"/>
      <c r="Z132" s="50"/>
      <c r="AA132" s="50"/>
      <c r="AB132" s="50"/>
      <c r="AC132" s="50"/>
      <c r="AD132" s="118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Q132" s="3" t="s">
        <v>549</v>
      </c>
    </row>
    <row r="133" spans="1:43" ht="22.5" customHeight="1" x14ac:dyDescent="0.55000000000000004">
      <c r="A133" s="5"/>
      <c r="B133" s="52" t="s">
        <v>66</v>
      </c>
      <c r="C133" s="110"/>
      <c r="D133" s="64">
        <v>10035330</v>
      </c>
      <c r="E133" s="64"/>
      <c r="F133" s="64"/>
      <c r="G133" s="71"/>
      <c r="H133" s="71"/>
      <c r="I133" s="71"/>
      <c r="J133" s="71"/>
      <c r="K133" s="64"/>
      <c r="L133" s="112"/>
      <c r="M133" s="8"/>
      <c r="N133" s="87" t="s">
        <v>449</v>
      </c>
      <c r="O133" s="10">
        <v>16</v>
      </c>
      <c r="P133" s="10"/>
      <c r="Q133" s="11"/>
      <c r="R133" s="11" t="e">
        <f>VLOOKUP(Q133,[1]Sheet1!C$3:D$87,2,0)</f>
        <v>#N/A</v>
      </c>
      <c r="S133" s="134"/>
      <c r="Y133" s="50"/>
      <c r="Z133" s="50"/>
      <c r="AA133" s="50"/>
      <c r="AB133" s="50"/>
      <c r="AC133" s="50"/>
      <c r="AD133" s="118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Q133" s="3" t="s">
        <v>550</v>
      </c>
    </row>
    <row r="134" spans="1:43" ht="22.5" customHeight="1" x14ac:dyDescent="0.55000000000000004">
      <c r="A134" s="5"/>
      <c r="B134" s="52" t="s">
        <v>66</v>
      </c>
      <c r="C134" s="110"/>
      <c r="D134" s="64">
        <v>10034191</v>
      </c>
      <c r="E134" s="64"/>
      <c r="F134" s="64"/>
      <c r="G134" s="71"/>
      <c r="H134" s="71"/>
      <c r="I134" s="71"/>
      <c r="J134" s="71"/>
      <c r="K134" s="64"/>
      <c r="L134" s="112"/>
      <c r="M134" s="8"/>
      <c r="N134" s="87" t="s">
        <v>266</v>
      </c>
      <c r="O134" s="10">
        <v>1</v>
      </c>
      <c r="P134" s="10"/>
      <c r="Q134" s="11"/>
      <c r="R134" s="11" t="e">
        <f>VLOOKUP(Q134,[1]Sheet1!C$3:D$87,2,0)</f>
        <v>#N/A</v>
      </c>
      <c r="S134" s="134"/>
      <c r="Y134" s="50"/>
      <c r="Z134" s="50"/>
      <c r="AA134" s="50"/>
      <c r="AB134" s="50"/>
      <c r="AC134" s="50"/>
      <c r="AD134" s="118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Q134" s="3" t="s">
        <v>316</v>
      </c>
    </row>
    <row r="135" spans="1:43" ht="22.5" customHeight="1" x14ac:dyDescent="0.55000000000000004">
      <c r="A135" s="5"/>
      <c r="B135" s="52" t="s">
        <v>66</v>
      </c>
      <c r="C135" s="110"/>
      <c r="D135" s="64">
        <v>10035033</v>
      </c>
      <c r="E135" s="64"/>
      <c r="F135" s="64"/>
      <c r="G135" s="71"/>
      <c r="H135" s="71"/>
      <c r="I135" s="71"/>
      <c r="J135" s="71"/>
      <c r="K135" s="64"/>
      <c r="L135" s="112"/>
      <c r="M135" s="8"/>
      <c r="N135" s="87" t="s">
        <v>430</v>
      </c>
      <c r="O135" s="10">
        <v>2</v>
      </c>
      <c r="P135" s="10"/>
      <c r="Q135" s="11"/>
      <c r="R135" s="11" t="e">
        <f>VLOOKUP(Q135,[1]Sheet1!C$3:D$87,2,0)</f>
        <v>#N/A</v>
      </c>
      <c r="S135" s="134"/>
      <c r="Y135" s="50"/>
      <c r="Z135" s="50"/>
      <c r="AA135" s="50"/>
      <c r="AB135" s="50"/>
      <c r="AC135" s="50"/>
      <c r="AD135" s="118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Q135" s="3" t="s">
        <v>551</v>
      </c>
    </row>
    <row r="136" spans="1:43" ht="22.5" customHeight="1" x14ac:dyDescent="0.55000000000000004">
      <c r="A136" s="5"/>
      <c r="B136" s="52" t="s">
        <v>66</v>
      </c>
      <c r="C136" s="110"/>
      <c r="D136" s="64">
        <v>10035035</v>
      </c>
      <c r="E136" s="64"/>
      <c r="F136" s="64"/>
      <c r="G136" s="71"/>
      <c r="H136" s="71"/>
      <c r="I136" s="71"/>
      <c r="J136" s="71"/>
      <c r="K136" s="64"/>
      <c r="L136" s="112"/>
      <c r="M136" s="8"/>
      <c r="N136" s="87" t="s">
        <v>431</v>
      </c>
      <c r="O136" s="10">
        <v>2</v>
      </c>
      <c r="P136" s="10"/>
      <c r="Q136" s="11"/>
      <c r="R136" s="11" t="e">
        <f>VLOOKUP(Q136,[1]Sheet1!C$3:D$87,2,0)</f>
        <v>#N/A</v>
      </c>
      <c r="S136" s="134"/>
      <c r="Y136" s="50"/>
      <c r="Z136" s="50"/>
      <c r="AA136" s="50"/>
      <c r="AB136" s="50"/>
      <c r="AC136" s="50"/>
      <c r="AD136" s="118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Q136" s="3" t="s">
        <v>552</v>
      </c>
    </row>
    <row r="137" spans="1:43" ht="22.5" customHeight="1" x14ac:dyDescent="0.55000000000000004">
      <c r="A137" s="5"/>
      <c r="B137" s="52" t="s">
        <v>66</v>
      </c>
      <c r="C137" s="63"/>
      <c r="D137" s="64">
        <v>10035034</v>
      </c>
      <c r="E137" s="64"/>
      <c r="F137" s="64"/>
      <c r="G137" s="71"/>
      <c r="H137" s="71"/>
      <c r="I137" s="64"/>
      <c r="J137" s="64"/>
      <c r="K137" s="64"/>
      <c r="L137" s="101"/>
      <c r="M137" s="8"/>
      <c r="N137" s="87" t="s">
        <v>432</v>
      </c>
      <c r="O137" s="10">
        <v>2</v>
      </c>
      <c r="P137" s="10"/>
      <c r="Q137" s="11"/>
      <c r="R137" s="11" t="e">
        <f>VLOOKUP(Q137,[1]Sheet1!C$3:D$87,2,0)</f>
        <v>#N/A</v>
      </c>
      <c r="S137" s="134"/>
      <c r="Y137" s="50"/>
      <c r="Z137" s="50"/>
      <c r="AA137" s="50"/>
      <c r="AB137" s="50"/>
      <c r="AC137" s="50"/>
      <c r="AD137" s="118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Q137" s="3" t="s">
        <v>553</v>
      </c>
    </row>
    <row r="138" spans="1:43" ht="22.5" customHeight="1" x14ac:dyDescent="0.55000000000000004">
      <c r="A138" s="5"/>
      <c r="B138" s="52" t="s">
        <v>66</v>
      </c>
      <c r="C138" s="110"/>
      <c r="D138" s="64">
        <v>10035032</v>
      </c>
      <c r="E138" s="64"/>
      <c r="F138" s="64"/>
      <c r="G138" s="71"/>
      <c r="H138" s="71"/>
      <c r="I138" s="71"/>
      <c r="J138" s="71"/>
      <c r="K138" s="71"/>
      <c r="L138" s="112"/>
      <c r="M138" s="8"/>
      <c r="N138" s="87" t="s">
        <v>433</v>
      </c>
      <c r="O138" s="10">
        <v>2</v>
      </c>
      <c r="P138" s="10"/>
      <c r="Q138" s="11"/>
      <c r="R138" s="11" t="e">
        <f>VLOOKUP(Q138,[1]Sheet1!C$3:D$87,2,0)</f>
        <v>#N/A</v>
      </c>
      <c r="S138" s="134"/>
      <c r="Y138" s="50"/>
      <c r="Z138" s="50"/>
      <c r="AA138" s="50"/>
      <c r="AB138" s="50"/>
      <c r="AC138" s="50"/>
      <c r="AD138" s="118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Q138" s="3" t="s">
        <v>554</v>
      </c>
    </row>
    <row r="139" spans="1:43" ht="22.5" customHeight="1" x14ac:dyDescent="0.55000000000000004">
      <c r="A139" s="5"/>
      <c r="B139" s="52" t="s">
        <v>66</v>
      </c>
      <c r="C139" s="110"/>
      <c r="D139" s="64">
        <v>10034195</v>
      </c>
      <c r="E139" s="64"/>
      <c r="F139" s="64"/>
      <c r="G139" s="71"/>
      <c r="H139" s="71"/>
      <c r="I139" s="71"/>
      <c r="J139" s="71"/>
      <c r="K139" s="71"/>
      <c r="L139" s="112"/>
      <c r="M139" s="8"/>
      <c r="N139" s="87" t="s">
        <v>271</v>
      </c>
      <c r="O139" s="10">
        <v>4</v>
      </c>
      <c r="P139" s="10"/>
      <c r="Q139" s="11"/>
      <c r="R139" s="11" t="e">
        <f>VLOOKUP(Q139,[1]Sheet1!C$3:D$87,2,0)</f>
        <v>#N/A</v>
      </c>
      <c r="S139" s="134"/>
      <c r="Y139" s="50"/>
      <c r="Z139" s="50"/>
      <c r="AA139" s="50"/>
      <c r="AB139" s="50"/>
      <c r="AC139" s="50"/>
      <c r="AD139" s="118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Q139" s="3" t="s">
        <v>321</v>
      </c>
    </row>
    <row r="140" spans="1:43" ht="22.5" customHeight="1" x14ac:dyDescent="0.55000000000000004">
      <c r="A140" s="5"/>
      <c r="B140" s="52" t="s">
        <v>66</v>
      </c>
      <c r="C140" s="110"/>
      <c r="D140" s="64">
        <v>10030481</v>
      </c>
      <c r="E140" s="64"/>
      <c r="F140" s="64"/>
      <c r="G140" s="71"/>
      <c r="H140" s="71"/>
      <c r="I140" s="71"/>
      <c r="J140" s="71"/>
      <c r="K140" s="71"/>
      <c r="L140" s="112"/>
      <c r="M140" s="8"/>
      <c r="N140" s="87" t="s">
        <v>272</v>
      </c>
      <c r="O140" s="10">
        <v>2</v>
      </c>
      <c r="P140" s="10"/>
      <c r="Q140" s="11"/>
      <c r="R140" s="11" t="e">
        <f>VLOOKUP(Q140,[1]Sheet1!C$3:D$87,2,0)</f>
        <v>#N/A</v>
      </c>
      <c r="S140" s="134"/>
      <c r="Y140" s="50"/>
      <c r="Z140" s="50"/>
      <c r="AA140" s="50"/>
      <c r="AB140" s="50"/>
      <c r="AC140" s="50"/>
      <c r="AD140" s="118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Q140" s="3" t="s">
        <v>322</v>
      </c>
    </row>
    <row r="141" spans="1:43" ht="22.5" customHeight="1" x14ac:dyDescent="0.55000000000000004">
      <c r="A141" s="5"/>
      <c r="B141" s="52" t="s">
        <v>66</v>
      </c>
      <c r="C141" s="110"/>
      <c r="D141" s="64">
        <v>10030482</v>
      </c>
      <c r="E141" s="64"/>
      <c r="F141" s="64"/>
      <c r="G141" s="71"/>
      <c r="H141" s="71"/>
      <c r="I141" s="71"/>
      <c r="J141" s="71"/>
      <c r="K141" s="71"/>
      <c r="L141" s="112"/>
      <c r="M141" s="8"/>
      <c r="N141" s="87" t="s">
        <v>273</v>
      </c>
      <c r="O141" s="10">
        <v>1</v>
      </c>
      <c r="P141" s="10"/>
      <c r="Q141" s="11"/>
      <c r="R141" s="11" t="e">
        <f>VLOOKUP(Q141,[1]Sheet1!C$3:D$87,2,0)</f>
        <v>#N/A</v>
      </c>
      <c r="S141" s="134"/>
      <c r="Y141" s="50"/>
      <c r="Z141" s="50"/>
      <c r="AA141" s="50"/>
      <c r="AB141" s="50"/>
      <c r="AC141" s="50"/>
      <c r="AD141" s="118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Q141" s="3" t="s">
        <v>323</v>
      </c>
    </row>
    <row r="142" spans="1:43" ht="22.5" customHeight="1" x14ac:dyDescent="0.55000000000000004">
      <c r="A142" s="5"/>
      <c r="B142" s="52" t="s">
        <v>66</v>
      </c>
      <c r="C142" s="63"/>
      <c r="D142" s="64">
        <v>10030483</v>
      </c>
      <c r="E142" s="64"/>
      <c r="F142" s="64"/>
      <c r="G142" s="64"/>
      <c r="H142" s="64"/>
      <c r="I142" s="71"/>
      <c r="J142" s="64"/>
      <c r="K142" s="64"/>
      <c r="L142" s="101"/>
      <c r="M142" s="8"/>
      <c r="N142" s="87" t="s">
        <v>274</v>
      </c>
      <c r="O142" s="10">
        <v>2</v>
      </c>
      <c r="P142" s="10"/>
      <c r="Q142" s="11"/>
      <c r="R142" s="11" t="e">
        <f>VLOOKUP(Q142,[1]Sheet1!C$3:D$87,2,0)</f>
        <v>#N/A</v>
      </c>
      <c r="S142" s="134"/>
      <c r="Y142" s="50"/>
      <c r="Z142" s="50"/>
      <c r="AA142" s="50"/>
      <c r="AB142" s="50"/>
      <c r="AC142" s="50"/>
      <c r="AD142" s="118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Q142" s="3" t="s">
        <v>324</v>
      </c>
    </row>
    <row r="143" spans="1:43" ht="22.5" customHeight="1" x14ac:dyDescent="0.55000000000000004">
      <c r="A143" s="5"/>
      <c r="B143" s="52" t="s">
        <v>66</v>
      </c>
      <c r="C143" s="110"/>
      <c r="D143" s="64">
        <v>20004974</v>
      </c>
      <c r="E143" s="64"/>
      <c r="F143" s="64"/>
      <c r="G143" s="71"/>
      <c r="H143" s="71"/>
      <c r="I143" s="71"/>
      <c r="J143" s="64"/>
      <c r="K143" s="64"/>
      <c r="L143" s="112"/>
      <c r="M143" s="8"/>
      <c r="N143" s="87" t="s">
        <v>275</v>
      </c>
      <c r="O143" s="10">
        <v>2</v>
      </c>
      <c r="P143" s="10"/>
      <c r="Q143" s="11"/>
      <c r="R143" s="11" t="e">
        <f>VLOOKUP(Q143,[1]Sheet1!C$3:D$87,2,0)</f>
        <v>#N/A</v>
      </c>
      <c r="S143" s="134"/>
      <c r="Y143" s="50"/>
      <c r="Z143" s="50"/>
      <c r="AA143" s="50"/>
      <c r="AB143" s="50"/>
      <c r="AC143" s="50"/>
      <c r="AD143" s="118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Q143" s="3" t="s">
        <v>325</v>
      </c>
    </row>
    <row r="144" spans="1:43" ht="22.5" customHeight="1" x14ac:dyDescent="0.55000000000000004">
      <c r="A144" s="5"/>
      <c r="B144" s="52" t="s">
        <v>66</v>
      </c>
      <c r="C144" s="110"/>
      <c r="D144" s="64">
        <v>20004972</v>
      </c>
      <c r="E144" s="64"/>
      <c r="F144" s="64"/>
      <c r="G144" s="71"/>
      <c r="H144" s="71"/>
      <c r="I144" s="71"/>
      <c r="J144" s="64"/>
      <c r="K144" s="64"/>
      <c r="L144" s="112"/>
      <c r="M144" s="8"/>
      <c r="N144" s="87" t="s">
        <v>276</v>
      </c>
      <c r="O144" s="10">
        <v>1</v>
      </c>
      <c r="P144" s="10"/>
      <c r="Q144" s="11"/>
      <c r="R144" s="11" t="e">
        <f>VLOOKUP(Q144,[1]Sheet1!C$3:D$87,2,0)</f>
        <v>#N/A</v>
      </c>
      <c r="S144" s="134"/>
      <c r="Y144" s="50"/>
      <c r="Z144" s="50"/>
      <c r="AA144" s="50"/>
      <c r="AB144" s="50"/>
      <c r="AC144" s="50"/>
      <c r="AD144" s="118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Q144" s="3" t="s">
        <v>326</v>
      </c>
    </row>
    <row r="145" spans="1:43" ht="22.5" customHeight="1" x14ac:dyDescent="0.55000000000000004">
      <c r="A145" s="5"/>
      <c r="B145" s="52" t="s">
        <v>66</v>
      </c>
      <c r="C145" s="63"/>
      <c r="D145" s="64">
        <v>20004089</v>
      </c>
      <c r="E145" s="64"/>
      <c r="F145" s="64"/>
      <c r="G145" s="71"/>
      <c r="H145" s="64"/>
      <c r="I145" s="64"/>
      <c r="J145" s="64"/>
      <c r="K145" s="114"/>
      <c r="L145" s="101"/>
      <c r="M145" s="8"/>
      <c r="N145" s="87" t="s">
        <v>450</v>
      </c>
      <c r="O145" s="10">
        <v>0.2</v>
      </c>
      <c r="P145" s="10"/>
      <c r="Q145" s="11"/>
      <c r="R145" s="11" t="e">
        <f>VLOOKUP(Q145,[1]Sheet1!C$3:D$87,2,0)</f>
        <v>#N/A</v>
      </c>
      <c r="S145" s="134"/>
      <c r="Y145" s="50"/>
      <c r="Z145" s="50"/>
      <c r="AA145" s="50"/>
      <c r="AB145" s="50"/>
      <c r="AC145" s="50"/>
      <c r="AD145" s="118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Q145" s="3" t="s">
        <v>555</v>
      </c>
    </row>
    <row r="146" spans="1:43" ht="22.5" customHeight="1" x14ac:dyDescent="0.55000000000000004">
      <c r="A146" s="5"/>
      <c r="B146" s="52" t="s">
        <v>66</v>
      </c>
      <c r="C146" s="63"/>
      <c r="D146" s="64">
        <v>20004998</v>
      </c>
      <c r="E146" s="64"/>
      <c r="F146" s="64"/>
      <c r="G146" s="71"/>
      <c r="H146" s="114"/>
      <c r="I146" s="114"/>
      <c r="J146" s="114"/>
      <c r="K146" s="64"/>
      <c r="L146" s="101"/>
      <c r="M146" s="8"/>
      <c r="N146" s="87" t="s">
        <v>248</v>
      </c>
      <c r="O146" s="10">
        <v>1</v>
      </c>
      <c r="P146" s="10"/>
      <c r="Q146" s="11"/>
      <c r="R146" s="11" t="e">
        <f>VLOOKUP(Q146,[1]Sheet1!C$3:D$87,2,0)</f>
        <v>#N/A</v>
      </c>
      <c r="S146" s="134"/>
      <c r="Y146" s="50"/>
      <c r="Z146" s="50"/>
      <c r="AA146" s="50"/>
      <c r="AB146" s="50"/>
      <c r="AC146" s="50"/>
      <c r="AD146" s="118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Q146" s="3" t="s">
        <v>328</v>
      </c>
    </row>
    <row r="147" spans="1:43" ht="22.5" customHeight="1" x14ac:dyDescent="0.55000000000000004">
      <c r="A147" s="5"/>
      <c r="B147" s="52" t="s">
        <v>66</v>
      </c>
      <c r="C147" s="110"/>
      <c r="D147" s="64">
        <v>20004973</v>
      </c>
      <c r="E147" s="64"/>
      <c r="F147" s="71"/>
      <c r="G147" s="64"/>
      <c r="H147" s="64"/>
      <c r="I147" s="64"/>
      <c r="J147" s="64"/>
      <c r="K147" s="64"/>
      <c r="L147" s="112"/>
      <c r="M147" s="8"/>
      <c r="N147" s="87" t="s">
        <v>249</v>
      </c>
      <c r="O147" s="10">
        <v>1</v>
      </c>
      <c r="P147" s="10"/>
      <c r="Q147" s="11"/>
      <c r="R147" s="11" t="e">
        <f>VLOOKUP(Q147,[1]Sheet1!C$3:D$87,2,0)</f>
        <v>#N/A</v>
      </c>
      <c r="S147" s="134"/>
      <c r="Y147" s="50"/>
      <c r="Z147" s="50"/>
      <c r="AA147" s="50"/>
      <c r="AB147" s="50"/>
      <c r="AC147" s="50"/>
      <c r="AD147" s="118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Q147" s="3" t="s">
        <v>329</v>
      </c>
    </row>
    <row r="148" spans="1:43" ht="22.5" customHeight="1" x14ac:dyDescent="0.55000000000000004">
      <c r="A148" s="5"/>
      <c r="B148" s="52" t="s">
        <v>66</v>
      </c>
      <c r="C148" s="110"/>
      <c r="D148" s="71">
        <v>20005026</v>
      </c>
      <c r="E148" s="64"/>
      <c r="F148" s="114"/>
      <c r="G148" s="114"/>
      <c r="H148" s="114"/>
      <c r="I148" s="64"/>
      <c r="J148" s="114"/>
      <c r="K148" s="114"/>
      <c r="L148" s="112"/>
      <c r="M148" s="8"/>
      <c r="N148" s="87" t="s">
        <v>246</v>
      </c>
      <c r="O148" s="10">
        <v>7</v>
      </c>
      <c r="P148" s="10"/>
      <c r="Q148" s="11"/>
      <c r="R148" s="11" t="e">
        <f>VLOOKUP(Q148,[1]Sheet1!C$3:D$87,2,0)</f>
        <v>#N/A</v>
      </c>
      <c r="S148" s="134"/>
      <c r="Y148" s="50"/>
      <c r="Z148" s="50"/>
      <c r="AA148" s="50"/>
      <c r="AB148" s="50"/>
      <c r="AC148" s="50"/>
      <c r="AD148" s="118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Q148" s="3" t="s">
        <v>330</v>
      </c>
    </row>
    <row r="149" spans="1:43" ht="22.5" customHeight="1" x14ac:dyDescent="0.55000000000000004">
      <c r="A149" s="5"/>
      <c r="B149" s="52" t="s">
        <v>66</v>
      </c>
      <c r="C149" s="63"/>
      <c r="D149" s="64">
        <v>10030485</v>
      </c>
      <c r="E149" s="114"/>
      <c r="F149" s="64"/>
      <c r="G149" s="114"/>
      <c r="H149" s="114"/>
      <c r="I149" s="64"/>
      <c r="J149" s="114"/>
      <c r="K149" s="114"/>
      <c r="L149" s="101"/>
      <c r="M149" s="8"/>
      <c r="N149" s="87" t="s">
        <v>277</v>
      </c>
      <c r="O149" s="10">
        <v>1</v>
      </c>
      <c r="P149" s="10"/>
      <c r="Q149" s="11"/>
      <c r="R149" s="11" t="e">
        <f>VLOOKUP(Q149,[1]Sheet1!C$3:D$87,2,0)</f>
        <v>#N/A</v>
      </c>
      <c r="S149" s="134"/>
      <c r="Y149" s="50"/>
      <c r="Z149" s="50"/>
      <c r="AA149" s="50"/>
      <c r="AB149" s="50"/>
      <c r="AC149" s="50"/>
      <c r="AD149" s="118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Q149" s="3" t="s">
        <v>331</v>
      </c>
    </row>
    <row r="150" spans="1:43" ht="22.5" customHeight="1" x14ac:dyDescent="0.55000000000000004">
      <c r="A150" s="5"/>
      <c r="B150" s="52" t="s">
        <v>66</v>
      </c>
      <c r="C150" s="63"/>
      <c r="D150" s="64">
        <v>20004241</v>
      </c>
      <c r="E150" s="114"/>
      <c r="F150" s="114"/>
      <c r="G150" s="64"/>
      <c r="H150" s="114"/>
      <c r="I150" s="64"/>
      <c r="J150" s="114"/>
      <c r="K150" s="114"/>
      <c r="L150" s="101"/>
      <c r="M150" s="8"/>
      <c r="N150" s="87" t="s">
        <v>244</v>
      </c>
      <c r="O150" s="10">
        <v>1</v>
      </c>
      <c r="P150" s="10"/>
      <c r="Q150" s="11"/>
      <c r="R150" s="11" t="e">
        <f>VLOOKUP(Q150,[1]Sheet1!C$3:D$87,2,0)</f>
        <v>#N/A</v>
      </c>
      <c r="S150" s="134"/>
      <c r="Y150" s="50"/>
      <c r="Z150" s="50"/>
      <c r="AA150" s="50"/>
      <c r="AB150" s="50"/>
      <c r="AC150" s="50"/>
      <c r="AD150" s="118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Q150" s="3" t="s">
        <v>332</v>
      </c>
    </row>
    <row r="151" spans="1:43" ht="22.5" customHeight="1" x14ac:dyDescent="0.55000000000000004">
      <c r="A151" s="5"/>
      <c r="B151" s="52" t="s">
        <v>66</v>
      </c>
      <c r="C151" s="63"/>
      <c r="D151" s="64">
        <v>20004981</v>
      </c>
      <c r="E151" s="114"/>
      <c r="F151" s="114"/>
      <c r="G151" s="114"/>
      <c r="H151" s="64"/>
      <c r="I151" s="64"/>
      <c r="J151" s="114"/>
      <c r="K151" s="114"/>
      <c r="L151" s="101"/>
      <c r="M151" s="8"/>
      <c r="N151" s="87" t="s">
        <v>245</v>
      </c>
      <c r="O151" s="10">
        <v>1</v>
      </c>
      <c r="P151" s="10"/>
      <c r="Q151" s="11"/>
      <c r="R151" s="11" t="e">
        <f>VLOOKUP(Q151,[1]Sheet1!C$3:D$87,2,0)</f>
        <v>#N/A</v>
      </c>
      <c r="S151" s="134"/>
      <c r="Y151" s="50"/>
      <c r="Z151" s="50"/>
      <c r="AA151" s="50"/>
      <c r="AB151" s="50"/>
      <c r="AC151" s="50"/>
      <c r="AD151" s="118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Q151" s="3" t="s">
        <v>333</v>
      </c>
    </row>
    <row r="152" spans="1:43" ht="22.5" customHeight="1" x14ac:dyDescent="0.55000000000000004">
      <c r="A152" s="5"/>
      <c r="B152" s="52" t="s">
        <v>66</v>
      </c>
      <c r="C152" s="63"/>
      <c r="D152" s="64">
        <v>20004937</v>
      </c>
      <c r="E152" s="114"/>
      <c r="F152" s="64"/>
      <c r="G152" s="114"/>
      <c r="H152" s="114"/>
      <c r="I152" s="64"/>
      <c r="J152" s="114"/>
      <c r="K152" s="114"/>
      <c r="L152" s="101"/>
      <c r="M152" s="8"/>
      <c r="N152" s="87" t="s">
        <v>278</v>
      </c>
      <c r="O152" s="10">
        <v>1</v>
      </c>
      <c r="P152" s="10"/>
      <c r="Q152" s="11"/>
      <c r="R152" s="11" t="e">
        <f>VLOOKUP(Q152,[1]Sheet1!C$3:D$87,2,0)</f>
        <v>#N/A</v>
      </c>
      <c r="S152" s="134"/>
      <c r="Y152" s="50"/>
      <c r="Z152" s="50"/>
      <c r="AA152" s="50"/>
      <c r="AB152" s="50"/>
      <c r="AC152" s="50"/>
      <c r="AD152" s="118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Q152" s="3" t="s">
        <v>334</v>
      </c>
    </row>
    <row r="153" spans="1:43" ht="22.5" customHeight="1" x14ac:dyDescent="0.55000000000000004">
      <c r="A153" s="5"/>
      <c r="B153" s="52" t="s">
        <v>66</v>
      </c>
      <c r="C153" s="63"/>
      <c r="D153" s="64">
        <v>20004941</v>
      </c>
      <c r="E153" s="114"/>
      <c r="F153" s="64"/>
      <c r="G153" s="64"/>
      <c r="H153" s="114"/>
      <c r="I153" s="64"/>
      <c r="J153" s="114"/>
      <c r="K153" s="114"/>
      <c r="L153" s="101"/>
      <c r="M153" s="8"/>
      <c r="N153" s="87" t="s">
        <v>279</v>
      </c>
      <c r="O153" s="10">
        <v>1</v>
      </c>
      <c r="P153" s="10"/>
      <c r="Q153" s="11"/>
      <c r="R153" s="11" t="e">
        <f>VLOOKUP(Q153,[1]Sheet1!C$3:D$87,2,0)</f>
        <v>#N/A</v>
      </c>
      <c r="S153" s="134"/>
      <c r="Y153" s="50"/>
      <c r="Z153" s="50"/>
      <c r="AA153" s="50"/>
      <c r="AB153" s="50"/>
      <c r="AC153" s="50"/>
      <c r="AD153" s="118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Q153" s="3" t="s">
        <v>335</v>
      </c>
    </row>
    <row r="154" spans="1:43" ht="22.5" customHeight="1" x14ac:dyDescent="0.55000000000000004">
      <c r="A154" s="5"/>
      <c r="B154" s="52" t="s">
        <v>66</v>
      </c>
      <c r="C154" s="63"/>
      <c r="D154" s="64">
        <v>20004290</v>
      </c>
      <c r="E154" s="114"/>
      <c r="F154" s="114"/>
      <c r="G154" s="64"/>
      <c r="H154" s="64"/>
      <c r="I154" s="64"/>
      <c r="J154" s="114"/>
      <c r="K154" s="114"/>
      <c r="L154" s="101"/>
      <c r="M154" s="8"/>
      <c r="N154" s="87" t="s">
        <v>280</v>
      </c>
      <c r="O154" s="10">
        <v>4</v>
      </c>
      <c r="P154" s="10"/>
      <c r="Q154" s="11"/>
      <c r="R154" s="11" t="e">
        <f>VLOOKUP(Q154,[1]Sheet1!C$3:D$87,2,0)</f>
        <v>#N/A</v>
      </c>
      <c r="S154" s="134"/>
      <c r="Y154" s="50"/>
      <c r="Z154" s="50"/>
      <c r="AA154" s="50"/>
      <c r="AB154" s="50"/>
      <c r="AC154" s="50"/>
      <c r="AD154" s="118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Q154" s="3" t="s">
        <v>336</v>
      </c>
    </row>
    <row r="155" spans="1:43" ht="22.5" customHeight="1" x14ac:dyDescent="0.55000000000000004">
      <c r="A155" s="5"/>
      <c r="B155" s="52" t="s">
        <v>66</v>
      </c>
      <c r="C155" s="63"/>
      <c r="D155" s="64">
        <v>20004957</v>
      </c>
      <c r="E155" s="114"/>
      <c r="F155" s="64"/>
      <c r="G155" s="114"/>
      <c r="H155" s="114"/>
      <c r="I155" s="64"/>
      <c r="J155" s="114"/>
      <c r="K155" s="114"/>
      <c r="L155" s="101"/>
      <c r="M155" s="8"/>
      <c r="N155" s="87" t="s">
        <v>281</v>
      </c>
      <c r="O155" s="10">
        <v>2</v>
      </c>
      <c r="P155" s="10"/>
      <c r="Q155" s="11"/>
      <c r="R155" s="11" t="e">
        <f>VLOOKUP(Q155,[1]Sheet1!C$3:D$87,2,0)</f>
        <v>#N/A</v>
      </c>
      <c r="S155" s="134"/>
      <c r="Y155" s="50"/>
      <c r="Z155" s="50"/>
      <c r="AA155" s="50"/>
      <c r="AB155" s="50"/>
      <c r="AC155" s="50"/>
      <c r="AD155" s="118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Q155" s="3" t="s">
        <v>337</v>
      </c>
    </row>
    <row r="156" spans="1:43" ht="22.5" customHeight="1" x14ac:dyDescent="0.55000000000000004">
      <c r="A156" s="5"/>
      <c r="B156" s="52" t="s">
        <v>66</v>
      </c>
      <c r="C156" s="63"/>
      <c r="D156" s="64">
        <v>20004958</v>
      </c>
      <c r="E156" s="114"/>
      <c r="F156" s="114"/>
      <c r="G156" s="114"/>
      <c r="H156" s="114"/>
      <c r="I156" s="64"/>
      <c r="J156" s="114"/>
      <c r="K156" s="114"/>
      <c r="L156" s="101"/>
      <c r="M156" s="8"/>
      <c r="N156" s="87" t="s">
        <v>282</v>
      </c>
      <c r="O156" s="10">
        <v>2</v>
      </c>
      <c r="P156" s="10"/>
      <c r="Q156" s="11"/>
      <c r="R156" s="11" t="e">
        <f>VLOOKUP(Q156,[1]Sheet1!C$3:D$87,2,0)</f>
        <v>#N/A</v>
      </c>
      <c r="S156" s="134"/>
      <c r="Y156" s="50"/>
      <c r="Z156" s="50"/>
      <c r="AA156" s="50"/>
      <c r="AB156" s="50"/>
      <c r="AC156" s="50"/>
      <c r="AD156" s="118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Q156" s="3" t="s">
        <v>338</v>
      </c>
    </row>
    <row r="157" spans="1:43" ht="22.5" customHeight="1" x14ac:dyDescent="0.55000000000000004">
      <c r="A157" s="5"/>
      <c r="B157" s="52" t="s">
        <v>66</v>
      </c>
      <c r="C157" s="63"/>
      <c r="D157" s="64">
        <v>20004959</v>
      </c>
      <c r="E157" s="64"/>
      <c r="F157" s="114"/>
      <c r="G157" s="114"/>
      <c r="H157" s="114"/>
      <c r="I157" s="64"/>
      <c r="J157" s="114"/>
      <c r="K157" s="114"/>
      <c r="L157" s="101"/>
      <c r="M157" s="8"/>
      <c r="N157" s="87" t="s">
        <v>283</v>
      </c>
      <c r="O157" s="10">
        <v>2</v>
      </c>
      <c r="P157" s="10"/>
      <c r="Q157" s="11"/>
      <c r="R157" s="11" t="e">
        <f>VLOOKUP(Q157,[1]Sheet1!C$3:D$87,2,0)</f>
        <v>#N/A</v>
      </c>
      <c r="S157" s="134"/>
      <c r="Y157" s="50"/>
      <c r="Z157" s="50"/>
      <c r="AA157" s="50"/>
      <c r="AB157" s="50"/>
      <c r="AC157" s="50"/>
      <c r="AD157" s="118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Q157" s="3" t="s">
        <v>339</v>
      </c>
    </row>
    <row r="158" spans="1:43" ht="22.5" customHeight="1" x14ac:dyDescent="0.55000000000000004">
      <c r="A158" s="5"/>
      <c r="B158" s="52" t="s">
        <v>66</v>
      </c>
      <c r="C158" s="63"/>
      <c r="D158" s="64">
        <v>20004977</v>
      </c>
      <c r="E158" s="71"/>
      <c r="F158" s="64"/>
      <c r="G158" s="114"/>
      <c r="H158" s="114"/>
      <c r="I158" s="64"/>
      <c r="J158" s="64"/>
      <c r="K158" s="114"/>
      <c r="L158" s="101"/>
      <c r="M158" s="8"/>
      <c r="N158" s="87" t="s">
        <v>284</v>
      </c>
      <c r="O158" s="10">
        <v>1</v>
      </c>
      <c r="P158" s="10"/>
      <c r="Q158" s="11"/>
      <c r="R158" s="11" t="e">
        <f>VLOOKUP(Q158,[1]Sheet1!C$3:D$87,2,0)</f>
        <v>#N/A</v>
      </c>
      <c r="S158" s="134"/>
      <c r="Y158" s="50"/>
      <c r="Z158" s="50"/>
      <c r="AA158" s="50"/>
      <c r="AB158" s="50"/>
      <c r="AC158" s="50"/>
      <c r="AD158" s="118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Q158" s="3" t="s">
        <v>340</v>
      </c>
    </row>
    <row r="159" spans="1:43" ht="22.5" customHeight="1" x14ac:dyDescent="0.55000000000000004">
      <c r="A159" s="5"/>
      <c r="B159" s="52" t="s">
        <v>66</v>
      </c>
      <c r="C159" s="63"/>
      <c r="D159" s="64">
        <v>20004296</v>
      </c>
      <c r="E159" s="71"/>
      <c r="F159" s="114"/>
      <c r="G159" s="64"/>
      <c r="H159" s="64"/>
      <c r="I159" s="64"/>
      <c r="J159" s="64"/>
      <c r="K159" s="114"/>
      <c r="L159" s="101"/>
      <c r="M159" s="8"/>
      <c r="N159" s="87" t="s">
        <v>286</v>
      </c>
      <c r="O159" s="10">
        <v>1</v>
      </c>
      <c r="P159" s="10"/>
      <c r="Q159" s="11"/>
      <c r="R159" s="11" t="e">
        <f>VLOOKUP(Q159,[1]Sheet1!C$3:D$87,2,0)</f>
        <v>#N/A</v>
      </c>
      <c r="S159" s="134"/>
      <c r="Y159" s="50"/>
      <c r="Z159" s="50"/>
      <c r="AA159" s="50"/>
      <c r="AB159" s="50"/>
      <c r="AC159" s="50"/>
      <c r="AD159" s="118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Q159" s="3" t="s">
        <v>341</v>
      </c>
    </row>
    <row r="160" spans="1:43" ht="22.5" customHeight="1" x14ac:dyDescent="0.55000000000000004">
      <c r="A160" s="5"/>
      <c r="B160" s="52" t="s">
        <v>66</v>
      </c>
      <c r="C160" s="63"/>
      <c r="D160" s="64">
        <v>20004954</v>
      </c>
      <c r="E160" s="114"/>
      <c r="F160" s="64"/>
      <c r="G160" s="114"/>
      <c r="H160" s="114"/>
      <c r="I160" s="114"/>
      <c r="J160" s="64"/>
      <c r="K160" s="114"/>
      <c r="L160" s="101"/>
      <c r="M160" s="8"/>
      <c r="N160" s="87" t="s">
        <v>287</v>
      </c>
      <c r="O160" s="10">
        <v>1</v>
      </c>
      <c r="P160" s="10"/>
      <c r="Q160" s="11"/>
      <c r="R160" s="11" t="e">
        <f>VLOOKUP(Q160,[1]Sheet1!C$3:D$87,2,0)</f>
        <v>#N/A</v>
      </c>
      <c r="S160" s="134"/>
      <c r="Y160" s="50"/>
      <c r="Z160" s="50"/>
      <c r="AA160" s="50"/>
      <c r="AB160" s="50"/>
      <c r="AC160" s="50"/>
      <c r="AD160" s="118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Q160" s="3" t="s">
        <v>342</v>
      </c>
    </row>
    <row r="161" spans="1:43" ht="22.5" customHeight="1" x14ac:dyDescent="0.55000000000000004">
      <c r="A161" s="5"/>
      <c r="B161" s="52" t="s">
        <v>66</v>
      </c>
      <c r="C161" s="63"/>
      <c r="D161" s="64">
        <v>20005001</v>
      </c>
      <c r="E161" s="114"/>
      <c r="F161" s="64"/>
      <c r="G161" s="64"/>
      <c r="H161" s="114"/>
      <c r="I161" s="114"/>
      <c r="J161" s="64"/>
      <c r="K161" s="114"/>
      <c r="L161" s="101"/>
      <c r="M161" s="8"/>
      <c r="N161" s="87" t="s">
        <v>288</v>
      </c>
      <c r="O161" s="10">
        <v>1</v>
      </c>
      <c r="P161" s="10"/>
      <c r="Q161" s="11"/>
      <c r="R161" s="11" t="e">
        <f>VLOOKUP(Q161,[1]Sheet1!C$3:D$87,2,0)</f>
        <v>#N/A</v>
      </c>
      <c r="S161" s="134"/>
      <c r="Y161" s="50"/>
      <c r="Z161" s="50"/>
      <c r="AA161" s="50"/>
      <c r="AB161" s="50"/>
      <c r="AC161" s="50"/>
      <c r="AD161" s="118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Q161" s="3" t="s">
        <v>343</v>
      </c>
    </row>
    <row r="162" spans="1:43" ht="22.5" customHeight="1" x14ac:dyDescent="0.55000000000000004">
      <c r="A162" s="5"/>
      <c r="B162" s="52" t="s">
        <v>66</v>
      </c>
      <c r="C162" s="63"/>
      <c r="D162" s="64">
        <v>20004988</v>
      </c>
      <c r="E162" s="114"/>
      <c r="F162" s="114"/>
      <c r="G162" s="64"/>
      <c r="H162" s="64"/>
      <c r="I162" s="114"/>
      <c r="J162" s="64"/>
      <c r="K162" s="114"/>
      <c r="L162" s="101"/>
      <c r="M162" s="8"/>
      <c r="N162" s="87" t="s">
        <v>289</v>
      </c>
      <c r="O162" s="10">
        <v>1</v>
      </c>
      <c r="P162" s="10"/>
      <c r="Q162" s="11"/>
      <c r="R162" s="11" t="e">
        <f>VLOOKUP(Q162,[1]Sheet1!C$3:D$87,2,0)</f>
        <v>#N/A</v>
      </c>
      <c r="S162" s="134"/>
      <c r="Y162" s="50"/>
      <c r="Z162" s="50"/>
      <c r="AA162" s="50"/>
      <c r="AB162" s="50"/>
      <c r="AC162" s="50"/>
      <c r="AD162" s="118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Q162" s="3" t="s">
        <v>344</v>
      </c>
    </row>
    <row r="163" spans="1:43" ht="22.5" customHeight="1" x14ac:dyDescent="0.55000000000000004">
      <c r="A163" s="5"/>
      <c r="B163" s="52" t="s">
        <v>66</v>
      </c>
      <c r="C163" s="63"/>
      <c r="D163" s="64">
        <v>20004989</v>
      </c>
      <c r="E163" s="114"/>
      <c r="F163" s="64"/>
      <c r="G163" s="114"/>
      <c r="H163" s="114"/>
      <c r="I163" s="114"/>
      <c r="J163" s="64"/>
      <c r="K163" s="114"/>
      <c r="L163" s="101"/>
      <c r="M163" s="8"/>
      <c r="N163" s="87" t="s">
        <v>290</v>
      </c>
      <c r="O163" s="10">
        <v>4</v>
      </c>
      <c r="P163" s="10"/>
      <c r="Q163" s="11"/>
      <c r="R163" s="11" t="e">
        <f>VLOOKUP(Q163,[1]Sheet1!C$3:D$87,2,0)</f>
        <v>#N/A</v>
      </c>
      <c r="S163" s="134"/>
      <c r="Y163" s="50"/>
      <c r="Z163" s="50"/>
      <c r="AA163" s="50"/>
      <c r="AB163" s="50"/>
      <c r="AC163" s="50"/>
      <c r="AD163" s="118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Q163" s="3" t="s">
        <v>345</v>
      </c>
    </row>
    <row r="164" spans="1:43" ht="22.5" customHeight="1" x14ac:dyDescent="0.55000000000000004">
      <c r="A164" s="5"/>
      <c r="B164" s="52" t="s">
        <v>66</v>
      </c>
      <c r="C164" s="63"/>
      <c r="D164" s="64">
        <v>20004982</v>
      </c>
      <c r="E164" s="114"/>
      <c r="F164" s="64"/>
      <c r="G164" s="64"/>
      <c r="H164" s="114"/>
      <c r="I164" s="114"/>
      <c r="J164" s="64"/>
      <c r="K164" s="114"/>
      <c r="L164" s="101"/>
      <c r="M164" s="8"/>
      <c r="N164" s="87" t="s">
        <v>250</v>
      </c>
      <c r="O164" s="10">
        <v>2</v>
      </c>
      <c r="P164" s="10"/>
      <c r="Q164" s="11"/>
      <c r="R164" s="11" t="e">
        <f>VLOOKUP(Q164,[1]Sheet1!C$3:D$87,2,0)</f>
        <v>#N/A</v>
      </c>
      <c r="S164" s="134"/>
      <c r="Y164" s="50"/>
      <c r="Z164" s="50"/>
      <c r="AA164" s="50"/>
      <c r="AB164" s="50"/>
      <c r="AC164" s="50"/>
      <c r="AD164" s="118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Q164" s="3" t="s">
        <v>346</v>
      </c>
    </row>
    <row r="165" spans="1:43" ht="22.5" customHeight="1" x14ac:dyDescent="0.55000000000000004">
      <c r="A165" s="5"/>
      <c r="B165" s="52" t="s">
        <v>66</v>
      </c>
      <c r="C165" s="63"/>
      <c r="D165" s="64">
        <v>20004985</v>
      </c>
      <c r="E165" s="114"/>
      <c r="F165" s="114"/>
      <c r="G165" s="114"/>
      <c r="H165" s="114"/>
      <c r="I165" s="114"/>
      <c r="J165" s="113"/>
      <c r="K165" s="114"/>
      <c r="L165" s="101"/>
      <c r="M165" s="8"/>
      <c r="N165" s="87" t="s">
        <v>251</v>
      </c>
      <c r="O165" s="10">
        <v>4</v>
      </c>
      <c r="P165" s="10"/>
      <c r="Q165" s="11"/>
      <c r="R165" s="11" t="e">
        <f>VLOOKUP(Q165,[1]Sheet1!C$3:D$87,2,0)</f>
        <v>#N/A</v>
      </c>
      <c r="S165" s="134"/>
      <c r="Y165" s="50"/>
      <c r="Z165" s="50"/>
      <c r="AA165" s="50"/>
      <c r="AB165" s="50"/>
      <c r="AC165" s="50"/>
      <c r="AD165" s="118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Q165" s="3" t="s">
        <v>347</v>
      </c>
    </row>
    <row r="166" spans="1:43" ht="22.5" customHeight="1" x14ac:dyDescent="0.55000000000000004">
      <c r="A166" s="5"/>
      <c r="B166" s="52" t="s">
        <v>66</v>
      </c>
      <c r="C166" s="63"/>
      <c r="D166" s="64">
        <v>20005593</v>
      </c>
      <c r="E166" s="115" t="s">
        <v>291</v>
      </c>
      <c r="F166" s="64"/>
      <c r="G166" s="114"/>
      <c r="H166" s="64"/>
      <c r="I166" s="114"/>
      <c r="J166" s="64"/>
      <c r="K166" s="114"/>
      <c r="L166" s="101"/>
      <c r="M166" s="8"/>
      <c r="N166" s="87" t="s">
        <v>523</v>
      </c>
      <c r="O166" s="10">
        <v>2</v>
      </c>
      <c r="P166" s="10"/>
      <c r="Q166" s="11"/>
      <c r="R166" s="11" t="e">
        <f>VLOOKUP(Q166,[1]Sheet1!C$3:D$87,2,0)</f>
        <v>#N/A</v>
      </c>
      <c r="S166" s="134"/>
      <c r="Y166" s="50"/>
      <c r="Z166" s="50"/>
      <c r="AA166" s="50"/>
      <c r="AB166" s="50"/>
      <c r="AC166" s="50"/>
      <c r="AD166" s="118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Q166" s="3" t="s">
        <v>556</v>
      </c>
    </row>
    <row r="167" spans="1:43" ht="22.5" customHeight="1" x14ac:dyDescent="0.55000000000000004">
      <c r="A167" s="5"/>
      <c r="B167" s="52"/>
      <c r="C167" s="63"/>
      <c r="D167" s="64">
        <v>20005594</v>
      </c>
      <c r="E167" s="115"/>
      <c r="F167" s="64"/>
      <c r="G167" s="114"/>
      <c r="H167" s="64"/>
      <c r="I167" s="114"/>
      <c r="J167" s="64"/>
      <c r="K167" s="114"/>
      <c r="L167" s="101"/>
      <c r="M167" s="8"/>
      <c r="N167" s="87" t="s">
        <v>524</v>
      </c>
      <c r="O167" s="10">
        <v>1</v>
      </c>
      <c r="P167" s="10"/>
      <c r="Q167" s="11"/>
      <c r="R167" s="11"/>
      <c r="S167" s="134"/>
      <c r="Y167" s="50"/>
      <c r="Z167" s="50"/>
      <c r="AA167" s="50"/>
      <c r="AB167" s="50"/>
      <c r="AC167" s="50"/>
      <c r="AD167" s="118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Q167" s="3" t="s">
        <v>557</v>
      </c>
    </row>
    <row r="168" spans="1:43" ht="22.5" customHeight="1" x14ac:dyDescent="0.55000000000000004">
      <c r="A168" s="5"/>
      <c r="B168" s="52" t="s">
        <v>66</v>
      </c>
      <c r="C168" s="63"/>
      <c r="D168" s="64">
        <v>20005152</v>
      </c>
      <c r="E168" s="115" t="s">
        <v>451</v>
      </c>
      <c r="F168" s="64"/>
      <c r="G168" s="64"/>
      <c r="H168" s="64"/>
      <c r="I168" s="64"/>
      <c r="J168" s="64"/>
      <c r="K168" s="114"/>
      <c r="L168" s="101"/>
      <c r="M168" s="8"/>
      <c r="N168" s="87" t="s">
        <v>451</v>
      </c>
      <c r="O168" s="10">
        <v>11</v>
      </c>
      <c r="P168" s="10"/>
      <c r="Q168" s="11"/>
      <c r="R168" s="11" t="e">
        <f>VLOOKUP(Q168,[1]Sheet1!C$3:D$87,2,0)</f>
        <v>#N/A</v>
      </c>
      <c r="S168" s="134"/>
      <c r="Y168" s="50"/>
      <c r="Z168" s="50"/>
      <c r="AA168" s="50"/>
      <c r="AB168" s="50"/>
      <c r="AC168" s="50"/>
      <c r="AD168" s="118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Q168" s="3" t="s">
        <v>349</v>
      </c>
    </row>
    <row r="169" spans="1:43" ht="22.5" customHeight="1" x14ac:dyDescent="0.55000000000000004">
      <c r="A169" s="5"/>
      <c r="B169" s="52" t="s">
        <v>66</v>
      </c>
      <c r="C169" s="63"/>
      <c r="D169" s="64">
        <v>20005987</v>
      </c>
      <c r="E169" s="115"/>
      <c r="F169" s="64"/>
      <c r="G169" s="64"/>
      <c r="H169" s="64"/>
      <c r="I169" s="64"/>
      <c r="J169" s="64"/>
      <c r="K169" s="114"/>
      <c r="L169" s="101"/>
      <c r="M169" s="8"/>
      <c r="N169" s="87" t="s">
        <v>525</v>
      </c>
      <c r="O169" s="149">
        <v>4</v>
      </c>
      <c r="P169" s="10"/>
      <c r="Q169" s="11"/>
      <c r="R169" s="11" t="e">
        <f>VLOOKUP(Q169,[1]Sheet1!C$3:D$87,2,0)</f>
        <v>#N/A</v>
      </c>
      <c r="S169" s="134"/>
      <c r="Y169" s="50"/>
      <c r="Z169" s="50"/>
      <c r="AA169" s="50"/>
      <c r="AB169" s="50"/>
      <c r="AC169" s="50"/>
      <c r="AD169" s="118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Q169" s="3" t="s">
        <v>558</v>
      </c>
    </row>
    <row r="170" spans="1:43" ht="22.5" customHeight="1" x14ac:dyDescent="0.55000000000000004">
      <c r="A170" s="5"/>
      <c r="B170" s="52" t="s">
        <v>66</v>
      </c>
      <c r="C170" s="63"/>
      <c r="D170" s="64">
        <v>10034961</v>
      </c>
      <c r="E170" s="115" t="s">
        <v>414</v>
      </c>
      <c r="F170" s="114"/>
      <c r="G170" s="114"/>
      <c r="H170" s="114"/>
      <c r="I170" s="114"/>
      <c r="J170" s="113"/>
      <c r="K170" s="114"/>
      <c r="L170" s="101"/>
      <c r="M170" s="8"/>
      <c r="N170" s="87" t="s">
        <v>414</v>
      </c>
      <c r="O170" s="10">
        <f>1/40</f>
        <v>2.5000000000000001E-2</v>
      </c>
      <c r="P170" s="10"/>
      <c r="Q170" s="11"/>
      <c r="R170" s="11" t="e">
        <f>VLOOKUP(Q170,[1]Sheet1!C$3:D$87,2,0)</f>
        <v>#N/A</v>
      </c>
      <c r="S170" s="134"/>
      <c r="Y170" s="50"/>
      <c r="Z170" s="50"/>
      <c r="AA170" s="50"/>
      <c r="AB170" s="50"/>
      <c r="AC170" s="50"/>
      <c r="AD170" s="118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Q170" s="3" t="s">
        <v>559</v>
      </c>
    </row>
    <row r="171" spans="1:43" ht="22.5" customHeight="1" x14ac:dyDescent="0.55000000000000004">
      <c r="A171" s="5"/>
      <c r="B171" s="52" t="s">
        <v>66</v>
      </c>
      <c r="C171" s="63"/>
      <c r="D171" s="64">
        <v>10036298</v>
      </c>
      <c r="E171" s="147" t="s">
        <v>518</v>
      </c>
      <c r="F171" s="114"/>
      <c r="G171" s="114"/>
      <c r="H171" s="114"/>
      <c r="I171" s="114"/>
      <c r="J171" s="113"/>
      <c r="K171" s="114"/>
      <c r="L171" s="101"/>
      <c r="M171" s="8"/>
      <c r="N171" s="87" t="s">
        <v>518</v>
      </c>
      <c r="O171" s="10">
        <v>0.02</v>
      </c>
      <c r="P171" s="10"/>
      <c r="Q171" s="11"/>
      <c r="R171" s="11" t="e">
        <f>VLOOKUP(Q171,[1]Sheet1!C$3:D$87,2,0)</f>
        <v>#N/A</v>
      </c>
      <c r="S171" s="134"/>
      <c r="Y171" s="50"/>
      <c r="Z171" s="50"/>
      <c r="AA171" s="50"/>
      <c r="AB171" s="50"/>
      <c r="AC171" s="50"/>
      <c r="AD171" s="118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Q171" s="3" t="s">
        <v>560</v>
      </c>
    </row>
    <row r="172" spans="1:43" ht="22.5" customHeight="1" x14ac:dyDescent="0.55000000000000004">
      <c r="A172" s="5"/>
      <c r="B172" s="52" t="s">
        <v>66</v>
      </c>
      <c r="C172" s="63"/>
      <c r="D172" s="64">
        <v>10036299</v>
      </c>
      <c r="E172" s="148" t="s">
        <v>519</v>
      </c>
      <c r="F172" s="114"/>
      <c r="G172" s="114"/>
      <c r="H172" s="114"/>
      <c r="I172" s="114"/>
      <c r="J172" s="113"/>
      <c r="K172" s="114"/>
      <c r="L172" s="101"/>
      <c r="M172" s="8"/>
      <c r="N172" s="87" t="s">
        <v>519</v>
      </c>
      <c r="O172" s="10">
        <v>0.05</v>
      </c>
      <c r="P172" s="10"/>
      <c r="Q172" s="11"/>
      <c r="R172" s="11" t="e">
        <f>VLOOKUP(Q172,[1]Sheet1!C$3:D$87,2,0)</f>
        <v>#N/A</v>
      </c>
      <c r="S172" s="134"/>
      <c r="Y172" s="50"/>
      <c r="Z172" s="50"/>
      <c r="AA172" s="50"/>
      <c r="AB172" s="50"/>
      <c r="AC172" s="50"/>
      <c r="AD172" s="118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Q172" s="3" t="s">
        <v>561</v>
      </c>
    </row>
    <row r="173" spans="1:43" ht="22.5" customHeight="1" x14ac:dyDescent="0.55000000000000004">
      <c r="A173" s="5"/>
      <c r="B173" s="52" t="s">
        <v>66</v>
      </c>
      <c r="C173" s="63"/>
      <c r="D173" s="64">
        <v>10036337</v>
      </c>
      <c r="E173" s="148" t="s">
        <v>520</v>
      </c>
      <c r="F173" s="71"/>
      <c r="G173" s="114"/>
      <c r="H173" s="114"/>
      <c r="I173" s="64"/>
      <c r="J173" s="65"/>
      <c r="K173" s="66"/>
      <c r="L173" s="101"/>
      <c r="M173" s="8"/>
      <c r="N173" s="87" t="s">
        <v>520</v>
      </c>
      <c r="O173" s="10">
        <v>5.0000000000000001E-3</v>
      </c>
      <c r="P173" s="10"/>
      <c r="Q173" s="11"/>
      <c r="R173" s="11" t="e">
        <f>VLOOKUP(Q173,[1]Sheet1!C$3:D$87,2,0)</f>
        <v>#N/A</v>
      </c>
      <c r="S173" s="134"/>
      <c r="Y173" s="50"/>
      <c r="Z173" s="50"/>
      <c r="AA173" s="50"/>
      <c r="AB173" s="50"/>
      <c r="AC173" s="50"/>
      <c r="AD173" s="118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Q173" s="3" t="s">
        <v>562</v>
      </c>
    </row>
    <row r="174" spans="1:43" ht="22.5" customHeight="1" x14ac:dyDescent="0.55000000000000004">
      <c r="A174" s="5"/>
      <c r="B174" s="52" t="s">
        <v>66</v>
      </c>
      <c r="C174" s="63"/>
      <c r="D174" s="64">
        <v>20005977</v>
      </c>
      <c r="E174" s="148" t="s">
        <v>521</v>
      </c>
      <c r="F174" s="64"/>
      <c r="G174" s="64"/>
      <c r="H174" s="114"/>
      <c r="I174" s="64"/>
      <c r="J174" s="64"/>
      <c r="K174" s="114"/>
      <c r="L174" s="101"/>
      <c r="M174" s="8"/>
      <c r="N174" s="87" t="s">
        <v>521</v>
      </c>
      <c r="O174" s="10">
        <v>1</v>
      </c>
      <c r="P174" s="10"/>
      <c r="Q174" s="11"/>
      <c r="R174" s="11" t="e">
        <f>VLOOKUP(Q174,[1]Sheet1!C$3:D$87,2,0)</f>
        <v>#N/A</v>
      </c>
      <c r="S174" s="134"/>
      <c r="Y174" s="50"/>
      <c r="Z174" s="50"/>
      <c r="AA174" s="50"/>
      <c r="AB174" s="50"/>
      <c r="AC174" s="50"/>
      <c r="AD174" s="118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Q174" s="3" t="s">
        <v>563</v>
      </c>
    </row>
    <row r="175" spans="1:43" ht="22.5" customHeight="1" x14ac:dyDescent="0.55000000000000004">
      <c r="A175" s="5"/>
      <c r="B175" s="52" t="s">
        <v>66</v>
      </c>
      <c r="C175" s="63"/>
      <c r="D175" s="64">
        <v>20005978</v>
      </c>
      <c r="E175" s="115" t="s">
        <v>522</v>
      </c>
      <c r="F175" s="64"/>
      <c r="G175" s="64"/>
      <c r="H175" s="114"/>
      <c r="I175" s="64"/>
      <c r="J175" s="64"/>
      <c r="K175" s="114"/>
      <c r="L175" s="101"/>
      <c r="M175" s="8"/>
      <c r="N175" s="87" t="s">
        <v>522</v>
      </c>
      <c r="O175" s="10">
        <v>4</v>
      </c>
      <c r="P175" s="10"/>
      <c r="Q175" s="11"/>
      <c r="R175" s="11" t="e">
        <f>VLOOKUP(Q175,[1]Sheet1!C$3:D$87,2,0)</f>
        <v>#N/A</v>
      </c>
      <c r="S175" s="134"/>
      <c r="Y175" s="50"/>
      <c r="Z175" s="50"/>
      <c r="AA175" s="50"/>
      <c r="AB175" s="50"/>
      <c r="AC175" s="50"/>
      <c r="AD175" s="118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Q175" s="3" t="s">
        <v>564</v>
      </c>
    </row>
    <row r="176" spans="1:43" ht="22.5" customHeight="1" x14ac:dyDescent="0.55000000000000004">
      <c r="A176" s="5"/>
      <c r="B176" s="52" t="s">
        <v>66</v>
      </c>
      <c r="C176" s="63"/>
      <c r="D176" s="64">
        <v>20006211</v>
      </c>
      <c r="E176" s="64"/>
      <c r="F176" s="64"/>
      <c r="G176" s="64"/>
      <c r="H176" s="114"/>
      <c r="I176" s="64"/>
      <c r="J176" s="64"/>
      <c r="K176" s="114"/>
      <c r="L176" s="101"/>
      <c r="M176" s="8"/>
      <c r="N176" s="87" t="s">
        <v>543</v>
      </c>
      <c r="O176" s="10">
        <f>0.5/18.288</f>
        <v>2.7340332458442695E-2</v>
      </c>
      <c r="P176" s="10"/>
      <c r="Q176" s="11"/>
      <c r="R176" s="11" t="e">
        <f>VLOOKUP(Q176,[1]Sheet1!C$3:D$87,2,0)</f>
        <v>#N/A</v>
      </c>
      <c r="S176" s="134"/>
      <c r="Y176" s="50"/>
      <c r="Z176" s="50"/>
      <c r="AA176" s="50"/>
      <c r="AB176" s="50"/>
      <c r="AC176" s="50"/>
      <c r="AD176" s="118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Q176" s="3" t="s">
        <v>565</v>
      </c>
    </row>
    <row r="177" spans="1:41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11" t="e">
        <f>VLOOKUP(Q177,[1]Sheet1!C$3:D$87,2,0)</f>
        <v>#N/A</v>
      </c>
      <c r="S177" s="134"/>
      <c r="Y177" s="50"/>
      <c r="Z177" s="50"/>
      <c r="AA177" s="50"/>
      <c r="AB177" s="50"/>
      <c r="AC177" s="50"/>
      <c r="AD177" s="118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</row>
    <row r="178" spans="1:41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11" t="e">
        <f>VLOOKUP(Q178,[1]Sheet1!C$3:D$87,2,0)</f>
        <v>#N/A</v>
      </c>
      <c r="S178" s="134"/>
      <c r="Y178" s="50"/>
      <c r="Z178" s="50"/>
      <c r="AA178" s="50"/>
      <c r="AB178" s="50"/>
      <c r="AC178" s="50"/>
      <c r="AD178" s="118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</row>
    <row r="179" spans="1:41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64"/>
      <c r="J179" s="64"/>
      <c r="K179" s="114"/>
      <c r="L179" s="101"/>
      <c r="M179" s="8"/>
      <c r="N179" s="87"/>
      <c r="O179" s="10"/>
      <c r="P179" s="10"/>
      <c r="Q179" s="11"/>
      <c r="R179" s="11" t="e">
        <f>VLOOKUP(Q179,[1]Sheet1!C$3:D$87,2,0)</f>
        <v>#N/A</v>
      </c>
      <c r="S179" s="134"/>
      <c r="Y179" s="50"/>
      <c r="Z179" s="50"/>
      <c r="AA179" s="50"/>
      <c r="AB179" s="50"/>
      <c r="AC179" s="50"/>
      <c r="AD179" s="118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</row>
    <row r="180" spans="1:41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11" t="e">
        <f>VLOOKUP(Q180,[1]Sheet1!C$3:D$87,2,0)</f>
        <v>#N/A</v>
      </c>
      <c r="S180" s="134"/>
      <c r="Y180" s="50"/>
      <c r="Z180" s="50"/>
      <c r="AA180" s="50"/>
      <c r="AB180" s="50"/>
      <c r="AC180" s="50"/>
      <c r="AD180" s="118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</row>
    <row r="181" spans="1:41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11" t="e">
        <f>VLOOKUP(Q181,[1]Sheet1!C$3:D$87,2,0)</f>
        <v>#N/A</v>
      </c>
      <c r="S181" s="134"/>
      <c r="Y181" s="50"/>
      <c r="Z181" s="50"/>
      <c r="AA181" s="50"/>
      <c r="AB181" s="50"/>
      <c r="AC181" s="50"/>
      <c r="AD181" s="118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</row>
    <row r="182" spans="1:41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11" t="e">
        <f>VLOOKUP(Q182,[1]Sheet1!C$3:D$87,2,0)</f>
        <v>#N/A</v>
      </c>
      <c r="S182" s="134"/>
      <c r="Y182" s="50"/>
      <c r="Z182" s="50"/>
      <c r="AA182" s="50"/>
      <c r="AB182" s="50"/>
      <c r="AC182" s="50"/>
      <c r="AD182" s="118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</row>
    <row r="183" spans="1:41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114"/>
      <c r="J183" s="64"/>
      <c r="K183" s="114"/>
      <c r="L183" s="101"/>
      <c r="M183" s="8"/>
      <c r="N183" s="87"/>
      <c r="O183" s="10"/>
      <c r="P183" s="10"/>
      <c r="Q183" s="11"/>
      <c r="R183" s="11" t="e">
        <f>VLOOKUP(Q183,[1]Sheet1!C$3:D$87,2,0)</f>
        <v>#N/A</v>
      </c>
      <c r="S183" s="134"/>
      <c r="Y183" s="50"/>
      <c r="Z183" s="50"/>
      <c r="AA183" s="50"/>
      <c r="AB183" s="50"/>
      <c r="AC183" s="50"/>
      <c r="AD183" s="118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</row>
    <row r="184" spans="1:41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64"/>
      <c r="J184" s="64"/>
      <c r="K184" s="114"/>
      <c r="L184" s="101"/>
      <c r="M184" s="8"/>
      <c r="N184" s="87"/>
      <c r="O184" s="10"/>
      <c r="P184" s="10"/>
      <c r="Q184" s="11"/>
      <c r="R184" s="11" t="e">
        <f>VLOOKUP(Q184,[1]Sheet1!C$3:D$87,2,0)</f>
        <v>#N/A</v>
      </c>
      <c r="S184" s="134"/>
      <c r="Y184" s="50"/>
      <c r="Z184" s="50"/>
      <c r="AA184" s="50"/>
      <c r="AB184" s="50"/>
      <c r="AC184" s="50"/>
      <c r="AD184" s="118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</row>
    <row r="185" spans="1:41" ht="22.5" customHeight="1" x14ac:dyDescent="0.55000000000000004">
      <c r="A185" s="5"/>
      <c r="B185" s="52" t="s">
        <v>66</v>
      </c>
      <c r="C185" s="63"/>
      <c r="D185" s="64"/>
      <c r="E185" s="64"/>
      <c r="F185" s="114"/>
      <c r="G185" s="114"/>
      <c r="H185" s="114"/>
      <c r="I185" s="64"/>
      <c r="J185" s="65"/>
      <c r="K185" s="66"/>
      <c r="L185" s="101"/>
      <c r="M185" s="8"/>
      <c r="N185" s="87"/>
      <c r="O185" s="10"/>
      <c r="P185" s="10"/>
      <c r="Q185" s="11"/>
      <c r="R185" s="11" t="e">
        <f>VLOOKUP(Q185,[1]Sheet1!C$3:D$87,2,0)</f>
        <v>#N/A</v>
      </c>
      <c r="S185" s="134"/>
      <c r="Y185" s="50"/>
      <c r="Z185" s="50"/>
      <c r="AA185" s="50"/>
      <c r="AB185" s="50"/>
      <c r="AC185" s="50"/>
      <c r="AD185" s="118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</row>
    <row r="186" spans="1:41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64"/>
      <c r="J186" s="64"/>
      <c r="K186" s="114"/>
      <c r="L186" s="101"/>
      <c r="M186" s="8"/>
      <c r="N186" s="87"/>
      <c r="O186" s="10"/>
      <c r="P186" s="10"/>
      <c r="Q186" s="11"/>
      <c r="R186" s="11" t="e">
        <f>VLOOKUP(Q186,[1]Sheet1!C$3:D$87,2,0)</f>
        <v>#N/A</v>
      </c>
      <c r="S186" s="134"/>
      <c r="Y186" s="50"/>
      <c r="Z186" s="50"/>
      <c r="AA186" s="50"/>
      <c r="AB186" s="50"/>
      <c r="AC186" s="50"/>
      <c r="AD186" s="118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</row>
    <row r="187" spans="1:41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64"/>
      <c r="J187" s="64"/>
      <c r="K187" s="114"/>
      <c r="L187" s="101"/>
      <c r="M187" s="8"/>
      <c r="N187" s="87"/>
      <c r="O187" s="10"/>
      <c r="P187" s="10"/>
      <c r="Q187" s="11"/>
      <c r="R187" s="11" t="e">
        <f>VLOOKUP(Q187,[1]Sheet1!C$3:D$87,2,0)</f>
        <v>#N/A</v>
      </c>
      <c r="S187" s="134"/>
      <c r="Y187" s="50"/>
      <c r="Z187" s="50"/>
      <c r="AA187" s="50"/>
      <c r="AB187" s="50"/>
      <c r="AC187" s="50"/>
      <c r="AD187" s="118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</row>
    <row r="188" spans="1:41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4"/>
      <c r="I188" s="64"/>
      <c r="J188" s="64"/>
      <c r="K188" s="114"/>
      <c r="L188" s="101"/>
      <c r="M188" s="8"/>
      <c r="N188" s="87"/>
      <c r="O188" s="10"/>
      <c r="P188" s="10"/>
      <c r="Q188" s="11"/>
      <c r="R188" s="11" t="e">
        <f>VLOOKUP(Q188,[1]Sheet1!C$3:D$87,2,0)</f>
        <v>#N/A</v>
      </c>
      <c r="S188" s="134"/>
      <c r="Y188" s="50"/>
      <c r="Z188" s="50"/>
      <c r="AA188" s="50"/>
      <c r="AB188" s="50"/>
      <c r="AC188" s="50"/>
      <c r="AD188" s="118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</row>
    <row r="189" spans="1:41" ht="22.5" customHeight="1" x14ac:dyDescent="0.55000000000000004">
      <c r="A189" s="5"/>
      <c r="B189" s="52" t="s">
        <v>66</v>
      </c>
      <c r="C189" s="63"/>
      <c r="D189" s="64"/>
      <c r="E189" s="114"/>
      <c r="F189" s="114"/>
      <c r="G189" s="114"/>
      <c r="H189" s="114"/>
      <c r="I189" s="114"/>
      <c r="J189" s="64"/>
      <c r="K189" s="114"/>
      <c r="L189" s="101"/>
      <c r="M189" s="8"/>
      <c r="N189" s="87"/>
      <c r="O189" s="10"/>
      <c r="P189" s="10"/>
      <c r="Q189" s="11"/>
      <c r="R189" s="11" t="e">
        <f>VLOOKUP(Q189,[1]Sheet1!C$3:D$87,2,0)</f>
        <v>#N/A</v>
      </c>
      <c r="S189" s="134"/>
      <c r="Y189" s="50"/>
      <c r="Z189" s="50"/>
      <c r="AA189" s="50"/>
      <c r="AB189" s="50"/>
      <c r="AC189" s="50"/>
      <c r="AD189" s="118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</row>
    <row r="190" spans="1:41" ht="22.5" customHeight="1" x14ac:dyDescent="0.55000000000000004">
      <c r="A190" s="5"/>
      <c r="B190" s="52" t="s">
        <v>66</v>
      </c>
      <c r="C190" s="63"/>
      <c r="D190" s="64"/>
      <c r="E190" s="114"/>
      <c r="F190" s="114"/>
      <c r="G190" s="114"/>
      <c r="H190" s="114"/>
      <c r="I190" s="114"/>
      <c r="J190" s="64"/>
      <c r="K190" s="114"/>
      <c r="L190" s="101"/>
      <c r="M190" s="8"/>
      <c r="N190" s="87"/>
      <c r="O190" s="10"/>
      <c r="P190" s="10"/>
      <c r="Q190" s="11"/>
      <c r="R190" s="11" t="e">
        <f>VLOOKUP(Q190,[1]Sheet1!C$3:D$87,2,0)</f>
        <v>#N/A</v>
      </c>
      <c r="S190" s="134"/>
      <c r="Y190" s="50"/>
      <c r="Z190" s="50"/>
      <c r="AA190" s="50"/>
      <c r="AB190" s="50"/>
      <c r="AC190" s="50"/>
      <c r="AD190" s="118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</row>
    <row r="191" spans="1:41" ht="22.5" customHeight="1" x14ac:dyDescent="0.55000000000000004">
      <c r="A191" s="5"/>
      <c r="B191" s="52" t="s">
        <v>66</v>
      </c>
      <c r="C191" s="63"/>
      <c r="D191" s="64"/>
      <c r="E191" s="114"/>
      <c r="F191" s="114"/>
      <c r="G191" s="114"/>
      <c r="H191" s="114"/>
      <c r="I191" s="114"/>
      <c r="J191" s="64"/>
      <c r="K191" s="114"/>
      <c r="L191" s="101"/>
      <c r="M191" s="8"/>
      <c r="N191" s="87"/>
      <c r="O191" s="10"/>
      <c r="P191" s="10"/>
      <c r="Q191" s="11"/>
      <c r="R191" s="11" t="e">
        <f>VLOOKUP(Q191,[1]Sheet1!C$3:D$87,2,0)</f>
        <v>#N/A</v>
      </c>
      <c r="S191" s="134"/>
      <c r="Y191" s="50"/>
      <c r="Z191" s="50"/>
      <c r="AA191" s="50"/>
      <c r="AB191" s="50"/>
      <c r="AC191" s="50"/>
      <c r="AD191" s="118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</row>
    <row r="192" spans="1:41" ht="22.5" customHeight="1" x14ac:dyDescent="0.55000000000000004">
      <c r="A192" s="5"/>
      <c r="B192" s="52" t="s">
        <v>66</v>
      </c>
      <c r="C192" s="63"/>
      <c r="D192" s="64"/>
      <c r="E192" s="114"/>
      <c r="F192" s="114"/>
      <c r="G192" s="114"/>
      <c r="H192" s="114"/>
      <c r="I192" s="114"/>
      <c r="J192" s="64"/>
      <c r="K192" s="114"/>
      <c r="L192" s="101"/>
      <c r="M192" s="8"/>
      <c r="N192" s="87"/>
      <c r="O192" s="10"/>
      <c r="P192" s="10"/>
      <c r="Q192" s="11"/>
      <c r="R192" s="11" t="e">
        <f>VLOOKUP(Q192,[1]Sheet1!C$3:D$87,2,0)</f>
        <v>#N/A</v>
      </c>
      <c r="S192" s="134"/>
      <c r="Y192" s="50"/>
      <c r="Z192" s="50"/>
      <c r="AA192" s="50"/>
      <c r="AB192" s="50"/>
      <c r="AC192" s="50"/>
      <c r="AD192" s="118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</row>
    <row r="193" spans="1:41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3"/>
      <c r="I193" s="64"/>
      <c r="J193" s="65"/>
      <c r="K193" s="66"/>
      <c r="L193" s="101"/>
      <c r="M193" s="8"/>
      <c r="N193" s="87"/>
      <c r="O193" s="10"/>
      <c r="P193" s="10"/>
      <c r="Q193" s="11"/>
      <c r="R193" s="11" t="e">
        <f>VLOOKUP(Q193,[1]Sheet1!C$3:D$87,2,0)</f>
        <v>#N/A</v>
      </c>
      <c r="S193" s="134"/>
      <c r="Y193" s="50"/>
      <c r="Z193" s="50"/>
      <c r="AA193" s="50"/>
      <c r="AB193" s="50"/>
      <c r="AC193" s="50"/>
      <c r="AD193" s="118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</row>
    <row r="194" spans="1:41" ht="22.5" customHeight="1" x14ac:dyDescent="0.55000000000000004">
      <c r="A194" s="5"/>
      <c r="B194" s="52" t="s">
        <v>66</v>
      </c>
      <c r="C194" s="63"/>
      <c r="D194" s="64"/>
      <c r="E194" s="64"/>
      <c r="F194" s="114"/>
      <c r="G194" s="114"/>
      <c r="H194" s="113"/>
      <c r="I194" s="64"/>
      <c r="J194" s="65"/>
      <c r="K194" s="66"/>
      <c r="L194" s="101"/>
      <c r="M194" s="8"/>
      <c r="N194" s="87"/>
      <c r="O194" s="10"/>
      <c r="P194" s="10"/>
      <c r="Q194" s="11"/>
      <c r="R194" s="11" t="e">
        <f>VLOOKUP(Q194,[1]Sheet1!C$3:D$87,2,0)</f>
        <v>#N/A</v>
      </c>
      <c r="S194" s="134"/>
      <c r="Y194" s="50"/>
      <c r="Z194" s="50"/>
      <c r="AA194" s="50"/>
      <c r="AB194" s="50"/>
      <c r="AC194" s="50"/>
      <c r="AD194" s="118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</row>
    <row r="195" spans="1:41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71"/>
      <c r="I195" s="64"/>
      <c r="J195" s="65"/>
      <c r="K195" s="66"/>
      <c r="L195" s="101"/>
      <c r="M195" s="8"/>
      <c r="N195" s="87"/>
      <c r="O195" s="10"/>
      <c r="P195" s="10"/>
      <c r="Q195" s="11"/>
      <c r="R195" s="11" t="e">
        <f>VLOOKUP(Q195,[1]Sheet1!C$3:D$87,2,0)</f>
        <v>#N/A</v>
      </c>
      <c r="S195" s="134"/>
      <c r="Y195" s="50"/>
      <c r="Z195" s="50"/>
      <c r="AA195" s="50"/>
      <c r="AB195" s="50"/>
      <c r="AC195" s="50"/>
      <c r="AD195" s="118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</row>
    <row r="196" spans="1:41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11" t="e">
        <f>VLOOKUP(Q196,[1]Sheet1!C$3:D$87,2,0)</f>
        <v>#N/A</v>
      </c>
      <c r="S196" s="134"/>
      <c r="Y196" s="50"/>
      <c r="Z196" s="50"/>
      <c r="AA196" s="50"/>
      <c r="AB196" s="50"/>
      <c r="AC196" s="50"/>
      <c r="AD196" s="118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</row>
    <row r="197" spans="1:41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11" t="e">
        <f>VLOOKUP(Q197,[1]Sheet1!C$3:D$87,2,0)</f>
        <v>#N/A</v>
      </c>
      <c r="S197" s="134"/>
      <c r="Y197" s="50"/>
      <c r="Z197" s="50"/>
      <c r="AA197" s="50"/>
      <c r="AB197" s="50"/>
      <c r="AC197" s="50"/>
      <c r="AD197" s="118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</row>
    <row r="198" spans="1:41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71"/>
      <c r="I198" s="64"/>
      <c r="J198" s="65"/>
      <c r="K198" s="66"/>
      <c r="L198" s="101"/>
      <c r="M198" s="8"/>
      <c r="N198" s="87"/>
      <c r="O198" s="10"/>
      <c r="P198" s="10"/>
      <c r="Q198" s="11"/>
      <c r="R198" s="11" t="e">
        <f>VLOOKUP(Q198,[1]Sheet1!C$3:D$87,2,0)</f>
        <v>#N/A</v>
      </c>
      <c r="S198" s="134"/>
      <c r="Y198" s="50"/>
      <c r="Z198" s="50"/>
      <c r="AA198" s="50"/>
      <c r="AB198" s="50"/>
      <c r="AC198" s="50"/>
      <c r="AD198" s="118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</row>
    <row r="199" spans="1:41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64"/>
      <c r="I199" s="64"/>
      <c r="J199" s="65"/>
      <c r="K199" s="66"/>
      <c r="L199" s="101"/>
      <c r="M199" s="8"/>
      <c r="N199" s="87"/>
      <c r="O199" s="10"/>
      <c r="P199" s="10"/>
      <c r="Q199" s="11"/>
      <c r="R199" s="11" t="e">
        <f>VLOOKUP(Q199,[1]Sheet1!C$3:D$87,2,0)</f>
        <v>#N/A</v>
      </c>
      <c r="S199" s="134"/>
      <c r="Y199" s="50"/>
      <c r="Z199" s="50"/>
      <c r="AA199" s="50"/>
      <c r="AB199" s="50"/>
      <c r="AC199" s="50"/>
      <c r="AD199" s="118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</row>
    <row r="200" spans="1:41" ht="22.5" customHeight="1" x14ac:dyDescent="0.55000000000000004">
      <c r="A200" s="5"/>
      <c r="B200" s="52" t="s">
        <v>66</v>
      </c>
      <c r="C200" s="63"/>
      <c r="D200" s="64"/>
      <c r="E200" s="64"/>
      <c r="F200" s="64"/>
      <c r="G200" s="64"/>
      <c r="H200" s="71"/>
      <c r="I200" s="64"/>
      <c r="J200" s="65"/>
      <c r="K200" s="66"/>
      <c r="L200" s="101"/>
      <c r="M200" s="8"/>
      <c r="N200" s="87"/>
      <c r="O200" s="10"/>
      <c r="P200" s="10"/>
      <c r="Q200" s="11"/>
      <c r="R200" s="11" t="e">
        <f>VLOOKUP(Q200,[1]Sheet1!C$3:D$87,2,0)</f>
        <v>#N/A</v>
      </c>
      <c r="S200" s="134"/>
      <c r="Y200" s="50"/>
      <c r="Z200" s="50"/>
      <c r="AA200" s="50"/>
      <c r="AB200" s="50"/>
      <c r="AC200" s="50"/>
      <c r="AD200" s="118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</row>
    <row r="201" spans="1:41" ht="22.5" customHeight="1" x14ac:dyDescent="0.55000000000000004">
      <c r="A201" s="5"/>
      <c r="B201" s="52" t="s">
        <v>66</v>
      </c>
      <c r="C201" s="63"/>
      <c r="D201" s="64"/>
      <c r="E201" s="64"/>
      <c r="F201" s="64"/>
      <c r="G201" s="64"/>
      <c r="H201" s="64"/>
      <c r="I201" s="64"/>
      <c r="J201" s="65"/>
      <c r="K201" s="66"/>
      <c r="L201" s="101"/>
      <c r="M201" s="8"/>
      <c r="N201" s="87"/>
      <c r="O201" s="10"/>
      <c r="P201" s="10"/>
      <c r="Q201" s="11"/>
      <c r="R201" s="11" t="e">
        <f>VLOOKUP(Q201,[1]Sheet1!C$3:D$87,2,0)</f>
        <v>#N/A</v>
      </c>
      <c r="S201" s="134"/>
      <c r="Y201" s="50"/>
      <c r="Z201" s="50"/>
      <c r="AA201" s="50"/>
      <c r="AB201" s="50"/>
      <c r="AC201" s="50"/>
      <c r="AD201" s="118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</row>
    <row r="202" spans="1:41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64"/>
      <c r="I202" s="64"/>
      <c r="J202" s="65"/>
      <c r="K202" s="66"/>
      <c r="L202" s="101"/>
      <c r="M202" s="8"/>
      <c r="N202" s="87"/>
      <c r="O202" s="10"/>
      <c r="P202" s="10"/>
      <c r="Q202" s="11"/>
      <c r="R202" s="11" t="e">
        <f>VLOOKUP(Q202,[1]Sheet1!C$3:D$87,2,0)</f>
        <v>#N/A</v>
      </c>
      <c r="S202" s="134"/>
      <c r="Y202" s="50"/>
      <c r="Z202" s="50"/>
      <c r="AA202" s="50"/>
      <c r="AB202" s="50"/>
      <c r="AC202" s="50"/>
      <c r="AD202" s="118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</row>
    <row r="203" spans="1:41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64"/>
      <c r="J203" s="114"/>
      <c r="K203" s="114"/>
      <c r="L203" s="101"/>
      <c r="M203" s="8"/>
      <c r="N203" s="87"/>
      <c r="O203" s="10"/>
      <c r="P203" s="10"/>
      <c r="Q203" s="11"/>
      <c r="R203" s="11" t="e">
        <f>VLOOKUP(Q203,[1]Sheet1!C$3:D$87,2,0)</f>
        <v>#N/A</v>
      </c>
      <c r="S203" s="134"/>
      <c r="Y203" s="50"/>
      <c r="Z203" s="50"/>
      <c r="AA203" s="50"/>
      <c r="AB203" s="50"/>
      <c r="AC203" s="50"/>
      <c r="AD203" s="118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</row>
    <row r="204" spans="1:41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64"/>
      <c r="J204" s="114"/>
      <c r="K204" s="114"/>
      <c r="L204" s="101"/>
      <c r="M204" s="8"/>
      <c r="N204" s="87"/>
      <c r="O204" s="10"/>
      <c r="P204" s="10"/>
      <c r="Q204" s="11"/>
      <c r="R204" s="11" t="e">
        <f>VLOOKUP(Q204,[1]Sheet1!C$3:D$87,2,0)</f>
        <v>#N/A</v>
      </c>
      <c r="S204" s="134"/>
      <c r="Y204" s="50"/>
      <c r="Z204" s="50"/>
      <c r="AA204" s="50"/>
      <c r="AB204" s="50"/>
      <c r="AC204" s="50"/>
      <c r="AD204" s="118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</row>
    <row r="205" spans="1:41" ht="22.5" customHeight="1" x14ac:dyDescent="0.55000000000000004">
      <c r="A205" s="5"/>
      <c r="B205" s="52" t="s">
        <v>66</v>
      </c>
      <c r="C205" s="63"/>
      <c r="D205" s="64"/>
      <c r="E205" s="114"/>
      <c r="F205" s="114"/>
      <c r="G205" s="114"/>
      <c r="H205" s="114"/>
      <c r="I205" s="64"/>
      <c r="J205" s="114"/>
      <c r="K205" s="114"/>
      <c r="L205" s="101"/>
      <c r="M205" s="8"/>
      <c r="N205" s="87"/>
      <c r="O205" s="10"/>
      <c r="P205" s="10"/>
      <c r="Q205" s="11"/>
      <c r="R205" s="11" t="e">
        <f>VLOOKUP(Q205,[1]Sheet1!C$3:D$87,2,0)</f>
        <v>#N/A</v>
      </c>
      <c r="S205" s="134"/>
      <c r="Y205" s="50"/>
      <c r="Z205" s="50"/>
      <c r="AA205" s="50"/>
      <c r="AB205" s="50"/>
      <c r="AC205" s="50"/>
      <c r="AD205" s="118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</row>
    <row r="206" spans="1:41" ht="22.5" customHeight="1" x14ac:dyDescent="0.55000000000000004">
      <c r="A206" s="5"/>
      <c r="B206" s="52" t="s">
        <v>66</v>
      </c>
      <c r="C206" s="63"/>
      <c r="D206" s="64"/>
      <c r="E206" s="114"/>
      <c r="F206" s="114"/>
      <c r="G206" s="114"/>
      <c r="H206" s="114"/>
      <c r="I206" s="114"/>
      <c r="J206" s="113"/>
      <c r="K206" s="114"/>
      <c r="L206" s="101"/>
      <c r="M206" s="8"/>
      <c r="N206" s="87"/>
      <c r="O206" s="10"/>
      <c r="P206" s="10"/>
      <c r="Q206" s="11"/>
      <c r="R206" s="11" t="e">
        <f>VLOOKUP(Q206,[1]Sheet1!C$3:D$87,2,0)</f>
        <v>#N/A</v>
      </c>
      <c r="S206" s="134"/>
      <c r="Y206" s="50"/>
      <c r="Z206" s="50"/>
      <c r="AA206" s="50"/>
      <c r="AB206" s="50"/>
      <c r="AC206" s="50"/>
      <c r="AD206" s="118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</row>
    <row r="207" spans="1:41" ht="22.5" customHeight="1" x14ac:dyDescent="0.55000000000000004">
      <c r="A207" s="5"/>
      <c r="B207" s="52" t="s">
        <v>66</v>
      </c>
      <c r="C207" s="63"/>
      <c r="D207" s="64"/>
      <c r="E207" s="114"/>
      <c r="F207" s="114"/>
      <c r="G207" s="114"/>
      <c r="H207" s="114"/>
      <c r="I207" s="114"/>
      <c r="J207" s="113"/>
      <c r="K207" s="114"/>
      <c r="L207" s="101"/>
      <c r="M207" s="8"/>
      <c r="N207" s="87"/>
      <c r="O207" s="10"/>
      <c r="P207" s="10"/>
      <c r="Q207" s="11"/>
      <c r="R207" s="11" t="e">
        <f>VLOOKUP(Q207,[1]Sheet1!C$3:D$87,2,0)</f>
        <v>#N/A</v>
      </c>
      <c r="S207" s="134"/>
      <c r="Y207" s="50"/>
      <c r="Z207" s="50"/>
      <c r="AA207" s="50"/>
      <c r="AB207" s="50"/>
      <c r="AC207" s="50"/>
      <c r="AD207" s="118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</row>
    <row r="208" spans="1:41" ht="22.5" customHeight="1" x14ac:dyDescent="0.55000000000000004">
      <c r="A208" s="5"/>
      <c r="B208" s="52" t="s">
        <v>66</v>
      </c>
      <c r="C208" s="63"/>
      <c r="D208" s="64"/>
      <c r="E208" s="114"/>
      <c r="F208" s="114"/>
      <c r="G208" s="114"/>
      <c r="H208" s="114"/>
      <c r="I208" s="114"/>
      <c r="J208" s="113"/>
      <c r="K208" s="114"/>
      <c r="L208" s="101"/>
      <c r="M208" s="8"/>
      <c r="N208" s="87"/>
      <c r="O208" s="10"/>
      <c r="P208" s="10"/>
      <c r="Q208" s="11"/>
      <c r="R208" s="11" t="e">
        <f>VLOOKUP(Q208,[1]Sheet1!C$3:D$87,2,0)</f>
        <v>#N/A</v>
      </c>
      <c r="S208" s="134"/>
      <c r="Y208" s="50"/>
      <c r="Z208" s="50"/>
      <c r="AA208" s="50"/>
      <c r="AB208" s="50"/>
      <c r="AC208" s="50"/>
      <c r="AD208" s="118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</row>
    <row r="209" spans="1:41" ht="22.5" customHeight="1" x14ac:dyDescent="0.55000000000000004">
      <c r="A209" s="5"/>
      <c r="B209" s="52" t="s">
        <v>66</v>
      </c>
      <c r="C209" s="63"/>
      <c r="D209" s="64"/>
      <c r="E209" s="114"/>
      <c r="F209" s="114"/>
      <c r="G209" s="114"/>
      <c r="H209" s="114"/>
      <c r="I209" s="114"/>
      <c r="J209" s="113"/>
      <c r="K209" s="114"/>
      <c r="L209" s="101"/>
      <c r="M209" s="8"/>
      <c r="N209" s="87"/>
      <c r="O209" s="10"/>
      <c r="P209" s="10"/>
      <c r="Q209" s="11"/>
      <c r="R209" s="11" t="e">
        <f>VLOOKUP(Q209,[1]Sheet1!C$3:D$87,2,0)</f>
        <v>#N/A</v>
      </c>
      <c r="S209" s="134"/>
      <c r="Y209" s="50"/>
      <c r="Z209" s="50"/>
      <c r="AA209" s="50"/>
      <c r="AB209" s="50"/>
      <c r="AC209" s="50"/>
      <c r="AD209" s="118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</row>
    <row r="210" spans="1:41" ht="22.5" customHeight="1" x14ac:dyDescent="0.55000000000000004">
      <c r="A210" s="5"/>
      <c r="B210" s="52" t="s">
        <v>66</v>
      </c>
      <c r="C210" s="63"/>
      <c r="D210" s="64"/>
      <c r="E210" s="114"/>
      <c r="F210" s="71"/>
      <c r="G210" s="114"/>
      <c r="H210" s="114"/>
      <c r="I210" s="64"/>
      <c r="J210" s="65"/>
      <c r="K210" s="66"/>
      <c r="L210" s="101"/>
      <c r="M210" s="8"/>
      <c r="N210" s="87"/>
      <c r="O210" s="10"/>
      <c r="P210" s="10"/>
      <c r="Q210" s="11"/>
      <c r="R210" s="11" t="e">
        <f>VLOOKUP(Q210,[1]Sheet1!C$3:D$87,2,0)</f>
        <v>#N/A</v>
      </c>
      <c r="S210" s="134"/>
      <c r="Y210" s="50"/>
      <c r="Z210" s="50"/>
      <c r="AA210" s="50"/>
      <c r="AB210" s="50"/>
      <c r="AC210" s="50"/>
      <c r="AD210" s="118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</row>
    <row r="211" spans="1:41" ht="22.5" customHeight="1" x14ac:dyDescent="0.55000000000000004">
      <c r="A211" s="5"/>
      <c r="B211" s="52" t="s">
        <v>66</v>
      </c>
      <c r="C211" s="63"/>
      <c r="D211" s="64"/>
      <c r="E211" s="64"/>
      <c r="F211" s="71"/>
      <c r="G211" s="114"/>
      <c r="H211" s="114"/>
      <c r="I211" s="64"/>
      <c r="J211" s="65"/>
      <c r="K211" s="66"/>
      <c r="L211" s="101"/>
      <c r="M211" s="8"/>
      <c r="N211" s="87"/>
      <c r="O211" s="10"/>
      <c r="P211" s="10"/>
      <c r="Q211" s="11"/>
      <c r="R211" s="11" t="e">
        <f>VLOOKUP(Q211,[1]Sheet1!C$3:D$87,2,0)</f>
        <v>#N/A</v>
      </c>
      <c r="S211" s="134"/>
      <c r="Y211" s="50"/>
      <c r="Z211" s="50"/>
      <c r="AA211" s="50"/>
      <c r="AB211" s="50"/>
      <c r="AC211" s="50"/>
      <c r="AD211" s="118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</row>
    <row r="212" spans="1:41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71"/>
      <c r="I212" s="64"/>
      <c r="J212" s="64"/>
      <c r="K212" s="65"/>
      <c r="L212" s="101"/>
      <c r="M212" s="8"/>
      <c r="N212" s="87"/>
      <c r="O212" s="10"/>
      <c r="P212" s="10"/>
      <c r="Q212" s="11"/>
      <c r="R212" s="11" t="e">
        <f>VLOOKUP(Q212,[1]Sheet1!C$3:D$87,2,0)</f>
        <v>#N/A</v>
      </c>
      <c r="S212" s="134"/>
      <c r="Y212" s="50"/>
      <c r="Z212" s="50"/>
      <c r="AA212" s="50"/>
      <c r="AB212" s="50"/>
      <c r="AC212" s="50"/>
      <c r="AD212" s="118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</row>
    <row r="213" spans="1:41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64"/>
      <c r="J213" s="64"/>
      <c r="K213" s="65"/>
      <c r="L213" s="101"/>
      <c r="M213" s="8"/>
      <c r="N213" s="87"/>
      <c r="O213" s="10"/>
      <c r="P213" s="10"/>
      <c r="Q213" s="11"/>
      <c r="R213" s="11" t="e">
        <f>VLOOKUP(Q213,[1]Sheet1!C$3:D$87,2,0)</f>
        <v>#N/A</v>
      </c>
      <c r="S213" s="134"/>
      <c r="Y213" s="50"/>
      <c r="Z213" s="50"/>
      <c r="AA213" s="50"/>
      <c r="AB213" s="50"/>
      <c r="AC213" s="50"/>
      <c r="AD213" s="118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</row>
    <row r="214" spans="1:41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64"/>
      <c r="J214" s="64"/>
      <c r="K214" s="65"/>
      <c r="L214" s="101"/>
      <c r="M214" s="8"/>
      <c r="N214" s="87"/>
      <c r="O214" s="10"/>
      <c r="P214" s="10"/>
      <c r="Q214" s="11"/>
      <c r="R214" s="11" t="e">
        <f>VLOOKUP(Q214,[1]Sheet1!C$3:D$87,2,0)</f>
        <v>#N/A</v>
      </c>
      <c r="S214" s="134"/>
      <c r="Y214" s="50"/>
      <c r="Z214" s="50"/>
      <c r="AA214" s="50"/>
      <c r="AB214" s="50"/>
      <c r="AC214" s="50"/>
      <c r="AD214" s="118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</row>
    <row r="215" spans="1:41" ht="22.5" customHeight="1" x14ac:dyDescent="0.55000000000000004">
      <c r="A215" s="5"/>
      <c r="B215" s="52" t="s">
        <v>66</v>
      </c>
      <c r="C215" s="63"/>
      <c r="D215" s="64"/>
      <c r="E215" s="64"/>
      <c r="F215" s="64"/>
      <c r="G215" s="64"/>
      <c r="H215" s="64"/>
      <c r="I215" s="64"/>
      <c r="J215" s="64"/>
      <c r="K215" s="65"/>
      <c r="L215" s="101"/>
      <c r="M215" s="8"/>
      <c r="N215" s="87"/>
      <c r="O215" s="10"/>
      <c r="P215" s="10"/>
      <c r="Q215" s="11"/>
      <c r="R215" s="11" t="e">
        <f>VLOOKUP(Q215,[1]Sheet1!C$3:D$87,2,0)</f>
        <v>#N/A</v>
      </c>
      <c r="S215" s="134"/>
      <c r="Y215" s="50"/>
      <c r="Z215" s="50"/>
      <c r="AA215" s="50"/>
      <c r="AB215" s="50"/>
      <c r="AC215" s="50"/>
      <c r="AD215" s="118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</row>
    <row r="216" spans="1:41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64"/>
      <c r="I216" s="114"/>
      <c r="J216" s="64"/>
      <c r="K216" s="65"/>
      <c r="L216" s="101"/>
      <c r="M216" s="8"/>
      <c r="N216" s="87"/>
      <c r="O216" s="10"/>
      <c r="P216" s="10"/>
      <c r="Q216" s="11"/>
      <c r="R216" s="11" t="e">
        <f>VLOOKUP(Q216,[1]Sheet1!C$3:D$87,2,0)</f>
        <v>#N/A</v>
      </c>
      <c r="S216" s="134"/>
      <c r="Y216" s="50"/>
      <c r="Z216" s="50"/>
      <c r="AA216" s="50"/>
      <c r="AB216" s="50"/>
      <c r="AC216" s="50"/>
      <c r="AD216" s="118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</row>
    <row r="217" spans="1:41" ht="22.5" customHeight="1" x14ac:dyDescent="0.55000000000000004">
      <c r="A217" s="5"/>
      <c r="B217" s="52" t="s">
        <v>66</v>
      </c>
      <c r="C217" s="63"/>
      <c r="D217" s="64"/>
      <c r="E217" s="64"/>
      <c r="F217" s="64"/>
      <c r="G217" s="64"/>
      <c r="H217" s="71"/>
      <c r="I217" s="114"/>
      <c r="J217" s="64"/>
      <c r="K217" s="65"/>
      <c r="L217" s="101"/>
      <c r="M217" s="8"/>
      <c r="N217" s="87"/>
      <c r="O217" s="10"/>
      <c r="P217" s="10"/>
      <c r="Q217" s="11"/>
      <c r="R217" s="11" t="e">
        <f>VLOOKUP(Q217,[1]Sheet1!C$3:D$87,2,0)</f>
        <v>#N/A</v>
      </c>
      <c r="S217" s="134"/>
      <c r="Y217" s="50"/>
      <c r="Z217" s="50"/>
      <c r="AA217" s="50"/>
      <c r="AB217" s="50"/>
      <c r="AC217" s="50"/>
      <c r="AD217" s="118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</row>
    <row r="218" spans="1:41" ht="22.5" customHeight="1" x14ac:dyDescent="0.55000000000000004">
      <c r="A218" s="5"/>
      <c r="B218" s="52" t="s">
        <v>66</v>
      </c>
      <c r="C218" s="63"/>
      <c r="D218" s="64"/>
      <c r="E218" s="64"/>
      <c r="F218" s="64"/>
      <c r="G218" s="64"/>
      <c r="H218" s="64"/>
      <c r="I218" s="114"/>
      <c r="J218" s="64"/>
      <c r="K218" s="65"/>
      <c r="L218" s="101"/>
      <c r="M218" s="8"/>
      <c r="N218" s="87"/>
      <c r="O218" s="10"/>
      <c r="P218" s="10"/>
      <c r="Q218" s="11"/>
      <c r="R218" s="11" t="e">
        <f>VLOOKUP(Q218,[1]Sheet1!C$3:D$87,2,0)</f>
        <v>#N/A</v>
      </c>
      <c r="S218" s="134"/>
      <c r="Y218" s="50"/>
      <c r="Z218" s="50"/>
      <c r="AA218" s="50"/>
      <c r="AB218" s="50"/>
      <c r="AC218" s="50"/>
      <c r="AD218" s="118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</row>
    <row r="219" spans="1:41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64"/>
      <c r="I219" s="114"/>
      <c r="J219" s="64"/>
      <c r="K219" s="65"/>
      <c r="L219" s="101"/>
      <c r="M219" s="8"/>
      <c r="N219" s="87"/>
      <c r="O219" s="10"/>
      <c r="P219" s="10"/>
      <c r="Q219" s="11"/>
      <c r="R219" s="11" t="e">
        <f>VLOOKUP(Q219,[1]Sheet1!C$3:D$87,2,0)</f>
        <v>#N/A</v>
      </c>
      <c r="S219" s="134"/>
      <c r="Y219" s="50"/>
      <c r="Z219" s="50"/>
      <c r="AA219" s="50"/>
      <c r="AB219" s="50"/>
      <c r="AC219" s="50"/>
      <c r="AD219" s="118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</row>
    <row r="220" spans="1:41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64"/>
      <c r="J220" s="114"/>
      <c r="K220" s="114"/>
      <c r="L220" s="101"/>
      <c r="M220" s="8"/>
      <c r="N220" s="87"/>
      <c r="O220" s="10"/>
      <c r="P220" s="10"/>
      <c r="Q220" s="11"/>
      <c r="R220" s="11" t="e">
        <f>VLOOKUP(Q220,[1]Sheet1!C$3:D$87,2,0)</f>
        <v>#N/A</v>
      </c>
      <c r="S220" s="134"/>
      <c r="Y220" s="50"/>
      <c r="Z220" s="50"/>
      <c r="AA220" s="50"/>
      <c r="AB220" s="50"/>
      <c r="AC220" s="50"/>
      <c r="AD220" s="118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</row>
    <row r="221" spans="1:41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64"/>
      <c r="J221" s="114"/>
      <c r="K221" s="114"/>
      <c r="L221" s="101"/>
      <c r="M221" s="8"/>
      <c r="N221" s="87"/>
      <c r="O221" s="10"/>
      <c r="P221" s="10"/>
      <c r="Q221" s="11"/>
      <c r="R221" s="11" t="e">
        <f>VLOOKUP(Q221,[1]Sheet1!C$3:D$87,2,0)</f>
        <v>#N/A</v>
      </c>
      <c r="S221" s="134"/>
      <c r="Y221" s="50"/>
      <c r="Z221" s="50"/>
      <c r="AA221" s="50"/>
      <c r="AB221" s="50"/>
      <c r="AC221" s="50"/>
      <c r="AD221" s="118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</row>
    <row r="222" spans="1:41" ht="22.5" customHeight="1" x14ac:dyDescent="0.55000000000000004">
      <c r="A222" s="5"/>
      <c r="B222" s="52" t="s">
        <v>66</v>
      </c>
      <c r="C222" s="63"/>
      <c r="D222" s="64"/>
      <c r="E222" s="114"/>
      <c r="F222" s="114"/>
      <c r="G222" s="114"/>
      <c r="H222" s="114"/>
      <c r="I222" s="64"/>
      <c r="J222" s="114"/>
      <c r="K222" s="114"/>
      <c r="L222" s="101"/>
      <c r="M222" s="8"/>
      <c r="N222" s="87"/>
      <c r="O222" s="10"/>
      <c r="P222" s="10"/>
      <c r="Q222" s="11"/>
      <c r="R222" s="11" t="e">
        <f>VLOOKUP(Q222,[1]Sheet1!C$3:D$87,2,0)</f>
        <v>#N/A</v>
      </c>
      <c r="S222" s="134"/>
      <c r="Y222" s="50"/>
      <c r="Z222" s="50"/>
      <c r="AA222" s="50"/>
      <c r="AB222" s="50"/>
      <c r="AC222" s="50"/>
      <c r="AD222" s="118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</row>
    <row r="223" spans="1:41" ht="22.5" customHeight="1" x14ac:dyDescent="0.55000000000000004">
      <c r="A223" s="5"/>
      <c r="B223" s="52" t="s">
        <v>66</v>
      </c>
      <c r="C223" s="63"/>
      <c r="D223" s="64"/>
      <c r="E223" s="114"/>
      <c r="F223" s="114"/>
      <c r="G223" s="114"/>
      <c r="H223" s="114"/>
      <c r="I223" s="114"/>
      <c r="J223" s="113"/>
      <c r="K223" s="114"/>
      <c r="L223" s="101"/>
      <c r="M223" s="8"/>
      <c r="N223" s="87"/>
      <c r="O223" s="10"/>
      <c r="P223" s="10"/>
      <c r="Q223" s="11"/>
      <c r="R223" s="11" t="e">
        <f>VLOOKUP(Q223,[1]Sheet1!C$3:D$87,2,0)</f>
        <v>#N/A</v>
      </c>
      <c r="S223" s="134"/>
      <c r="Y223" s="50"/>
      <c r="Z223" s="50"/>
      <c r="AA223" s="50"/>
      <c r="AB223" s="50"/>
      <c r="AC223" s="50"/>
      <c r="AD223" s="118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</row>
    <row r="224" spans="1:41" ht="22.5" customHeight="1" x14ac:dyDescent="0.55000000000000004">
      <c r="A224" s="5"/>
      <c r="B224" s="52" t="s">
        <v>66</v>
      </c>
      <c r="C224" s="63"/>
      <c r="D224" s="64"/>
      <c r="E224" s="114"/>
      <c r="F224" s="114"/>
      <c r="G224" s="114"/>
      <c r="H224" s="114"/>
      <c r="I224" s="114"/>
      <c r="J224" s="113"/>
      <c r="K224" s="114"/>
      <c r="L224" s="101"/>
      <c r="M224" s="8"/>
      <c r="N224" s="87"/>
      <c r="O224" s="10"/>
      <c r="P224" s="10"/>
      <c r="Q224" s="11"/>
      <c r="R224" s="11" t="e">
        <f>VLOOKUP(Q224,[1]Sheet1!C$3:D$87,2,0)</f>
        <v>#N/A</v>
      </c>
      <c r="S224" s="134"/>
      <c r="Y224" s="50"/>
      <c r="Z224" s="50"/>
      <c r="AA224" s="50"/>
      <c r="AB224" s="50"/>
      <c r="AC224" s="50"/>
      <c r="AD224" s="118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</row>
    <row r="225" spans="1:41" ht="22.5" customHeight="1" x14ac:dyDescent="0.55000000000000004">
      <c r="A225" s="5"/>
      <c r="B225" s="52" t="s">
        <v>66</v>
      </c>
      <c r="C225" s="63"/>
      <c r="D225" s="64"/>
      <c r="E225" s="114"/>
      <c r="F225" s="114"/>
      <c r="G225" s="114"/>
      <c r="H225" s="114"/>
      <c r="I225" s="114"/>
      <c r="J225" s="113"/>
      <c r="K225" s="114"/>
      <c r="L225" s="101"/>
      <c r="M225" s="8"/>
      <c r="N225" s="87"/>
      <c r="O225" s="10"/>
      <c r="P225" s="10"/>
      <c r="Q225" s="11"/>
      <c r="R225" s="11" t="e">
        <f>VLOOKUP(Q225,[1]Sheet1!C$3:D$87,2,0)</f>
        <v>#N/A</v>
      </c>
      <c r="S225" s="134"/>
      <c r="Y225" s="50"/>
      <c r="Z225" s="50"/>
      <c r="AA225" s="50"/>
      <c r="AB225" s="50"/>
      <c r="AC225" s="50"/>
      <c r="AD225" s="118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</row>
    <row r="226" spans="1:41" ht="22.5" customHeight="1" x14ac:dyDescent="0.55000000000000004">
      <c r="A226" s="5"/>
      <c r="B226" s="52" t="s">
        <v>66</v>
      </c>
      <c r="C226" s="63"/>
      <c r="D226" s="64"/>
      <c r="E226" s="114"/>
      <c r="F226" s="114"/>
      <c r="G226" s="114"/>
      <c r="H226" s="114"/>
      <c r="I226" s="114"/>
      <c r="J226" s="113"/>
      <c r="K226" s="114"/>
      <c r="L226" s="101"/>
      <c r="M226" s="8"/>
      <c r="N226" s="87"/>
      <c r="O226" s="10"/>
      <c r="P226" s="10"/>
      <c r="Q226" s="11"/>
      <c r="R226" s="11" t="e">
        <f>VLOOKUP(Q226,[1]Sheet1!C$3:D$87,2,0)</f>
        <v>#N/A</v>
      </c>
      <c r="S226" s="134"/>
      <c r="Y226" s="50"/>
      <c r="Z226" s="50"/>
      <c r="AA226" s="50"/>
      <c r="AB226" s="50"/>
      <c r="AC226" s="50"/>
      <c r="AD226" s="118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</row>
    <row r="227" spans="1:41" ht="22.5" customHeight="1" x14ac:dyDescent="0.55000000000000004">
      <c r="A227" s="5"/>
      <c r="B227" s="52" t="s">
        <v>66</v>
      </c>
      <c r="C227" s="63"/>
      <c r="D227" s="64"/>
      <c r="E227" s="114"/>
      <c r="F227" s="71"/>
      <c r="G227" s="114"/>
      <c r="H227" s="114"/>
      <c r="I227" s="64"/>
      <c r="J227" s="65"/>
      <c r="K227" s="66"/>
      <c r="L227" s="101"/>
      <c r="M227" s="8"/>
      <c r="N227" s="87"/>
      <c r="O227" s="10"/>
      <c r="P227" s="10"/>
      <c r="Q227" s="11"/>
      <c r="R227" s="11" t="e">
        <f>VLOOKUP(Q227,[1]Sheet1!C$3:D$87,2,0)</f>
        <v>#N/A</v>
      </c>
      <c r="S227" s="134"/>
      <c r="Y227" s="50"/>
      <c r="Z227" s="50"/>
      <c r="AA227" s="50"/>
      <c r="AB227" s="50"/>
      <c r="AC227" s="50"/>
      <c r="AD227" s="118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</row>
    <row r="228" spans="1:41" ht="22.5" customHeight="1" x14ac:dyDescent="0.55000000000000004">
      <c r="A228" s="5"/>
      <c r="B228" s="52" t="s">
        <v>66</v>
      </c>
      <c r="C228" s="63"/>
      <c r="D228" s="64"/>
      <c r="E228" s="64"/>
      <c r="F228" s="71"/>
      <c r="G228" s="114"/>
      <c r="H228" s="114"/>
      <c r="I228" s="64"/>
      <c r="J228" s="65"/>
      <c r="K228" s="66"/>
      <c r="L228" s="101"/>
      <c r="M228" s="8"/>
      <c r="N228" s="87"/>
      <c r="O228" s="10"/>
      <c r="P228" s="10"/>
      <c r="Q228" s="11"/>
      <c r="R228" s="11" t="e">
        <f>VLOOKUP(Q228,[1]Sheet1!C$3:D$87,2,0)</f>
        <v>#N/A</v>
      </c>
      <c r="S228" s="134"/>
      <c r="Y228" s="50"/>
      <c r="Z228" s="50"/>
      <c r="AA228" s="50"/>
      <c r="AB228" s="50"/>
      <c r="AC228" s="50"/>
      <c r="AD228" s="118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</row>
    <row r="229" spans="1:41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71"/>
      <c r="I229" s="64"/>
      <c r="J229" s="64"/>
      <c r="K229" s="65"/>
      <c r="L229" s="101"/>
      <c r="M229" s="8"/>
      <c r="N229" s="87"/>
      <c r="O229" s="10"/>
      <c r="P229" s="10"/>
      <c r="Q229" s="11"/>
      <c r="R229" s="11" t="e">
        <f>VLOOKUP(Q229,[1]Sheet1!C$3:D$87,2,0)</f>
        <v>#N/A</v>
      </c>
      <c r="S229" s="134"/>
      <c r="Y229" s="50"/>
      <c r="Z229" s="50"/>
      <c r="AA229" s="50"/>
      <c r="AB229" s="50"/>
      <c r="AC229" s="50"/>
      <c r="AD229" s="118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</row>
    <row r="230" spans="1:41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64"/>
      <c r="J230" s="64"/>
      <c r="K230" s="65"/>
      <c r="L230" s="101"/>
      <c r="M230" s="8"/>
      <c r="N230" s="87"/>
      <c r="O230" s="10"/>
      <c r="P230" s="10"/>
      <c r="Q230" s="11"/>
      <c r="R230" s="11" t="e">
        <f>VLOOKUP(Q230,[1]Sheet1!C$3:D$87,2,0)</f>
        <v>#N/A</v>
      </c>
      <c r="S230" s="134"/>
      <c r="Y230" s="50"/>
      <c r="Z230" s="50"/>
      <c r="AA230" s="50"/>
      <c r="AB230" s="50"/>
      <c r="AC230" s="50"/>
      <c r="AD230" s="118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</row>
    <row r="231" spans="1:41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64"/>
      <c r="J231" s="64"/>
      <c r="K231" s="65"/>
      <c r="L231" s="101"/>
      <c r="M231" s="8"/>
      <c r="N231" s="87"/>
      <c r="O231" s="10"/>
      <c r="P231" s="10"/>
      <c r="Q231" s="11"/>
      <c r="R231" s="11" t="e">
        <f>VLOOKUP(Q231,[1]Sheet1!C$3:D$87,2,0)</f>
        <v>#N/A</v>
      </c>
      <c r="S231" s="134"/>
      <c r="Y231" s="50"/>
      <c r="Z231" s="50"/>
      <c r="AA231" s="50"/>
      <c r="AB231" s="50"/>
      <c r="AC231" s="50"/>
      <c r="AD231" s="118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</row>
    <row r="232" spans="1:41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114"/>
      <c r="I232" s="114"/>
      <c r="J232" s="64"/>
      <c r="K232" s="65"/>
      <c r="L232" s="101"/>
      <c r="M232" s="8"/>
      <c r="N232" s="87"/>
      <c r="O232" s="10"/>
      <c r="P232" s="10"/>
      <c r="Q232" s="11"/>
      <c r="R232" s="11" t="e">
        <f>VLOOKUP(Q232,[1]Sheet1!C$3:D$87,2,0)</f>
        <v>#N/A</v>
      </c>
      <c r="S232" s="134"/>
      <c r="Y232" s="50"/>
      <c r="Z232" s="50"/>
      <c r="AA232" s="50"/>
      <c r="AB232" s="50"/>
      <c r="AC232" s="50"/>
      <c r="AD232" s="118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</row>
    <row r="233" spans="1:41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114"/>
      <c r="I233" s="114"/>
      <c r="J233" s="64"/>
      <c r="K233" s="65"/>
      <c r="L233" s="101"/>
      <c r="M233" s="8"/>
      <c r="N233" s="87"/>
      <c r="O233" s="10"/>
      <c r="P233" s="10"/>
      <c r="Q233" s="11"/>
      <c r="R233" s="11" t="e">
        <f>VLOOKUP(Q233,[1]Sheet1!C$3:D$87,2,0)</f>
        <v>#N/A</v>
      </c>
      <c r="S233" s="134"/>
      <c r="Y233" s="50"/>
      <c r="Z233" s="50"/>
      <c r="AA233" s="50"/>
      <c r="AB233" s="50"/>
      <c r="AC233" s="50"/>
      <c r="AD233" s="118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</row>
    <row r="234" spans="1:41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64"/>
      <c r="H234" s="71"/>
      <c r="I234" s="114"/>
      <c r="J234" s="64"/>
      <c r="K234" s="65"/>
      <c r="L234" s="101"/>
      <c r="M234" s="8"/>
      <c r="N234" s="87"/>
      <c r="O234" s="10"/>
      <c r="P234" s="10"/>
      <c r="Q234" s="11"/>
      <c r="R234" s="11" t="e">
        <f>VLOOKUP(Q234,[1]Sheet1!C$3:D$87,2,0)</f>
        <v>#N/A</v>
      </c>
      <c r="S234" s="134"/>
      <c r="Y234" s="50"/>
      <c r="Z234" s="50"/>
      <c r="AA234" s="50"/>
      <c r="AB234" s="50"/>
      <c r="AC234" s="50"/>
      <c r="AD234" s="118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</row>
    <row r="235" spans="1:41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64"/>
      <c r="H235" s="64"/>
      <c r="I235" s="114"/>
      <c r="J235" s="64"/>
      <c r="K235" s="65"/>
      <c r="L235" s="101"/>
      <c r="M235" s="8"/>
      <c r="N235" s="87"/>
      <c r="O235" s="10"/>
      <c r="P235" s="10"/>
      <c r="Q235" s="11"/>
      <c r="R235" s="11" t="e">
        <f>VLOOKUP(Q235,[1]Sheet1!C$3:D$87,2,0)</f>
        <v>#N/A</v>
      </c>
      <c r="S235" s="134"/>
      <c r="Y235" s="50"/>
      <c r="Z235" s="50"/>
      <c r="AA235" s="50"/>
      <c r="AB235" s="50"/>
      <c r="AC235" s="50"/>
      <c r="AD235" s="118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</row>
    <row r="236" spans="1:41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64"/>
      <c r="K236" s="65"/>
      <c r="L236" s="101"/>
      <c r="M236" s="8"/>
      <c r="N236" s="87"/>
      <c r="O236" s="10"/>
      <c r="P236" s="10"/>
      <c r="Q236" s="11"/>
      <c r="R236" s="11" t="e">
        <f>VLOOKUP(Q236,[1]Sheet1!C$3:D$87,2,0)</f>
        <v>#N/A</v>
      </c>
      <c r="S236" s="134"/>
      <c r="Y236" s="50"/>
      <c r="Z236" s="50"/>
      <c r="AA236" s="50"/>
      <c r="AB236" s="50"/>
      <c r="AC236" s="50"/>
      <c r="AD236" s="118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</row>
    <row r="237" spans="1:41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64"/>
      <c r="J237" s="114"/>
      <c r="K237" s="114"/>
      <c r="L237" s="101"/>
      <c r="M237" s="8"/>
      <c r="N237" s="87"/>
      <c r="O237" s="10"/>
      <c r="P237" s="10"/>
      <c r="Q237" s="11"/>
      <c r="R237" s="11" t="e">
        <f>VLOOKUP(Q237,[1]Sheet1!C$3:D$87,2,0)</f>
        <v>#N/A</v>
      </c>
      <c r="S237" s="134"/>
      <c r="Y237" s="50"/>
      <c r="Z237" s="50"/>
      <c r="AA237" s="50"/>
      <c r="AB237" s="50"/>
      <c r="AC237" s="50"/>
      <c r="AD237" s="118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</row>
    <row r="238" spans="1:41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64"/>
      <c r="J238" s="114"/>
      <c r="K238" s="114"/>
      <c r="L238" s="101"/>
      <c r="M238" s="8"/>
      <c r="N238" s="87"/>
      <c r="O238" s="10"/>
      <c r="P238" s="10"/>
      <c r="Q238" s="11"/>
      <c r="R238" s="11" t="e">
        <f>VLOOKUP(Q238,[1]Sheet1!C$3:D$87,2,0)</f>
        <v>#N/A</v>
      </c>
      <c r="S238" s="134"/>
      <c r="Y238" s="50"/>
      <c r="Z238" s="50"/>
      <c r="AA238" s="50"/>
      <c r="AB238" s="50"/>
      <c r="AC238" s="50"/>
      <c r="AD238" s="118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</row>
    <row r="239" spans="1:41" ht="22.5" customHeight="1" x14ac:dyDescent="0.55000000000000004">
      <c r="A239" s="5"/>
      <c r="B239" s="52" t="s">
        <v>66</v>
      </c>
      <c r="C239" s="63"/>
      <c r="D239" s="64"/>
      <c r="E239" s="114"/>
      <c r="F239" s="114"/>
      <c r="G239" s="114"/>
      <c r="H239" s="114"/>
      <c r="I239" s="64"/>
      <c r="J239" s="114"/>
      <c r="K239" s="114"/>
      <c r="L239" s="101"/>
      <c r="M239" s="8"/>
      <c r="N239" s="87"/>
      <c r="O239" s="10"/>
      <c r="P239" s="10"/>
      <c r="Q239" s="11"/>
      <c r="R239" s="11" t="e">
        <f>VLOOKUP(Q239,[1]Sheet1!C$3:D$87,2,0)</f>
        <v>#N/A</v>
      </c>
      <c r="S239" s="134"/>
      <c r="Y239" s="50"/>
      <c r="Z239" s="50"/>
      <c r="AA239" s="50"/>
      <c r="AB239" s="50"/>
      <c r="AC239" s="50"/>
      <c r="AD239" s="118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</row>
    <row r="240" spans="1:41" ht="22.5" customHeight="1" x14ac:dyDescent="0.55000000000000004">
      <c r="A240" s="5"/>
      <c r="B240" s="52" t="s">
        <v>66</v>
      </c>
      <c r="C240" s="63"/>
      <c r="D240" s="64"/>
      <c r="E240" s="114"/>
      <c r="F240" s="114"/>
      <c r="G240" s="114"/>
      <c r="H240" s="114"/>
      <c r="I240" s="114"/>
      <c r="J240" s="113"/>
      <c r="K240" s="114"/>
      <c r="L240" s="101"/>
      <c r="M240" s="8"/>
      <c r="N240" s="87"/>
      <c r="O240" s="10"/>
      <c r="P240" s="10"/>
      <c r="Q240" s="11"/>
      <c r="R240" s="11" t="e">
        <f>VLOOKUP(Q240,[1]Sheet1!C$3:D$87,2,0)</f>
        <v>#N/A</v>
      </c>
      <c r="S240" s="134"/>
      <c r="Y240" s="50"/>
      <c r="Z240" s="50"/>
      <c r="AA240" s="50"/>
      <c r="AB240" s="50"/>
      <c r="AC240" s="50"/>
      <c r="AD240" s="118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</row>
    <row r="241" spans="1:41" ht="22.5" customHeight="1" x14ac:dyDescent="0.55000000000000004">
      <c r="A241" s="5"/>
      <c r="B241" s="52" t="s">
        <v>66</v>
      </c>
      <c r="C241" s="63"/>
      <c r="D241" s="64"/>
      <c r="E241" s="114"/>
      <c r="F241" s="114"/>
      <c r="G241" s="114"/>
      <c r="H241" s="114"/>
      <c r="I241" s="114"/>
      <c r="J241" s="113"/>
      <c r="K241" s="114"/>
      <c r="L241" s="101"/>
      <c r="M241" s="8"/>
      <c r="N241" s="87"/>
      <c r="O241" s="10"/>
      <c r="P241" s="10"/>
      <c r="Q241" s="11"/>
      <c r="R241" s="11" t="e">
        <f>VLOOKUP(Q241,[1]Sheet1!C$3:D$87,2,0)</f>
        <v>#N/A</v>
      </c>
      <c r="S241" s="134"/>
      <c r="Y241" s="50"/>
      <c r="Z241" s="50"/>
      <c r="AA241" s="50"/>
      <c r="AB241" s="50"/>
      <c r="AC241" s="50"/>
      <c r="AD241" s="118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</row>
    <row r="242" spans="1:41" ht="22.5" customHeight="1" x14ac:dyDescent="0.55000000000000004">
      <c r="A242" s="5"/>
      <c r="B242" s="52" t="s">
        <v>66</v>
      </c>
      <c r="C242" s="63"/>
      <c r="D242" s="64"/>
      <c r="E242" s="114"/>
      <c r="F242" s="114"/>
      <c r="G242" s="114"/>
      <c r="H242" s="114"/>
      <c r="I242" s="114"/>
      <c r="J242" s="113"/>
      <c r="K242" s="114"/>
      <c r="L242" s="101"/>
      <c r="M242" s="8"/>
      <c r="N242" s="87"/>
      <c r="O242" s="10"/>
      <c r="P242" s="10"/>
      <c r="Q242" s="11"/>
      <c r="R242" s="11" t="e">
        <f>VLOOKUP(Q242,[1]Sheet1!C$3:D$87,2,0)</f>
        <v>#N/A</v>
      </c>
      <c r="S242" s="134"/>
      <c r="Y242" s="50"/>
      <c r="Z242" s="50"/>
      <c r="AA242" s="50"/>
      <c r="AB242" s="50"/>
      <c r="AC242" s="50"/>
      <c r="AD242" s="118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</row>
    <row r="243" spans="1:41" ht="22.5" customHeight="1" x14ac:dyDescent="0.55000000000000004">
      <c r="A243" s="5"/>
      <c r="B243" s="52" t="s">
        <v>66</v>
      </c>
      <c r="C243" s="63"/>
      <c r="D243" s="64"/>
      <c r="E243" s="114"/>
      <c r="F243" s="114"/>
      <c r="G243" s="114"/>
      <c r="H243" s="114"/>
      <c r="I243" s="114"/>
      <c r="J243" s="113"/>
      <c r="K243" s="114"/>
      <c r="L243" s="101"/>
      <c r="M243" s="8"/>
      <c r="N243" s="87"/>
      <c r="O243" s="10"/>
      <c r="P243" s="10"/>
      <c r="Q243" s="11"/>
      <c r="R243" s="11" t="e">
        <f>VLOOKUP(Q243,[1]Sheet1!C$3:D$87,2,0)</f>
        <v>#N/A</v>
      </c>
      <c r="S243" s="134"/>
      <c r="Y243" s="50"/>
      <c r="Z243" s="50"/>
      <c r="AA243" s="50"/>
      <c r="AB243" s="50"/>
      <c r="AC243" s="50"/>
      <c r="AD243" s="118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</row>
    <row r="244" spans="1:41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114"/>
      <c r="H244" s="114"/>
      <c r="I244" s="114"/>
      <c r="J244" s="114"/>
      <c r="K244" s="65"/>
      <c r="L244" s="101"/>
      <c r="M244" s="8"/>
      <c r="N244" s="87"/>
      <c r="O244" s="10"/>
      <c r="P244" s="10"/>
      <c r="Q244" s="11"/>
      <c r="R244" s="11" t="e">
        <f>VLOOKUP(Q244,[1]Sheet1!C$3:D$87,2,0)</f>
        <v>#N/A</v>
      </c>
      <c r="S244" s="134"/>
      <c r="Y244" s="50"/>
      <c r="Z244" s="50"/>
      <c r="AA244" s="50"/>
      <c r="AB244" s="50"/>
      <c r="AC244" s="50"/>
      <c r="AD244" s="118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</row>
    <row r="245" spans="1:41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114"/>
      <c r="H245" s="114"/>
      <c r="I245" s="114"/>
      <c r="J245" s="114"/>
      <c r="K245" s="65"/>
      <c r="L245" s="101"/>
      <c r="M245" s="8"/>
      <c r="N245" s="87"/>
      <c r="O245" s="10"/>
      <c r="P245" s="10"/>
      <c r="Q245" s="11"/>
      <c r="R245" s="11" t="e">
        <f>VLOOKUP(Q245,[1]Sheet1!C$3:D$87,2,0)</f>
        <v>#N/A</v>
      </c>
      <c r="S245" s="134"/>
      <c r="Y245" s="50"/>
      <c r="Z245" s="50"/>
      <c r="AA245" s="50"/>
      <c r="AB245" s="50"/>
      <c r="AC245" s="50"/>
      <c r="AD245" s="118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</row>
    <row r="246" spans="1:41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114"/>
      <c r="J246" s="114"/>
      <c r="K246" s="114"/>
      <c r="L246" s="101"/>
      <c r="M246" s="8"/>
      <c r="N246" s="87"/>
      <c r="O246" s="10"/>
      <c r="P246" s="10"/>
      <c r="Q246" s="11"/>
      <c r="R246" s="11" t="e">
        <f>VLOOKUP(Q246,[1]Sheet1!C$3:D$87,2,0)</f>
        <v>#N/A</v>
      </c>
      <c r="S246" s="134"/>
      <c r="Y246" s="50"/>
      <c r="Z246" s="50"/>
      <c r="AA246" s="50"/>
      <c r="AB246" s="50"/>
      <c r="AC246" s="50"/>
      <c r="AD246" s="118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</row>
    <row r="247" spans="1:41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114"/>
      <c r="K247" s="114"/>
      <c r="L247" s="101"/>
      <c r="M247" s="8"/>
      <c r="N247" s="87"/>
      <c r="O247" s="10"/>
      <c r="P247" s="10"/>
      <c r="Q247" s="11"/>
      <c r="R247" s="11" t="e">
        <f>VLOOKUP(Q247,[1]Sheet1!C$3:D$87,2,0)</f>
        <v>#N/A</v>
      </c>
      <c r="S247" s="134"/>
      <c r="Y247" s="50"/>
      <c r="Z247" s="50"/>
      <c r="AA247" s="50"/>
      <c r="AB247" s="50"/>
      <c r="AC247" s="50"/>
      <c r="AD247" s="118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</row>
    <row r="248" spans="1:41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114"/>
      <c r="L248" s="101"/>
      <c r="M248" s="8"/>
      <c r="N248" s="87"/>
      <c r="O248" s="10"/>
      <c r="P248" s="10"/>
      <c r="Q248" s="11"/>
      <c r="R248" s="11" t="e">
        <f>VLOOKUP(Q248,[1]Sheet1!C$3:D$87,2,0)</f>
        <v>#N/A</v>
      </c>
      <c r="S248" s="134"/>
      <c r="Y248" s="50"/>
      <c r="Z248" s="50"/>
      <c r="AA248" s="50"/>
      <c r="AB248" s="50"/>
      <c r="AC248" s="50"/>
      <c r="AD248" s="118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</row>
    <row r="249" spans="1:41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11" t="e">
        <f>VLOOKUP(Q249,[1]Sheet1!C$3:D$87,2,0)</f>
        <v>#N/A</v>
      </c>
      <c r="S249" s="134"/>
      <c r="Y249" s="50"/>
      <c r="Z249" s="50"/>
      <c r="AA249" s="50"/>
      <c r="AB249" s="50"/>
      <c r="AC249" s="50"/>
      <c r="AD249" s="118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</row>
    <row r="250" spans="1:41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11" t="e">
        <f>VLOOKUP(Q250,[1]Sheet1!C$3:D$87,2,0)</f>
        <v>#N/A</v>
      </c>
      <c r="S250" s="134"/>
      <c r="Y250" s="50"/>
      <c r="Z250" s="50"/>
      <c r="AA250" s="50"/>
      <c r="AB250" s="50"/>
      <c r="AC250" s="50"/>
      <c r="AD250" s="118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</row>
    <row r="251" spans="1:41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11" t="e">
        <f>VLOOKUP(Q251,[1]Sheet1!C$3:D$87,2,0)</f>
        <v>#N/A</v>
      </c>
      <c r="S251" s="134"/>
      <c r="Y251" s="50"/>
      <c r="Z251" s="50"/>
      <c r="AA251" s="50"/>
      <c r="AB251" s="50"/>
      <c r="AC251" s="50"/>
      <c r="AD251" s="118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</row>
    <row r="252" spans="1:41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11" t="e">
        <f>VLOOKUP(Q252,[1]Sheet1!C$3:D$87,2,0)</f>
        <v>#N/A</v>
      </c>
      <c r="S252" s="134"/>
      <c r="Y252" s="50"/>
      <c r="Z252" s="50"/>
      <c r="AA252" s="50"/>
      <c r="AB252" s="50"/>
      <c r="AC252" s="50"/>
      <c r="AD252" s="118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</row>
    <row r="253" spans="1:41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11" t="e">
        <f>VLOOKUP(Q253,[1]Sheet1!C$3:D$87,2,0)</f>
        <v>#N/A</v>
      </c>
      <c r="S253" s="134"/>
      <c r="Y253" s="50"/>
      <c r="Z253" s="50"/>
      <c r="AA253" s="50"/>
      <c r="AB253" s="50"/>
      <c r="AC253" s="50"/>
      <c r="AD253" s="118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</row>
    <row r="254" spans="1:41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114"/>
      <c r="J254" s="64"/>
      <c r="K254" s="64"/>
      <c r="L254" s="101"/>
      <c r="M254" s="8"/>
      <c r="N254" s="87"/>
      <c r="O254" s="10"/>
      <c r="P254" s="10"/>
      <c r="Q254" s="11"/>
      <c r="R254" s="11" t="e">
        <f>VLOOKUP(Q254,[1]Sheet1!C$3:D$87,2,0)</f>
        <v>#N/A</v>
      </c>
      <c r="S254" s="134"/>
      <c r="Y254" s="50"/>
      <c r="Z254" s="50"/>
      <c r="AA254" s="50"/>
      <c r="AB254" s="50"/>
      <c r="AC254" s="50"/>
      <c r="AD254" s="118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</row>
    <row r="255" spans="1:41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114"/>
      <c r="J255" s="64"/>
      <c r="K255" s="64"/>
      <c r="L255" s="101"/>
      <c r="M255" s="8"/>
      <c r="N255" s="87"/>
      <c r="O255" s="10"/>
      <c r="P255" s="10"/>
      <c r="Q255" s="11"/>
      <c r="R255" s="11" t="e">
        <f>VLOOKUP(Q255,[1]Sheet1!C$3:D$87,2,0)</f>
        <v>#N/A</v>
      </c>
      <c r="S255" s="134"/>
      <c r="Y255" s="50"/>
      <c r="Z255" s="50"/>
      <c r="AA255" s="50"/>
      <c r="AB255" s="50"/>
      <c r="AC255" s="50"/>
      <c r="AD255" s="118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</row>
    <row r="256" spans="1:41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11" t="e">
        <f>VLOOKUP(Q256,[1]Sheet1!C$3:D$87,2,0)</f>
        <v>#N/A</v>
      </c>
      <c r="S256" s="134"/>
      <c r="Y256" s="50"/>
      <c r="Z256" s="50"/>
      <c r="AA256" s="50"/>
      <c r="AB256" s="50"/>
      <c r="AC256" s="50"/>
      <c r="AD256" s="118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</row>
    <row r="257" spans="1:41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64"/>
      <c r="L257" s="101"/>
      <c r="M257" s="8"/>
      <c r="N257" s="87"/>
      <c r="O257" s="10"/>
      <c r="P257" s="10"/>
      <c r="Q257" s="11"/>
      <c r="R257" s="11" t="e">
        <f>VLOOKUP(Q257,[1]Sheet1!C$3:D$87,2,0)</f>
        <v>#N/A</v>
      </c>
      <c r="S257" s="134"/>
      <c r="Y257" s="50"/>
      <c r="Z257" s="50"/>
      <c r="AA257" s="50"/>
      <c r="AB257" s="50"/>
      <c r="AC257" s="50"/>
      <c r="AD257" s="118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</row>
    <row r="258" spans="1:41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11" t="e">
        <f>VLOOKUP(Q258,[1]Sheet1!C$3:D$87,2,0)</f>
        <v>#N/A</v>
      </c>
      <c r="S258" s="134"/>
      <c r="Y258" s="50"/>
      <c r="Z258" s="50"/>
      <c r="AA258" s="50"/>
      <c r="AB258" s="50"/>
      <c r="AC258" s="50"/>
      <c r="AD258" s="118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</row>
    <row r="259" spans="1:41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11" t="e">
        <f>VLOOKUP(Q259,[1]Sheet1!C$3:D$87,2,0)</f>
        <v>#N/A</v>
      </c>
      <c r="S259" s="134"/>
      <c r="Y259" s="50"/>
      <c r="Z259" s="50"/>
      <c r="AA259" s="50"/>
      <c r="AB259" s="50"/>
      <c r="AC259" s="50"/>
      <c r="AD259" s="118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</row>
    <row r="260" spans="1:41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11" t="e">
        <f>VLOOKUP(Q260,[1]Sheet1!C$3:D$87,2,0)</f>
        <v>#N/A</v>
      </c>
      <c r="S260" s="134"/>
      <c r="Y260" s="50"/>
      <c r="Z260" s="50"/>
      <c r="AA260" s="50"/>
      <c r="AB260" s="50"/>
      <c r="AC260" s="50"/>
      <c r="AD260" s="118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</row>
    <row r="261" spans="1:41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114"/>
      <c r="J261" s="64"/>
      <c r="K261" s="64"/>
      <c r="L261" s="101"/>
      <c r="M261" s="8"/>
      <c r="N261" s="87"/>
      <c r="O261" s="10"/>
      <c r="P261" s="10"/>
      <c r="Q261" s="11"/>
      <c r="R261" s="11" t="e">
        <f>VLOOKUP(Q261,[1]Sheet1!C$3:D$87,2,0)</f>
        <v>#N/A</v>
      </c>
      <c r="S261" s="134"/>
      <c r="Y261" s="50"/>
      <c r="Z261" s="50"/>
      <c r="AA261" s="50"/>
      <c r="AB261" s="50"/>
      <c r="AC261" s="50"/>
      <c r="AD261" s="118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</row>
    <row r="262" spans="1:41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114"/>
      <c r="J262" s="64"/>
      <c r="K262" s="64"/>
      <c r="L262" s="101"/>
      <c r="M262" s="8"/>
      <c r="N262" s="87"/>
      <c r="O262" s="10"/>
      <c r="P262" s="10"/>
      <c r="Q262" s="11"/>
      <c r="R262" s="11" t="e">
        <f>VLOOKUP(Q262,[1]Sheet1!C$3:D$87,2,0)</f>
        <v>#N/A</v>
      </c>
      <c r="S262" s="134"/>
      <c r="Y262" s="50"/>
      <c r="Z262" s="50"/>
      <c r="AA262" s="50"/>
      <c r="AB262" s="50"/>
      <c r="AC262" s="50"/>
      <c r="AD262" s="118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</row>
    <row r="263" spans="1:41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64"/>
      <c r="L263" s="101"/>
      <c r="M263" s="8"/>
      <c r="N263" s="87"/>
      <c r="O263" s="10"/>
      <c r="P263" s="10"/>
      <c r="Q263" s="11"/>
      <c r="R263" s="11" t="e">
        <f>VLOOKUP(Q263,[1]Sheet1!C$3:D$87,2,0)</f>
        <v>#N/A</v>
      </c>
      <c r="S263" s="134"/>
      <c r="Y263" s="50"/>
      <c r="Z263" s="50"/>
      <c r="AA263" s="50"/>
      <c r="AB263" s="50"/>
      <c r="AC263" s="50"/>
      <c r="AD263" s="118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</row>
    <row r="264" spans="1:41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11" t="e">
        <f>VLOOKUP(Q264,[1]Sheet1!C$3:D$87,2,0)</f>
        <v>#N/A</v>
      </c>
      <c r="S264" s="134"/>
      <c r="Y264" s="50"/>
      <c r="Z264" s="50"/>
      <c r="AA264" s="50"/>
      <c r="AB264" s="50"/>
      <c r="AC264" s="50"/>
      <c r="AD264" s="118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</row>
    <row r="265" spans="1:41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114"/>
      <c r="L265" s="101"/>
      <c r="M265" s="8"/>
      <c r="N265" s="87"/>
      <c r="O265" s="10"/>
      <c r="P265" s="10"/>
      <c r="Q265" s="11"/>
      <c r="R265" s="11" t="e">
        <f>VLOOKUP(Q265,[1]Sheet1!C$3:D$87,2,0)</f>
        <v>#N/A</v>
      </c>
      <c r="S265" s="134"/>
      <c r="Y265" s="50"/>
      <c r="Z265" s="50"/>
      <c r="AA265" s="50"/>
      <c r="AB265" s="50"/>
      <c r="AC265" s="50"/>
      <c r="AD265" s="118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</row>
    <row r="266" spans="1:41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11" t="e">
        <f>VLOOKUP(Q266,[1]Sheet1!C$3:D$87,2,0)</f>
        <v>#N/A</v>
      </c>
      <c r="S266" s="134"/>
      <c r="Y266" s="50"/>
      <c r="Z266" s="50"/>
      <c r="AA266" s="50"/>
      <c r="AB266" s="50"/>
      <c r="AC266" s="50"/>
      <c r="AD266" s="118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</row>
    <row r="267" spans="1:41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114"/>
      <c r="L267" s="101"/>
      <c r="M267" s="8"/>
      <c r="N267" s="87"/>
      <c r="O267" s="10"/>
      <c r="P267" s="10"/>
      <c r="Q267" s="11"/>
      <c r="R267" s="11" t="e">
        <f>VLOOKUP(Q267,[1]Sheet1!C$3:D$87,2,0)</f>
        <v>#N/A</v>
      </c>
      <c r="S267" s="134"/>
      <c r="Y267" s="50"/>
      <c r="Z267" s="50"/>
      <c r="AA267" s="50"/>
      <c r="AB267" s="50"/>
      <c r="AC267" s="50"/>
      <c r="AD267" s="118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</row>
    <row r="268" spans="1:41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64"/>
      <c r="K268" s="114"/>
      <c r="L268" s="101"/>
      <c r="M268" s="8"/>
      <c r="N268" s="87"/>
      <c r="O268" s="10"/>
      <c r="P268" s="10"/>
      <c r="Q268" s="11"/>
      <c r="R268" s="11" t="e">
        <f>VLOOKUP(Q268,[1]Sheet1!C$3:D$87,2,0)</f>
        <v>#N/A</v>
      </c>
      <c r="S268" s="134"/>
      <c r="Y268" s="50"/>
      <c r="Z268" s="50"/>
      <c r="AA268" s="50"/>
      <c r="AB268" s="50"/>
      <c r="AC268" s="50"/>
      <c r="AD268" s="118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</row>
    <row r="269" spans="1:41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114"/>
      <c r="L269" s="101"/>
      <c r="M269" s="8"/>
      <c r="N269" s="87"/>
      <c r="O269" s="10"/>
      <c r="P269" s="10"/>
      <c r="Q269" s="11"/>
      <c r="R269" s="11" t="e">
        <f>VLOOKUP(Q269,[1]Sheet1!C$3:D$87,2,0)</f>
        <v>#N/A</v>
      </c>
      <c r="S269" s="134"/>
      <c r="Y269" s="50"/>
      <c r="Z269" s="50"/>
      <c r="AA269" s="50"/>
      <c r="AB269" s="50"/>
      <c r="AC269" s="50"/>
      <c r="AD269" s="118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</row>
    <row r="270" spans="1:41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11" t="e">
        <f>VLOOKUP(Q270,[1]Sheet1!C$3:D$87,2,0)</f>
        <v>#N/A</v>
      </c>
      <c r="S270" s="134"/>
      <c r="Y270" s="50"/>
      <c r="Z270" s="50"/>
      <c r="AA270" s="50"/>
      <c r="AB270" s="50"/>
      <c r="AC270" s="50"/>
      <c r="AD270" s="118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</row>
    <row r="271" spans="1:41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114"/>
      <c r="L271" s="101"/>
      <c r="M271" s="8"/>
      <c r="N271" s="87"/>
      <c r="O271" s="10"/>
      <c r="P271" s="10"/>
      <c r="Q271" s="11"/>
      <c r="R271" s="11" t="e">
        <f>VLOOKUP(Q271,[1]Sheet1!C$3:D$87,2,0)</f>
        <v>#N/A</v>
      </c>
      <c r="S271" s="134"/>
      <c r="Y271" s="50"/>
      <c r="Z271" s="50"/>
      <c r="AA271" s="50"/>
      <c r="AB271" s="50"/>
      <c r="AC271" s="50"/>
      <c r="AD271" s="118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</row>
    <row r="272" spans="1:41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71"/>
      <c r="K272" s="64"/>
      <c r="L272" s="101"/>
      <c r="M272" s="8"/>
      <c r="N272" s="87"/>
      <c r="O272" s="10"/>
      <c r="P272" s="10"/>
      <c r="Q272" s="11"/>
      <c r="R272" s="11" t="e">
        <f>VLOOKUP(Q272,[1]Sheet1!C$3:D$87,2,0)</f>
        <v>#N/A</v>
      </c>
      <c r="S272" s="134"/>
      <c r="Y272" s="50"/>
      <c r="Z272" s="50"/>
      <c r="AA272" s="50"/>
      <c r="AB272" s="50"/>
      <c r="AC272" s="50"/>
      <c r="AD272" s="118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</row>
    <row r="273" spans="1:41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64"/>
      <c r="J273" s="71"/>
      <c r="K273" s="64"/>
      <c r="L273" s="101"/>
      <c r="M273" s="8"/>
      <c r="N273" s="87"/>
      <c r="O273" s="10"/>
      <c r="P273" s="10"/>
      <c r="Q273" s="11"/>
      <c r="R273" s="11" t="e">
        <f>VLOOKUP(Q273,[1]Sheet1!C$3:D$87,2,0)</f>
        <v>#N/A</v>
      </c>
      <c r="S273" s="134"/>
      <c r="Y273" s="50"/>
      <c r="Z273" s="50"/>
      <c r="AA273" s="50"/>
      <c r="AB273" s="50"/>
      <c r="AC273" s="50"/>
      <c r="AD273" s="118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</row>
    <row r="274" spans="1:41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64"/>
      <c r="J274" s="64"/>
      <c r="K274" s="64"/>
      <c r="L274" s="101"/>
      <c r="M274" s="8"/>
      <c r="N274" s="87"/>
      <c r="O274" s="10"/>
      <c r="P274" s="10"/>
      <c r="Q274" s="11"/>
      <c r="R274" s="11" t="e">
        <f>VLOOKUP(Q274,[1]Sheet1!C$3:D$87,2,0)</f>
        <v>#N/A</v>
      </c>
      <c r="S274" s="134"/>
      <c r="Y274" s="50"/>
      <c r="Z274" s="50"/>
      <c r="AA274" s="50"/>
      <c r="AB274" s="50"/>
      <c r="AC274" s="50"/>
      <c r="AD274" s="118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</row>
    <row r="275" spans="1:41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4"/>
      <c r="I275" s="64"/>
      <c r="J275" s="64"/>
      <c r="K275" s="64"/>
      <c r="L275" s="101"/>
      <c r="M275" s="8"/>
      <c r="N275" s="87"/>
      <c r="O275" s="10"/>
      <c r="P275" s="10"/>
      <c r="Q275" s="11"/>
      <c r="R275" s="11" t="e">
        <f>VLOOKUP(Q275,[1]Sheet1!C$3:D$87,2,0)</f>
        <v>#N/A</v>
      </c>
      <c r="S275" s="134"/>
      <c r="Y275" s="50"/>
      <c r="Z275" s="50"/>
      <c r="AA275" s="50"/>
      <c r="AB275" s="50"/>
      <c r="AC275" s="50"/>
      <c r="AD275" s="118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  <c r="AO275" s="119"/>
    </row>
    <row r="276" spans="1:41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4"/>
      <c r="I276" s="64"/>
      <c r="J276" s="64"/>
      <c r="K276" s="64"/>
      <c r="L276" s="101"/>
      <c r="M276" s="8"/>
      <c r="N276" s="87"/>
      <c r="O276" s="10"/>
      <c r="P276" s="10"/>
      <c r="Q276" s="11"/>
      <c r="R276" s="11" t="e">
        <f>VLOOKUP(Q276,[1]Sheet1!C$3:D$87,2,0)</f>
        <v>#N/A</v>
      </c>
      <c r="S276" s="134"/>
      <c r="Y276" s="50"/>
      <c r="Z276" s="50"/>
      <c r="AA276" s="50"/>
      <c r="AB276" s="50"/>
      <c r="AC276" s="50"/>
      <c r="AD276" s="118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  <c r="AO276" s="119"/>
    </row>
    <row r="277" spans="1:41" ht="22.5" customHeight="1" x14ac:dyDescent="0.55000000000000004">
      <c r="A277" s="5"/>
      <c r="B277" s="52" t="s">
        <v>66</v>
      </c>
      <c r="C277" s="63"/>
      <c r="D277" s="64"/>
      <c r="E277" s="64"/>
      <c r="F277" s="64"/>
      <c r="G277" s="64"/>
      <c r="H277" s="64"/>
      <c r="I277" s="64"/>
      <c r="J277" s="114"/>
      <c r="K277" s="114"/>
      <c r="L277" s="101"/>
      <c r="M277" s="8"/>
      <c r="N277" s="87"/>
      <c r="O277" s="10"/>
      <c r="P277" s="10"/>
      <c r="Q277" s="11"/>
      <c r="R277" s="11" t="e">
        <f>VLOOKUP(Q277,[1]Sheet1!C$3:D$87,2,0)</f>
        <v>#N/A</v>
      </c>
      <c r="S277" s="134"/>
      <c r="Y277" s="50"/>
      <c r="Z277" s="50"/>
      <c r="AA277" s="50"/>
      <c r="AB277" s="50"/>
      <c r="AC277" s="50"/>
      <c r="AD277" s="118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  <c r="AO277" s="119"/>
    </row>
    <row r="278" spans="1:41" ht="22.5" customHeight="1" x14ac:dyDescent="0.55000000000000004">
      <c r="A278" s="5"/>
      <c r="B278" s="52" t="s">
        <v>66</v>
      </c>
      <c r="C278" s="63"/>
      <c r="D278" s="64"/>
      <c r="E278" s="64"/>
      <c r="F278" s="64"/>
      <c r="G278" s="64"/>
      <c r="H278" s="64"/>
      <c r="I278" s="114"/>
      <c r="J278" s="114"/>
      <c r="K278" s="114"/>
      <c r="L278" s="101"/>
      <c r="M278" s="8"/>
      <c r="N278" s="87"/>
      <c r="O278" s="10"/>
      <c r="P278" s="10"/>
      <c r="Q278" s="11"/>
      <c r="R278" s="11" t="e">
        <f>VLOOKUP(Q278,[1]Sheet1!C$3:D$87,2,0)</f>
        <v>#N/A</v>
      </c>
      <c r="S278" s="134"/>
      <c r="Y278" s="50"/>
      <c r="Z278" s="50"/>
      <c r="AA278" s="50"/>
      <c r="AB278" s="50"/>
      <c r="AC278" s="50"/>
      <c r="AD278" s="118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  <c r="AO278" s="119"/>
    </row>
    <row r="279" spans="1:41" ht="22.5" customHeight="1" x14ac:dyDescent="0.55000000000000004">
      <c r="A279" s="5"/>
      <c r="B279" s="52" t="s">
        <v>66</v>
      </c>
      <c r="C279" s="63"/>
      <c r="D279" s="64"/>
      <c r="E279" s="64"/>
      <c r="F279" s="64"/>
      <c r="G279" s="64"/>
      <c r="H279" s="64"/>
      <c r="I279" s="114"/>
      <c r="J279" s="114"/>
      <c r="K279" s="114"/>
      <c r="L279" s="101"/>
      <c r="M279" s="8"/>
      <c r="N279" s="87"/>
      <c r="O279" s="10"/>
      <c r="P279" s="10"/>
      <c r="Q279" s="11"/>
      <c r="R279" s="11" t="e">
        <f>VLOOKUP(Q279,[1]Sheet1!C$3:D$87,2,0)</f>
        <v>#N/A</v>
      </c>
      <c r="S279" s="134"/>
      <c r="Y279" s="50"/>
      <c r="Z279" s="50"/>
      <c r="AA279" s="50"/>
      <c r="AB279" s="50"/>
      <c r="AC279" s="50"/>
      <c r="AD279" s="118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  <c r="AO279" s="119"/>
    </row>
    <row r="280" spans="1:41" ht="22.5" customHeight="1" x14ac:dyDescent="0.55000000000000004">
      <c r="A280" s="5"/>
      <c r="B280" s="52" t="s">
        <v>66</v>
      </c>
      <c r="C280" s="63"/>
      <c r="D280" s="64"/>
      <c r="E280" s="114"/>
      <c r="F280" s="114"/>
      <c r="G280" s="114"/>
      <c r="H280" s="114"/>
      <c r="I280" s="64"/>
      <c r="J280" s="114"/>
      <c r="K280" s="114"/>
      <c r="L280" s="101"/>
      <c r="M280" s="8"/>
      <c r="N280" s="87"/>
      <c r="O280" s="10"/>
      <c r="P280" s="10"/>
      <c r="Q280" s="11"/>
      <c r="R280" s="11" t="e">
        <f>VLOOKUP(Q280,[1]Sheet1!C$3:D$87,2,0)</f>
        <v>#N/A</v>
      </c>
      <c r="S280" s="134"/>
      <c r="Y280" s="50"/>
      <c r="Z280" s="50"/>
      <c r="AA280" s="50"/>
      <c r="AB280" s="50"/>
      <c r="AC280" s="50"/>
      <c r="AD280" s="118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</row>
    <row r="281" spans="1:41" ht="22.5" customHeight="1" x14ac:dyDescent="0.55000000000000004">
      <c r="A281" s="5"/>
      <c r="B281" s="52" t="s">
        <v>66</v>
      </c>
      <c r="C281" s="63"/>
      <c r="D281" s="64"/>
      <c r="E281" s="114"/>
      <c r="F281" s="114"/>
      <c r="G281" s="114"/>
      <c r="H281" s="114"/>
      <c r="I281" s="64"/>
      <c r="J281" s="114"/>
      <c r="K281" s="114"/>
      <c r="L281" s="101"/>
      <c r="M281" s="8"/>
      <c r="N281" s="87"/>
      <c r="O281" s="10"/>
      <c r="P281" s="10"/>
      <c r="Q281" s="11"/>
      <c r="R281" s="11" t="e">
        <f>VLOOKUP(Q281,[1]Sheet1!C$3:D$87,2,0)</f>
        <v>#N/A</v>
      </c>
      <c r="S281" s="134"/>
      <c r="Y281" s="50"/>
      <c r="Z281" s="50"/>
      <c r="AA281" s="50"/>
      <c r="AB281" s="50"/>
      <c r="AC281" s="50"/>
      <c r="AD281" s="118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</row>
    <row r="282" spans="1:41" ht="22.5" customHeight="1" x14ac:dyDescent="0.55000000000000004">
      <c r="A282" s="5"/>
      <c r="B282" s="52" t="s">
        <v>66</v>
      </c>
      <c r="C282" s="63"/>
      <c r="D282" s="64"/>
      <c r="E282" s="114"/>
      <c r="F282" s="114"/>
      <c r="G282" s="114"/>
      <c r="H282" s="114"/>
      <c r="I282" s="64"/>
      <c r="J282" s="114"/>
      <c r="K282" s="114"/>
      <c r="L282" s="101"/>
      <c r="M282" s="8"/>
      <c r="N282" s="87"/>
      <c r="O282" s="10"/>
      <c r="P282" s="10"/>
      <c r="Q282" s="11"/>
      <c r="R282" s="11" t="e">
        <f>VLOOKUP(Q282,[1]Sheet1!C$3:D$87,2,0)</f>
        <v>#N/A</v>
      </c>
      <c r="S282" s="134"/>
      <c r="Y282" s="50"/>
      <c r="Z282" s="50"/>
      <c r="AA282" s="50"/>
      <c r="AB282" s="50"/>
      <c r="AC282" s="50"/>
      <c r="AD282" s="118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  <c r="AO282" s="119"/>
    </row>
    <row r="283" spans="1:41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11" t="e">
        <f>VLOOKUP(Q283,[1]Sheet1!C$3:D$87,2,0)</f>
        <v>#N/A</v>
      </c>
      <c r="S283" s="134"/>
      <c r="Y283" s="50"/>
      <c r="Z283" s="50"/>
      <c r="AA283" s="50"/>
      <c r="AB283" s="50"/>
      <c r="AC283" s="50"/>
      <c r="AD283" s="118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  <c r="AO283" s="119"/>
    </row>
    <row r="284" spans="1:41" ht="22.5" customHeight="1" x14ac:dyDescent="0.55000000000000004">
      <c r="A284" s="5"/>
      <c r="B284" s="52"/>
      <c r="C284" s="63"/>
      <c r="D284" s="64"/>
      <c r="E284" s="114"/>
      <c r="F284" s="114"/>
      <c r="G284" s="114"/>
      <c r="H284" s="114"/>
      <c r="I284" s="114"/>
      <c r="J284" s="113"/>
      <c r="K284" s="114"/>
      <c r="L284" s="101"/>
      <c r="M284" s="8"/>
      <c r="N284" s="87"/>
      <c r="O284" s="10"/>
      <c r="P284" s="10"/>
      <c r="Q284" s="11"/>
      <c r="R284" s="11" t="e">
        <f>VLOOKUP(Q284,[1]Sheet1!C$3:D$87,2,0)</f>
        <v>#N/A</v>
      </c>
      <c r="S284" s="134"/>
      <c r="Y284" s="50"/>
      <c r="Z284" s="50"/>
      <c r="AA284" s="50"/>
      <c r="AB284" s="50"/>
      <c r="AC284" s="50"/>
      <c r="AD284" s="118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  <c r="AO284" s="119"/>
    </row>
    <row r="285" spans="1:41" ht="22.5" customHeight="1" x14ac:dyDescent="0.55000000000000004">
      <c r="A285" s="5"/>
      <c r="B285" s="52"/>
      <c r="C285" s="63"/>
      <c r="D285" s="64"/>
      <c r="E285" s="114"/>
      <c r="F285" s="114"/>
      <c r="G285" s="114"/>
      <c r="H285" s="114"/>
      <c r="I285" s="114"/>
      <c r="J285" s="113"/>
      <c r="K285" s="114"/>
      <c r="L285" s="101"/>
      <c r="M285" s="8"/>
      <c r="N285" s="87"/>
      <c r="O285" s="10"/>
      <c r="P285" s="10"/>
      <c r="Q285" s="11"/>
      <c r="R285" s="11" t="e">
        <f>VLOOKUP(Q285,[1]Sheet1!C$3:D$87,2,0)</f>
        <v>#N/A</v>
      </c>
      <c r="S285" s="134"/>
      <c r="Y285" s="50"/>
      <c r="Z285" s="50"/>
      <c r="AA285" s="50"/>
      <c r="AB285" s="50"/>
      <c r="AC285" s="50"/>
      <c r="AD285" s="118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  <c r="AO285" s="119"/>
    </row>
    <row r="286" spans="1:41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11" t="e">
        <f>VLOOKUP(Q286,[1]Sheet1!C$3:D$87,2,0)</f>
        <v>#N/A</v>
      </c>
      <c r="S286" s="134"/>
      <c r="Y286" s="50"/>
      <c r="Z286" s="50"/>
      <c r="AA286" s="50"/>
      <c r="AB286" s="50"/>
      <c r="AC286" s="50"/>
      <c r="AD286" s="118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  <c r="AO286" s="119"/>
    </row>
    <row r="287" spans="1:41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11" t="e">
        <f>VLOOKUP(Q287,[1]Sheet1!C$3:D$87,2,0)</f>
        <v>#N/A</v>
      </c>
      <c r="S287" s="134"/>
      <c r="Y287" s="50"/>
      <c r="Z287" s="50"/>
      <c r="AA287" s="50"/>
      <c r="AB287" s="50"/>
      <c r="AC287" s="50"/>
      <c r="AD287" s="118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  <c r="AO287" s="119"/>
    </row>
    <row r="288" spans="1:41" ht="22.5" customHeight="1" x14ac:dyDescent="0.55000000000000004">
      <c r="A288" s="5"/>
      <c r="B288" s="52" t="s">
        <v>66</v>
      </c>
      <c r="C288" s="63"/>
      <c r="D288" s="64"/>
      <c r="E288" s="64"/>
      <c r="F288" s="71"/>
      <c r="G288" s="114"/>
      <c r="H288" s="114"/>
      <c r="I288" s="114"/>
      <c r="J288" s="114"/>
      <c r="K288" s="64"/>
      <c r="L288" s="101"/>
      <c r="M288" s="8"/>
      <c r="N288" s="87"/>
      <c r="O288" s="10"/>
      <c r="P288" s="10"/>
      <c r="Q288" s="11"/>
      <c r="R288" s="11" t="e">
        <f>VLOOKUP(Q288,[1]Sheet1!C$3:D$87,2,0)</f>
        <v>#N/A</v>
      </c>
      <c r="S288" s="134"/>
      <c r="Y288" s="50"/>
      <c r="Z288" s="50"/>
      <c r="AA288" s="50"/>
      <c r="AB288" s="50"/>
      <c r="AC288" s="50"/>
      <c r="AD288" s="118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  <c r="AO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64"/>
      <c r="F289" s="71"/>
      <c r="G289" s="114"/>
      <c r="H289" s="114"/>
      <c r="I289" s="114"/>
      <c r="J289" s="114"/>
      <c r="K289" s="64"/>
      <c r="L289" s="101"/>
      <c r="M289" s="8"/>
      <c r="N289" s="87"/>
      <c r="O289" s="10"/>
      <c r="P289" s="10"/>
      <c r="Q289" s="11"/>
      <c r="R289" s="11" t="e">
        <f>VLOOKUP(Q289,[1]Sheet1!C$3:D$87,2,0)</f>
        <v>#N/A</v>
      </c>
      <c r="S289" s="134"/>
      <c r="Y289" s="50"/>
      <c r="Z289" s="50"/>
      <c r="AA289" s="50"/>
      <c r="AB289" s="50"/>
      <c r="AC289" s="50"/>
      <c r="AD289" s="118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  <c r="AO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71"/>
      <c r="I290" s="114"/>
      <c r="J290" s="114"/>
      <c r="K290" s="64"/>
      <c r="L290" s="101"/>
      <c r="M290" s="8"/>
      <c r="N290" s="87"/>
      <c r="O290" s="10"/>
      <c r="P290" s="10"/>
      <c r="Q290" s="11"/>
      <c r="R290" s="11" t="e">
        <f>VLOOKUP(Q290,[1]Sheet1!C$3:D$87,2,0)</f>
        <v>#N/A</v>
      </c>
      <c r="S290" s="134"/>
      <c r="Y290" s="50"/>
      <c r="Z290" s="50"/>
      <c r="AA290" s="50"/>
      <c r="AB290" s="50"/>
      <c r="AC290" s="50"/>
      <c r="AD290" s="118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  <c r="AO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64"/>
      <c r="G291" s="64"/>
      <c r="H291" s="64"/>
      <c r="I291" s="114"/>
      <c r="J291" s="114"/>
      <c r="K291" s="64"/>
      <c r="L291" s="101"/>
      <c r="M291" s="8"/>
      <c r="N291" s="87"/>
      <c r="O291" s="10"/>
      <c r="P291" s="10"/>
      <c r="Q291" s="11"/>
      <c r="R291" s="11" t="e">
        <f>VLOOKUP(Q291,[1]Sheet1!C$3:D$87,2,0)</f>
        <v>#N/A</v>
      </c>
      <c r="S291" s="134"/>
      <c r="Y291" s="50"/>
      <c r="Z291" s="50"/>
      <c r="AA291" s="50"/>
      <c r="AB291" s="50"/>
      <c r="AC291" s="50"/>
      <c r="AD291" s="118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  <c r="AO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64"/>
      <c r="I292" s="114"/>
      <c r="J292" s="114"/>
      <c r="K292" s="64"/>
      <c r="L292" s="101"/>
      <c r="M292" s="8"/>
      <c r="N292" s="87"/>
      <c r="O292" s="10"/>
      <c r="P292" s="10"/>
      <c r="Q292" s="11"/>
      <c r="R292" s="11" t="e">
        <f>VLOOKUP(Q292,[1]Sheet1!C$3:D$87,2,0)</f>
        <v>#N/A</v>
      </c>
      <c r="S292" s="134"/>
      <c r="Y292" s="50"/>
      <c r="Z292" s="50"/>
      <c r="AA292" s="50"/>
      <c r="AB292" s="50"/>
      <c r="AC292" s="50"/>
      <c r="AD292" s="118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  <c r="AO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114"/>
      <c r="F293" s="114"/>
      <c r="G293" s="114"/>
      <c r="H293" s="114"/>
      <c r="I293" s="64"/>
      <c r="J293" s="114"/>
      <c r="K293" s="114"/>
      <c r="L293" s="101"/>
      <c r="M293" s="8"/>
      <c r="N293" s="87"/>
      <c r="O293" s="10"/>
      <c r="P293" s="10"/>
      <c r="Q293" s="11"/>
      <c r="R293" s="11" t="e">
        <f>VLOOKUP(Q293,[1]Sheet1!C$3:D$87,2,0)</f>
        <v>#N/A</v>
      </c>
      <c r="S293" s="134"/>
      <c r="Y293" s="50"/>
      <c r="Z293" s="50"/>
      <c r="AA293" s="50"/>
      <c r="AB293" s="50"/>
      <c r="AC293" s="50"/>
      <c r="AD293" s="118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  <c r="AO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114"/>
      <c r="F294" s="114"/>
      <c r="G294" s="114"/>
      <c r="H294" s="114"/>
      <c r="I294" s="64"/>
      <c r="J294" s="114"/>
      <c r="K294" s="114"/>
      <c r="L294" s="101"/>
      <c r="M294" s="8"/>
      <c r="N294" s="87"/>
      <c r="O294" s="10"/>
      <c r="P294" s="10"/>
      <c r="Q294" s="11"/>
      <c r="R294" s="11" t="e">
        <f>VLOOKUP(Q294,[1]Sheet1!C$3:D$87,2,0)</f>
        <v>#N/A</v>
      </c>
      <c r="S294" s="134"/>
      <c r="Y294" s="50"/>
      <c r="Z294" s="50"/>
      <c r="AA294" s="50"/>
      <c r="AB294" s="50"/>
      <c r="AC294" s="50"/>
      <c r="AD294" s="118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  <c r="AO294" s="119"/>
    </row>
    <row r="295" spans="1:41" ht="22.5" customHeight="1" x14ac:dyDescent="0.55000000000000004">
      <c r="A295" s="5"/>
      <c r="B295" s="52" t="s">
        <v>66</v>
      </c>
      <c r="C295" s="63"/>
      <c r="D295" s="64"/>
      <c r="E295" s="114"/>
      <c r="F295" s="114"/>
      <c r="G295" s="114"/>
      <c r="H295" s="114"/>
      <c r="I295" s="64"/>
      <c r="J295" s="114"/>
      <c r="K295" s="114"/>
      <c r="L295" s="101"/>
      <c r="M295" s="8"/>
      <c r="N295" s="87"/>
      <c r="O295" s="10"/>
      <c r="P295" s="10"/>
      <c r="Q295" s="11"/>
      <c r="R295" s="11" t="e">
        <f>VLOOKUP(Q295,[1]Sheet1!C$3:D$87,2,0)</f>
        <v>#N/A</v>
      </c>
      <c r="S295" s="134"/>
      <c r="Y295" s="50"/>
      <c r="Z295" s="50"/>
      <c r="AA295" s="50"/>
      <c r="AB295" s="50"/>
      <c r="AC295" s="50"/>
      <c r="AD295" s="118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119"/>
    </row>
    <row r="296" spans="1:41" ht="22.5" customHeight="1" x14ac:dyDescent="0.55000000000000004">
      <c r="A296" s="5"/>
      <c r="B296" s="52"/>
      <c r="C296" s="63"/>
      <c r="D296" s="64"/>
      <c r="E296" s="114"/>
      <c r="F296" s="114"/>
      <c r="G296" s="114"/>
      <c r="H296" s="114"/>
      <c r="I296" s="114"/>
      <c r="J296" s="113"/>
      <c r="K296" s="114"/>
      <c r="L296" s="101"/>
      <c r="M296" s="8"/>
      <c r="N296" s="87"/>
      <c r="O296" s="10"/>
      <c r="P296" s="10"/>
      <c r="Q296" s="11"/>
      <c r="R296" s="11" t="e">
        <f>VLOOKUP(Q296,[1]Sheet1!C$3:D$87,2,0)</f>
        <v>#N/A</v>
      </c>
      <c r="S296" s="134"/>
      <c r="Y296" s="50"/>
      <c r="Z296" s="50"/>
      <c r="AA296" s="50"/>
      <c r="AB296" s="50"/>
      <c r="AC296" s="50"/>
      <c r="AD296" s="118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119"/>
    </row>
    <row r="297" spans="1:41" ht="22.5" customHeight="1" x14ac:dyDescent="0.55000000000000004">
      <c r="A297" s="5"/>
      <c r="B297" s="52"/>
      <c r="C297" s="63"/>
      <c r="D297" s="64"/>
      <c r="E297" s="114"/>
      <c r="F297" s="114"/>
      <c r="G297" s="114"/>
      <c r="H297" s="114"/>
      <c r="I297" s="114"/>
      <c r="J297" s="113"/>
      <c r="K297" s="114"/>
      <c r="L297" s="101"/>
      <c r="M297" s="8"/>
      <c r="N297" s="87"/>
      <c r="O297" s="10"/>
      <c r="P297" s="10"/>
      <c r="Q297" s="11"/>
      <c r="R297" s="11" t="e">
        <f>VLOOKUP(Q297,[1]Sheet1!C$3:D$87,2,0)</f>
        <v>#N/A</v>
      </c>
      <c r="S297" s="134"/>
      <c r="Y297" s="50"/>
      <c r="Z297" s="50"/>
      <c r="AA297" s="50"/>
      <c r="AB297" s="50"/>
      <c r="AC297" s="50"/>
      <c r="AD297" s="118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119"/>
    </row>
    <row r="298" spans="1:41" ht="22.5" customHeight="1" x14ac:dyDescent="0.55000000000000004">
      <c r="A298" s="5"/>
      <c r="B298" s="52"/>
      <c r="C298" s="63"/>
      <c r="D298" s="64"/>
      <c r="E298" s="114"/>
      <c r="F298" s="114"/>
      <c r="G298" s="114"/>
      <c r="H298" s="114"/>
      <c r="I298" s="114"/>
      <c r="J298" s="113"/>
      <c r="K298" s="114"/>
      <c r="L298" s="101"/>
      <c r="M298" s="8"/>
      <c r="N298" s="87"/>
      <c r="O298" s="10"/>
      <c r="P298" s="10"/>
      <c r="Q298" s="11"/>
      <c r="R298" s="11" t="e">
        <f>VLOOKUP(Q298,[1]Sheet1!C$3:D$87,2,0)</f>
        <v>#N/A</v>
      </c>
      <c r="S298" s="134"/>
      <c r="Y298" s="50"/>
      <c r="Z298" s="50"/>
      <c r="AA298" s="50"/>
      <c r="AB298" s="50"/>
      <c r="AC298" s="50"/>
      <c r="AD298" s="118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119"/>
    </row>
    <row r="299" spans="1:41" ht="22.5" customHeight="1" x14ac:dyDescent="0.55000000000000004">
      <c r="A299" s="5"/>
      <c r="B299" s="52"/>
      <c r="C299" s="63"/>
      <c r="D299" s="64"/>
      <c r="E299" s="114"/>
      <c r="F299" s="114"/>
      <c r="G299" s="114"/>
      <c r="H299" s="114"/>
      <c r="I299" s="114"/>
      <c r="J299" s="113"/>
      <c r="K299" s="114"/>
      <c r="L299" s="101"/>
      <c r="M299" s="8"/>
      <c r="N299" s="87"/>
      <c r="O299" s="10"/>
      <c r="P299" s="10"/>
      <c r="Q299" s="11"/>
      <c r="R299" s="11" t="e">
        <f>VLOOKUP(Q299,[1]Sheet1!C$3:D$87,2,0)</f>
        <v>#N/A</v>
      </c>
      <c r="S299" s="134"/>
      <c r="Y299" s="50"/>
      <c r="Z299" s="50"/>
      <c r="AA299" s="50"/>
      <c r="AB299" s="50"/>
      <c r="AC299" s="50"/>
      <c r="AD299" s="118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64"/>
      <c r="F300" s="71"/>
      <c r="G300" s="11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11" t="e">
        <f>VLOOKUP(Q300,[1]Sheet1!C$3:D$87,2,0)</f>
        <v>#N/A</v>
      </c>
      <c r="S300" s="134"/>
      <c r="Y300" s="50"/>
      <c r="Z300" s="50"/>
      <c r="AA300" s="50"/>
      <c r="AB300" s="50"/>
      <c r="AC300" s="50"/>
      <c r="AD300" s="118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64"/>
      <c r="F301" s="71"/>
      <c r="G301" s="11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11" t="e">
        <f>VLOOKUP(Q301,[1]Sheet1!C$3:D$87,2,0)</f>
        <v>#N/A</v>
      </c>
      <c r="S301" s="134"/>
      <c r="Y301" s="50"/>
      <c r="Z301" s="50"/>
      <c r="AA301" s="50"/>
      <c r="AB301" s="50"/>
      <c r="AC301" s="50"/>
      <c r="AD301" s="118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119"/>
    </row>
    <row r="302" spans="1:41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71"/>
      <c r="I302" s="114"/>
      <c r="J302" s="114"/>
      <c r="K302" s="64"/>
      <c r="L302" s="101"/>
      <c r="M302" s="8"/>
      <c r="N302" s="87"/>
      <c r="O302" s="10"/>
      <c r="P302" s="10"/>
      <c r="Q302" s="11"/>
      <c r="R302" s="11" t="e">
        <f>VLOOKUP(Q302,[1]Sheet1!C$3:D$87,2,0)</f>
        <v>#N/A</v>
      </c>
      <c r="S302" s="134"/>
      <c r="Y302" s="50"/>
      <c r="Z302" s="50"/>
      <c r="AA302" s="50"/>
      <c r="AB302" s="50"/>
      <c r="AC302" s="50"/>
      <c r="AD302" s="118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119"/>
    </row>
    <row r="303" spans="1:41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64"/>
      <c r="I303" s="114"/>
      <c r="J303" s="114"/>
      <c r="K303" s="64"/>
      <c r="L303" s="101"/>
      <c r="M303" s="8"/>
      <c r="N303" s="87"/>
      <c r="O303" s="10"/>
      <c r="P303" s="10"/>
      <c r="Q303" s="11"/>
      <c r="R303" s="11" t="e">
        <f>VLOOKUP(Q303,[1]Sheet1!C$3:D$87,2,0)</f>
        <v>#N/A</v>
      </c>
      <c r="S303" s="134"/>
      <c r="Y303" s="50"/>
      <c r="Z303" s="50"/>
      <c r="AA303" s="50"/>
      <c r="AB303" s="50"/>
      <c r="AC303" s="50"/>
      <c r="AD303" s="118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119"/>
    </row>
    <row r="304" spans="1:41" ht="22.5" customHeight="1" x14ac:dyDescent="0.55000000000000004">
      <c r="A304" s="5"/>
      <c r="B304" s="52" t="s">
        <v>66</v>
      </c>
      <c r="C304" s="63"/>
      <c r="D304" s="64"/>
      <c r="E304" s="64"/>
      <c r="F304" s="64"/>
      <c r="G304" s="64"/>
      <c r="H304" s="64"/>
      <c r="I304" s="114"/>
      <c r="J304" s="114"/>
      <c r="K304" s="64"/>
      <c r="L304" s="101"/>
      <c r="M304" s="8"/>
      <c r="N304" s="87"/>
      <c r="O304" s="10"/>
      <c r="P304" s="10"/>
      <c r="Q304" s="11"/>
      <c r="R304" s="11" t="e">
        <f>VLOOKUP(Q304,[1]Sheet1!C$3:D$87,2,0)</f>
        <v>#N/A</v>
      </c>
      <c r="S304" s="134"/>
      <c r="Y304" s="50"/>
      <c r="Z304" s="50"/>
      <c r="AA304" s="50"/>
      <c r="AB304" s="50"/>
      <c r="AC304" s="50"/>
      <c r="AD304" s="118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  <c r="AO304" s="119"/>
    </row>
    <row r="305" spans="1:42" s="117" customFormat="1" ht="22.5" customHeight="1" x14ac:dyDescent="0.55000000000000004">
      <c r="A305" s="116"/>
      <c r="B305" s="52" t="s">
        <v>66</v>
      </c>
      <c r="C305" s="63"/>
      <c r="D305" s="64"/>
      <c r="E305" s="64"/>
      <c r="F305" s="64"/>
      <c r="G305" s="64"/>
      <c r="H305" s="114"/>
      <c r="I305" s="114"/>
      <c r="J305" s="114"/>
      <c r="K305" s="64"/>
      <c r="L305" s="101"/>
      <c r="M305" s="8"/>
      <c r="N305" s="87"/>
      <c r="O305" s="10"/>
      <c r="P305" s="10"/>
      <c r="Q305" s="11"/>
      <c r="R305" s="11" t="e">
        <f>VLOOKUP(Q305,[1]Sheet1!C$3:D$87,2,0)</f>
        <v>#N/A</v>
      </c>
      <c r="S305" s="134"/>
      <c r="T305" s="13"/>
      <c r="U305" s="13"/>
      <c r="V305" s="13"/>
      <c r="W305" s="13"/>
      <c r="X305" s="3"/>
      <c r="Y305" s="50"/>
      <c r="Z305" s="50"/>
      <c r="AA305" s="50"/>
      <c r="AB305" s="50"/>
      <c r="AC305" s="50"/>
      <c r="AD305" s="118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119"/>
      <c r="AP305" s="3"/>
    </row>
    <row r="306" spans="1:42" s="117" customFormat="1" ht="22.5" customHeight="1" x14ac:dyDescent="0.55000000000000004">
      <c r="A306" s="116"/>
      <c r="B306" s="52" t="s">
        <v>66</v>
      </c>
      <c r="C306" s="63"/>
      <c r="D306" s="64"/>
      <c r="E306" s="64"/>
      <c r="F306" s="64"/>
      <c r="G306" s="6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11" t="e">
        <f>VLOOKUP(Q306,[1]Sheet1!C$3:D$87,2,0)</f>
        <v>#N/A</v>
      </c>
      <c r="S306" s="134"/>
      <c r="T306" s="13"/>
      <c r="U306" s="13"/>
      <c r="V306" s="13"/>
      <c r="W306" s="13"/>
      <c r="X306" s="3"/>
      <c r="Y306" s="50"/>
      <c r="Z306" s="50"/>
      <c r="AA306" s="50"/>
      <c r="AB306" s="50"/>
      <c r="AC306" s="50"/>
      <c r="AD306" s="118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119"/>
      <c r="AP306" s="3"/>
    </row>
    <row r="307" spans="1:42" s="117" customFormat="1" ht="22.5" customHeight="1" x14ac:dyDescent="0.55000000000000004">
      <c r="A307" s="116"/>
      <c r="B307" s="52" t="s">
        <v>66</v>
      </c>
      <c r="C307" s="63"/>
      <c r="D307" s="64"/>
      <c r="E307" s="64"/>
      <c r="F307" s="64"/>
      <c r="G307" s="64"/>
      <c r="H307" s="64"/>
      <c r="I307" s="64"/>
      <c r="J307" s="64"/>
      <c r="K307" s="65"/>
      <c r="L307" s="101"/>
      <c r="M307" s="8"/>
      <c r="N307" s="87"/>
      <c r="O307" s="10"/>
      <c r="P307" s="10"/>
      <c r="Q307" s="11"/>
      <c r="R307" s="11" t="e">
        <f>VLOOKUP(Q307,[1]Sheet1!C$3:D$87,2,0)</f>
        <v>#N/A</v>
      </c>
      <c r="S307" s="134"/>
      <c r="T307" s="13"/>
      <c r="U307" s="13"/>
      <c r="V307" s="13"/>
      <c r="W307" s="13"/>
      <c r="X307" s="3"/>
      <c r="Y307" s="50"/>
      <c r="Z307" s="50"/>
      <c r="AA307" s="50"/>
      <c r="AB307" s="50"/>
      <c r="AC307" s="50"/>
      <c r="AD307" s="118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119"/>
      <c r="AP307" s="3"/>
    </row>
    <row r="308" spans="1:42" s="117" customFormat="1" ht="22.5" customHeight="1" x14ac:dyDescent="0.55000000000000004">
      <c r="A308" s="116"/>
      <c r="B308" s="52" t="s">
        <v>66</v>
      </c>
      <c r="C308" s="63"/>
      <c r="D308" s="64"/>
      <c r="E308" s="64"/>
      <c r="F308" s="64"/>
      <c r="G308" s="64"/>
      <c r="H308" s="64"/>
      <c r="I308" s="64"/>
      <c r="J308" s="64"/>
      <c r="K308" s="65"/>
      <c r="L308" s="101"/>
      <c r="M308" s="8"/>
      <c r="N308" s="87"/>
      <c r="O308" s="10"/>
      <c r="P308" s="10"/>
      <c r="Q308" s="11"/>
      <c r="R308" s="11" t="e">
        <f>VLOOKUP(Q308,[1]Sheet1!C$3:D$87,2,0)</f>
        <v>#N/A</v>
      </c>
      <c r="S308" s="134"/>
      <c r="T308" s="13"/>
      <c r="U308" s="13"/>
      <c r="V308" s="13"/>
      <c r="W308" s="13"/>
      <c r="X308" s="3"/>
      <c r="Y308" s="50"/>
      <c r="Z308" s="50"/>
      <c r="AA308" s="50"/>
      <c r="AB308" s="50"/>
      <c r="AC308" s="50"/>
      <c r="AD308" s="118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  <c r="AP308" s="3"/>
    </row>
    <row r="309" spans="1:42" ht="22.5" customHeight="1" x14ac:dyDescent="0.55000000000000004">
      <c r="A309" s="5"/>
      <c r="B309" s="52" t="s">
        <v>66</v>
      </c>
      <c r="C309" s="63"/>
      <c r="D309" s="64"/>
      <c r="E309" s="114"/>
      <c r="F309" s="114"/>
      <c r="G309" s="114"/>
      <c r="H309" s="114"/>
      <c r="I309" s="64"/>
      <c r="J309" s="114"/>
      <c r="K309" s="114"/>
      <c r="L309" s="101"/>
      <c r="M309" s="8"/>
      <c r="N309" s="87"/>
      <c r="O309" s="10"/>
      <c r="P309" s="10"/>
      <c r="Q309" s="11"/>
      <c r="R309" s="11" t="e">
        <f>VLOOKUP(Q309,[1]Sheet1!C$3:D$87,2,0)</f>
        <v>#N/A</v>
      </c>
      <c r="S309" s="134"/>
      <c r="Y309" s="50"/>
      <c r="Z309" s="50"/>
      <c r="AA309" s="50"/>
      <c r="AB309" s="50"/>
      <c r="AC309" s="50"/>
      <c r="AD309" s="118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  <c r="AO309" s="119"/>
    </row>
    <row r="310" spans="1:42" ht="22.5" customHeight="1" x14ac:dyDescent="0.55000000000000004">
      <c r="A310" s="5"/>
      <c r="B310" s="52" t="s">
        <v>66</v>
      </c>
      <c r="C310" s="63"/>
      <c r="D310" s="64"/>
      <c r="E310" s="114"/>
      <c r="F310" s="114"/>
      <c r="G310" s="114"/>
      <c r="H310" s="114"/>
      <c r="I310" s="64"/>
      <c r="J310" s="114"/>
      <c r="K310" s="114"/>
      <c r="L310" s="101"/>
      <c r="M310" s="8"/>
      <c r="N310" s="87"/>
      <c r="O310" s="10"/>
      <c r="P310" s="10"/>
      <c r="Q310" s="11"/>
      <c r="R310" s="11" t="e">
        <f>VLOOKUP(Q310,[1]Sheet1!C$3:D$87,2,0)</f>
        <v>#N/A</v>
      </c>
      <c r="S310" s="134"/>
      <c r="Y310" s="50"/>
      <c r="Z310" s="50"/>
      <c r="AA310" s="50"/>
      <c r="AB310" s="50"/>
      <c r="AC310" s="50"/>
      <c r="AD310" s="118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  <c r="AO310" s="119"/>
    </row>
    <row r="311" spans="1:42" ht="22.5" customHeight="1" x14ac:dyDescent="0.55000000000000004">
      <c r="A311" s="5"/>
      <c r="B311" s="52" t="s">
        <v>66</v>
      </c>
      <c r="C311" s="63"/>
      <c r="D311" s="64"/>
      <c r="E311" s="114"/>
      <c r="F311" s="114"/>
      <c r="G311" s="114"/>
      <c r="H311" s="114"/>
      <c r="I311" s="64"/>
      <c r="J311" s="114"/>
      <c r="K311" s="114"/>
      <c r="L311" s="101"/>
      <c r="M311" s="8"/>
      <c r="N311" s="87"/>
      <c r="O311" s="10"/>
      <c r="P311" s="10"/>
      <c r="Q311" s="11"/>
      <c r="R311" s="11" t="e">
        <f>VLOOKUP(Q311,[1]Sheet1!C$3:D$87,2,0)</f>
        <v>#N/A</v>
      </c>
      <c r="S311" s="134"/>
      <c r="Y311" s="50"/>
      <c r="Z311" s="50"/>
      <c r="AA311" s="50"/>
      <c r="AB311" s="50"/>
      <c r="AC311" s="50"/>
      <c r="AD311" s="118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119"/>
    </row>
    <row r="312" spans="1:42" ht="22.5" customHeight="1" x14ac:dyDescent="0.55000000000000004">
      <c r="A312" s="5"/>
      <c r="B312" s="52"/>
      <c r="C312" s="63"/>
      <c r="D312" s="64"/>
      <c r="E312" s="114"/>
      <c r="F312" s="114"/>
      <c r="G312" s="114"/>
      <c r="H312" s="114"/>
      <c r="I312" s="114"/>
      <c r="J312" s="113"/>
      <c r="K312" s="114"/>
      <c r="L312" s="101"/>
      <c r="M312" s="8"/>
      <c r="N312" s="87"/>
      <c r="O312" s="10"/>
      <c r="P312" s="10"/>
      <c r="Q312" s="11"/>
      <c r="R312" s="11" t="e">
        <f>VLOOKUP(Q312,[1]Sheet1!C$3:D$87,2,0)</f>
        <v>#N/A</v>
      </c>
      <c r="S312" s="134"/>
      <c r="Y312" s="50"/>
      <c r="Z312" s="50"/>
      <c r="AA312" s="50"/>
      <c r="AB312" s="50"/>
      <c r="AC312" s="50"/>
      <c r="AD312" s="118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119"/>
    </row>
    <row r="313" spans="1:42" ht="22.5" customHeight="1" x14ac:dyDescent="0.55000000000000004">
      <c r="A313" s="5"/>
      <c r="B313" s="52"/>
      <c r="C313" s="63"/>
      <c r="D313" s="64"/>
      <c r="E313" s="114"/>
      <c r="F313" s="114"/>
      <c r="G313" s="114"/>
      <c r="H313" s="114"/>
      <c r="I313" s="114"/>
      <c r="J313" s="113"/>
      <c r="K313" s="114"/>
      <c r="L313" s="101"/>
      <c r="M313" s="8"/>
      <c r="N313" s="87"/>
      <c r="O313" s="10"/>
      <c r="P313" s="10"/>
      <c r="Q313" s="11"/>
      <c r="R313" s="11" t="e">
        <f>VLOOKUP(Q313,[1]Sheet1!C$3:D$87,2,0)</f>
        <v>#N/A</v>
      </c>
      <c r="S313" s="134"/>
      <c r="Y313" s="50"/>
      <c r="Z313" s="50"/>
      <c r="AA313" s="50"/>
      <c r="AB313" s="50"/>
      <c r="AC313" s="50"/>
      <c r="AD313" s="118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119"/>
    </row>
    <row r="314" spans="1:42" ht="22.5" customHeight="1" x14ac:dyDescent="0.55000000000000004">
      <c r="A314" s="5"/>
      <c r="B314" s="52"/>
      <c r="C314" s="63"/>
      <c r="D314" s="64"/>
      <c r="E314" s="114"/>
      <c r="F314" s="114"/>
      <c r="G314" s="114"/>
      <c r="H314" s="114"/>
      <c r="I314" s="114"/>
      <c r="J314" s="113"/>
      <c r="K314" s="114"/>
      <c r="L314" s="101"/>
      <c r="M314" s="8"/>
      <c r="N314" s="87"/>
      <c r="O314" s="10"/>
      <c r="P314" s="10"/>
      <c r="Q314" s="11"/>
      <c r="R314" s="11" t="e">
        <f>VLOOKUP(Q314,[1]Sheet1!C$3:D$87,2,0)</f>
        <v>#N/A</v>
      </c>
      <c r="S314" s="134"/>
      <c r="Y314" s="50"/>
      <c r="Z314" s="50"/>
      <c r="AA314" s="50"/>
      <c r="AB314" s="50"/>
      <c r="AC314" s="50"/>
      <c r="AD314" s="118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119"/>
    </row>
    <row r="315" spans="1:42" ht="22.5" customHeight="1" x14ac:dyDescent="0.55000000000000004">
      <c r="A315" s="5"/>
      <c r="B315" s="52"/>
      <c r="C315" s="63"/>
      <c r="D315" s="64"/>
      <c r="E315" s="114"/>
      <c r="F315" s="114"/>
      <c r="G315" s="114"/>
      <c r="H315" s="114"/>
      <c r="I315" s="114"/>
      <c r="J315" s="113"/>
      <c r="K315" s="114"/>
      <c r="L315" s="101"/>
      <c r="M315" s="8"/>
      <c r="N315" s="87"/>
      <c r="O315" s="10"/>
      <c r="P315" s="10"/>
      <c r="Q315" s="11"/>
      <c r="R315" s="11" t="e">
        <f>VLOOKUP(Q315,[1]Sheet1!C$3:D$87,2,0)</f>
        <v>#N/A</v>
      </c>
      <c r="S315" s="134"/>
      <c r="Y315" s="50"/>
      <c r="Z315" s="50"/>
      <c r="AA315" s="50"/>
      <c r="AB315" s="50"/>
      <c r="AC315" s="50"/>
      <c r="AD315" s="118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119"/>
    </row>
    <row r="316" spans="1:42" ht="22.5" customHeight="1" x14ac:dyDescent="0.55000000000000004">
      <c r="A316" s="5"/>
      <c r="B316" s="52" t="s">
        <v>66</v>
      </c>
      <c r="C316" s="63"/>
      <c r="D316" s="64"/>
      <c r="E316" s="64"/>
      <c r="F316" s="71"/>
      <c r="G316" s="11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11" t="e">
        <f>VLOOKUP(Q316,[1]Sheet1!C$3:D$87,2,0)</f>
        <v>#N/A</v>
      </c>
      <c r="S316" s="134"/>
      <c r="Y316" s="50"/>
      <c r="Z316" s="50"/>
      <c r="AA316" s="50"/>
      <c r="AB316" s="50"/>
      <c r="AC316" s="50"/>
      <c r="AD316" s="118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119"/>
    </row>
    <row r="317" spans="1:42" ht="22.5" customHeight="1" x14ac:dyDescent="0.55000000000000004">
      <c r="A317" s="5"/>
      <c r="B317" s="52" t="s">
        <v>66</v>
      </c>
      <c r="C317" s="63"/>
      <c r="D317" s="64"/>
      <c r="E317" s="64"/>
      <c r="F317" s="71"/>
      <c r="G317" s="11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11" t="e">
        <f>VLOOKUP(Q317,[1]Sheet1!C$3:D$87,2,0)</f>
        <v>#N/A</v>
      </c>
      <c r="S317" s="134"/>
      <c r="Y317" s="50"/>
      <c r="Z317" s="50"/>
      <c r="AA317" s="50"/>
      <c r="AB317" s="50"/>
      <c r="AC317" s="50"/>
      <c r="AD317" s="118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119"/>
    </row>
    <row r="318" spans="1:42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71"/>
      <c r="I318" s="114"/>
      <c r="J318" s="114"/>
      <c r="K318" s="64"/>
      <c r="L318" s="101"/>
      <c r="M318" s="8"/>
      <c r="N318" s="87"/>
      <c r="O318" s="10"/>
      <c r="P318" s="10"/>
      <c r="Q318" s="11"/>
      <c r="R318" s="11" t="e">
        <f>VLOOKUP(Q318,[1]Sheet1!C$3:D$87,2,0)</f>
        <v>#N/A</v>
      </c>
      <c r="S318" s="134"/>
      <c r="Y318" s="50"/>
      <c r="Z318" s="50"/>
      <c r="AA318" s="50"/>
      <c r="AB318" s="50"/>
      <c r="AC318" s="50"/>
      <c r="AD318" s="118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119"/>
    </row>
    <row r="319" spans="1:42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4"/>
      <c r="I319" s="114"/>
      <c r="J319" s="114"/>
      <c r="K319" s="64"/>
      <c r="L319" s="101"/>
      <c r="M319" s="8"/>
      <c r="N319" s="87"/>
      <c r="O319" s="10"/>
      <c r="P319" s="10"/>
      <c r="Q319" s="11"/>
      <c r="R319" s="11" t="e">
        <f>VLOOKUP(Q319,[1]Sheet1!C$3:D$87,2,0)</f>
        <v>#N/A</v>
      </c>
      <c r="S319" s="134"/>
      <c r="Y319" s="50"/>
      <c r="Z319" s="50"/>
      <c r="AA319" s="50"/>
      <c r="AB319" s="50"/>
      <c r="AC319" s="50"/>
      <c r="AD319" s="118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119"/>
    </row>
    <row r="320" spans="1:42" ht="22.5" customHeight="1" x14ac:dyDescent="0.55000000000000004">
      <c r="A320" s="5"/>
      <c r="B320" s="52" t="s">
        <v>66</v>
      </c>
      <c r="C320" s="63"/>
      <c r="D320" s="64"/>
      <c r="E320" s="64"/>
      <c r="F320" s="64"/>
      <c r="G320" s="64"/>
      <c r="H320" s="64"/>
      <c r="I320" s="114"/>
      <c r="J320" s="114"/>
      <c r="K320" s="64"/>
      <c r="L320" s="101"/>
      <c r="M320" s="8"/>
      <c r="N320" s="87"/>
      <c r="O320" s="10"/>
      <c r="P320" s="10"/>
      <c r="Q320" s="11"/>
      <c r="R320" s="11" t="e">
        <f>VLOOKUP(Q320,[1]Sheet1!C$3:D$87,2,0)</f>
        <v>#N/A</v>
      </c>
      <c r="S320" s="134"/>
      <c r="Y320" s="50"/>
      <c r="Z320" s="50"/>
      <c r="AA320" s="50"/>
      <c r="AB320" s="50"/>
      <c r="AC320" s="50"/>
      <c r="AD320" s="118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  <c r="AO320" s="119"/>
    </row>
    <row r="321" spans="1:42" s="117" customFormat="1" ht="22.5" customHeight="1" x14ac:dyDescent="0.55000000000000004">
      <c r="A321" s="116"/>
      <c r="B321" s="52" t="s">
        <v>66</v>
      </c>
      <c r="C321" s="63"/>
      <c r="D321" s="64"/>
      <c r="E321" s="64"/>
      <c r="F321" s="64"/>
      <c r="G321" s="64"/>
      <c r="H321" s="114"/>
      <c r="I321" s="114"/>
      <c r="J321" s="114"/>
      <c r="K321" s="64"/>
      <c r="L321" s="101"/>
      <c r="M321" s="8"/>
      <c r="N321" s="87"/>
      <c r="O321" s="10"/>
      <c r="P321" s="10"/>
      <c r="Q321" s="11"/>
      <c r="R321" s="11" t="e">
        <f>VLOOKUP(Q321,[1]Sheet1!C$3:D$87,2,0)</f>
        <v>#N/A</v>
      </c>
      <c r="S321" s="134"/>
      <c r="T321" s="13"/>
      <c r="U321" s="13"/>
      <c r="V321" s="13"/>
      <c r="W321" s="13"/>
      <c r="X321" s="3"/>
      <c r="Y321" s="50"/>
      <c r="Z321" s="50"/>
      <c r="AA321" s="50"/>
      <c r="AB321" s="50"/>
      <c r="AC321" s="50"/>
      <c r="AD321" s="118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  <c r="AO321" s="119"/>
      <c r="AP321" s="3"/>
    </row>
    <row r="322" spans="1:42" s="117" customFormat="1" ht="22.5" customHeight="1" x14ac:dyDescent="0.55000000000000004">
      <c r="A322" s="116"/>
      <c r="B322" s="52" t="s">
        <v>66</v>
      </c>
      <c r="C322" s="63"/>
      <c r="D322" s="64"/>
      <c r="E322" s="64"/>
      <c r="F322" s="64"/>
      <c r="G322" s="6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11" t="e">
        <f>VLOOKUP(Q322,[1]Sheet1!C$3:D$87,2,0)</f>
        <v>#N/A</v>
      </c>
      <c r="S322" s="134"/>
      <c r="T322" s="13"/>
      <c r="U322" s="13"/>
      <c r="V322" s="13"/>
      <c r="W322" s="13"/>
      <c r="X322" s="3"/>
      <c r="Y322" s="50"/>
      <c r="Z322" s="50"/>
      <c r="AA322" s="50"/>
      <c r="AB322" s="50"/>
      <c r="AC322" s="50"/>
      <c r="AD322" s="118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  <c r="AO322" s="119"/>
      <c r="AP322" s="3"/>
    </row>
    <row r="323" spans="1:42" s="117" customFormat="1" ht="22.5" customHeight="1" x14ac:dyDescent="0.55000000000000004">
      <c r="A323" s="116"/>
      <c r="B323" s="52" t="s">
        <v>66</v>
      </c>
      <c r="C323" s="63"/>
      <c r="D323" s="64"/>
      <c r="E323" s="64"/>
      <c r="F323" s="64"/>
      <c r="G323" s="64"/>
      <c r="H323" s="64"/>
      <c r="I323" s="64"/>
      <c r="J323" s="64"/>
      <c r="K323" s="65"/>
      <c r="L323" s="101"/>
      <c r="M323" s="8"/>
      <c r="N323" s="87"/>
      <c r="O323" s="10"/>
      <c r="P323" s="10"/>
      <c r="Q323" s="11"/>
      <c r="R323" s="11" t="e">
        <f>VLOOKUP(Q323,[1]Sheet1!C$3:D$87,2,0)</f>
        <v>#N/A</v>
      </c>
      <c r="S323" s="134"/>
      <c r="T323" s="13"/>
      <c r="U323" s="13"/>
      <c r="V323" s="13"/>
      <c r="W323" s="13"/>
      <c r="X323" s="3"/>
      <c r="Y323" s="50"/>
      <c r="Z323" s="50"/>
      <c r="AA323" s="50"/>
      <c r="AB323" s="50"/>
      <c r="AC323" s="50"/>
      <c r="AD323" s="118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  <c r="AO323" s="119"/>
      <c r="AP323" s="3"/>
    </row>
    <row r="324" spans="1:42" s="117" customFormat="1" ht="22.5" customHeight="1" x14ac:dyDescent="0.55000000000000004">
      <c r="A324" s="116"/>
      <c r="B324" s="52" t="s">
        <v>66</v>
      </c>
      <c r="C324" s="63"/>
      <c r="D324" s="64"/>
      <c r="E324" s="64"/>
      <c r="F324" s="64"/>
      <c r="G324" s="64"/>
      <c r="H324" s="64"/>
      <c r="I324" s="64"/>
      <c r="J324" s="64"/>
      <c r="K324" s="65"/>
      <c r="L324" s="101"/>
      <c r="M324" s="8"/>
      <c r="N324" s="87"/>
      <c r="O324" s="10"/>
      <c r="P324" s="10"/>
      <c r="Q324" s="11"/>
      <c r="R324" s="11" t="e">
        <f>VLOOKUP(Q324,[1]Sheet1!C$3:D$87,2,0)</f>
        <v>#N/A</v>
      </c>
      <c r="S324" s="134"/>
      <c r="T324" s="13"/>
      <c r="U324" s="13"/>
      <c r="V324" s="13"/>
      <c r="W324" s="13"/>
      <c r="X324" s="3"/>
      <c r="Y324" s="50"/>
      <c r="Z324" s="50"/>
      <c r="AA324" s="50"/>
      <c r="AB324" s="50"/>
      <c r="AC324" s="50"/>
      <c r="AD324" s="118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  <c r="AO324" s="119"/>
      <c r="AP324" s="3"/>
    </row>
    <row r="325" spans="1:42" ht="22.5" customHeight="1" x14ac:dyDescent="0.55000000000000004">
      <c r="A325" s="5"/>
      <c r="B325" s="52" t="s">
        <v>66</v>
      </c>
      <c r="C325" s="63"/>
      <c r="D325" s="64"/>
      <c r="E325" s="114"/>
      <c r="F325" s="114"/>
      <c r="G325" s="114"/>
      <c r="H325" s="114"/>
      <c r="I325" s="64"/>
      <c r="J325" s="114"/>
      <c r="K325" s="114"/>
      <c r="L325" s="101"/>
      <c r="M325" s="8"/>
      <c r="N325" s="87"/>
      <c r="O325" s="10"/>
      <c r="P325" s="10"/>
      <c r="Q325" s="11"/>
      <c r="R325" s="11" t="e">
        <f>VLOOKUP(Q325,[1]Sheet1!C$3:D$87,2,0)</f>
        <v>#N/A</v>
      </c>
      <c r="S325" s="134"/>
      <c r="Y325" s="50"/>
      <c r="Z325" s="50"/>
      <c r="AA325" s="50"/>
      <c r="AB325" s="50"/>
      <c r="AC325" s="50"/>
      <c r="AD325" s="118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  <c r="AO325" s="119"/>
    </row>
    <row r="326" spans="1:42" ht="22.5" customHeight="1" x14ac:dyDescent="0.55000000000000004">
      <c r="A326" s="5"/>
      <c r="B326" s="52" t="s">
        <v>66</v>
      </c>
      <c r="C326" s="63"/>
      <c r="D326" s="64"/>
      <c r="E326" s="114"/>
      <c r="F326" s="114"/>
      <c r="G326" s="114"/>
      <c r="H326" s="114"/>
      <c r="I326" s="64"/>
      <c r="J326" s="114"/>
      <c r="K326" s="114"/>
      <c r="L326" s="101"/>
      <c r="M326" s="8"/>
      <c r="N326" s="87"/>
      <c r="O326" s="10"/>
      <c r="P326" s="10"/>
      <c r="Q326" s="11"/>
      <c r="R326" s="11" t="e">
        <f>VLOOKUP(Q326,[1]Sheet1!C$3:D$87,2,0)</f>
        <v>#N/A</v>
      </c>
      <c r="S326" s="134"/>
      <c r="Y326" s="50"/>
      <c r="Z326" s="50"/>
      <c r="AA326" s="50"/>
      <c r="AB326" s="50"/>
      <c r="AC326" s="50"/>
      <c r="AD326" s="118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  <c r="AO326" s="119"/>
    </row>
    <row r="327" spans="1:42" ht="22.5" customHeight="1" x14ac:dyDescent="0.55000000000000004">
      <c r="A327" s="5"/>
      <c r="B327" s="52" t="s">
        <v>66</v>
      </c>
      <c r="C327" s="63"/>
      <c r="D327" s="64"/>
      <c r="E327" s="114"/>
      <c r="F327" s="114"/>
      <c r="G327" s="114"/>
      <c r="H327" s="114"/>
      <c r="I327" s="64"/>
      <c r="J327" s="114"/>
      <c r="K327" s="114"/>
      <c r="L327" s="101"/>
      <c r="M327" s="8"/>
      <c r="N327" s="87"/>
      <c r="O327" s="10"/>
      <c r="P327" s="10"/>
      <c r="Q327" s="11"/>
      <c r="R327" s="11" t="e">
        <f>VLOOKUP(Q327,[1]Sheet1!C$3:D$87,2,0)</f>
        <v>#N/A</v>
      </c>
      <c r="S327" s="134"/>
      <c r="Y327" s="50"/>
      <c r="Z327" s="50"/>
      <c r="AA327" s="50"/>
      <c r="AB327" s="50"/>
      <c r="AC327" s="50"/>
      <c r="AD327" s="118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  <c r="AO327" s="119"/>
    </row>
    <row r="328" spans="1:42" ht="22.5" customHeight="1" x14ac:dyDescent="0.55000000000000004">
      <c r="A328" s="5"/>
      <c r="B328" s="52"/>
      <c r="C328" s="63"/>
      <c r="D328" s="64"/>
      <c r="E328" s="114"/>
      <c r="F328" s="114"/>
      <c r="G328" s="114"/>
      <c r="H328" s="114"/>
      <c r="I328" s="114"/>
      <c r="J328" s="113"/>
      <c r="K328" s="114"/>
      <c r="L328" s="101"/>
      <c r="M328" s="8"/>
      <c r="N328" s="87"/>
      <c r="O328" s="10"/>
      <c r="P328" s="10"/>
      <c r="Q328" s="11"/>
      <c r="R328" s="11" t="e">
        <f>VLOOKUP(Q328,[1]Sheet1!C$3:D$87,2,0)</f>
        <v>#N/A</v>
      </c>
      <c r="S328" s="134"/>
      <c r="Y328" s="50"/>
      <c r="Z328" s="50"/>
      <c r="AA328" s="50"/>
      <c r="AB328" s="50"/>
      <c r="AC328" s="50"/>
      <c r="AD328" s="118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  <c r="AO328" s="119"/>
    </row>
    <row r="329" spans="1:42" ht="22.5" customHeight="1" x14ac:dyDescent="0.55000000000000004">
      <c r="A329" s="5"/>
      <c r="B329" s="52"/>
      <c r="C329" s="63"/>
      <c r="D329" s="64"/>
      <c r="E329" s="114"/>
      <c r="F329" s="114"/>
      <c r="G329" s="114"/>
      <c r="H329" s="114"/>
      <c r="I329" s="114"/>
      <c r="J329" s="113"/>
      <c r="K329" s="114"/>
      <c r="L329" s="101"/>
      <c r="M329" s="8"/>
      <c r="N329" s="87"/>
      <c r="O329" s="10"/>
      <c r="P329" s="10"/>
      <c r="Q329" s="11"/>
      <c r="R329" s="11" t="e">
        <f>VLOOKUP(Q329,[1]Sheet1!C$3:D$87,2,0)</f>
        <v>#N/A</v>
      </c>
      <c r="S329" s="134"/>
      <c r="Y329" s="50"/>
      <c r="Z329" s="50"/>
      <c r="AA329" s="50"/>
      <c r="AB329" s="50"/>
      <c r="AC329" s="50"/>
      <c r="AD329" s="118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  <c r="AO329" s="119"/>
    </row>
    <row r="330" spans="1:42" ht="22.5" customHeight="1" x14ac:dyDescent="0.55000000000000004">
      <c r="A330" s="5"/>
      <c r="B330" s="52"/>
      <c r="C330" s="63"/>
      <c r="D330" s="64"/>
      <c r="E330" s="114"/>
      <c r="F330" s="114"/>
      <c r="G330" s="114"/>
      <c r="H330" s="114"/>
      <c r="I330" s="114"/>
      <c r="J330" s="113"/>
      <c r="K330" s="114"/>
      <c r="L330" s="101"/>
      <c r="M330" s="8"/>
      <c r="N330" s="87"/>
      <c r="O330" s="10"/>
      <c r="P330" s="10"/>
      <c r="Q330" s="11"/>
      <c r="R330" s="11" t="e">
        <f>VLOOKUP(Q330,[1]Sheet1!C$3:D$87,2,0)</f>
        <v>#N/A</v>
      </c>
      <c r="S330" s="134"/>
      <c r="Y330" s="50"/>
      <c r="Z330" s="50"/>
      <c r="AA330" s="50"/>
      <c r="AB330" s="50"/>
      <c r="AC330" s="50"/>
      <c r="AD330" s="118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  <c r="AO330" s="119"/>
    </row>
    <row r="331" spans="1:42" ht="22.5" customHeight="1" x14ac:dyDescent="0.55000000000000004">
      <c r="A331" s="5"/>
      <c r="B331" s="52"/>
      <c r="C331" s="63"/>
      <c r="D331" s="64"/>
      <c r="E331" s="114"/>
      <c r="F331" s="114"/>
      <c r="G331" s="114"/>
      <c r="H331" s="114"/>
      <c r="I331" s="114"/>
      <c r="J331" s="113"/>
      <c r="K331" s="114"/>
      <c r="L331" s="101"/>
      <c r="M331" s="8"/>
      <c r="N331" s="87"/>
      <c r="O331" s="10"/>
      <c r="P331" s="10"/>
      <c r="Q331" s="11"/>
      <c r="R331" s="11" t="e">
        <f>VLOOKUP(Q331,[1]Sheet1!C$3:D$87,2,0)</f>
        <v>#N/A</v>
      </c>
      <c r="S331" s="134"/>
      <c r="Y331" s="50"/>
      <c r="Z331" s="50"/>
      <c r="AA331" s="50"/>
      <c r="AB331" s="50"/>
      <c r="AC331" s="50"/>
      <c r="AD331" s="118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  <c r="AO331" s="119"/>
    </row>
    <row r="332" spans="1:42" ht="22.5" customHeight="1" x14ac:dyDescent="0.55000000000000004">
      <c r="A332" s="5"/>
      <c r="B332" s="52" t="s">
        <v>66</v>
      </c>
      <c r="C332" s="63"/>
      <c r="D332" s="64"/>
      <c r="E332" s="64"/>
      <c r="F332" s="71"/>
      <c r="G332" s="114"/>
      <c r="H332" s="114"/>
      <c r="I332" s="114"/>
      <c r="J332" s="114"/>
      <c r="K332" s="64"/>
      <c r="L332" s="101"/>
      <c r="M332" s="8"/>
      <c r="N332" s="87"/>
      <c r="O332" s="10"/>
      <c r="P332" s="10"/>
      <c r="Q332" s="11"/>
      <c r="R332" s="11" t="e">
        <f>VLOOKUP(Q332,[1]Sheet1!C$3:D$87,2,0)</f>
        <v>#N/A</v>
      </c>
      <c r="S332" s="134"/>
      <c r="Y332" s="50"/>
      <c r="Z332" s="50"/>
      <c r="AA332" s="50"/>
      <c r="AB332" s="50"/>
      <c r="AC332" s="50"/>
      <c r="AD332" s="118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  <c r="AO332" s="119"/>
    </row>
    <row r="333" spans="1:42" ht="22.5" customHeight="1" x14ac:dyDescent="0.55000000000000004">
      <c r="A333" s="5"/>
      <c r="B333" s="52" t="s">
        <v>66</v>
      </c>
      <c r="C333" s="63"/>
      <c r="D333" s="64"/>
      <c r="E333" s="64"/>
      <c r="F333" s="71"/>
      <c r="G333" s="113"/>
      <c r="H333" s="114"/>
      <c r="I333" s="114"/>
      <c r="J333" s="114"/>
      <c r="K333" s="64"/>
      <c r="L333" s="101"/>
      <c r="M333" s="8"/>
      <c r="N333" s="87"/>
      <c r="O333" s="10"/>
      <c r="P333" s="10"/>
      <c r="Q333" s="11"/>
      <c r="R333" s="11" t="e">
        <f>VLOOKUP(Q333,[1]Sheet1!C$3:D$87,2,0)</f>
        <v>#N/A</v>
      </c>
      <c r="S333" s="134"/>
      <c r="Y333" s="50"/>
      <c r="Z333" s="50"/>
      <c r="AA333" s="50"/>
      <c r="AB333" s="50"/>
      <c r="AC333" s="50"/>
      <c r="AD333" s="118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  <c r="AO333" s="119"/>
    </row>
    <row r="334" spans="1:42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64"/>
      <c r="J334" s="64"/>
      <c r="K334" s="64"/>
      <c r="L334" s="101"/>
      <c r="M334" s="8"/>
      <c r="N334" s="87"/>
      <c r="O334" s="10"/>
      <c r="P334" s="10"/>
      <c r="Q334" s="11"/>
      <c r="R334" s="11" t="e">
        <f>VLOOKUP(Q334,[1]Sheet1!C$3:D$87,2,0)</f>
        <v>#N/A</v>
      </c>
      <c r="S334" s="134"/>
      <c r="Y334" s="50"/>
      <c r="Z334" s="50"/>
      <c r="AA334" s="50"/>
      <c r="AB334" s="50"/>
      <c r="AC334" s="50"/>
      <c r="AD334" s="118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  <c r="AO334" s="119"/>
    </row>
    <row r="335" spans="1:42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11" t="e">
        <f>VLOOKUP(Q335,[1]Sheet1!C$3:D$87,2,0)</f>
        <v>#N/A</v>
      </c>
      <c r="S335" s="134"/>
      <c r="Y335" s="50"/>
      <c r="Z335" s="50"/>
      <c r="AA335" s="50"/>
      <c r="AB335" s="50"/>
      <c r="AC335" s="50"/>
      <c r="AD335" s="118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  <c r="AO335" s="119"/>
    </row>
    <row r="336" spans="1:42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11" t="e">
        <f>VLOOKUP(Q336,[1]Sheet1!C$3:D$87,2,0)</f>
        <v>#N/A</v>
      </c>
      <c r="S336" s="134"/>
      <c r="Y336" s="50"/>
      <c r="Z336" s="50"/>
      <c r="AA336" s="50"/>
      <c r="AB336" s="50"/>
      <c r="AC336" s="50"/>
      <c r="AD336" s="118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  <c r="AO336" s="119"/>
    </row>
    <row r="337" spans="1:41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4"/>
      <c r="I337" s="114"/>
      <c r="J337" s="114"/>
      <c r="K337" s="64"/>
      <c r="L337" s="101"/>
      <c r="M337" s="8"/>
      <c r="N337" s="87"/>
      <c r="O337" s="10"/>
      <c r="P337" s="10"/>
      <c r="Q337" s="11"/>
      <c r="R337" s="11" t="e">
        <f>VLOOKUP(Q337,[1]Sheet1!C$3:D$87,2,0)</f>
        <v>#N/A</v>
      </c>
      <c r="S337" s="134"/>
      <c r="Y337" s="50"/>
      <c r="Z337" s="50"/>
      <c r="AA337" s="50"/>
      <c r="AB337" s="50"/>
      <c r="AC337" s="50"/>
      <c r="AD337" s="118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  <c r="AO337" s="119"/>
    </row>
    <row r="338" spans="1:41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64"/>
      <c r="I338" s="114"/>
      <c r="J338" s="114"/>
      <c r="K338" s="64"/>
      <c r="L338" s="101"/>
      <c r="M338" s="8"/>
      <c r="N338" s="87"/>
      <c r="O338" s="10"/>
      <c r="P338" s="10"/>
      <c r="Q338" s="11"/>
      <c r="R338" s="11" t="e">
        <f>VLOOKUP(Q338,[1]Sheet1!C$3:D$87,2,0)</f>
        <v>#N/A</v>
      </c>
      <c r="S338" s="134"/>
      <c r="Y338" s="50"/>
      <c r="Z338" s="50"/>
      <c r="AA338" s="50"/>
      <c r="AB338" s="50"/>
      <c r="AC338" s="50"/>
      <c r="AD338" s="118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  <c r="AO338" s="119"/>
    </row>
    <row r="339" spans="1:41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71"/>
      <c r="I339" s="114"/>
      <c r="J339" s="114"/>
      <c r="K339" s="64"/>
      <c r="L339" s="101"/>
      <c r="M339" s="8"/>
      <c r="N339" s="87"/>
      <c r="O339" s="10"/>
      <c r="P339" s="10"/>
      <c r="Q339" s="11"/>
      <c r="R339" s="11" t="e">
        <f>VLOOKUP(Q339,[1]Sheet1!C$3:D$87,2,0)</f>
        <v>#N/A</v>
      </c>
      <c r="S339" s="134"/>
      <c r="Y339" s="50"/>
      <c r="Z339" s="50"/>
      <c r="AA339" s="50"/>
      <c r="AB339" s="50"/>
      <c r="AC339" s="50"/>
      <c r="AD339" s="118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  <c r="AO339" s="119"/>
    </row>
    <row r="340" spans="1:41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4"/>
      <c r="I340" s="114"/>
      <c r="J340" s="114"/>
      <c r="K340" s="64"/>
      <c r="L340" s="101"/>
      <c r="M340" s="8"/>
      <c r="N340" s="87"/>
      <c r="O340" s="10"/>
      <c r="P340" s="10"/>
      <c r="Q340" s="11"/>
      <c r="R340" s="11" t="e">
        <f>VLOOKUP(Q340,[1]Sheet1!C$3:D$87,2,0)</f>
        <v>#N/A</v>
      </c>
      <c r="S340" s="134"/>
      <c r="Y340" s="50"/>
      <c r="Z340" s="50"/>
      <c r="AA340" s="50"/>
      <c r="AB340" s="50"/>
      <c r="AC340" s="50"/>
      <c r="AD340" s="118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  <c r="AO340" s="119"/>
    </row>
    <row r="341" spans="1:41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4"/>
      <c r="I341" s="114"/>
      <c r="J341" s="114"/>
      <c r="K341" s="64"/>
      <c r="L341" s="101"/>
      <c r="M341" s="8"/>
      <c r="N341" s="87"/>
      <c r="O341" s="10"/>
      <c r="P341" s="10"/>
      <c r="Q341" s="11"/>
      <c r="R341" s="11" t="e">
        <f>VLOOKUP(Q341,[1]Sheet1!C$3:D$87,2,0)</f>
        <v>#N/A</v>
      </c>
      <c r="S341" s="134"/>
      <c r="Y341" s="92"/>
      <c r="Z341" s="92"/>
      <c r="AA341" s="92"/>
      <c r="AB341" s="92"/>
      <c r="AC341" s="92"/>
      <c r="AD341" s="93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</row>
    <row r="342" spans="1:41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11" t="e">
        <f>VLOOKUP(Q342,[1]Sheet1!C$3:D$87,2,0)</f>
        <v>#N/A</v>
      </c>
      <c r="S342" s="134"/>
      <c r="Y342" s="50"/>
      <c r="Z342" s="50"/>
      <c r="AA342" s="50"/>
      <c r="AB342" s="50"/>
      <c r="AC342" s="50"/>
      <c r="AD342" s="118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  <c r="AO342" s="119"/>
    </row>
    <row r="343" spans="1:41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11" t="e">
        <f>VLOOKUP(Q343,[1]Sheet1!C$3:D$87,2,0)</f>
        <v>#N/A</v>
      </c>
      <c r="S343" s="134"/>
      <c r="Y343" s="50"/>
      <c r="Z343" s="50"/>
      <c r="AA343" s="50"/>
      <c r="AB343" s="50"/>
      <c r="AC343" s="50"/>
      <c r="AD343" s="118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  <c r="AO343" s="119"/>
    </row>
    <row r="344" spans="1:41" ht="22.5" customHeight="1" x14ac:dyDescent="0.55000000000000004">
      <c r="A344" s="5"/>
      <c r="B344" s="52" t="s">
        <v>66</v>
      </c>
      <c r="C344" s="63"/>
      <c r="D344" s="64"/>
      <c r="E344" s="114"/>
      <c r="F344" s="114"/>
      <c r="G344" s="114"/>
      <c r="H344" s="114"/>
      <c r="I344" s="64"/>
      <c r="J344" s="114"/>
      <c r="K344" s="114"/>
      <c r="L344" s="101"/>
      <c r="M344" s="8"/>
      <c r="N344" s="87"/>
      <c r="O344" s="10"/>
      <c r="P344" s="10"/>
      <c r="Q344" s="11"/>
      <c r="R344" s="11" t="e">
        <f>VLOOKUP(Q344,[1]Sheet1!C$3:D$87,2,0)</f>
        <v>#N/A</v>
      </c>
      <c r="S344" s="134"/>
      <c r="Y344" s="50"/>
      <c r="Z344" s="50"/>
      <c r="AA344" s="50"/>
      <c r="AB344" s="50"/>
      <c r="AC344" s="50"/>
      <c r="AD344" s="118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  <c r="AO344" s="119"/>
    </row>
    <row r="345" spans="1:41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11" t="e">
        <f>VLOOKUP(Q345,[1]Sheet1!C$3:D$87,2,0)</f>
        <v>#N/A</v>
      </c>
      <c r="S345" s="134"/>
      <c r="Y345" s="50"/>
      <c r="Z345" s="50"/>
      <c r="AA345" s="50"/>
      <c r="AB345" s="50"/>
      <c r="AC345" s="50"/>
      <c r="AD345" s="118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  <c r="AO345" s="119"/>
    </row>
    <row r="346" spans="1:41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11" t="e">
        <f>VLOOKUP(Q346,[1]Sheet1!C$3:D$87,2,0)</f>
        <v>#N/A</v>
      </c>
      <c r="S346" s="134"/>
      <c r="Y346" s="50"/>
      <c r="Z346" s="50"/>
      <c r="AA346" s="50"/>
      <c r="AB346" s="50"/>
      <c r="AC346" s="50"/>
      <c r="AD346" s="118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  <c r="AO346" s="119"/>
    </row>
    <row r="347" spans="1:41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11" t="e">
        <f>VLOOKUP(Q347,[1]Sheet1!C$3:D$87,2,0)</f>
        <v>#N/A</v>
      </c>
      <c r="S347" s="134"/>
      <c r="Y347" s="50"/>
      <c r="Z347" s="50"/>
      <c r="AA347" s="50"/>
      <c r="AB347" s="50"/>
      <c r="AC347" s="50"/>
      <c r="AD347" s="118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  <c r="AO347" s="119"/>
    </row>
    <row r="348" spans="1:41" ht="22.5" customHeight="1" x14ac:dyDescent="0.55000000000000004">
      <c r="A348" s="5"/>
      <c r="B348" s="52"/>
      <c r="C348" s="63"/>
      <c r="D348" s="64"/>
      <c r="E348" s="114"/>
      <c r="F348" s="114"/>
      <c r="G348" s="114"/>
      <c r="H348" s="114"/>
      <c r="I348" s="114"/>
      <c r="J348" s="113"/>
      <c r="K348" s="114"/>
      <c r="L348" s="101"/>
      <c r="M348" s="8"/>
      <c r="N348" s="87"/>
      <c r="O348" s="10"/>
      <c r="P348" s="10"/>
      <c r="Q348" s="11"/>
      <c r="R348" s="11" t="e">
        <f>VLOOKUP(Q348,[1]Sheet1!C$3:D$87,2,0)</f>
        <v>#N/A</v>
      </c>
      <c r="S348" s="134"/>
      <c r="Y348" s="50"/>
      <c r="Z348" s="50"/>
      <c r="AA348" s="50"/>
      <c r="AB348" s="50"/>
      <c r="AC348" s="50"/>
      <c r="AD348" s="118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  <c r="AO348" s="119"/>
    </row>
    <row r="349" spans="1:41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114"/>
      <c r="H349" s="64"/>
      <c r="I349" s="114"/>
      <c r="J349" s="114"/>
      <c r="K349" s="64"/>
      <c r="L349" s="101"/>
      <c r="M349" s="8"/>
      <c r="N349" s="87"/>
      <c r="O349" s="10"/>
      <c r="P349" s="10"/>
      <c r="Q349" s="11"/>
      <c r="R349" s="11" t="e">
        <f>VLOOKUP(Q349,[1]Sheet1!C$3:D$87,2,0)</f>
        <v>#N/A</v>
      </c>
      <c r="S349" s="134"/>
      <c r="Y349" s="50"/>
      <c r="Z349" s="50"/>
      <c r="AA349" s="50"/>
      <c r="AB349" s="50"/>
      <c r="AC349" s="50"/>
      <c r="AD349" s="118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  <c r="AO349" s="119"/>
    </row>
    <row r="350" spans="1:41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64"/>
      <c r="I350" s="64"/>
      <c r="J350" s="64"/>
      <c r="K350" s="64"/>
      <c r="L350" s="101"/>
      <c r="M350" s="8"/>
      <c r="N350" s="87"/>
      <c r="O350" s="10"/>
      <c r="P350" s="10"/>
      <c r="Q350" s="11"/>
      <c r="R350" s="11" t="e">
        <f>VLOOKUP(Q350,[1]Sheet1!C$3:D$87,2,0)</f>
        <v>#N/A</v>
      </c>
      <c r="S350" s="134"/>
      <c r="Y350" s="92"/>
      <c r="Z350" s="92"/>
      <c r="AA350" s="92"/>
      <c r="AB350" s="92"/>
      <c r="AC350" s="92"/>
      <c r="AD350" s="93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</row>
    <row r="351" spans="1:41" ht="22.5" customHeight="1" x14ac:dyDescent="0.55000000000000004">
      <c r="A351" s="5"/>
      <c r="B351" s="52" t="s">
        <v>66</v>
      </c>
      <c r="C351" s="63"/>
      <c r="D351" s="64"/>
      <c r="E351" s="114"/>
      <c r="F351" s="114"/>
      <c r="G351" s="114"/>
      <c r="H351" s="114"/>
      <c r="I351" s="64"/>
      <c r="J351" s="114"/>
      <c r="K351" s="114"/>
      <c r="L351" s="101"/>
      <c r="M351" s="8"/>
      <c r="N351" s="87"/>
      <c r="O351" s="10"/>
      <c r="P351" s="10"/>
      <c r="Q351" s="11"/>
      <c r="R351" s="11" t="e">
        <f>VLOOKUP(Q351,[1]Sheet1!C$3:D$87,2,0)</f>
        <v>#N/A</v>
      </c>
      <c r="S351" s="134"/>
      <c r="Y351" s="50"/>
      <c r="Z351" s="50"/>
      <c r="AA351" s="50"/>
      <c r="AB351" s="50"/>
      <c r="AC351" s="50"/>
      <c r="AD351" s="118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  <c r="AO351" s="119"/>
    </row>
    <row r="352" spans="1:41" ht="22.5" customHeight="1" x14ac:dyDescent="0.55000000000000004">
      <c r="A352" s="5"/>
      <c r="B352" s="52" t="s">
        <v>66</v>
      </c>
      <c r="C352" s="63"/>
      <c r="D352" s="64"/>
      <c r="E352" s="114"/>
      <c r="F352" s="114"/>
      <c r="G352" s="114"/>
      <c r="H352" s="114"/>
      <c r="I352" s="64"/>
      <c r="J352" s="114"/>
      <c r="K352" s="114"/>
      <c r="L352" s="101"/>
      <c r="M352" s="8"/>
      <c r="N352" s="87"/>
      <c r="O352" s="10"/>
      <c r="P352" s="10"/>
      <c r="Q352" s="11"/>
      <c r="R352" s="11" t="e">
        <f>VLOOKUP(Q352,[1]Sheet1!C$3:D$87,2,0)</f>
        <v>#N/A</v>
      </c>
      <c r="S352" s="134"/>
      <c r="Y352" s="50"/>
      <c r="Z352" s="50"/>
      <c r="AA352" s="50"/>
      <c r="AB352" s="50"/>
      <c r="AC352" s="50"/>
      <c r="AD352" s="118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  <c r="AO352" s="119"/>
    </row>
    <row r="353" spans="1:41" ht="22.5" customHeight="1" x14ac:dyDescent="0.55000000000000004">
      <c r="A353" s="5"/>
      <c r="B353" s="52" t="s">
        <v>66</v>
      </c>
      <c r="C353" s="63"/>
      <c r="D353" s="64"/>
      <c r="E353" s="114"/>
      <c r="F353" s="114"/>
      <c r="G353" s="114"/>
      <c r="H353" s="114"/>
      <c r="I353" s="64"/>
      <c r="J353" s="114"/>
      <c r="K353" s="114"/>
      <c r="L353" s="101"/>
      <c r="M353" s="8"/>
      <c r="N353" s="87"/>
      <c r="O353" s="10"/>
      <c r="P353" s="10"/>
      <c r="Q353" s="11"/>
      <c r="R353" s="11" t="e">
        <f>VLOOKUP(Q353,[1]Sheet1!C$3:D$87,2,0)</f>
        <v>#N/A</v>
      </c>
      <c r="S353" s="134"/>
      <c r="Y353" s="50"/>
      <c r="Z353" s="50"/>
      <c r="AA353" s="50"/>
      <c r="AB353" s="50"/>
      <c r="AC353" s="50"/>
      <c r="AD353" s="118"/>
      <c r="AE353" s="119"/>
      <c r="AF353" s="119"/>
      <c r="AG353" s="119"/>
      <c r="AH353" s="119"/>
      <c r="AI353" s="119"/>
      <c r="AJ353" s="119"/>
      <c r="AK353" s="119"/>
      <c r="AL353" s="119"/>
      <c r="AM353" s="119"/>
      <c r="AN353" s="119"/>
      <c r="AO353" s="119"/>
    </row>
    <row r="354" spans="1:41" ht="22.5" customHeight="1" x14ac:dyDescent="0.55000000000000004">
      <c r="A354" s="5"/>
      <c r="B354" s="52"/>
      <c r="C354" s="63"/>
      <c r="D354" s="64"/>
      <c r="E354" s="114"/>
      <c r="F354" s="114"/>
      <c r="G354" s="114"/>
      <c r="H354" s="114"/>
      <c r="I354" s="114"/>
      <c r="J354" s="113"/>
      <c r="K354" s="114"/>
      <c r="L354" s="101"/>
      <c r="M354" s="8"/>
      <c r="N354" s="87"/>
      <c r="O354" s="10"/>
      <c r="P354" s="10"/>
      <c r="Q354" s="11"/>
      <c r="R354" s="11" t="e">
        <f>VLOOKUP(Q354,[1]Sheet1!C$3:D$87,2,0)</f>
        <v>#N/A</v>
      </c>
      <c r="S354" s="134"/>
      <c r="Y354" s="50"/>
      <c r="Z354" s="50"/>
      <c r="AA354" s="50"/>
      <c r="AB354" s="50"/>
      <c r="AC354" s="50"/>
      <c r="AD354" s="118"/>
      <c r="AE354" s="119"/>
      <c r="AF354" s="119"/>
      <c r="AG354" s="119"/>
      <c r="AH354" s="119"/>
      <c r="AI354" s="119"/>
      <c r="AJ354" s="119"/>
      <c r="AK354" s="119"/>
      <c r="AL354" s="119"/>
      <c r="AM354" s="119"/>
      <c r="AN354" s="119"/>
      <c r="AO354" s="119"/>
    </row>
    <row r="355" spans="1:41" ht="22.5" customHeight="1" x14ac:dyDescent="0.55000000000000004">
      <c r="A355" s="5"/>
      <c r="B355" s="52"/>
      <c r="C355" s="63"/>
      <c r="D355" s="64"/>
      <c r="E355" s="114"/>
      <c r="F355" s="114"/>
      <c r="G355" s="114"/>
      <c r="H355" s="114"/>
      <c r="I355" s="114"/>
      <c r="J355" s="113"/>
      <c r="K355" s="114"/>
      <c r="L355" s="101"/>
      <c r="M355" s="8"/>
      <c r="N355" s="87"/>
      <c r="O355" s="10"/>
      <c r="P355" s="10"/>
      <c r="Q355" s="11"/>
      <c r="R355" s="11" t="e">
        <f>VLOOKUP(Q355,[1]Sheet1!C$3:D$87,2,0)</f>
        <v>#N/A</v>
      </c>
      <c r="S355" s="134"/>
      <c r="Y355" s="50"/>
      <c r="Z355" s="50"/>
      <c r="AA355" s="50"/>
      <c r="AB355" s="50"/>
      <c r="AC355" s="50"/>
      <c r="AD355" s="118"/>
      <c r="AE355" s="119"/>
      <c r="AF355" s="119"/>
      <c r="AG355" s="119"/>
      <c r="AH355" s="119"/>
      <c r="AI355" s="119"/>
      <c r="AJ355" s="119"/>
      <c r="AK355" s="119"/>
      <c r="AL355" s="119"/>
      <c r="AM355" s="119"/>
      <c r="AN355" s="119"/>
      <c r="AO355" s="119"/>
    </row>
    <row r="356" spans="1:41" ht="22.5" customHeight="1" x14ac:dyDescent="0.55000000000000004">
      <c r="A356" s="5"/>
      <c r="B356" s="52"/>
      <c r="C356" s="63"/>
      <c r="D356" s="64"/>
      <c r="E356" s="114"/>
      <c r="F356" s="114"/>
      <c r="G356" s="114"/>
      <c r="H356" s="114"/>
      <c r="I356" s="114"/>
      <c r="J356" s="113"/>
      <c r="K356" s="114"/>
      <c r="L356" s="101"/>
      <c r="M356" s="8"/>
      <c r="N356" s="87"/>
      <c r="O356" s="10"/>
      <c r="P356" s="10"/>
      <c r="Q356" s="11"/>
      <c r="R356" s="11" t="e">
        <f>VLOOKUP(Q356,[1]Sheet1!C$3:D$87,2,0)</f>
        <v>#N/A</v>
      </c>
      <c r="S356" s="134"/>
      <c r="Y356" s="50"/>
      <c r="Z356" s="50"/>
      <c r="AA356" s="50"/>
      <c r="AB356" s="50"/>
      <c r="AC356" s="50"/>
      <c r="AD356" s="118"/>
      <c r="AE356" s="119"/>
      <c r="AF356" s="119"/>
      <c r="AG356" s="119"/>
      <c r="AH356" s="119"/>
      <c r="AI356" s="119"/>
      <c r="AJ356" s="119"/>
      <c r="AK356" s="119"/>
      <c r="AL356" s="119"/>
      <c r="AM356" s="119"/>
      <c r="AN356" s="119"/>
      <c r="AO356" s="119"/>
    </row>
    <row r="357" spans="1:41" ht="22.5" customHeight="1" x14ac:dyDescent="0.55000000000000004">
      <c r="A357" s="5"/>
      <c r="B357" s="52"/>
      <c r="C357" s="63"/>
      <c r="D357" s="64"/>
      <c r="E357" s="114"/>
      <c r="F357" s="114"/>
      <c r="G357" s="114"/>
      <c r="H357" s="114"/>
      <c r="I357" s="114"/>
      <c r="J357" s="113"/>
      <c r="K357" s="114"/>
      <c r="L357" s="101"/>
      <c r="M357" s="8"/>
      <c r="N357" s="87"/>
      <c r="O357" s="10"/>
      <c r="P357" s="10"/>
      <c r="Q357" s="11"/>
      <c r="R357" s="11" t="e">
        <f>VLOOKUP(Q357,[1]Sheet1!C$3:D$87,2,0)</f>
        <v>#N/A</v>
      </c>
      <c r="S357" s="134"/>
      <c r="Y357" s="50"/>
      <c r="Z357" s="50"/>
      <c r="AA357" s="50"/>
      <c r="AB357" s="50"/>
      <c r="AC357" s="50"/>
      <c r="AD357" s="118"/>
      <c r="AE357" s="119"/>
      <c r="AF357" s="119"/>
      <c r="AG357" s="119"/>
      <c r="AH357" s="119"/>
      <c r="AI357" s="119"/>
      <c r="AJ357" s="119"/>
      <c r="AK357" s="119"/>
      <c r="AL357" s="119"/>
      <c r="AM357" s="119"/>
      <c r="AN357" s="119"/>
      <c r="AO357" s="119"/>
    </row>
    <row r="358" spans="1:41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114"/>
      <c r="H358" s="114"/>
      <c r="I358" s="114"/>
      <c r="J358" s="64"/>
      <c r="K358" s="64"/>
      <c r="L358" s="101"/>
      <c r="M358" s="8"/>
      <c r="N358" s="87"/>
      <c r="O358" s="10"/>
      <c r="P358" s="10"/>
      <c r="Q358" s="11"/>
      <c r="R358" s="11" t="e">
        <f>VLOOKUP(Q358,[1]Sheet1!C$3:D$87,2,0)</f>
        <v>#N/A</v>
      </c>
      <c r="S358" s="134"/>
      <c r="Y358" s="92"/>
      <c r="Z358" s="92"/>
      <c r="AA358" s="92"/>
      <c r="AB358" s="92"/>
      <c r="AC358" s="92"/>
      <c r="AD358" s="93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</row>
    <row r="359" spans="1:41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4"/>
      <c r="J359" s="64"/>
      <c r="K359" s="64"/>
      <c r="L359" s="101"/>
      <c r="M359" s="8"/>
      <c r="N359" s="87"/>
      <c r="O359" s="10"/>
      <c r="P359" s="10"/>
      <c r="Q359" s="11"/>
      <c r="R359" s="11" t="e">
        <f>VLOOKUP(Q359,[1]Sheet1!C$3:D$87,2,0)</f>
        <v>#N/A</v>
      </c>
      <c r="S359" s="134"/>
      <c r="Y359" s="92"/>
      <c r="Z359" s="92"/>
      <c r="AA359" s="92"/>
      <c r="AB359" s="92"/>
      <c r="AC359" s="92"/>
      <c r="AD359" s="93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</row>
    <row r="360" spans="1:41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114"/>
      <c r="H360" s="114"/>
      <c r="I360" s="114"/>
      <c r="J360" s="64"/>
      <c r="K360" s="64"/>
      <c r="L360" s="101"/>
      <c r="M360" s="8"/>
      <c r="N360" s="87"/>
      <c r="O360" s="10"/>
      <c r="P360" s="10"/>
      <c r="Q360" s="11"/>
      <c r="R360" s="11" t="e">
        <f>VLOOKUP(Q360,[1]Sheet1!C$3:D$87,2,0)</f>
        <v>#N/A</v>
      </c>
      <c r="S360" s="134"/>
      <c r="Y360" s="92"/>
      <c r="Z360" s="92"/>
      <c r="AA360" s="92"/>
      <c r="AB360" s="92"/>
      <c r="AC360" s="92"/>
      <c r="AD360" s="93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</row>
    <row r="361" spans="1:41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114"/>
      <c r="H361" s="114"/>
      <c r="I361" s="114"/>
      <c r="J361" s="114"/>
      <c r="K361" s="64"/>
      <c r="L361" s="101"/>
      <c r="M361" s="8"/>
      <c r="N361" s="87"/>
      <c r="O361" s="10"/>
      <c r="P361" s="10"/>
      <c r="Q361" s="11"/>
      <c r="R361" s="11" t="e">
        <f>VLOOKUP(Q361,[1]Sheet1!C$3:D$87,2,0)</f>
        <v>#N/A</v>
      </c>
      <c r="S361" s="134"/>
      <c r="Y361" s="92"/>
      <c r="Z361" s="92"/>
      <c r="AA361" s="92"/>
      <c r="AB361" s="92"/>
      <c r="AC361" s="92"/>
      <c r="AD361" s="93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</row>
    <row r="362" spans="1:41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114"/>
      <c r="H362" s="64"/>
      <c r="I362" s="64"/>
      <c r="J362" s="66"/>
      <c r="K362" s="64"/>
      <c r="L362" s="101"/>
      <c r="M362" s="8"/>
      <c r="N362" s="87"/>
      <c r="O362" s="10"/>
      <c r="P362" s="10"/>
      <c r="Q362" s="11"/>
      <c r="R362" s="11" t="e">
        <f>VLOOKUP(Q362,[1]Sheet1!C$3:D$87,2,0)</f>
        <v>#N/A</v>
      </c>
      <c r="S362" s="134"/>
      <c r="Y362" s="92"/>
      <c r="Z362" s="92"/>
      <c r="AA362" s="92"/>
      <c r="AB362" s="92"/>
      <c r="AC362" s="92"/>
      <c r="AD362" s="93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</row>
    <row r="363" spans="1:41" ht="22.5" customHeight="1" x14ac:dyDescent="0.55000000000000004">
      <c r="A363" s="5"/>
      <c r="B363" s="52" t="s">
        <v>66</v>
      </c>
      <c r="C363" s="63"/>
      <c r="D363" s="64"/>
      <c r="E363" s="114"/>
      <c r="F363" s="64"/>
      <c r="G363" s="114"/>
      <c r="H363" s="64"/>
      <c r="I363" s="64"/>
      <c r="J363" s="66"/>
      <c r="K363" s="64"/>
      <c r="L363" s="101"/>
      <c r="M363" s="8"/>
      <c r="N363" s="87"/>
      <c r="O363" s="10"/>
      <c r="P363" s="10"/>
      <c r="Q363" s="11"/>
      <c r="R363" s="11" t="e">
        <f>VLOOKUP(Q363,[1]Sheet1!C$3:D$87,2,0)</f>
        <v>#N/A</v>
      </c>
      <c r="S363" s="134"/>
      <c r="Y363" s="92"/>
      <c r="Z363" s="92"/>
      <c r="AA363" s="92"/>
      <c r="AB363" s="92"/>
      <c r="AC363" s="92"/>
      <c r="AD363" s="93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</row>
    <row r="364" spans="1:41" ht="22.5" customHeight="1" x14ac:dyDescent="0.55000000000000004">
      <c r="A364" s="5"/>
      <c r="B364" s="52" t="s">
        <v>66</v>
      </c>
      <c r="C364" s="63"/>
      <c r="D364" s="64"/>
      <c r="E364" s="114"/>
      <c r="F364" s="64"/>
      <c r="G364" s="114"/>
      <c r="H364" s="64"/>
      <c r="I364" s="64"/>
      <c r="J364" s="66"/>
      <c r="K364" s="64"/>
      <c r="L364" s="101"/>
      <c r="M364" s="8"/>
      <c r="N364" s="87"/>
      <c r="O364" s="10"/>
      <c r="P364" s="10"/>
      <c r="Q364" s="11"/>
      <c r="R364" s="11" t="e">
        <f>VLOOKUP(Q364,[1]Sheet1!C$3:D$87,2,0)</f>
        <v>#N/A</v>
      </c>
      <c r="S364" s="134"/>
      <c r="Y364" s="92"/>
      <c r="Z364" s="92"/>
      <c r="AA364" s="92"/>
      <c r="AB364" s="92"/>
      <c r="AC364" s="92"/>
      <c r="AD364" s="93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</row>
    <row r="365" spans="1:41" ht="22.5" customHeight="1" x14ac:dyDescent="0.55000000000000004">
      <c r="A365" s="5"/>
      <c r="B365" s="52" t="s">
        <v>66</v>
      </c>
      <c r="C365" s="63"/>
      <c r="D365" s="64"/>
      <c r="E365" s="114"/>
      <c r="F365" s="64"/>
      <c r="G365" s="114"/>
      <c r="H365" s="64"/>
      <c r="I365" s="64"/>
      <c r="J365" s="66"/>
      <c r="K365" s="64"/>
      <c r="L365" s="101"/>
      <c r="M365" s="8"/>
      <c r="N365" s="87"/>
      <c r="O365" s="10"/>
      <c r="P365" s="10"/>
      <c r="Q365" s="11"/>
      <c r="R365" s="11" t="e">
        <f>VLOOKUP(Q365,[1]Sheet1!C$3:D$87,2,0)</f>
        <v>#N/A</v>
      </c>
      <c r="S365" s="134"/>
      <c r="Y365" s="92"/>
      <c r="Z365" s="92"/>
      <c r="AA365" s="92"/>
      <c r="AB365" s="92"/>
      <c r="AC365" s="92"/>
      <c r="AD365" s="93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</row>
    <row r="366" spans="1:41" ht="22.5" customHeight="1" x14ac:dyDescent="0.55000000000000004">
      <c r="A366" s="5"/>
      <c r="B366" s="52" t="s">
        <v>66</v>
      </c>
      <c r="C366" s="63"/>
      <c r="D366" s="64"/>
      <c r="E366" s="114"/>
      <c r="F366" s="64"/>
      <c r="G366" s="114"/>
      <c r="H366" s="64"/>
      <c r="I366" s="64"/>
      <c r="J366" s="66"/>
      <c r="K366" s="64"/>
      <c r="L366" s="101"/>
      <c r="M366" s="8"/>
      <c r="N366" s="87"/>
      <c r="O366" s="10"/>
      <c r="P366" s="10"/>
      <c r="Q366" s="11"/>
      <c r="R366" s="11" t="e">
        <f>VLOOKUP(Q366,[1]Sheet1!C$3:D$87,2,0)</f>
        <v>#N/A</v>
      </c>
      <c r="S366" s="134"/>
      <c r="Y366" s="92"/>
      <c r="Z366" s="92"/>
      <c r="AA366" s="92"/>
      <c r="AB366" s="92"/>
      <c r="AC366" s="92"/>
      <c r="AD366" s="93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</row>
    <row r="367" spans="1:41" ht="22.5" customHeight="1" x14ac:dyDescent="0.55000000000000004">
      <c r="A367" s="5"/>
      <c r="B367" s="52" t="s">
        <v>66</v>
      </c>
      <c r="C367" s="63"/>
      <c r="D367" s="64"/>
      <c r="E367" s="114"/>
      <c r="F367" s="64"/>
      <c r="G367" s="64"/>
      <c r="H367" s="66"/>
      <c r="I367" s="66"/>
      <c r="J367" s="66"/>
      <c r="K367" s="64"/>
      <c r="L367" s="101"/>
      <c r="M367" s="8"/>
      <c r="N367" s="87"/>
      <c r="O367" s="10"/>
      <c r="P367" s="10"/>
      <c r="Q367" s="11"/>
      <c r="R367" s="11" t="e">
        <f>VLOOKUP(Q367,[1]Sheet1!C$3:D$87,2,0)</f>
        <v>#N/A</v>
      </c>
      <c r="S367" s="134"/>
      <c r="Y367" s="92"/>
      <c r="Z367" s="92"/>
      <c r="AA367" s="92"/>
      <c r="AB367" s="92"/>
      <c r="AC367" s="92"/>
      <c r="AD367" s="93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</row>
    <row r="368" spans="1:41" ht="22.5" customHeight="1" x14ac:dyDescent="0.55000000000000004">
      <c r="A368" s="5"/>
      <c r="B368" s="52" t="s">
        <v>66</v>
      </c>
      <c r="C368" s="63"/>
      <c r="D368" s="64"/>
      <c r="E368" s="64"/>
      <c r="F368" s="64"/>
      <c r="G368" s="64"/>
      <c r="H368" s="66"/>
      <c r="I368" s="66"/>
      <c r="J368" s="66"/>
      <c r="K368" s="64"/>
      <c r="L368" s="101"/>
      <c r="M368" s="8"/>
      <c r="N368" s="87"/>
      <c r="O368" s="10"/>
      <c r="P368" s="10"/>
      <c r="Q368" s="11"/>
      <c r="R368" s="11" t="e">
        <f>VLOOKUP(Q368,[1]Sheet1!C$3:D$87,2,0)</f>
        <v>#N/A</v>
      </c>
      <c r="S368" s="134"/>
      <c r="Y368" s="92"/>
      <c r="Z368" s="92"/>
      <c r="AA368" s="92"/>
      <c r="AB368" s="92"/>
      <c r="AC368" s="92"/>
      <c r="AD368" s="93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</row>
    <row r="369" spans="1:41" ht="22.5" customHeight="1" x14ac:dyDescent="0.55000000000000004">
      <c r="A369" s="5"/>
      <c r="B369" s="52" t="s">
        <v>66</v>
      </c>
      <c r="C369" s="63"/>
      <c r="D369" s="64"/>
      <c r="E369" s="64"/>
      <c r="F369" s="64"/>
      <c r="G369" s="6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1" t="e">
        <f>VLOOKUP(Q369,[1]Sheet1!C$3:D$87,2,0)</f>
        <v>#N/A</v>
      </c>
      <c r="S369" s="134"/>
      <c r="Y369" s="92"/>
      <c r="Z369" s="92"/>
      <c r="AA369" s="92"/>
      <c r="AB369" s="92"/>
      <c r="AC369" s="92"/>
      <c r="AD369" s="93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</row>
    <row r="370" spans="1:41" ht="22.5" customHeight="1" x14ac:dyDescent="0.55000000000000004">
      <c r="A370" s="5"/>
      <c r="B370" s="52" t="s">
        <v>66</v>
      </c>
      <c r="C370" s="63"/>
      <c r="D370" s="64"/>
      <c r="E370" s="114"/>
      <c r="F370" s="114"/>
      <c r="G370" s="11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1" t="e">
        <f>VLOOKUP(Q370,[1]Sheet1!C$3:D$87,2,0)</f>
        <v>#N/A</v>
      </c>
      <c r="S370" s="134"/>
      <c r="Y370" s="92"/>
      <c r="Z370" s="92"/>
      <c r="AA370" s="92"/>
      <c r="AB370" s="92"/>
      <c r="AC370" s="92"/>
      <c r="AD370" s="93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</row>
    <row r="371" spans="1:41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1" t="e">
        <f>VLOOKUP(Q371,[1]Sheet1!C$3:D$87,2,0)</f>
        <v>#N/A</v>
      </c>
      <c r="S371" s="134"/>
      <c r="Y371" s="92"/>
      <c r="Z371" s="92"/>
      <c r="AA371" s="92"/>
      <c r="AB371" s="92"/>
      <c r="AC371" s="92"/>
      <c r="AD371" s="93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</row>
    <row r="372" spans="1:41" ht="22.5" customHeight="1" x14ac:dyDescent="0.55000000000000004">
      <c r="A372" s="5"/>
      <c r="B372" s="52" t="s">
        <v>66</v>
      </c>
      <c r="C372" s="63"/>
      <c r="D372" s="64"/>
      <c r="E372" s="64"/>
      <c r="F372" s="64"/>
      <c r="G372" s="6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1" t="e">
        <f>VLOOKUP(Q372,[1]Sheet1!C$3:D$87,2,0)</f>
        <v>#N/A</v>
      </c>
      <c r="S372" s="136"/>
      <c r="Y372" s="92"/>
      <c r="Z372" s="92"/>
      <c r="AA372" s="92"/>
      <c r="AB372" s="92"/>
      <c r="AC372" s="92"/>
      <c r="AD372" s="93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</row>
    <row r="373" spans="1:41" ht="22.5" customHeight="1" x14ac:dyDescent="0.55000000000000004">
      <c r="A373" s="5"/>
      <c r="B373" s="52" t="s">
        <v>66</v>
      </c>
      <c r="C373" s="63"/>
      <c r="D373" s="64"/>
      <c r="E373" s="11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1" t="e">
        <f>VLOOKUP(Q373,[1]Sheet1!C$3:D$87,2,0)</f>
        <v>#N/A</v>
      </c>
      <c r="S373" s="136"/>
      <c r="Y373" s="92"/>
      <c r="Z373" s="92"/>
      <c r="AA373" s="92"/>
      <c r="AB373" s="92"/>
      <c r="AC373" s="92"/>
      <c r="AD373" s="93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</row>
    <row r="374" spans="1:41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1" t="e">
        <f>VLOOKUP(Q374,[1]Sheet1!C$3:D$87,2,0)</f>
        <v>#N/A</v>
      </c>
      <c r="S374" s="136"/>
      <c r="Y374" s="92"/>
      <c r="Z374" s="92"/>
      <c r="AA374" s="92"/>
      <c r="AB374" s="92"/>
      <c r="AC374" s="92"/>
      <c r="AD374" s="93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</row>
    <row r="375" spans="1:41" ht="22.5" customHeight="1" x14ac:dyDescent="0.55000000000000004">
      <c r="A375" s="5"/>
      <c r="B375" s="52" t="s">
        <v>66</v>
      </c>
      <c r="C375" s="63"/>
      <c r="D375" s="64"/>
      <c r="E375" s="64"/>
      <c r="F375" s="64"/>
      <c r="G375" s="6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1" t="e">
        <f>VLOOKUP(Q375,[1]Sheet1!C$3:D$87,2,0)</f>
        <v>#N/A</v>
      </c>
      <c r="S375" s="136"/>
      <c r="Y375" s="92"/>
      <c r="Z375" s="92"/>
      <c r="AA375" s="92"/>
      <c r="AB375" s="92"/>
      <c r="AC375" s="92"/>
      <c r="AD375" s="93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</row>
    <row r="376" spans="1:41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1" t="e">
        <f>VLOOKUP(Q376,[1]Sheet1!C$3:D$87,2,0)</f>
        <v>#N/A</v>
      </c>
      <c r="S376" s="136"/>
      <c r="Y376" s="92"/>
      <c r="Z376" s="92"/>
      <c r="AA376" s="92"/>
      <c r="AB376" s="92"/>
      <c r="AC376" s="92"/>
      <c r="AD376" s="93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</row>
    <row r="377" spans="1:41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1" t="e">
        <f>VLOOKUP(Q377,[1]Sheet1!C$3:D$87,2,0)</f>
        <v>#N/A</v>
      </c>
      <c r="S377" s="136"/>
      <c r="Y377" s="92"/>
      <c r="Z377" s="92"/>
      <c r="AA377" s="92"/>
      <c r="AB377" s="92"/>
      <c r="AC377" s="92"/>
      <c r="AD377" s="93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</row>
    <row r="378" spans="1:41" ht="22.5" customHeight="1" x14ac:dyDescent="0.55000000000000004">
      <c r="A378" s="5"/>
      <c r="B378" s="52" t="s">
        <v>66</v>
      </c>
      <c r="C378" s="63"/>
      <c r="D378" s="64"/>
      <c r="E378" s="114"/>
      <c r="F378" s="64"/>
      <c r="G378" s="114"/>
      <c r="H378" s="64"/>
      <c r="I378" s="64"/>
      <c r="J378" s="66"/>
      <c r="K378" s="64"/>
      <c r="L378" s="101"/>
      <c r="M378" s="8"/>
      <c r="N378" s="87"/>
      <c r="O378" s="10"/>
      <c r="P378" s="10"/>
      <c r="Q378" s="11"/>
      <c r="R378" s="11" t="e">
        <f>VLOOKUP(Q378,[1]Sheet1!C$3:D$87,2,0)</f>
        <v>#N/A</v>
      </c>
      <c r="S378" s="134"/>
      <c r="Y378" s="92"/>
      <c r="Z378" s="92"/>
      <c r="AA378" s="92"/>
      <c r="AB378" s="92"/>
      <c r="AC378" s="92"/>
      <c r="AD378" s="93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</row>
    <row r="379" spans="1:41" ht="22.5" customHeight="1" x14ac:dyDescent="0.55000000000000004">
      <c r="A379" s="5"/>
      <c r="B379" s="52" t="s">
        <v>66</v>
      </c>
      <c r="C379" s="63"/>
      <c r="D379" s="64"/>
      <c r="E379" s="114"/>
      <c r="F379" s="64"/>
      <c r="G379" s="114"/>
      <c r="H379" s="64"/>
      <c r="I379" s="64"/>
      <c r="J379" s="66"/>
      <c r="K379" s="64"/>
      <c r="L379" s="101"/>
      <c r="M379" s="8"/>
      <c r="N379" s="87"/>
      <c r="O379" s="10"/>
      <c r="P379" s="10"/>
      <c r="Q379" s="11"/>
      <c r="R379" s="11" t="e">
        <f>VLOOKUP(Q379,[1]Sheet1!C$3:D$87,2,0)</f>
        <v>#N/A</v>
      </c>
      <c r="S379" s="134"/>
      <c r="Y379" s="92"/>
      <c r="Z379" s="92"/>
      <c r="AA379" s="92"/>
      <c r="AB379" s="92"/>
      <c r="AC379" s="92"/>
      <c r="AD379" s="93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</row>
    <row r="380" spans="1:41" ht="22.5" customHeight="1" x14ac:dyDescent="0.55000000000000004">
      <c r="A380" s="5"/>
      <c r="B380" s="52" t="s">
        <v>66</v>
      </c>
      <c r="C380" s="63"/>
      <c r="D380" s="64"/>
      <c r="E380" s="114"/>
      <c r="F380" s="64"/>
      <c r="G380" s="114"/>
      <c r="H380" s="64"/>
      <c r="I380" s="64"/>
      <c r="J380" s="66"/>
      <c r="K380" s="64"/>
      <c r="L380" s="101"/>
      <c r="M380" s="8"/>
      <c r="N380" s="87"/>
      <c r="O380" s="10"/>
      <c r="P380" s="10"/>
      <c r="Q380" s="11"/>
      <c r="R380" s="11" t="e">
        <f>VLOOKUP(Q380,[1]Sheet1!C$3:D$87,2,0)</f>
        <v>#N/A</v>
      </c>
      <c r="S380" s="134"/>
      <c r="Y380" s="92"/>
      <c r="Z380" s="92"/>
      <c r="AA380" s="92"/>
      <c r="AB380" s="92"/>
      <c r="AC380" s="92"/>
      <c r="AD380" s="93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</row>
    <row r="381" spans="1:41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1" t="e">
        <f>VLOOKUP(Q381,[1]Sheet1!C$3:D$87,2,0)</f>
        <v>#N/A</v>
      </c>
      <c r="S381" s="136"/>
      <c r="Y381" s="92"/>
      <c r="Z381" s="92"/>
      <c r="AA381" s="92"/>
      <c r="AB381" s="92"/>
      <c r="AC381" s="92"/>
      <c r="AD381" s="93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</row>
    <row r="382" spans="1:41" ht="22.5" customHeight="1" x14ac:dyDescent="0.55000000000000004">
      <c r="A382" s="5"/>
      <c r="B382" s="52" t="s">
        <v>66</v>
      </c>
      <c r="C382" s="63"/>
      <c r="D382" s="64"/>
      <c r="E382" s="6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1" t="e">
        <f>VLOOKUP(Q382,[1]Sheet1!C$3:D$87,2,0)</f>
        <v>#N/A</v>
      </c>
      <c r="S382" s="136"/>
      <c r="Y382" s="92"/>
      <c r="Z382" s="92"/>
      <c r="AA382" s="92"/>
      <c r="AB382" s="92"/>
      <c r="AC382" s="92"/>
      <c r="AD382" s="93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</row>
    <row r="383" spans="1:41" ht="22.5" customHeight="1" x14ac:dyDescent="0.55000000000000004">
      <c r="A383" s="5"/>
      <c r="B383" s="52" t="s">
        <v>66</v>
      </c>
      <c r="C383" s="63"/>
      <c r="D383" s="64"/>
      <c r="E383" s="64"/>
      <c r="F383" s="64"/>
      <c r="G383" s="6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1" t="e">
        <f>VLOOKUP(Q383,[1]Sheet1!C$3:D$87,2,0)</f>
        <v>#N/A</v>
      </c>
      <c r="S383" s="136"/>
      <c r="Y383" s="92"/>
      <c r="Z383" s="92"/>
      <c r="AA383" s="92"/>
      <c r="AB383" s="92"/>
      <c r="AC383" s="92"/>
      <c r="AD383" s="93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</row>
    <row r="384" spans="1:41" ht="22.5" customHeight="1" x14ac:dyDescent="0.55000000000000004">
      <c r="A384" s="5"/>
      <c r="B384" s="52" t="s">
        <v>66</v>
      </c>
      <c r="C384" s="63"/>
      <c r="D384" s="64"/>
      <c r="E384" s="114"/>
      <c r="F384" s="114"/>
      <c r="G384" s="11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1" t="e">
        <f>VLOOKUP(Q384,[1]Sheet1!C$3:D$87,2,0)</f>
        <v>#N/A</v>
      </c>
      <c r="S384" s="136"/>
      <c r="Y384" s="92"/>
      <c r="Z384" s="92"/>
      <c r="AA384" s="92"/>
      <c r="AB384" s="92"/>
      <c r="AC384" s="92"/>
      <c r="AD384" s="93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1:41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1" t="e">
        <f>VLOOKUP(Q385,[1]Sheet1!C$3:D$87,2,0)</f>
        <v>#N/A</v>
      </c>
      <c r="S385" s="136"/>
      <c r="Y385" s="92"/>
      <c r="Z385" s="92"/>
      <c r="AA385" s="92"/>
      <c r="AB385" s="92"/>
      <c r="AC385" s="92"/>
      <c r="AD385" s="93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</row>
    <row r="386" spans="1:41" ht="22.5" customHeight="1" x14ac:dyDescent="0.55000000000000004">
      <c r="A386" s="5"/>
      <c r="B386" s="52" t="s">
        <v>66</v>
      </c>
      <c r="C386" s="63"/>
      <c r="D386" s="115"/>
      <c r="E386" s="64"/>
      <c r="F386" s="64"/>
      <c r="G386" s="6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1" t="e">
        <f>VLOOKUP(Q386,[1]Sheet1!C$3:D$87,2,0)</f>
        <v>#N/A</v>
      </c>
      <c r="S386" s="136"/>
      <c r="Y386" s="92"/>
      <c r="Z386" s="92"/>
      <c r="AA386" s="92"/>
      <c r="AB386" s="92"/>
      <c r="AC386" s="92"/>
      <c r="AD386" s="93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</row>
    <row r="387" spans="1:41" ht="22.5" customHeight="1" x14ac:dyDescent="0.55000000000000004">
      <c r="A387" s="5"/>
      <c r="B387" s="52" t="s">
        <v>66</v>
      </c>
      <c r="C387" s="63"/>
      <c r="D387" s="64"/>
      <c r="E387" s="11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1" t="e">
        <f>VLOOKUP(Q387,[1]Sheet1!C$3:D$87,2,0)</f>
        <v>#N/A</v>
      </c>
      <c r="S387" s="136"/>
      <c r="Y387" s="92"/>
      <c r="Z387" s="92"/>
      <c r="AA387" s="92"/>
      <c r="AB387" s="92"/>
      <c r="AC387" s="92"/>
      <c r="AD387" s="93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</row>
    <row r="388" spans="1:41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1" t="e">
        <f>VLOOKUP(Q388,[1]Sheet1!C$3:D$87,2,0)</f>
        <v>#N/A</v>
      </c>
      <c r="S388" s="136"/>
      <c r="Y388" s="92"/>
      <c r="Z388" s="92"/>
      <c r="AA388" s="92"/>
      <c r="AB388" s="92"/>
      <c r="AC388" s="92"/>
      <c r="AD388" s="93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</row>
    <row r="389" spans="1:41" ht="22.5" customHeight="1" x14ac:dyDescent="0.55000000000000004">
      <c r="A389" s="5"/>
      <c r="B389" s="52" t="s">
        <v>66</v>
      </c>
      <c r="C389" s="63"/>
      <c r="D389" s="64"/>
      <c r="E389" s="64"/>
      <c r="F389" s="64"/>
      <c r="G389" s="6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1" t="e">
        <f>VLOOKUP(Q389,[1]Sheet1!C$3:D$87,2,0)</f>
        <v>#N/A</v>
      </c>
      <c r="S389" s="136"/>
      <c r="Y389" s="92"/>
      <c r="Z389" s="92"/>
      <c r="AA389" s="92"/>
      <c r="AB389" s="92"/>
      <c r="AC389" s="92"/>
      <c r="AD389" s="93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1:41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1" t="e">
        <f>VLOOKUP(Q390,[1]Sheet1!C$3:D$87,2,0)</f>
        <v>#N/A</v>
      </c>
      <c r="S390" s="136"/>
      <c r="Y390" s="92"/>
      <c r="Z390" s="92"/>
      <c r="AA390" s="92"/>
      <c r="AB390" s="92"/>
      <c r="AC390" s="92"/>
      <c r="AD390" s="93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1:41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1" t="e">
        <f>VLOOKUP(Q391,[1]Sheet1!C$3:D$87,2,0)</f>
        <v>#N/A</v>
      </c>
      <c r="S391" s="136"/>
      <c r="Y391" s="92"/>
      <c r="Z391" s="92"/>
      <c r="AA391" s="92"/>
      <c r="AB391" s="92"/>
      <c r="AC391" s="92"/>
      <c r="AD391" s="93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</row>
    <row r="392" spans="1:41" ht="22.5" customHeight="1" x14ac:dyDescent="0.55000000000000004">
      <c r="A392" s="5"/>
      <c r="B392" s="52" t="s">
        <v>66</v>
      </c>
      <c r="C392" s="63"/>
      <c r="D392" s="64"/>
      <c r="E392" s="114"/>
      <c r="F392" s="64"/>
      <c r="G392" s="114"/>
      <c r="H392" s="64"/>
      <c r="I392" s="64"/>
      <c r="J392" s="66"/>
      <c r="K392" s="64"/>
      <c r="L392" s="101"/>
      <c r="M392" s="8"/>
      <c r="N392" s="87"/>
      <c r="O392" s="10"/>
      <c r="P392" s="10"/>
      <c r="Q392" s="91"/>
      <c r="R392" s="11" t="e">
        <f>VLOOKUP(Q392,[1]Sheet1!C$3:D$87,2,0)</f>
        <v>#N/A</v>
      </c>
      <c r="S392" s="134"/>
      <c r="Y392" s="92"/>
      <c r="Z392" s="92"/>
      <c r="AA392" s="92"/>
      <c r="AB392" s="92"/>
      <c r="AC392" s="92"/>
      <c r="AD392" s="93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</row>
    <row r="393" spans="1:41" ht="22.5" customHeight="1" x14ac:dyDescent="0.55000000000000004">
      <c r="A393" s="5"/>
      <c r="B393" s="52" t="s">
        <v>66</v>
      </c>
      <c r="C393" s="63"/>
      <c r="D393" s="64"/>
      <c r="E393" s="114"/>
      <c r="F393" s="64"/>
      <c r="G393" s="114"/>
      <c r="H393" s="64"/>
      <c r="I393" s="64"/>
      <c r="J393" s="66"/>
      <c r="K393" s="64"/>
      <c r="L393" s="101"/>
      <c r="M393" s="8"/>
      <c r="N393" s="87"/>
      <c r="O393" s="10"/>
      <c r="P393" s="10"/>
      <c r="Q393" s="91"/>
      <c r="R393" s="11" t="e">
        <f>VLOOKUP(Q393,[1]Sheet1!C$3:D$87,2,0)</f>
        <v>#N/A</v>
      </c>
      <c r="S393" s="134"/>
      <c r="Y393" s="92"/>
      <c r="Z393" s="92"/>
      <c r="AA393" s="92"/>
      <c r="AB393" s="92"/>
      <c r="AC393" s="92"/>
      <c r="AD393" s="93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</row>
    <row r="394" spans="1:41" ht="22.5" customHeight="1" x14ac:dyDescent="0.55000000000000004">
      <c r="A394" s="5"/>
      <c r="B394" s="52" t="s">
        <v>66</v>
      </c>
      <c r="C394" s="63"/>
      <c r="D394" s="64"/>
      <c r="E394" s="114"/>
      <c r="F394" s="64"/>
      <c r="G394" s="114"/>
      <c r="H394" s="64"/>
      <c r="I394" s="64"/>
      <c r="J394" s="66"/>
      <c r="K394" s="64"/>
      <c r="L394" s="101"/>
      <c r="M394" s="8"/>
      <c r="N394" s="87"/>
      <c r="O394" s="10"/>
      <c r="P394" s="10"/>
      <c r="Q394" s="91"/>
      <c r="R394" s="11" t="e">
        <f>VLOOKUP(Q394,[1]Sheet1!C$3:D$87,2,0)</f>
        <v>#N/A</v>
      </c>
      <c r="S394" s="134"/>
      <c r="Y394" s="92"/>
      <c r="Z394" s="92"/>
      <c r="AA394" s="92"/>
      <c r="AB394" s="92"/>
      <c r="AC394" s="92"/>
      <c r="AD394" s="93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</row>
    <row r="395" spans="1:41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1" t="e">
        <f>VLOOKUP(Q395,[1]Sheet1!C$3:D$87,2,0)</f>
        <v>#N/A</v>
      </c>
      <c r="S395" s="136"/>
      <c r="Y395" s="92"/>
      <c r="Z395" s="92"/>
      <c r="AA395" s="92"/>
      <c r="AB395" s="92"/>
      <c r="AC395" s="92"/>
      <c r="AD395" s="93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1:41" ht="22.5" customHeight="1" x14ac:dyDescent="0.55000000000000004">
      <c r="A396" s="5"/>
      <c r="B396" s="52" t="s">
        <v>66</v>
      </c>
      <c r="C396" s="63"/>
      <c r="D396" s="64"/>
      <c r="E396" s="6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1" t="e">
        <f>VLOOKUP(Q396,[1]Sheet1!C$3:D$87,2,0)</f>
        <v>#N/A</v>
      </c>
      <c r="S396" s="136"/>
      <c r="Y396" s="92"/>
      <c r="Z396" s="92"/>
      <c r="AA396" s="92"/>
      <c r="AB396" s="92"/>
      <c r="AC396" s="92"/>
      <c r="AD396" s="93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</row>
    <row r="397" spans="1:41" ht="22.5" customHeight="1" x14ac:dyDescent="0.55000000000000004">
      <c r="A397" s="5"/>
      <c r="B397" s="52" t="s">
        <v>66</v>
      </c>
      <c r="C397" s="63"/>
      <c r="D397" s="64"/>
      <c r="E397" s="64"/>
      <c r="F397" s="64"/>
      <c r="G397" s="6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1" t="e">
        <f>VLOOKUP(Q397,[1]Sheet1!C$3:D$87,2,0)</f>
        <v>#N/A</v>
      </c>
      <c r="S397" s="136"/>
      <c r="Y397" s="92"/>
      <c r="Z397" s="92"/>
      <c r="AA397" s="92"/>
      <c r="AB397" s="92"/>
      <c r="AC397" s="92"/>
      <c r="AD397" s="93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</row>
    <row r="398" spans="1:41" ht="22.5" customHeight="1" x14ac:dyDescent="0.55000000000000004">
      <c r="A398" s="5"/>
      <c r="B398" s="52" t="s">
        <v>66</v>
      </c>
      <c r="C398" s="63"/>
      <c r="D398" s="64"/>
      <c r="E398" s="114"/>
      <c r="F398" s="114"/>
      <c r="G398" s="11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1" t="e">
        <f>VLOOKUP(Q398,[1]Sheet1!C$3:D$87,2,0)</f>
        <v>#N/A</v>
      </c>
      <c r="S398" s="136"/>
      <c r="Y398" s="92"/>
      <c r="Z398" s="92"/>
      <c r="AA398" s="92"/>
      <c r="AB398" s="92"/>
      <c r="AC398" s="92"/>
      <c r="AD398" s="93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</row>
    <row r="399" spans="1:41" ht="22.5" customHeight="1" x14ac:dyDescent="0.55000000000000004">
      <c r="A399" s="5"/>
      <c r="B399" s="52" t="s">
        <v>66</v>
      </c>
      <c r="C399" s="63"/>
      <c r="D399" s="64"/>
      <c r="E399" s="114"/>
      <c r="F399" s="114"/>
      <c r="G399" s="11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1" t="e">
        <f>VLOOKUP(Q399,[1]Sheet1!C$3:D$87,2,0)</f>
        <v>#N/A</v>
      </c>
      <c r="S399" s="136"/>
      <c r="Y399" s="92"/>
      <c r="Z399" s="92"/>
      <c r="AA399" s="92"/>
      <c r="AB399" s="92"/>
      <c r="AC399" s="92"/>
      <c r="AD399" s="93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</row>
    <row r="400" spans="1:41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11" t="e">
        <f>VLOOKUP(Q400,[1]Sheet1!C$3:D$87,2,0)</f>
        <v>#N/A</v>
      </c>
      <c r="S400" s="136"/>
      <c r="Y400" s="92"/>
      <c r="Z400" s="92"/>
      <c r="AA400" s="92"/>
      <c r="AB400" s="92"/>
      <c r="AC400" s="92"/>
      <c r="AD400" s="93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</row>
    <row r="401" spans="1:41" ht="22.5" customHeight="1" x14ac:dyDescent="0.55000000000000004">
      <c r="A401" s="5"/>
      <c r="B401" s="52" t="s">
        <v>66</v>
      </c>
      <c r="C401" s="63"/>
      <c r="D401" s="64"/>
      <c r="E401" s="114"/>
      <c r="F401" s="114"/>
      <c r="G401" s="114"/>
      <c r="H401" s="64"/>
      <c r="I401" s="66"/>
      <c r="J401" s="66"/>
      <c r="K401" s="64"/>
      <c r="L401" s="101"/>
      <c r="M401" s="8"/>
      <c r="N401" s="87"/>
      <c r="O401" s="10"/>
      <c r="P401" s="10"/>
      <c r="Q401" s="11"/>
      <c r="R401" s="11" t="e">
        <f>VLOOKUP(Q401,[1]Sheet1!C$3:D$87,2,0)</f>
        <v>#N/A</v>
      </c>
      <c r="S401" s="136"/>
      <c r="Y401" s="92"/>
      <c r="Z401" s="92"/>
      <c r="AA401" s="92"/>
      <c r="AB401" s="92"/>
      <c r="AC401" s="92"/>
      <c r="AD401" s="93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</row>
    <row r="402" spans="1:41" ht="22.5" customHeight="1" x14ac:dyDescent="0.55000000000000004">
      <c r="A402" s="5"/>
      <c r="B402" s="52" t="s">
        <v>66</v>
      </c>
      <c r="C402" s="63"/>
      <c r="D402" s="64"/>
      <c r="E402" s="114"/>
      <c r="F402" s="114"/>
      <c r="G402" s="114"/>
      <c r="H402" s="64"/>
      <c r="I402" s="66"/>
      <c r="J402" s="66"/>
      <c r="K402" s="64"/>
      <c r="L402" s="101"/>
      <c r="M402" s="8"/>
      <c r="N402" s="87"/>
      <c r="O402" s="10"/>
      <c r="P402" s="10"/>
      <c r="Q402" s="11"/>
      <c r="R402" s="11" t="e">
        <f>VLOOKUP(Q402,[1]Sheet1!C$3:D$87,2,0)</f>
        <v>#N/A</v>
      </c>
      <c r="S402" s="136"/>
      <c r="Y402" s="92"/>
      <c r="Z402" s="92"/>
      <c r="AA402" s="92"/>
      <c r="AB402" s="92"/>
      <c r="AC402" s="92"/>
      <c r="AD402" s="93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</row>
    <row r="403" spans="1:41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4"/>
      <c r="I403" s="66"/>
      <c r="J403" s="66"/>
      <c r="K403" s="64"/>
      <c r="L403" s="101"/>
      <c r="M403" s="8"/>
      <c r="N403" s="87"/>
      <c r="O403" s="10"/>
      <c r="P403" s="10"/>
      <c r="Q403" s="11"/>
      <c r="R403" s="11" t="e">
        <f>VLOOKUP(Q403,[1]Sheet1!C$3:D$87,2,0)</f>
        <v>#N/A</v>
      </c>
      <c r="S403" s="136"/>
      <c r="Y403" s="92"/>
      <c r="Z403" s="92"/>
      <c r="AA403" s="92"/>
      <c r="AB403" s="92"/>
      <c r="AC403" s="92"/>
      <c r="AD403" s="93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</row>
    <row r="404" spans="1:41" ht="22.5" customHeight="1" x14ac:dyDescent="0.55000000000000004">
      <c r="A404" s="5"/>
      <c r="B404" s="52" t="s">
        <v>66</v>
      </c>
      <c r="C404" s="63"/>
      <c r="D404" s="64"/>
      <c r="E404" s="114"/>
      <c r="F404" s="114"/>
      <c r="G404" s="114"/>
      <c r="H404" s="64"/>
      <c r="I404" s="66"/>
      <c r="J404" s="66"/>
      <c r="K404" s="64"/>
      <c r="L404" s="101"/>
      <c r="M404" s="8"/>
      <c r="N404" s="87"/>
      <c r="O404" s="10"/>
      <c r="P404" s="10"/>
      <c r="Q404" s="11"/>
      <c r="R404" s="11" t="e">
        <f>VLOOKUP(Q404,[1]Sheet1!C$3:D$87,2,0)</f>
        <v>#N/A</v>
      </c>
      <c r="S404" s="136"/>
      <c r="Y404" s="92"/>
      <c r="Z404" s="92"/>
      <c r="AA404" s="92"/>
      <c r="AB404" s="92"/>
      <c r="AC404" s="92"/>
      <c r="AD404" s="93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</row>
    <row r="405" spans="1:41" ht="22.5" customHeight="1" x14ac:dyDescent="0.55000000000000004">
      <c r="A405" s="5"/>
      <c r="B405" s="52" t="s">
        <v>66</v>
      </c>
      <c r="C405" s="63"/>
      <c r="D405" s="64"/>
      <c r="E405" s="114"/>
      <c r="F405" s="114"/>
      <c r="G405" s="114"/>
      <c r="H405" s="64"/>
      <c r="I405" s="66"/>
      <c r="J405" s="66"/>
      <c r="K405" s="64"/>
      <c r="L405" s="101"/>
      <c r="M405" s="8"/>
      <c r="N405" s="87"/>
      <c r="O405" s="10"/>
      <c r="P405" s="10"/>
      <c r="Q405" s="11"/>
      <c r="R405" s="11" t="e">
        <f>VLOOKUP(Q405,[1]Sheet1!C$3:D$87,2,0)</f>
        <v>#N/A</v>
      </c>
      <c r="S405" s="134"/>
      <c r="Y405" s="92"/>
      <c r="Z405" s="92"/>
      <c r="AA405" s="92"/>
      <c r="AB405" s="92"/>
      <c r="AC405" s="92"/>
      <c r="AD405" s="93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</row>
    <row r="406" spans="1:41" ht="22.5" customHeight="1" x14ac:dyDescent="0.55000000000000004">
      <c r="A406" s="5"/>
      <c r="B406" s="52" t="s">
        <v>66</v>
      </c>
      <c r="C406" s="63"/>
      <c r="D406" s="64"/>
      <c r="E406" s="114"/>
      <c r="F406" s="64"/>
      <c r="G406" s="114"/>
      <c r="H406" s="64"/>
      <c r="I406" s="64"/>
      <c r="J406" s="66"/>
      <c r="K406" s="64"/>
      <c r="L406" s="101"/>
      <c r="M406" s="8"/>
      <c r="N406" s="87"/>
      <c r="O406" s="10"/>
      <c r="P406" s="10"/>
      <c r="Q406" s="11"/>
      <c r="R406" s="11" t="e">
        <f>VLOOKUP(Q406,[1]Sheet1!C$3:D$87,2,0)</f>
        <v>#N/A</v>
      </c>
      <c r="S406" s="134"/>
      <c r="Y406" s="92"/>
      <c r="Z406" s="92"/>
      <c r="AA406" s="92"/>
      <c r="AB406" s="92"/>
      <c r="AC406" s="92"/>
      <c r="AD406" s="93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</row>
    <row r="407" spans="1:41" ht="22.5" customHeight="1" x14ac:dyDescent="0.55000000000000004">
      <c r="A407" s="5"/>
      <c r="B407" s="52" t="s">
        <v>66</v>
      </c>
      <c r="C407" s="63"/>
      <c r="D407" s="64"/>
      <c r="E407" s="114"/>
      <c r="F407" s="64"/>
      <c r="G407" s="114"/>
      <c r="H407" s="64"/>
      <c r="I407" s="64"/>
      <c r="J407" s="66"/>
      <c r="K407" s="64"/>
      <c r="L407" s="101"/>
      <c r="M407" s="8"/>
      <c r="N407" s="87"/>
      <c r="O407" s="10"/>
      <c r="P407" s="10"/>
      <c r="Q407" s="11"/>
      <c r="R407" s="11" t="e">
        <f>VLOOKUP(Q407,[1]Sheet1!C$3:D$87,2,0)</f>
        <v>#N/A</v>
      </c>
      <c r="S407" s="134"/>
      <c r="Y407" s="92"/>
      <c r="Z407" s="92"/>
      <c r="AA407" s="92"/>
      <c r="AB407" s="92"/>
      <c r="AC407" s="92"/>
      <c r="AD407" s="93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</row>
    <row r="408" spans="1:41" ht="22.5" customHeight="1" x14ac:dyDescent="0.55000000000000004">
      <c r="A408" s="5"/>
      <c r="B408" s="52" t="s">
        <v>66</v>
      </c>
      <c r="C408" s="63"/>
      <c r="D408" s="64"/>
      <c r="E408" s="114"/>
      <c r="F408" s="64"/>
      <c r="G408" s="114"/>
      <c r="H408" s="64"/>
      <c r="I408" s="64"/>
      <c r="J408" s="66"/>
      <c r="K408" s="64"/>
      <c r="L408" s="101"/>
      <c r="M408" s="8"/>
      <c r="N408" s="87"/>
      <c r="O408" s="10"/>
      <c r="P408" s="10"/>
      <c r="Q408" s="11"/>
      <c r="R408" s="11" t="e">
        <f>VLOOKUP(Q408,[1]Sheet1!C$3:D$87,2,0)</f>
        <v>#N/A</v>
      </c>
      <c r="S408" s="134"/>
      <c r="Y408" s="92"/>
      <c r="Z408" s="92"/>
      <c r="AA408" s="92"/>
      <c r="AB408" s="92"/>
      <c r="AC408" s="92"/>
      <c r="AD408" s="93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</row>
    <row r="409" spans="1:41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1" t="e">
        <f>VLOOKUP(Q409,[1]Sheet1!C$3:D$87,2,0)</f>
        <v>#N/A</v>
      </c>
      <c r="S409" s="134"/>
      <c r="Y409" s="92"/>
      <c r="Z409" s="92"/>
      <c r="AA409" s="92"/>
      <c r="AB409" s="92"/>
      <c r="AC409" s="92"/>
      <c r="AD409" s="93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</row>
    <row r="410" spans="1:41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1" t="e">
        <f>VLOOKUP(Q410,[1]Sheet1!C$3:D$87,2,0)</f>
        <v>#N/A</v>
      </c>
      <c r="S410" s="134"/>
      <c r="Y410" s="92"/>
      <c r="Z410" s="92"/>
      <c r="AA410" s="92"/>
      <c r="AB410" s="92"/>
      <c r="AC410" s="92"/>
      <c r="AD410" s="93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</row>
    <row r="411" spans="1:41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1" t="e">
        <f>VLOOKUP(Q411,[1]Sheet1!C$3:D$87,2,0)</f>
        <v>#N/A</v>
      </c>
      <c r="S411" s="134"/>
      <c r="Y411" s="92"/>
      <c r="Z411" s="92"/>
      <c r="AA411" s="92"/>
      <c r="AB411" s="92"/>
      <c r="AC411" s="92"/>
      <c r="AD411" s="93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</row>
    <row r="412" spans="1:41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1" t="e">
        <f>VLOOKUP(Q412,[1]Sheet1!C$3:D$87,2,0)</f>
        <v>#N/A</v>
      </c>
      <c r="S412" s="136"/>
      <c r="Y412" s="92"/>
      <c r="Z412" s="92"/>
      <c r="AA412" s="92"/>
      <c r="AB412" s="92"/>
      <c r="AC412" s="92"/>
      <c r="AD412" s="93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</row>
    <row r="413" spans="1:41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1" t="e">
        <f>VLOOKUP(Q413,[1]Sheet1!C$3:D$87,2,0)</f>
        <v>#N/A</v>
      </c>
      <c r="S413" s="136"/>
      <c r="Y413" s="92"/>
      <c r="Z413" s="92"/>
      <c r="AA413" s="92"/>
      <c r="AB413" s="92"/>
      <c r="AC413" s="92"/>
      <c r="AD413" s="93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</row>
    <row r="414" spans="1:41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1" t="e">
        <f>VLOOKUP(Q414,[1]Sheet1!C$3:D$87,2,0)</f>
        <v>#N/A</v>
      </c>
      <c r="S414" s="136"/>
      <c r="Y414" s="92"/>
      <c r="Z414" s="92"/>
      <c r="AA414" s="92"/>
      <c r="AB414" s="92"/>
      <c r="AC414" s="92"/>
      <c r="AD414" s="93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</row>
    <row r="415" spans="1:41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1" t="e">
        <f>VLOOKUP(Q415,[1]Sheet1!C$3:D$87,2,0)</f>
        <v>#N/A</v>
      </c>
      <c r="S415" s="136"/>
      <c r="Y415" s="92"/>
      <c r="Z415" s="92"/>
      <c r="AA415" s="92"/>
      <c r="AB415" s="92"/>
      <c r="AC415" s="92"/>
      <c r="AD415" s="93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</row>
    <row r="416" spans="1:41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1" t="e">
        <f>VLOOKUP(Q416,[1]Sheet1!C$3:D$87,2,0)</f>
        <v>#N/A</v>
      </c>
      <c r="S416" s="136"/>
      <c r="Y416" s="92"/>
      <c r="Z416" s="92"/>
      <c r="AA416" s="92"/>
      <c r="AB416" s="92"/>
      <c r="AC416" s="92"/>
      <c r="AD416" s="93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</row>
    <row r="417" spans="1:41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11" t="e">
        <f>VLOOKUP(Q417,[1]Sheet1!C$3:D$87,2,0)</f>
        <v>#N/A</v>
      </c>
      <c r="S417" s="136"/>
      <c r="Y417" s="92"/>
      <c r="Z417" s="92"/>
      <c r="AA417" s="92"/>
      <c r="AB417" s="92"/>
      <c r="AC417" s="92"/>
      <c r="AD417" s="93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</row>
    <row r="418" spans="1:41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1" t="e">
        <f>VLOOKUP(Q418,[1]Sheet1!C$3:D$87,2,0)</f>
        <v>#N/A</v>
      </c>
      <c r="S418" s="136"/>
      <c r="Y418" s="92"/>
      <c r="Z418" s="92"/>
      <c r="AA418" s="92"/>
      <c r="AB418" s="92"/>
      <c r="AC418" s="92"/>
      <c r="AD418" s="93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</row>
    <row r="419" spans="1:41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4"/>
      <c r="L419" s="101"/>
      <c r="M419" s="8"/>
      <c r="N419" s="87"/>
      <c r="O419" s="10"/>
      <c r="P419" s="10"/>
      <c r="Q419" s="11"/>
      <c r="R419" s="11" t="e">
        <f>VLOOKUP(Q419,[1]Sheet1!C$3:D$87,2,0)</f>
        <v>#N/A</v>
      </c>
      <c r="S419" s="136"/>
      <c r="Y419" s="92"/>
      <c r="Z419" s="92"/>
      <c r="AA419" s="92"/>
      <c r="AB419" s="92"/>
      <c r="AC419" s="92"/>
      <c r="AD419" s="93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</row>
    <row r="420" spans="1:41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4"/>
      <c r="L420" s="101"/>
      <c r="M420" s="8"/>
      <c r="N420" s="87"/>
      <c r="O420" s="10"/>
      <c r="P420" s="10"/>
      <c r="Q420" s="11"/>
      <c r="R420" s="11" t="e">
        <f>VLOOKUP(Q420,[1]Sheet1!C$3:D$87,2,0)</f>
        <v>#N/A</v>
      </c>
      <c r="S420" s="136"/>
      <c r="Y420" s="92"/>
      <c r="Z420" s="92"/>
      <c r="AA420" s="92"/>
      <c r="AB420" s="92"/>
      <c r="AC420" s="92"/>
      <c r="AD420" s="93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</row>
    <row r="421" spans="1:41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4"/>
      <c r="L421" s="101"/>
      <c r="M421" s="8"/>
      <c r="N421" s="87"/>
      <c r="O421" s="10"/>
      <c r="P421" s="10"/>
      <c r="Q421" s="11"/>
      <c r="R421" s="11" t="e">
        <f>VLOOKUP(Q421,[1]Sheet1!C$3:D$87,2,0)</f>
        <v>#N/A</v>
      </c>
      <c r="S421" s="136"/>
      <c r="Y421" s="92"/>
      <c r="Z421" s="92"/>
      <c r="AA421" s="92"/>
      <c r="AB421" s="92"/>
      <c r="AC421" s="92"/>
      <c r="AD421" s="93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</row>
    <row r="422" spans="1:41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4"/>
      <c r="L422" s="101"/>
      <c r="M422" s="8"/>
      <c r="N422" s="87"/>
      <c r="O422" s="10"/>
      <c r="P422" s="10"/>
      <c r="Q422" s="11"/>
      <c r="R422" s="11" t="e">
        <f>VLOOKUP(Q422,[1]Sheet1!C$3:D$87,2,0)</f>
        <v>#N/A</v>
      </c>
      <c r="S422" s="134"/>
      <c r="Y422" s="92"/>
      <c r="Z422" s="92"/>
      <c r="AA422" s="92"/>
      <c r="AB422" s="92"/>
      <c r="AC422" s="92"/>
      <c r="AD422" s="93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</row>
    <row r="423" spans="1:41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4"/>
      <c r="L423" s="101"/>
      <c r="M423" s="8"/>
      <c r="N423" s="87"/>
      <c r="O423" s="10"/>
      <c r="P423" s="10"/>
      <c r="Q423" s="11"/>
      <c r="R423" s="11" t="e">
        <f>VLOOKUP(Q423,[1]Sheet1!C$3:D$87,2,0)</f>
        <v>#N/A</v>
      </c>
      <c r="S423" s="136"/>
      <c r="Y423" s="92"/>
      <c r="Z423" s="92"/>
      <c r="AA423" s="92"/>
      <c r="AB423" s="92"/>
      <c r="AC423" s="92"/>
      <c r="AD423" s="93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</row>
    <row r="424" spans="1:41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1" t="e">
        <f>VLOOKUP(Q424,[1]Sheet1!C$3:D$87,2,0)</f>
        <v>#N/A</v>
      </c>
      <c r="S424" s="136"/>
      <c r="Y424" s="92"/>
      <c r="Z424" s="92"/>
      <c r="AA424" s="92"/>
      <c r="AB424" s="92"/>
      <c r="AC424" s="92"/>
      <c r="AD424" s="93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</row>
    <row r="425" spans="1:41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1" t="e">
        <f>VLOOKUP(Q425,[1]Sheet1!C$3:D$87,2,0)</f>
        <v>#N/A</v>
      </c>
      <c r="S425" s="136"/>
      <c r="Y425" s="92"/>
      <c r="Z425" s="92"/>
      <c r="AA425" s="92"/>
      <c r="AB425" s="92"/>
      <c r="AC425" s="92"/>
      <c r="AD425" s="93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</row>
    <row r="426" spans="1:41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1" t="e">
        <f>VLOOKUP(Q426,[1]Sheet1!C$3:D$87,2,0)</f>
        <v>#N/A</v>
      </c>
      <c r="S426" s="136"/>
      <c r="Y426" s="92"/>
      <c r="Z426" s="92"/>
      <c r="AA426" s="92"/>
      <c r="AB426" s="92"/>
      <c r="AC426" s="92"/>
      <c r="AD426" s="93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</row>
    <row r="427" spans="1:41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1" t="e">
        <f>VLOOKUP(Q427,[1]Sheet1!C$3:D$87,2,0)</f>
        <v>#N/A</v>
      </c>
      <c r="S427" s="136"/>
      <c r="Y427" s="92"/>
      <c r="Z427" s="92"/>
      <c r="AA427" s="92"/>
      <c r="AB427" s="92"/>
      <c r="AC427" s="92"/>
      <c r="AD427" s="93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</row>
    <row r="428" spans="1:41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1" t="e">
        <f>VLOOKUP(Q428,[1]Sheet1!C$3:D$87,2,0)</f>
        <v>#N/A</v>
      </c>
      <c r="S428" s="136"/>
      <c r="Y428" s="92"/>
      <c r="Z428" s="92"/>
      <c r="AA428" s="92"/>
      <c r="AB428" s="92"/>
      <c r="AC428" s="92"/>
      <c r="AD428" s="93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</row>
    <row r="429" spans="1:41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1" t="e">
        <f>VLOOKUP(Q429,[1]Sheet1!C$3:D$87,2,0)</f>
        <v>#N/A</v>
      </c>
      <c r="S429" s="136"/>
      <c r="Y429" s="92"/>
      <c r="Z429" s="92"/>
      <c r="AA429" s="92"/>
      <c r="AB429" s="92"/>
      <c r="AC429" s="92"/>
      <c r="AD429" s="93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</row>
    <row r="430" spans="1:41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1" t="e">
        <f>VLOOKUP(Q430,[1]Sheet1!C$3:D$87,2,0)</f>
        <v>#N/A</v>
      </c>
      <c r="S430" s="136"/>
      <c r="Y430" s="92"/>
      <c r="Z430" s="92"/>
      <c r="AA430" s="92"/>
      <c r="AB430" s="92"/>
      <c r="AC430" s="92"/>
      <c r="AD430" s="93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</row>
    <row r="431" spans="1:41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1" t="e">
        <f>VLOOKUP(Q431,[1]Sheet1!C$3:D$87,2,0)</f>
        <v>#N/A</v>
      </c>
      <c r="S431" s="136"/>
      <c r="Y431" s="92"/>
      <c r="Z431" s="92"/>
      <c r="AA431" s="92"/>
      <c r="AB431" s="92"/>
      <c r="AC431" s="92"/>
      <c r="AD431" s="93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</row>
    <row r="432" spans="1:41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1" t="e">
        <f>VLOOKUP(Q432,[1]Sheet1!C$3:D$87,2,0)</f>
        <v>#N/A</v>
      </c>
      <c r="S432" s="136"/>
      <c r="Y432" s="92"/>
      <c r="Z432" s="92"/>
      <c r="AA432" s="92"/>
      <c r="AB432" s="92"/>
      <c r="AC432" s="92"/>
      <c r="AD432" s="93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</row>
    <row r="433" spans="1:41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1" t="e">
        <f>VLOOKUP(Q433,[1]Sheet1!C$3:D$87,2,0)</f>
        <v>#N/A</v>
      </c>
      <c r="S433" s="136"/>
      <c r="Y433" s="92"/>
      <c r="Z433" s="92"/>
      <c r="AA433" s="92"/>
      <c r="AB433" s="92"/>
      <c r="AC433" s="92"/>
      <c r="AD433" s="93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</row>
    <row r="434" spans="1:41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1" t="e">
        <f>VLOOKUP(Q434,[1]Sheet1!C$3:D$87,2,0)</f>
        <v>#N/A</v>
      </c>
      <c r="S434" s="136"/>
      <c r="Y434" s="92"/>
      <c r="Z434" s="92"/>
      <c r="AA434" s="92"/>
      <c r="AB434" s="92"/>
      <c r="AC434" s="92"/>
      <c r="AD434" s="93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</row>
    <row r="435" spans="1:41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1" t="e">
        <f>VLOOKUP(Q435,[1]Sheet1!C$3:D$87,2,0)</f>
        <v>#N/A</v>
      </c>
      <c r="S435" s="134"/>
      <c r="Y435" s="92"/>
      <c r="Z435" s="92"/>
      <c r="AA435" s="92"/>
      <c r="AB435" s="92"/>
      <c r="AC435" s="92"/>
      <c r="AD435" s="93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</row>
    <row r="436" spans="1:41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1" t="e">
        <f>VLOOKUP(Q436,[1]Sheet1!C$3:D$87,2,0)</f>
        <v>#N/A</v>
      </c>
      <c r="S436" s="136"/>
      <c r="Y436" s="92"/>
      <c r="Z436" s="92"/>
      <c r="AA436" s="92"/>
      <c r="AB436" s="92"/>
      <c r="AC436" s="92"/>
      <c r="AD436" s="93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</row>
    <row r="437" spans="1:41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1" t="e">
        <f>VLOOKUP(Q437,[1]Sheet1!C$3:D$87,2,0)</f>
        <v>#N/A</v>
      </c>
      <c r="S437" s="136"/>
      <c r="Y437" s="92"/>
      <c r="Z437" s="92"/>
      <c r="AA437" s="92"/>
      <c r="AB437" s="92"/>
      <c r="AC437" s="92"/>
      <c r="AD437" s="93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</row>
    <row r="438" spans="1:41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1" t="e">
        <f>VLOOKUP(Q438,[1]Sheet1!C$3:D$87,2,0)</f>
        <v>#N/A</v>
      </c>
      <c r="S438" s="136"/>
      <c r="Y438" s="92"/>
      <c r="Z438" s="92"/>
      <c r="AA438" s="92"/>
      <c r="AB438" s="92"/>
      <c r="AC438" s="92"/>
      <c r="AD438" s="93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</row>
    <row r="439" spans="1:41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7"/>
      <c r="O439" s="10"/>
      <c r="P439" s="10"/>
      <c r="Q439" s="11"/>
      <c r="R439" s="11" t="e">
        <f>VLOOKUP(Q439,[1]Sheet1!C$3:D$87,2,0)</f>
        <v>#N/A</v>
      </c>
      <c r="S439" s="136"/>
      <c r="Y439" s="92"/>
      <c r="Z439" s="92"/>
      <c r="AA439" s="92"/>
      <c r="AB439" s="92"/>
      <c r="AC439" s="92"/>
      <c r="AD439" s="93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</row>
    <row r="440" spans="1:41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7"/>
      <c r="O440" s="10"/>
      <c r="P440" s="10"/>
      <c r="Q440" s="11"/>
      <c r="R440" s="11" t="e">
        <f>VLOOKUP(Q440,[1]Sheet1!C$3:D$87,2,0)</f>
        <v>#N/A</v>
      </c>
      <c r="S440" s="136"/>
      <c r="Y440" s="92"/>
      <c r="Z440" s="92"/>
      <c r="AA440" s="92"/>
      <c r="AB440" s="92"/>
      <c r="AC440" s="92"/>
      <c r="AD440" s="93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</row>
    <row r="441" spans="1:41" ht="22.5" customHeight="1" x14ac:dyDescent="0.55000000000000004">
      <c r="A441" s="5"/>
      <c r="B441" s="52" t="s">
        <v>66</v>
      </c>
      <c r="C441" s="63"/>
      <c r="D441" s="115"/>
      <c r="E441" s="64"/>
      <c r="F441" s="64"/>
      <c r="G441" s="64"/>
      <c r="H441" s="66"/>
      <c r="I441" s="66"/>
      <c r="J441" s="66"/>
      <c r="K441" s="66"/>
      <c r="L441" s="101"/>
      <c r="M441" s="8"/>
      <c r="N441" s="87"/>
      <c r="O441" s="10"/>
      <c r="P441" s="10"/>
      <c r="Q441" s="11"/>
      <c r="R441" s="11" t="e">
        <f>VLOOKUP(Q441,[1]Sheet1!C$3:D$87,2,0)</f>
        <v>#N/A</v>
      </c>
      <c r="S441" s="136"/>
      <c r="Y441" s="92"/>
      <c r="Z441" s="92"/>
      <c r="AA441" s="92"/>
      <c r="AB441" s="92"/>
      <c r="AC441" s="92"/>
      <c r="AD441" s="93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</row>
    <row r="442" spans="1:41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7"/>
      <c r="O442" s="10"/>
      <c r="P442" s="10"/>
      <c r="Q442" s="11"/>
      <c r="R442" s="11" t="e">
        <f>VLOOKUP(Q442,[1]Sheet1!C$3:D$87,2,0)</f>
        <v>#N/A</v>
      </c>
      <c r="S442" s="136"/>
      <c r="Y442" s="92"/>
      <c r="Z442" s="92"/>
      <c r="AA442" s="92"/>
      <c r="AB442" s="92"/>
      <c r="AC442" s="92"/>
      <c r="AD442" s="93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</row>
    <row r="443" spans="1:41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7"/>
      <c r="O443" s="10"/>
      <c r="P443" s="10"/>
      <c r="Q443" s="11"/>
      <c r="R443" s="11" t="e">
        <f>VLOOKUP(Q443,[1]Sheet1!C$3:D$87,2,0)</f>
        <v>#N/A</v>
      </c>
      <c r="S443" s="136"/>
      <c r="Y443" s="92"/>
      <c r="Z443" s="92"/>
      <c r="AA443" s="92"/>
      <c r="AB443" s="92"/>
      <c r="AC443" s="92"/>
      <c r="AD443" s="93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</row>
    <row r="444" spans="1:41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1" t="e">
        <f>VLOOKUP(Q444,[1]Sheet1!C$3:D$87,2,0)</f>
        <v>#N/A</v>
      </c>
      <c r="S444" s="136"/>
      <c r="Y444" s="92"/>
      <c r="Z444" s="92"/>
      <c r="AA444" s="92"/>
      <c r="AB444" s="92"/>
      <c r="AC444" s="92"/>
      <c r="AD444" s="93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</row>
    <row r="445" spans="1:41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1" t="e">
        <f>VLOOKUP(Q445,[1]Sheet1!C$3:D$87,2,0)</f>
        <v>#N/A</v>
      </c>
      <c r="S445" s="136"/>
      <c r="Y445" s="92"/>
      <c r="Z445" s="92"/>
      <c r="AA445" s="92"/>
      <c r="AB445" s="92"/>
      <c r="AC445" s="92"/>
      <c r="AD445" s="93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</row>
    <row r="446" spans="1:41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1" t="e">
        <f>VLOOKUP(Q446,[1]Sheet1!C$3:D$87,2,0)</f>
        <v>#N/A</v>
      </c>
      <c r="S446" s="136"/>
      <c r="Y446" s="92"/>
      <c r="Z446" s="92"/>
      <c r="AA446" s="92"/>
      <c r="AB446" s="92"/>
      <c r="AC446" s="92"/>
      <c r="AD446" s="93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</row>
    <row r="447" spans="1:41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86"/>
      <c r="O447" s="10"/>
      <c r="P447" s="10"/>
      <c r="Q447" s="11"/>
      <c r="R447" s="11" t="e">
        <f>VLOOKUP(Q447,[1]Sheet1!C$3:D$87,2,0)</f>
        <v>#N/A</v>
      </c>
      <c r="S447" s="136"/>
      <c r="Y447" s="92"/>
      <c r="Z447" s="92"/>
      <c r="AA447" s="92"/>
      <c r="AB447" s="92"/>
      <c r="AC447" s="92"/>
      <c r="AD447" s="93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</row>
    <row r="448" spans="1:41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86"/>
      <c r="O448" s="10"/>
      <c r="P448" s="10"/>
      <c r="Q448" s="11"/>
      <c r="R448" s="11" t="e">
        <f>VLOOKUP(Q448,[1]Sheet1!C$3:D$87,2,0)</f>
        <v>#N/A</v>
      </c>
      <c r="S448" s="136"/>
      <c r="Y448" s="92"/>
      <c r="Z448" s="92"/>
      <c r="AA448" s="92"/>
      <c r="AB448" s="92"/>
      <c r="AC448" s="92"/>
      <c r="AD448" s="93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</row>
    <row r="449" spans="1:41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86"/>
      <c r="O449" s="10"/>
      <c r="P449" s="10"/>
      <c r="Q449" s="11"/>
      <c r="R449" s="11" t="e">
        <f>VLOOKUP(Q449,[1]Sheet1!C$3:D$87,2,0)</f>
        <v>#N/A</v>
      </c>
      <c r="S449" s="136"/>
      <c r="Y449" s="92"/>
      <c r="Z449" s="92"/>
      <c r="AA449" s="92"/>
      <c r="AB449" s="92"/>
      <c r="AC449" s="92"/>
      <c r="AD449" s="93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</row>
    <row r="450" spans="1:41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86"/>
      <c r="O450" s="10"/>
      <c r="P450" s="10"/>
      <c r="Q450" s="11"/>
      <c r="R450" s="11" t="e">
        <f>VLOOKUP(Q450,[1]Sheet1!C$3:D$87,2,0)</f>
        <v>#N/A</v>
      </c>
      <c r="S450" s="136"/>
      <c r="Y450" s="92"/>
      <c r="Z450" s="92"/>
      <c r="AA450" s="92"/>
      <c r="AB450" s="92"/>
      <c r="AC450" s="92"/>
      <c r="AD450" s="93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</row>
    <row r="451" spans="1:41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9"/>
      <c r="O451" s="10"/>
      <c r="P451" s="10"/>
      <c r="Q451" s="11"/>
      <c r="R451" s="11" t="e">
        <f>VLOOKUP(Q451,[1]Sheet1!C$3:D$87,2,0)</f>
        <v>#N/A</v>
      </c>
      <c r="S451" s="136"/>
      <c r="Y451" s="92"/>
      <c r="Z451" s="92"/>
      <c r="AA451" s="92"/>
      <c r="AB451" s="92"/>
      <c r="AC451" s="92"/>
      <c r="AD451" s="93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</row>
    <row r="452" spans="1:41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1" t="e">
        <f>VLOOKUP(Q452,[1]Sheet1!C$3:D$87,2,0)</f>
        <v>#N/A</v>
      </c>
      <c r="S452" s="136"/>
      <c r="Y452" s="92"/>
      <c r="Z452" s="92"/>
      <c r="AA452" s="92"/>
      <c r="AB452" s="92"/>
      <c r="AC452" s="92"/>
      <c r="AD452" s="93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</row>
    <row r="453" spans="1:41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1" t="e">
        <f>VLOOKUP(Q453,[1]Sheet1!C$3:D$87,2,0)</f>
        <v>#N/A</v>
      </c>
      <c r="S453" s="136"/>
      <c r="Y453" s="92"/>
      <c r="Z453" s="92"/>
      <c r="AA453" s="92"/>
      <c r="AB453" s="92"/>
      <c r="AC453" s="92"/>
      <c r="AD453" s="93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</row>
    <row r="454" spans="1:41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1" t="e">
        <f>VLOOKUP(Q454,[1]Sheet1!C$3:D$87,2,0)</f>
        <v>#N/A</v>
      </c>
      <c r="S454" s="136"/>
      <c r="Y454" s="92"/>
      <c r="Z454" s="92"/>
      <c r="AA454" s="92"/>
      <c r="AB454" s="92"/>
      <c r="AC454" s="92"/>
      <c r="AD454" s="93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</row>
    <row r="455" spans="1:41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86"/>
      <c r="O455" s="10"/>
      <c r="P455" s="10"/>
      <c r="Q455" s="11"/>
      <c r="R455" s="11" t="e">
        <f>VLOOKUP(Q455,[1]Sheet1!C$3:D$87,2,0)</f>
        <v>#N/A</v>
      </c>
      <c r="S455" s="136"/>
      <c r="Y455" s="92"/>
      <c r="Z455" s="92"/>
      <c r="AA455" s="92"/>
      <c r="AB455" s="92"/>
      <c r="AC455" s="92"/>
      <c r="AD455" s="93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</row>
    <row r="456" spans="1:41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86"/>
      <c r="O456" s="10"/>
      <c r="P456" s="10"/>
      <c r="Q456" s="11"/>
      <c r="R456" s="11" t="e">
        <f>VLOOKUP(Q456,[1]Sheet1!C$3:D$87,2,0)</f>
        <v>#N/A</v>
      </c>
      <c r="S456" s="136"/>
      <c r="Y456" s="92"/>
      <c r="Z456" s="92"/>
      <c r="AA456" s="92"/>
      <c r="AB456" s="92"/>
      <c r="AC456" s="92"/>
      <c r="AD456" s="93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</row>
    <row r="457" spans="1:41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9"/>
      <c r="O457" s="10"/>
      <c r="P457" s="10"/>
      <c r="Q457" s="11"/>
      <c r="R457" s="11" t="e">
        <f>VLOOKUP(Q457,[1]Sheet1!C$3:D$87,2,0)</f>
        <v>#N/A</v>
      </c>
      <c r="S457" s="136"/>
      <c r="Y457" s="92"/>
      <c r="Z457" s="92"/>
      <c r="AA457" s="92"/>
      <c r="AB457" s="92"/>
      <c r="AC457" s="92"/>
      <c r="AD457" s="93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</row>
    <row r="458" spans="1:41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1" t="e">
        <f>VLOOKUP(Q458,[1]Sheet1!C$3:D$87,2,0)</f>
        <v>#N/A</v>
      </c>
      <c r="S458" s="136"/>
      <c r="Y458" s="92"/>
      <c r="Z458" s="92"/>
      <c r="AA458" s="92"/>
      <c r="AB458" s="92"/>
      <c r="AC458" s="92"/>
      <c r="AD458" s="93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</row>
    <row r="459" spans="1:41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1" t="e">
        <f>VLOOKUP(Q459,[1]Sheet1!C$3:D$87,2,0)</f>
        <v>#N/A</v>
      </c>
      <c r="S459" s="136"/>
      <c r="Y459" s="92"/>
      <c r="Z459" s="92"/>
      <c r="AA459" s="92"/>
      <c r="AB459" s="92"/>
      <c r="AC459" s="92"/>
      <c r="AD459" s="93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</row>
    <row r="460" spans="1:41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/>
      <c r="N460" s="9"/>
      <c r="O460" s="10"/>
      <c r="P460" s="10"/>
      <c r="Q460" s="11"/>
      <c r="R460" s="11" t="e">
        <f>VLOOKUP(Q460,[1]Sheet1!C$3:D$87,2,0)</f>
        <v>#N/A</v>
      </c>
      <c r="S460" s="136"/>
      <c r="Y460" s="92"/>
      <c r="Z460" s="92"/>
      <c r="AA460" s="92"/>
      <c r="AB460" s="92"/>
      <c r="AC460" s="92"/>
      <c r="AD460" s="93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</row>
    <row r="461" spans="1:41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/>
      <c r="N461" s="86"/>
      <c r="O461" s="10"/>
      <c r="P461" s="10"/>
      <c r="Q461" s="11"/>
      <c r="R461" s="11" t="e">
        <f>VLOOKUP(Q461,[1]Sheet1!C$3:D$87,2,0)</f>
        <v>#N/A</v>
      </c>
      <c r="S461" s="136"/>
      <c r="Y461" s="92"/>
      <c r="Z461" s="92"/>
      <c r="AA461" s="92"/>
      <c r="AB461" s="92"/>
      <c r="AC461" s="92"/>
      <c r="AD461" s="93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</row>
    <row r="462" spans="1:41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/>
      <c r="N462" s="86"/>
      <c r="O462" s="10"/>
      <c r="P462" s="10"/>
      <c r="Q462" s="11"/>
      <c r="R462" s="11" t="e">
        <f>VLOOKUP(Q462,[1]Sheet1!C$3:D$87,2,0)</f>
        <v>#N/A</v>
      </c>
      <c r="S462" s="136"/>
      <c r="Y462" s="92"/>
      <c r="Z462" s="92"/>
      <c r="AA462" s="92"/>
      <c r="AB462" s="92"/>
      <c r="AC462" s="92"/>
      <c r="AD462" s="93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</row>
    <row r="463" spans="1:41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/>
      <c r="N463" s="9"/>
      <c r="O463" s="10"/>
      <c r="P463" s="10"/>
      <c r="Q463" s="11"/>
      <c r="R463" s="11" t="e">
        <f>VLOOKUP(Q463,[1]Sheet1!C$3:D$87,2,0)</f>
        <v>#N/A</v>
      </c>
      <c r="S463" s="136"/>
      <c r="Y463" s="92"/>
      <c r="Z463" s="92"/>
      <c r="AA463" s="92"/>
      <c r="AB463" s="92"/>
      <c r="AC463" s="92"/>
      <c r="AD463" s="93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</row>
    <row r="464" spans="1:41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/>
      <c r="N464" s="9"/>
      <c r="O464" s="10"/>
      <c r="P464" s="10"/>
      <c r="Q464" s="11"/>
      <c r="R464" s="11" t="e">
        <f>VLOOKUP(Q464,[1]Sheet1!C$3:D$87,2,0)</f>
        <v>#N/A</v>
      </c>
      <c r="S464" s="136"/>
      <c r="Y464" s="92"/>
      <c r="Z464" s="92"/>
      <c r="AA464" s="92"/>
      <c r="AB464" s="92"/>
      <c r="AC464" s="92"/>
      <c r="AD464" s="93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</row>
    <row r="465" spans="1:41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1" t="e">
        <f>VLOOKUP(Q465,[1]Sheet1!C$3:D$87,2,0)</f>
        <v>#N/A</v>
      </c>
      <c r="S465" s="136"/>
      <c r="Y465" s="92"/>
      <c r="Z465" s="92"/>
      <c r="AA465" s="92"/>
      <c r="AB465" s="92"/>
      <c r="AC465" s="92"/>
      <c r="AD465" s="93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</row>
    <row r="466" spans="1:41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1" t="e">
        <f>VLOOKUP(Q466,[1]Sheet1!C$3:D$87,2,0)</f>
        <v>#N/A</v>
      </c>
      <c r="S466" s="136"/>
      <c r="Y466" s="92"/>
      <c r="Z466" s="92"/>
      <c r="AA466" s="92"/>
      <c r="AB466" s="92"/>
      <c r="AC466" s="92"/>
      <c r="AD466" s="93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</row>
    <row r="467" spans="1:41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1" t="e">
        <f>VLOOKUP(Q467,[1]Sheet1!C$3:D$87,2,0)</f>
        <v>#N/A</v>
      </c>
      <c r="S467" s="136"/>
      <c r="Y467" s="92"/>
      <c r="Z467" s="92"/>
      <c r="AA467" s="92"/>
      <c r="AB467" s="92"/>
      <c r="AC467" s="92"/>
      <c r="AD467" s="93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</row>
    <row r="468" spans="1:41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1" t="e">
        <f>VLOOKUP(Q468,[1]Sheet1!C$3:D$87,2,0)</f>
        <v>#N/A</v>
      </c>
      <c r="S468" s="136"/>
      <c r="Y468" s="92"/>
      <c r="Z468" s="92"/>
      <c r="AA468" s="92"/>
      <c r="AB468" s="92"/>
      <c r="AC468" s="92"/>
      <c r="AD468" s="93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</row>
    <row r="469" spans="1:41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86"/>
      <c r="O469" s="10"/>
      <c r="P469" s="10"/>
      <c r="Q469" s="11"/>
      <c r="R469" s="11" t="e">
        <f>VLOOKUP(Q469,[1]Sheet1!C$3:D$87,2,0)</f>
        <v>#N/A</v>
      </c>
      <c r="S469" s="136"/>
      <c r="Y469" s="92"/>
      <c r="Z469" s="92"/>
      <c r="AA469" s="92"/>
      <c r="AB469" s="92"/>
      <c r="AC469" s="92"/>
      <c r="AD469" s="93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</row>
    <row r="470" spans="1:41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86"/>
      <c r="O470" s="10"/>
      <c r="P470" s="10"/>
      <c r="Q470" s="11"/>
      <c r="R470" s="11" t="e">
        <f>VLOOKUP(Q470,[1]Sheet1!C$3:D$87,2,0)</f>
        <v>#N/A</v>
      </c>
      <c r="S470" s="136"/>
      <c r="Y470" s="92"/>
      <c r="Z470" s="92"/>
      <c r="AA470" s="92"/>
      <c r="AB470" s="92"/>
      <c r="AC470" s="92"/>
      <c r="AD470" s="93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</row>
    <row r="471" spans="1:41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86"/>
      <c r="O471" s="10"/>
      <c r="P471" s="10"/>
      <c r="Q471" s="11"/>
      <c r="R471" s="11" t="e">
        <f>VLOOKUP(Q471,[1]Sheet1!C$3:D$87,2,0)</f>
        <v>#N/A</v>
      </c>
      <c r="S471" s="136"/>
      <c r="Y471" s="92"/>
      <c r="Z471" s="92"/>
      <c r="AA471" s="92"/>
      <c r="AB471" s="92"/>
      <c r="AC471" s="92"/>
      <c r="AD471" s="93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</row>
    <row r="472" spans="1:41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86"/>
      <c r="O472" s="10"/>
      <c r="P472" s="10"/>
      <c r="Q472" s="11"/>
      <c r="R472" s="11" t="e">
        <f>VLOOKUP(Q472,[1]Sheet1!C$3:D$87,2,0)</f>
        <v>#N/A</v>
      </c>
      <c r="S472" s="136"/>
      <c r="Y472" s="92"/>
      <c r="Z472" s="92"/>
      <c r="AA472" s="92"/>
      <c r="AB472" s="92"/>
      <c r="AC472" s="92"/>
      <c r="AD472" s="93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</row>
    <row r="473" spans="1:41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1" t="e">
        <f>VLOOKUP(Q473,[1]Sheet1!C$3:D$87,2,0)</f>
        <v>#N/A</v>
      </c>
      <c r="S473" s="136"/>
      <c r="Y473" s="92"/>
      <c r="Z473" s="92"/>
      <c r="AA473" s="92"/>
      <c r="AB473" s="92"/>
      <c r="AC473" s="92"/>
      <c r="AD473" s="93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</row>
    <row r="474" spans="1:41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1" t="e">
        <f>VLOOKUP(Q474,[1]Sheet1!C$3:D$87,2,0)</f>
        <v>#N/A</v>
      </c>
      <c r="S474" s="136"/>
      <c r="Y474" s="92"/>
      <c r="Z474" s="92"/>
      <c r="AA474" s="92"/>
      <c r="AB474" s="92"/>
      <c r="AC474" s="92"/>
      <c r="AD474" s="93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</row>
    <row r="475" spans="1:41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1" t="e">
        <f>VLOOKUP(Q475,[1]Sheet1!C$3:D$87,2,0)</f>
        <v>#N/A</v>
      </c>
      <c r="S475" s="136"/>
      <c r="Y475" s="92"/>
      <c r="Z475" s="92"/>
      <c r="AA475" s="92"/>
      <c r="AB475" s="92"/>
      <c r="AC475" s="92"/>
      <c r="AD475" s="93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</row>
    <row r="476" spans="1:41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 t="s">
        <v>66</v>
      </c>
      <c r="N476" s="9"/>
      <c r="O476" s="10"/>
      <c r="P476" s="10"/>
      <c r="Q476" s="11"/>
      <c r="R476" s="11" t="e">
        <f>VLOOKUP(Q476,[1]Sheet1!C$3:D$87,2,0)</f>
        <v>#N/A</v>
      </c>
      <c r="S476" s="136"/>
      <c r="Y476" s="92"/>
      <c r="Z476" s="92"/>
      <c r="AA476" s="92"/>
      <c r="AB476" s="92"/>
      <c r="AC476" s="92"/>
      <c r="AD476" s="93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</row>
    <row r="477" spans="1:41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 t="s">
        <v>66</v>
      </c>
      <c r="N477" s="9"/>
      <c r="O477" s="10"/>
      <c r="P477" s="10"/>
      <c r="Q477" s="11"/>
      <c r="R477" s="11" t="e">
        <f>VLOOKUP(Q477,[1]Sheet1!C$3:D$87,2,0)</f>
        <v>#N/A</v>
      </c>
      <c r="S477" s="136"/>
      <c r="Y477" s="92"/>
      <c r="Z477" s="92"/>
      <c r="AA477" s="92"/>
      <c r="AB477" s="92"/>
      <c r="AC477" s="92"/>
      <c r="AD477" s="93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</row>
    <row r="478" spans="1:41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 t="s">
        <v>66</v>
      </c>
      <c r="N478" s="9"/>
      <c r="O478" s="10"/>
      <c r="P478" s="10"/>
      <c r="Q478" s="11"/>
      <c r="R478" s="11" t="e">
        <f>VLOOKUP(Q478,[1]Sheet1!C$3:D$87,2,0)</f>
        <v>#N/A</v>
      </c>
      <c r="S478" s="136"/>
      <c r="Y478" s="92"/>
      <c r="Z478" s="92"/>
      <c r="AA478" s="92"/>
      <c r="AB478" s="92"/>
      <c r="AC478" s="92"/>
      <c r="AD478" s="93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</row>
    <row r="479" spans="1:41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6"/>
      <c r="I479" s="66"/>
      <c r="J479" s="66"/>
      <c r="K479" s="66"/>
      <c r="L479" s="101"/>
      <c r="M479" s="8" t="s">
        <v>66</v>
      </c>
      <c r="N479" s="9"/>
      <c r="O479" s="10"/>
      <c r="P479" s="10"/>
      <c r="Q479" s="11"/>
      <c r="R479" s="11" t="e">
        <f>VLOOKUP(Q479,[1]Sheet1!C$3:D$87,2,0)</f>
        <v>#N/A</v>
      </c>
      <c r="S479" s="136"/>
      <c r="Y479" s="92"/>
      <c r="Z479" s="92"/>
      <c r="AA479" s="92"/>
      <c r="AB479" s="92"/>
      <c r="AC479" s="92"/>
      <c r="AD479" s="93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</row>
    <row r="480" spans="1:41" ht="22.5" customHeight="1" x14ac:dyDescent="0.55000000000000004">
      <c r="A480" s="5"/>
      <c r="B480" s="52" t="s">
        <v>66</v>
      </c>
      <c r="C480" s="63"/>
      <c r="D480" s="64"/>
      <c r="E480" s="64"/>
      <c r="F480" s="64"/>
      <c r="G480" s="64"/>
      <c r="H480" s="66"/>
      <c r="I480" s="66"/>
      <c r="J480" s="66"/>
      <c r="K480" s="66"/>
      <c r="L480" s="101"/>
      <c r="M480" s="8" t="s">
        <v>66</v>
      </c>
      <c r="N480" s="9"/>
      <c r="O480" s="10"/>
      <c r="P480" s="10"/>
      <c r="Q480" s="11"/>
      <c r="R480" s="11" t="e">
        <f>VLOOKUP(Q480,[1]Sheet1!C$3:D$87,2,0)</f>
        <v>#N/A</v>
      </c>
      <c r="S480" s="136"/>
      <c r="Y480" s="92"/>
      <c r="Z480" s="92"/>
      <c r="AA480" s="92"/>
      <c r="AB480" s="92"/>
      <c r="AC480" s="92"/>
      <c r="AD480" s="93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</row>
    <row r="481" spans="1:41" ht="22.5" customHeight="1" x14ac:dyDescent="0.55000000000000004">
      <c r="A481" s="5"/>
      <c r="B481" s="52" t="s">
        <v>66</v>
      </c>
      <c r="C481" s="63"/>
      <c r="D481" s="64"/>
      <c r="E481" s="64"/>
      <c r="F481" s="64"/>
      <c r="G481" s="64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11" t="e">
        <f>VLOOKUP(Q481,[1]Sheet1!C$3:D$87,2,0)</f>
        <v>#N/A</v>
      </c>
      <c r="S481" s="136"/>
      <c r="Y481" s="92"/>
      <c r="Z481" s="92"/>
      <c r="AA481" s="92"/>
      <c r="AB481" s="92"/>
      <c r="AC481" s="92"/>
      <c r="AD481" s="93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</row>
    <row r="482" spans="1:41" ht="22.5" customHeight="1" x14ac:dyDescent="0.55000000000000004">
      <c r="A482" s="5"/>
      <c r="B482" s="52" t="s">
        <v>66</v>
      </c>
      <c r="C482" s="63"/>
      <c r="D482" s="64"/>
      <c r="E482" s="64"/>
      <c r="F482" s="64"/>
      <c r="G482" s="64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11" t="e">
        <f>VLOOKUP(Q482,[1]Sheet1!C$3:D$87,2,0)</f>
        <v>#N/A</v>
      </c>
      <c r="S482" s="134"/>
      <c r="Y482" s="92"/>
      <c r="Z482" s="92"/>
      <c r="AA482" s="92"/>
      <c r="AB482" s="92"/>
      <c r="AC482" s="92"/>
      <c r="AD482" s="93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</row>
    <row r="483" spans="1:41" ht="22.5" customHeight="1" x14ac:dyDescent="0.55000000000000004">
      <c r="A483" s="5"/>
      <c r="B483" s="52" t="s">
        <v>66</v>
      </c>
      <c r="C483" s="63"/>
      <c r="D483" s="64"/>
      <c r="E483" s="64"/>
      <c r="F483" s="64"/>
      <c r="G483" s="64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11" t="e">
        <f>VLOOKUP(Q483,[1]Sheet1!C$3:D$87,2,0)</f>
        <v>#N/A</v>
      </c>
      <c r="S483" s="134"/>
      <c r="T483" s="3"/>
      <c r="U483" s="3"/>
      <c r="V483" s="3"/>
      <c r="W483" s="3"/>
      <c r="Y483" s="92"/>
      <c r="Z483" s="92"/>
      <c r="AA483" s="92"/>
      <c r="AB483" s="94"/>
      <c r="AC483" s="92"/>
      <c r="AD483" s="93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</row>
    <row r="484" spans="1:41" ht="22.5" customHeight="1" x14ac:dyDescent="0.55000000000000004">
      <c r="A484" s="5"/>
      <c r="B484" s="52" t="s">
        <v>66</v>
      </c>
      <c r="C484" s="63"/>
      <c r="D484" s="64"/>
      <c r="E484" s="64"/>
      <c r="F484" s="64"/>
      <c r="G484" s="64"/>
      <c r="H484" s="65"/>
      <c r="I484" s="66"/>
      <c r="J484" s="66"/>
      <c r="K484" s="66"/>
      <c r="L484" s="101"/>
      <c r="M484" s="8"/>
      <c r="N484" s="16"/>
      <c r="O484" s="10"/>
      <c r="P484" s="10"/>
      <c r="Q484" s="11"/>
      <c r="R484" s="11" t="e">
        <f>VLOOKUP(Q484,[1]Sheet1!C$3:D$87,2,0)</f>
        <v>#N/A</v>
      </c>
      <c r="S484" s="134"/>
      <c r="T484" s="3"/>
      <c r="U484" s="3"/>
      <c r="V484" s="3"/>
      <c r="W484" s="3"/>
      <c r="Y484" s="92"/>
      <c r="Z484" s="92"/>
      <c r="AA484" s="92"/>
      <c r="AB484" s="94"/>
      <c r="AC484" s="92"/>
      <c r="AD484" s="93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</row>
    <row r="485" spans="1:41" ht="22.5" customHeight="1" x14ac:dyDescent="0.55000000000000004">
      <c r="A485" s="5"/>
      <c r="B485" s="52" t="s">
        <v>66</v>
      </c>
      <c r="C485" s="63"/>
      <c r="D485" s="64"/>
      <c r="E485" s="64"/>
      <c r="F485" s="66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1" t="e">
        <f>VLOOKUP(Q485,[1]Sheet1!C$3:D$87,2,0)</f>
        <v>#N/A</v>
      </c>
      <c r="S485" s="134"/>
      <c r="T485" s="3"/>
      <c r="U485" s="3"/>
      <c r="V485" s="3"/>
      <c r="W485" s="3"/>
      <c r="Y485" s="92"/>
      <c r="Z485" s="92"/>
      <c r="AA485" s="92"/>
      <c r="AB485" s="94"/>
      <c r="AC485" s="92"/>
      <c r="AD485" s="93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</row>
    <row r="486" spans="1:41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9"/>
      <c r="O486" s="10"/>
      <c r="P486" s="10"/>
      <c r="Q486" s="11"/>
      <c r="R486" s="11" t="e">
        <f>VLOOKUP(Q486,[1]Sheet1!C$3:D$87,2,0)</f>
        <v>#N/A</v>
      </c>
      <c r="S486" s="134"/>
      <c r="T486" s="3"/>
      <c r="U486" s="3"/>
      <c r="V486" s="3"/>
      <c r="W486" s="3"/>
      <c r="Y486" s="92"/>
      <c r="Z486" s="92"/>
      <c r="AA486" s="92"/>
      <c r="AB486" s="94"/>
      <c r="AC486" s="92"/>
      <c r="AD486" s="93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</row>
    <row r="487" spans="1:41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9"/>
      <c r="O487" s="10"/>
      <c r="P487" s="10"/>
      <c r="Q487" s="11"/>
      <c r="R487" s="11" t="e">
        <f>VLOOKUP(Q487,[1]Sheet1!C$3:D$87,2,0)</f>
        <v>#N/A</v>
      </c>
      <c r="S487" s="134"/>
      <c r="T487" s="3"/>
      <c r="U487" s="3"/>
      <c r="V487" s="3"/>
      <c r="W487" s="3"/>
      <c r="Y487" s="92"/>
      <c r="Z487" s="92"/>
      <c r="AA487" s="92"/>
      <c r="AB487" s="94"/>
      <c r="AC487" s="92"/>
      <c r="AD487" s="93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</row>
    <row r="488" spans="1:41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9"/>
      <c r="O488" s="10"/>
      <c r="P488" s="10"/>
      <c r="Q488" s="11"/>
      <c r="R488" s="11" t="e">
        <f>VLOOKUP(Q488,[1]Sheet1!C$3:D$87,2,0)</f>
        <v>#N/A</v>
      </c>
      <c r="S488" s="136"/>
      <c r="T488" s="3"/>
      <c r="U488" s="3"/>
      <c r="V488" s="3"/>
      <c r="W488" s="3"/>
      <c r="Y488" s="92"/>
      <c r="Z488" s="92"/>
      <c r="AA488" s="92"/>
      <c r="AB488" s="94"/>
      <c r="AC488" s="92"/>
      <c r="AD488" s="93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</row>
    <row r="489" spans="1:41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9"/>
      <c r="O489" s="10"/>
      <c r="P489" s="10"/>
      <c r="Q489" s="11"/>
      <c r="R489" s="11" t="e">
        <f>VLOOKUP(Q489,[1]Sheet1!C$3:D$87,2,0)</f>
        <v>#N/A</v>
      </c>
      <c r="S489" s="136"/>
      <c r="T489" s="3"/>
      <c r="U489" s="3"/>
      <c r="V489" s="3"/>
      <c r="W489" s="3"/>
      <c r="Y489" s="92"/>
      <c r="Z489" s="92"/>
      <c r="AA489" s="92"/>
      <c r="AB489" s="94"/>
      <c r="AC489" s="92"/>
      <c r="AD489" s="93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</row>
    <row r="490" spans="1:41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11" t="e">
        <f>VLOOKUP(Q490,[1]Sheet1!C$3:D$87,2,0)</f>
        <v>#N/A</v>
      </c>
      <c r="S490" s="136"/>
      <c r="T490" s="3"/>
      <c r="U490" s="3"/>
      <c r="V490" s="3"/>
      <c r="W490" s="3"/>
      <c r="Y490" s="92"/>
      <c r="Z490" s="92"/>
      <c r="AA490" s="92"/>
      <c r="AB490" s="94"/>
      <c r="AC490" s="92"/>
      <c r="AD490" s="93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</row>
    <row r="491" spans="1:41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6"/>
      <c r="O491" s="10"/>
      <c r="P491" s="10"/>
      <c r="Q491" s="11"/>
      <c r="R491" s="11" t="e">
        <f>VLOOKUP(Q491,[1]Sheet1!C$3:D$87,2,0)</f>
        <v>#N/A</v>
      </c>
      <c r="S491" s="136"/>
      <c r="T491" s="3"/>
      <c r="U491" s="3"/>
      <c r="V491" s="3"/>
      <c r="W491" s="3"/>
      <c r="Y491" s="92"/>
      <c r="Z491" s="92"/>
      <c r="AA491" s="92"/>
      <c r="AB491" s="94"/>
      <c r="AC491" s="92"/>
      <c r="AD491" s="93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</row>
    <row r="492" spans="1:41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6"/>
      <c r="O492" s="10"/>
      <c r="P492" s="10"/>
      <c r="Q492" s="11"/>
      <c r="R492" s="11" t="e">
        <f>VLOOKUP(Q492,[1]Sheet1!C$3:D$87,2,0)</f>
        <v>#N/A</v>
      </c>
      <c r="S492" s="136"/>
      <c r="T492" s="3"/>
      <c r="U492" s="3"/>
      <c r="V492" s="3"/>
      <c r="W492" s="3"/>
      <c r="Y492" s="92"/>
      <c r="Z492" s="92"/>
      <c r="AA492" s="92"/>
      <c r="AB492" s="94"/>
      <c r="AC492" s="92"/>
      <c r="AD492" s="93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</row>
    <row r="493" spans="1:41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6"/>
      <c r="O493" s="10"/>
      <c r="P493" s="10"/>
      <c r="Q493" s="11"/>
      <c r="R493" s="11" t="e">
        <f>VLOOKUP(Q493,[1]Sheet1!C$3:D$87,2,0)</f>
        <v>#N/A</v>
      </c>
      <c r="S493" s="136"/>
      <c r="T493" s="3"/>
      <c r="U493" s="3"/>
      <c r="V493" s="3"/>
      <c r="W493" s="3"/>
      <c r="Y493" s="92"/>
      <c r="Z493" s="92"/>
      <c r="AA493" s="92"/>
      <c r="AB493" s="94"/>
      <c r="AC493" s="92"/>
      <c r="AD493" s="93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</row>
    <row r="494" spans="1:41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1" t="e">
        <f>VLOOKUP(Q494,[1]Sheet1!C$3:D$87,2,0)</f>
        <v>#N/A</v>
      </c>
      <c r="S494" s="136"/>
      <c r="T494" s="3"/>
      <c r="U494" s="3"/>
      <c r="V494" s="3"/>
      <c r="W494" s="3"/>
      <c r="Y494" s="92"/>
      <c r="Z494" s="92"/>
      <c r="AA494" s="92"/>
      <c r="AB494" s="94"/>
      <c r="AC494" s="92"/>
      <c r="AD494" s="93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</row>
    <row r="495" spans="1:41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11" t="e">
        <f>VLOOKUP(Q495,[1]Sheet1!C$3:D$87,2,0)</f>
        <v>#N/A</v>
      </c>
      <c r="S495" s="136"/>
      <c r="T495" s="3"/>
      <c r="U495" s="3"/>
      <c r="V495" s="3"/>
      <c r="W495" s="3"/>
      <c r="Y495" s="92"/>
      <c r="Z495" s="92"/>
      <c r="AA495" s="92"/>
      <c r="AB495" s="94"/>
      <c r="AC495" s="92"/>
      <c r="AD495" s="93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</row>
    <row r="496" spans="1:41" ht="22.5" customHeight="1" x14ac:dyDescent="0.55000000000000004">
      <c r="A496" s="5"/>
      <c r="B496" s="52" t="s">
        <v>66</v>
      </c>
      <c r="C496" s="63"/>
      <c r="D496" s="64"/>
      <c r="E496" s="64"/>
      <c r="F496" s="65"/>
      <c r="G496" s="66"/>
      <c r="H496" s="66"/>
      <c r="I496" s="66"/>
      <c r="J496" s="66"/>
      <c r="K496" s="66"/>
      <c r="L496" s="101"/>
      <c r="M496" s="8"/>
      <c r="N496" s="87"/>
      <c r="O496" s="10"/>
      <c r="P496" s="10"/>
      <c r="Q496" s="11"/>
      <c r="R496" s="11" t="e">
        <f>VLOOKUP(Q496,[1]Sheet1!C$3:D$87,2,0)</f>
        <v>#N/A</v>
      </c>
      <c r="S496" s="136"/>
      <c r="T496" s="3"/>
      <c r="U496" s="3"/>
      <c r="V496" s="3"/>
      <c r="W496" s="3"/>
      <c r="Y496" s="92"/>
      <c r="Z496" s="92"/>
      <c r="AA496" s="92"/>
      <c r="AB496" s="94"/>
      <c r="AC496" s="92"/>
      <c r="AD496" s="93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</row>
    <row r="497" spans="1:41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87"/>
      <c r="O497" s="10"/>
      <c r="P497" s="10"/>
      <c r="Q497" s="11"/>
      <c r="R497" s="11" t="e">
        <f>VLOOKUP(Q497,[1]Sheet1!C$3:D$87,2,0)</f>
        <v>#N/A</v>
      </c>
      <c r="S497" s="136"/>
      <c r="T497" s="3"/>
      <c r="U497" s="3"/>
      <c r="V497" s="3"/>
      <c r="W497" s="3"/>
      <c r="Y497" s="92"/>
      <c r="Z497" s="92"/>
      <c r="AA497" s="92"/>
      <c r="AB497" s="94"/>
      <c r="AC497" s="92"/>
      <c r="AD497" s="93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</row>
    <row r="498" spans="1:41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87"/>
      <c r="O498" s="10"/>
      <c r="P498" s="10"/>
      <c r="Q498" s="11"/>
      <c r="R498" s="11" t="e">
        <f>VLOOKUP(Q498,[1]Sheet1!C$3:D$87,2,0)</f>
        <v>#N/A</v>
      </c>
      <c r="S498" s="136"/>
      <c r="T498" s="3"/>
      <c r="U498" s="3"/>
      <c r="V498" s="3"/>
      <c r="W498" s="3"/>
      <c r="Y498" s="92"/>
      <c r="Z498" s="92"/>
      <c r="AA498" s="92"/>
      <c r="AB498" s="94"/>
      <c r="AC498" s="92"/>
      <c r="AD498" s="93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</row>
    <row r="499" spans="1:41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87"/>
      <c r="O499" s="10"/>
      <c r="P499" s="10"/>
      <c r="Q499" s="11"/>
      <c r="R499" s="11" t="e">
        <f>VLOOKUP(Q499,[1]Sheet1!C$3:D$87,2,0)</f>
        <v>#N/A</v>
      </c>
      <c r="S499" s="136"/>
      <c r="T499" s="3"/>
      <c r="U499" s="3"/>
      <c r="V499" s="3"/>
      <c r="W499" s="3"/>
      <c r="Y499" s="92"/>
      <c r="Z499" s="92"/>
      <c r="AA499" s="92"/>
      <c r="AB499" s="94"/>
      <c r="AC499" s="92"/>
      <c r="AD499" s="93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</row>
    <row r="500" spans="1:41" ht="22.5" customHeight="1" x14ac:dyDescent="0.55000000000000004">
      <c r="A500" s="5"/>
      <c r="B500" s="52" t="s">
        <v>66</v>
      </c>
      <c r="C500" s="63"/>
      <c r="D500" s="64"/>
      <c r="E500" s="64"/>
      <c r="F500" s="65"/>
      <c r="G500" s="66"/>
      <c r="H500" s="66"/>
      <c r="I500" s="66"/>
      <c r="J500" s="66"/>
      <c r="K500" s="66"/>
      <c r="L500" s="101"/>
      <c r="M500" s="8"/>
      <c r="N500" s="9"/>
      <c r="O500" s="10"/>
      <c r="P500" s="10"/>
      <c r="Q500" s="11"/>
      <c r="R500" s="11" t="e">
        <f>VLOOKUP(Q500,[1]Sheet1!C$3:D$87,2,0)</f>
        <v>#N/A</v>
      </c>
      <c r="S500" s="134"/>
      <c r="T500" s="3"/>
      <c r="U500" s="3"/>
      <c r="V500" s="3"/>
      <c r="W500" s="3"/>
      <c r="Y500" s="92"/>
      <c r="Z500" s="92"/>
      <c r="AA500" s="92"/>
      <c r="AB500" s="94"/>
      <c r="AC500" s="92"/>
      <c r="AD500" s="93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</row>
    <row r="501" spans="1:41" ht="22.5" customHeight="1" x14ac:dyDescent="0.55000000000000004">
      <c r="A501" s="5"/>
      <c r="B501" s="52" t="s">
        <v>66</v>
      </c>
      <c r="C501" s="63"/>
      <c r="D501" s="64"/>
      <c r="E501" s="64"/>
      <c r="F501" s="64"/>
      <c r="G501" s="64"/>
      <c r="H501" s="65"/>
      <c r="I501" s="66"/>
      <c r="J501" s="66"/>
      <c r="K501" s="66"/>
      <c r="L501" s="101"/>
      <c r="M501" s="8"/>
      <c r="N501" s="9"/>
      <c r="O501" s="10"/>
      <c r="P501" s="10"/>
      <c r="Q501" s="11"/>
      <c r="R501" s="11" t="e">
        <f>VLOOKUP(Q501,[1]Sheet1!C$3:D$87,2,0)</f>
        <v>#N/A</v>
      </c>
      <c r="S501" s="134"/>
      <c r="T501" s="3"/>
      <c r="U501" s="3"/>
      <c r="V501" s="3"/>
      <c r="W501" s="3"/>
      <c r="Y501" s="92"/>
      <c r="Z501" s="92"/>
      <c r="AA501" s="92"/>
      <c r="AB501" s="94"/>
      <c r="AC501" s="92"/>
      <c r="AD501" s="93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</row>
    <row r="502" spans="1:41" ht="22.5" customHeight="1" x14ac:dyDescent="0.55000000000000004">
      <c r="A502" s="5"/>
      <c r="B502" s="52" t="s">
        <v>66</v>
      </c>
      <c r="C502" s="63"/>
      <c r="D502" s="64"/>
      <c r="E502" s="64"/>
      <c r="F502" s="65"/>
      <c r="G502" s="66"/>
      <c r="H502" s="66"/>
      <c r="I502" s="66"/>
      <c r="J502" s="66"/>
      <c r="K502" s="66"/>
      <c r="L502" s="101"/>
      <c r="M502" s="8"/>
      <c r="N502" s="9"/>
      <c r="O502" s="10"/>
      <c r="P502" s="10"/>
      <c r="Q502" s="11"/>
      <c r="R502" s="11" t="e">
        <f>VLOOKUP(Q502,[1]Sheet1!C$3:D$87,2,0)</f>
        <v>#N/A</v>
      </c>
      <c r="S502" s="134"/>
      <c r="T502" s="3"/>
      <c r="U502" s="3"/>
      <c r="V502" s="3"/>
      <c r="W502" s="3"/>
      <c r="Y502" s="92"/>
      <c r="Z502" s="92"/>
      <c r="AA502" s="92"/>
      <c r="AB502" s="94"/>
      <c r="AC502" s="92"/>
      <c r="AD502" s="93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</row>
    <row r="503" spans="1:41" ht="22.5" customHeight="1" x14ac:dyDescent="0.55000000000000004">
      <c r="A503" s="5"/>
      <c r="B503" s="52" t="s">
        <v>66</v>
      </c>
      <c r="C503" s="63"/>
      <c r="D503" s="64"/>
      <c r="E503" s="64"/>
      <c r="F503" s="65"/>
      <c r="G503" s="66"/>
      <c r="H503" s="66"/>
      <c r="I503" s="66"/>
      <c r="J503" s="66"/>
      <c r="K503" s="66"/>
      <c r="L503" s="101"/>
      <c r="M503" s="8"/>
      <c r="N503" s="9"/>
      <c r="O503" s="10"/>
      <c r="P503" s="10"/>
      <c r="Q503" s="11"/>
      <c r="R503" s="11" t="e">
        <f>VLOOKUP(Q503,[1]Sheet1!C$3:D$87,2,0)</f>
        <v>#N/A</v>
      </c>
      <c r="S503" s="134"/>
      <c r="T503" s="3"/>
      <c r="U503" s="3"/>
      <c r="V503" s="3"/>
      <c r="W503" s="3"/>
      <c r="Y503" s="92"/>
      <c r="Z503" s="92"/>
      <c r="AA503" s="92"/>
      <c r="AB503" s="94"/>
      <c r="AC503" s="92"/>
      <c r="AD503" s="93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</row>
    <row r="504" spans="1:41" ht="22.5" customHeight="1" x14ac:dyDescent="0.55000000000000004">
      <c r="A504" s="5"/>
      <c r="B504" s="52" t="s">
        <v>66</v>
      </c>
      <c r="C504" s="63"/>
      <c r="D504" s="64"/>
      <c r="E504" s="64"/>
      <c r="F504" s="65"/>
      <c r="G504" s="66"/>
      <c r="H504" s="66"/>
      <c r="I504" s="66"/>
      <c r="J504" s="66"/>
      <c r="K504" s="66"/>
      <c r="L504" s="101"/>
      <c r="M504" s="8"/>
      <c r="N504" s="9"/>
      <c r="O504" s="10"/>
      <c r="P504" s="10"/>
      <c r="Q504" s="11"/>
      <c r="R504" s="11" t="e">
        <f>VLOOKUP(Q504,[1]Sheet1!C$3:D$87,2,0)</f>
        <v>#N/A</v>
      </c>
      <c r="S504" s="134"/>
      <c r="T504" s="3"/>
      <c r="U504" s="3"/>
      <c r="V504" s="3"/>
      <c r="W504" s="3"/>
      <c r="Y504" s="92"/>
      <c r="Z504" s="92"/>
      <c r="AA504" s="92"/>
      <c r="AB504" s="94"/>
      <c r="AC504" s="92"/>
      <c r="AD504" s="93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</row>
    <row r="505" spans="1:41" ht="22.5" customHeight="1" x14ac:dyDescent="0.55000000000000004">
      <c r="A505" s="5"/>
      <c r="B505" s="52" t="s">
        <v>66</v>
      </c>
      <c r="C505" s="63"/>
      <c r="D505" s="66"/>
      <c r="E505" s="64"/>
      <c r="F505" s="66"/>
      <c r="G505" s="70"/>
      <c r="H505" s="66"/>
      <c r="I505" s="66"/>
      <c r="J505" s="66"/>
      <c r="K505" s="66"/>
      <c r="L505" s="101"/>
      <c r="M505" s="8"/>
      <c r="N505" s="86"/>
      <c r="O505" s="10"/>
      <c r="P505" s="10"/>
      <c r="Q505" s="11"/>
      <c r="R505" s="11" t="e">
        <f>VLOOKUP(Q505,[1]Sheet1!C$3:D$87,2,0)</f>
        <v>#N/A</v>
      </c>
      <c r="S505" s="134"/>
      <c r="T505" s="3"/>
      <c r="U505" s="3"/>
      <c r="V505" s="3"/>
      <c r="W505" s="3"/>
      <c r="Y505" s="92"/>
      <c r="Z505" s="92"/>
      <c r="AA505" s="92"/>
      <c r="AB505" s="94"/>
      <c r="AC505" s="92"/>
      <c r="AD505" s="93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</row>
    <row r="506" spans="1:41" ht="22.5" customHeight="1" x14ac:dyDescent="0.55000000000000004">
      <c r="A506" s="5"/>
      <c r="B506" s="52" t="s">
        <v>66</v>
      </c>
      <c r="C506" s="102"/>
      <c r="D506" s="103"/>
      <c r="E506" s="103"/>
      <c r="F506" s="103"/>
      <c r="G506" s="104"/>
      <c r="H506" s="103"/>
      <c r="I506" s="103"/>
      <c r="J506" s="103"/>
      <c r="K506" s="103"/>
      <c r="L506" s="105"/>
      <c r="M506" s="8"/>
      <c r="N506" s="86"/>
      <c r="O506" s="10"/>
      <c r="P506" s="10"/>
      <c r="Q506" s="11"/>
      <c r="R506" s="11" t="e">
        <f>VLOOKUP(Q506,[1]Sheet1!C$3:D$87,2,0)</f>
        <v>#N/A</v>
      </c>
      <c r="S506" s="136"/>
      <c r="T506" s="3"/>
      <c r="U506" s="3"/>
      <c r="V506" s="3"/>
      <c r="W506" s="3"/>
      <c r="Y506" s="92"/>
      <c r="Z506" s="92"/>
      <c r="AA506" s="92"/>
      <c r="AB506" s="94"/>
      <c r="AC506" s="92"/>
      <c r="AD506" s="93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</row>
    <row r="507" spans="1:41" ht="22.5" customHeight="1" x14ac:dyDescent="0.55000000000000004">
      <c r="A507" s="5"/>
      <c r="B507" s="52" t="s">
        <v>66</v>
      </c>
      <c r="C507" s="88"/>
      <c r="D507" s="60"/>
      <c r="E507" s="89"/>
      <c r="F507" s="89"/>
      <c r="H507" s="29"/>
      <c r="I507" s="89"/>
      <c r="J507" s="89"/>
      <c r="K507" s="89"/>
      <c r="L507" s="22"/>
      <c r="M507" s="8"/>
      <c r="N507" s="86"/>
      <c r="O507" s="10"/>
      <c r="P507" s="10"/>
      <c r="Q507" s="11"/>
      <c r="R507" s="11" t="e">
        <f>VLOOKUP(Q507,[1]Sheet1!C$3:D$87,2,0)</f>
        <v>#N/A</v>
      </c>
      <c r="S507" s="134"/>
      <c r="T507" s="3"/>
      <c r="U507" s="3"/>
      <c r="V507" s="3"/>
      <c r="W507" s="3"/>
      <c r="Y507" s="92"/>
      <c r="Z507" s="92"/>
      <c r="AA507" s="92"/>
      <c r="AB507" s="94"/>
      <c r="AC507" s="92"/>
      <c r="AD507" s="93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</row>
    <row r="508" spans="1:41" ht="22.5" customHeight="1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11" t="e">
        <f>VLOOKUP(Q508,[1]Sheet1!C$3:D$87,2,0)</f>
        <v>#N/A</v>
      </c>
      <c r="S508" s="134"/>
      <c r="T508" s="3"/>
      <c r="U508" s="3"/>
      <c r="V508" s="3"/>
      <c r="W508" s="3"/>
      <c r="Y508" s="92"/>
      <c r="Z508" s="92"/>
      <c r="AA508" s="92"/>
      <c r="AB508" s="94"/>
      <c r="AC508" s="92"/>
      <c r="AD508" s="93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</row>
    <row r="509" spans="1:41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11" t="e">
        <f>VLOOKUP(Q509,[1]Sheet1!C$3:D$87,2,0)</f>
        <v>#N/A</v>
      </c>
      <c r="S509" s="134"/>
      <c r="T509" s="3"/>
      <c r="U509" s="3"/>
      <c r="V509" s="3"/>
      <c r="W509" s="3"/>
      <c r="Y509" s="92"/>
      <c r="Z509" s="92"/>
      <c r="AA509" s="92"/>
      <c r="AB509" s="94"/>
      <c r="AC509" s="92"/>
      <c r="AD509" s="93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</row>
    <row r="510" spans="1:41" ht="22.5" customHeight="1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11" t="e">
        <f>VLOOKUP(Q510,[1]Sheet1!C$3:D$87,2,0)</f>
        <v>#N/A</v>
      </c>
      <c r="S510" s="134"/>
      <c r="T510" s="3"/>
      <c r="U510" s="3"/>
      <c r="V510" s="3"/>
      <c r="W510" s="3"/>
      <c r="Y510" s="92"/>
      <c r="Z510" s="92"/>
      <c r="AA510" s="92"/>
      <c r="AB510" s="94"/>
      <c r="AC510" s="92"/>
      <c r="AD510" s="93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</row>
    <row r="511" spans="1:41" ht="22.5" customHeight="1" x14ac:dyDescent="0.55000000000000004">
      <c r="A511" s="5"/>
      <c r="B511" s="52" t="s">
        <v>66</v>
      </c>
      <c r="C511" s="88"/>
      <c r="D511" s="89"/>
      <c r="E511" s="60"/>
      <c r="F511" s="89"/>
      <c r="H511" s="89"/>
      <c r="I511" s="89"/>
      <c r="J511" s="89"/>
      <c r="K511" s="89"/>
      <c r="L511" s="22"/>
      <c r="M511" s="8"/>
      <c r="N511" s="86"/>
      <c r="O511" s="10"/>
      <c r="P511" s="10"/>
      <c r="Q511" s="11"/>
      <c r="R511" s="11" t="e">
        <f>VLOOKUP(Q511,[1]Sheet1!C$3:D$87,2,0)</f>
        <v>#N/A</v>
      </c>
      <c r="S511" s="134"/>
      <c r="T511" s="3"/>
      <c r="U511" s="3"/>
      <c r="V511" s="3"/>
      <c r="W511" s="3"/>
      <c r="Y511" s="92"/>
      <c r="Z511" s="92"/>
      <c r="AA511" s="92"/>
      <c r="AB511" s="94"/>
      <c r="AC511" s="92"/>
      <c r="AD511" s="93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</row>
    <row r="512" spans="1:41" ht="22.5" customHeight="1" x14ac:dyDescent="0.55000000000000004">
      <c r="A512" s="5"/>
      <c r="B512" s="52" t="s">
        <v>66</v>
      </c>
      <c r="C512" s="88"/>
      <c r="D512" s="60"/>
      <c r="E512" s="60"/>
      <c r="F512" s="29"/>
      <c r="G512" s="89"/>
      <c r="H512" s="89"/>
      <c r="I512" s="89"/>
      <c r="J512" s="89"/>
      <c r="K512" s="89"/>
      <c r="L512" s="22"/>
      <c r="M512" s="8"/>
      <c r="N512" s="9"/>
      <c r="O512" s="10"/>
      <c r="P512" s="10"/>
      <c r="Q512" s="11"/>
      <c r="R512" s="11" t="e">
        <f>VLOOKUP(Q512,[1]Sheet1!C$3:D$87,2,0)</f>
        <v>#N/A</v>
      </c>
      <c r="S512" s="134"/>
      <c r="T512" s="3"/>
      <c r="U512" s="3"/>
      <c r="V512" s="3"/>
      <c r="W512" s="3"/>
      <c r="Y512" s="92"/>
      <c r="Z512" s="92"/>
      <c r="AA512" s="92"/>
      <c r="AB512" s="94"/>
      <c r="AC512" s="92"/>
      <c r="AD512" s="93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</row>
    <row r="513" spans="1:41" x14ac:dyDescent="0.55000000000000004">
      <c r="A513" s="5"/>
      <c r="B513" s="52" t="s">
        <v>66</v>
      </c>
      <c r="C513" s="88"/>
      <c r="D513" s="60"/>
      <c r="E513" s="60"/>
      <c r="F513" s="29"/>
      <c r="G513" s="89"/>
      <c r="H513" s="89"/>
      <c r="I513" s="89"/>
      <c r="J513" s="89"/>
      <c r="K513" s="89"/>
      <c r="L513" s="22"/>
      <c r="M513" s="8"/>
      <c r="N513" s="9"/>
      <c r="O513" s="10"/>
      <c r="P513" s="10"/>
      <c r="Q513" s="91"/>
      <c r="R513" s="11" t="e">
        <f>VLOOKUP(Q513,[1]Sheet1!C$3:D$87,2,0)</f>
        <v>#N/A</v>
      </c>
      <c r="S513" s="134"/>
      <c r="T513" s="3"/>
      <c r="U513" s="3"/>
      <c r="V513" s="3"/>
      <c r="W513" s="3"/>
      <c r="Y513" s="92"/>
      <c r="Z513" s="92"/>
      <c r="AA513" s="92"/>
      <c r="AB513" s="94"/>
      <c r="AC513" s="92"/>
      <c r="AD513" s="93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</row>
    <row r="514" spans="1:4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91"/>
      <c r="R514" s="11" t="e">
        <f>VLOOKUP(Q514,[1]Sheet1!C$3:D$87,2,0)</f>
        <v>#N/A</v>
      </c>
      <c r="S514" s="134"/>
      <c r="T514" s="3"/>
      <c r="U514" s="3"/>
      <c r="V514" s="3"/>
      <c r="W514" s="3"/>
      <c r="Y514" s="92"/>
      <c r="Z514" s="92"/>
      <c r="AA514" s="92"/>
      <c r="AB514" s="94"/>
      <c r="AC514" s="92"/>
      <c r="AD514" s="93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</row>
    <row r="515" spans="1:41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91"/>
      <c r="R515" s="11" t="e">
        <f>VLOOKUP(Q515,[1]Sheet1!C$3:D$87,2,0)</f>
        <v>#N/A</v>
      </c>
      <c r="S515" s="134"/>
      <c r="T515" s="3"/>
      <c r="U515" s="3"/>
      <c r="V515" s="3"/>
      <c r="W515" s="3"/>
      <c r="Y515" s="92"/>
      <c r="Z515" s="92"/>
      <c r="AA515" s="92"/>
      <c r="AB515" s="94"/>
      <c r="AC515" s="92"/>
      <c r="AD515" s="93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</row>
    <row r="516" spans="1:41" ht="22.5" customHeight="1" x14ac:dyDescent="0.55000000000000004">
      <c r="A516" s="5"/>
      <c r="B516" s="52" t="s">
        <v>66</v>
      </c>
      <c r="C516" s="88"/>
      <c r="D516" s="89"/>
      <c r="E516" s="60"/>
      <c r="F516" s="60"/>
      <c r="G516" s="60"/>
      <c r="H516" s="90"/>
      <c r="I516" s="89"/>
      <c r="J516" s="89"/>
      <c r="K516" s="89"/>
      <c r="L516" s="22"/>
      <c r="M516" s="8"/>
      <c r="N516" s="86"/>
      <c r="O516" s="10"/>
      <c r="P516" s="10"/>
      <c r="Q516" s="11"/>
      <c r="R516" s="11" t="e">
        <f>VLOOKUP(Q516,[1]Sheet1!C$3:D$87,2,0)</f>
        <v>#N/A</v>
      </c>
      <c r="S516" s="134"/>
      <c r="T516" s="3"/>
      <c r="U516" s="3"/>
      <c r="V516" s="3"/>
      <c r="W516" s="3"/>
      <c r="Y516" s="92"/>
      <c r="Z516" s="92"/>
      <c r="AA516" s="92"/>
      <c r="AB516" s="94"/>
      <c r="AC516" s="92"/>
      <c r="AD516" s="93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</row>
    <row r="517" spans="1:41" ht="22.5" customHeight="1" x14ac:dyDescent="0.55000000000000004">
      <c r="A517" s="5"/>
      <c r="B517" s="52" t="s">
        <v>66</v>
      </c>
      <c r="C517" s="88"/>
      <c r="D517" s="89"/>
      <c r="E517" s="89"/>
      <c r="F517" s="60"/>
      <c r="G517" s="60"/>
      <c r="H517" s="90"/>
      <c r="I517" s="89"/>
      <c r="J517" s="89"/>
      <c r="K517" s="89"/>
      <c r="L517" s="22"/>
      <c r="M517" s="8"/>
      <c r="N517" s="86"/>
      <c r="O517" s="10"/>
      <c r="P517" s="10"/>
      <c r="Q517" s="11"/>
      <c r="R517" s="11" t="e">
        <f>VLOOKUP(Q517,[1]Sheet1!C$3:D$87,2,0)</f>
        <v>#N/A</v>
      </c>
      <c r="S517" s="136"/>
      <c r="T517" s="3"/>
      <c r="U517" s="3"/>
      <c r="V517" s="3"/>
      <c r="W517" s="3"/>
      <c r="Y517" s="92"/>
      <c r="Z517" s="92"/>
      <c r="AA517" s="92"/>
      <c r="AB517" s="94"/>
      <c r="AC517" s="92"/>
      <c r="AD517" s="93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</row>
    <row r="518" spans="1:41" ht="22.5" customHeight="1" x14ac:dyDescent="0.55000000000000004">
      <c r="A518" s="5"/>
      <c r="B518" s="52" t="s">
        <v>66</v>
      </c>
      <c r="C518" s="88"/>
      <c r="D518" s="60"/>
      <c r="E518" s="89"/>
      <c r="F518" s="89"/>
      <c r="G518" s="60"/>
      <c r="H518" s="90"/>
      <c r="I518" s="89"/>
      <c r="J518" s="89"/>
      <c r="K518" s="89"/>
      <c r="L518" s="22"/>
      <c r="M518" s="8"/>
      <c r="N518" s="9"/>
      <c r="O518" s="10"/>
      <c r="P518" s="10"/>
      <c r="Q518" s="11"/>
      <c r="R518" s="11" t="e">
        <f>VLOOKUP(Q518,[1]Sheet1!C$3:D$87,2,0)</f>
        <v>#N/A</v>
      </c>
      <c r="S518" s="136"/>
      <c r="T518" s="3"/>
      <c r="U518" s="3"/>
      <c r="V518" s="3"/>
      <c r="W518" s="3"/>
      <c r="Y518" s="92"/>
      <c r="Z518" s="92"/>
      <c r="AA518" s="92"/>
      <c r="AB518" s="94"/>
      <c r="AC518" s="92"/>
      <c r="AD518" s="93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</row>
    <row r="519" spans="1:41" ht="22.5" customHeight="1" x14ac:dyDescent="0.55000000000000004">
      <c r="A519" s="5"/>
      <c r="B519" s="52" t="s">
        <v>66</v>
      </c>
      <c r="C519" s="88"/>
      <c r="D519" s="60"/>
      <c r="E519" s="60"/>
      <c r="F519" s="29"/>
      <c r="G519" s="89"/>
      <c r="H519" s="89"/>
      <c r="I519" s="89"/>
      <c r="J519" s="89"/>
      <c r="K519" s="89"/>
      <c r="L519" s="22"/>
      <c r="M519" s="8"/>
      <c r="N519" s="9"/>
      <c r="O519" s="10"/>
      <c r="P519" s="10"/>
      <c r="Q519" s="11"/>
      <c r="R519" s="11" t="e">
        <f>VLOOKUP(Q519,[1]Sheet1!C$3:D$87,2,0)</f>
        <v>#N/A</v>
      </c>
      <c r="S519" s="134"/>
      <c r="T519" s="3"/>
      <c r="U519" s="3"/>
      <c r="V519" s="3"/>
      <c r="W519" s="3"/>
      <c r="Y519" s="92"/>
      <c r="Z519" s="92"/>
      <c r="AA519" s="92"/>
      <c r="AB519" s="94"/>
      <c r="AC519" s="92"/>
      <c r="AD519" s="93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</row>
    <row r="520" spans="1:41" ht="22.5" customHeight="1" x14ac:dyDescent="0.55000000000000004">
      <c r="A520" s="5"/>
      <c r="B520" s="52" t="s">
        <v>92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11" t="e">
        <f>VLOOKUP(Q520,[1]Sheet1!C$3:D$87,2,0)</f>
        <v>#N/A</v>
      </c>
      <c r="S520" s="134"/>
      <c r="T520" s="3"/>
      <c r="U520" s="3"/>
      <c r="V520" s="3"/>
      <c r="W520" s="3"/>
      <c r="Y520" s="92"/>
      <c r="Z520" s="92"/>
      <c r="AA520" s="92"/>
      <c r="AB520" s="94"/>
      <c r="AC520" s="92"/>
      <c r="AD520" s="93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</row>
    <row r="521" spans="1:41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11" t="e">
        <f>VLOOKUP(Q521,[1]Sheet1!C$3:D$87,2,0)</f>
        <v>#N/A</v>
      </c>
      <c r="S521" s="134"/>
      <c r="T521" s="3"/>
      <c r="U521" s="3"/>
      <c r="V521" s="3"/>
      <c r="W521" s="3"/>
      <c r="Y521" s="92"/>
      <c r="Z521" s="92"/>
      <c r="AA521" s="92"/>
      <c r="AB521" s="94"/>
      <c r="AC521" s="92"/>
      <c r="AD521" s="93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</row>
    <row r="522" spans="1:41" ht="22.5" customHeight="1" x14ac:dyDescent="0.55000000000000004">
      <c r="A522" s="5"/>
      <c r="B522" s="52" t="s">
        <v>66</v>
      </c>
      <c r="C522" s="88"/>
      <c r="D522" s="89"/>
      <c r="E522" s="60"/>
      <c r="F522" s="60"/>
      <c r="G522" s="60"/>
      <c r="H522" s="90"/>
      <c r="I522" s="89"/>
      <c r="J522" s="89"/>
      <c r="K522" s="89"/>
      <c r="L522" s="22"/>
      <c r="M522" s="8"/>
      <c r="N522" s="86"/>
      <c r="O522" s="10"/>
      <c r="P522" s="10"/>
      <c r="Q522" s="11"/>
      <c r="R522" s="11" t="e">
        <f>VLOOKUP(Q522,[1]Sheet1!C$3:D$87,2,0)</f>
        <v>#N/A</v>
      </c>
      <c r="S522" s="134"/>
      <c r="T522" s="3"/>
      <c r="U522" s="3"/>
      <c r="V522" s="3"/>
      <c r="W522" s="3"/>
      <c r="Y522" s="92"/>
      <c r="Z522" s="92"/>
      <c r="AA522" s="92"/>
      <c r="AB522" s="94"/>
      <c r="AC522" s="92"/>
      <c r="AD522" s="93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</row>
    <row r="523" spans="1:41" ht="22.5" customHeight="1" x14ac:dyDescent="0.55000000000000004">
      <c r="A523" s="5"/>
      <c r="B523" s="52" t="s">
        <v>66</v>
      </c>
      <c r="C523" s="88"/>
      <c r="D523" s="89"/>
      <c r="E523" s="89"/>
      <c r="F523" s="60"/>
      <c r="G523" s="60"/>
      <c r="H523" s="90"/>
      <c r="I523" s="89"/>
      <c r="J523" s="89"/>
      <c r="K523" s="89"/>
      <c r="L523" s="22"/>
      <c r="M523" s="8"/>
      <c r="N523" s="86"/>
      <c r="O523" s="10"/>
      <c r="P523" s="10"/>
      <c r="Q523" s="11"/>
      <c r="R523" s="11" t="e">
        <f>VLOOKUP(Q523,[1]Sheet1!C$3:D$87,2,0)</f>
        <v>#N/A</v>
      </c>
      <c r="S523" s="136"/>
      <c r="T523" s="3"/>
      <c r="U523" s="3"/>
      <c r="V523" s="3"/>
      <c r="W523" s="3"/>
      <c r="Y523" s="92"/>
      <c r="Z523" s="92"/>
      <c r="AA523" s="92"/>
      <c r="AB523" s="94"/>
      <c r="AC523" s="92"/>
      <c r="AD523" s="93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</row>
    <row r="524" spans="1:41" ht="22.5" customHeight="1" x14ac:dyDescent="0.55000000000000004">
      <c r="A524" s="5"/>
      <c r="B524" s="52" t="s">
        <v>66</v>
      </c>
      <c r="C524" s="88"/>
      <c r="D524" s="60"/>
      <c r="E524" s="89"/>
      <c r="F524" s="89"/>
      <c r="G524" s="60"/>
      <c r="H524" s="90"/>
      <c r="I524" s="89"/>
      <c r="J524" s="89"/>
      <c r="K524" s="89"/>
      <c r="L524" s="22"/>
      <c r="M524" s="8"/>
      <c r="N524" s="9"/>
      <c r="O524" s="10"/>
      <c r="P524" s="10"/>
      <c r="Q524" s="11"/>
      <c r="R524" s="11" t="e">
        <f>VLOOKUP(Q524,[1]Sheet1!C$3:D$87,2,0)</f>
        <v>#N/A</v>
      </c>
      <c r="S524" s="136"/>
      <c r="T524" s="3"/>
      <c r="U524" s="3"/>
      <c r="V524" s="3"/>
      <c r="W524" s="3"/>
      <c r="Y524" s="92"/>
      <c r="Z524" s="92"/>
      <c r="AA524" s="92"/>
      <c r="AB524" s="94"/>
      <c r="AC524" s="92"/>
      <c r="AD524" s="93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</row>
    <row r="525" spans="1:41" ht="22.5" customHeight="1" x14ac:dyDescent="0.55000000000000004">
      <c r="A525" s="5"/>
      <c r="B525" s="52" t="s">
        <v>66</v>
      </c>
      <c r="C525" s="88"/>
      <c r="D525" s="60"/>
      <c r="E525" s="60"/>
      <c r="F525" s="29"/>
      <c r="G525" s="89"/>
      <c r="H525" s="89"/>
      <c r="I525" s="89"/>
      <c r="J525" s="89"/>
      <c r="K525" s="89"/>
      <c r="L525" s="22"/>
      <c r="M525" s="8"/>
      <c r="N525" s="9"/>
      <c r="O525" s="10"/>
      <c r="P525" s="10"/>
      <c r="Q525" s="11"/>
      <c r="R525" s="11" t="e">
        <f>VLOOKUP(Q525,[1]Sheet1!C$3:D$87,2,0)</f>
        <v>#N/A</v>
      </c>
      <c r="S525" s="134"/>
      <c r="T525" s="3"/>
      <c r="U525" s="3"/>
      <c r="V525" s="3"/>
      <c r="W525" s="3"/>
      <c r="Y525" s="92"/>
      <c r="Z525" s="92"/>
      <c r="AA525" s="92"/>
      <c r="AB525" s="94"/>
      <c r="AC525" s="92"/>
      <c r="AD525" s="93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</row>
    <row r="526" spans="1:41" ht="22.5" customHeight="1" x14ac:dyDescent="0.55000000000000004">
      <c r="A526" s="5"/>
      <c r="B526" s="52" t="s">
        <v>66</v>
      </c>
      <c r="C526" s="88"/>
      <c r="D526" s="60"/>
      <c r="E526" s="60"/>
      <c r="F526" s="29"/>
      <c r="G526" s="89"/>
      <c r="H526" s="89"/>
      <c r="I526" s="89"/>
      <c r="J526" s="89"/>
      <c r="K526" s="89"/>
      <c r="L526" s="22"/>
      <c r="M526" s="8"/>
      <c r="N526" s="9"/>
      <c r="O526" s="10"/>
      <c r="P526" s="10"/>
      <c r="Q526" s="11"/>
      <c r="R526" s="11" t="e">
        <f>VLOOKUP(Q526,[1]Sheet1!C$3:D$87,2,0)</f>
        <v>#N/A</v>
      </c>
      <c r="S526" s="134"/>
      <c r="T526" s="3"/>
      <c r="U526" s="3"/>
      <c r="V526" s="3"/>
      <c r="W526" s="3"/>
      <c r="Y526" s="92"/>
      <c r="Z526" s="92"/>
      <c r="AA526" s="92"/>
      <c r="AB526" s="94"/>
      <c r="AC526" s="92"/>
      <c r="AD526" s="93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</row>
    <row r="527" spans="1:41" ht="22.5" customHeight="1" x14ac:dyDescent="0.55000000000000004">
      <c r="A527" s="5"/>
      <c r="B527" s="52" t="s">
        <v>66</v>
      </c>
      <c r="C527" s="88"/>
      <c r="D527" s="60"/>
      <c r="E527" s="60"/>
      <c r="F527" s="29"/>
      <c r="G527" s="89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11" t="e">
        <f>VLOOKUP(Q527,[1]Sheet1!C$3:D$87,2,0)</f>
        <v>#N/A</v>
      </c>
      <c r="S527" s="134"/>
      <c r="T527" s="3"/>
      <c r="U527" s="3"/>
      <c r="V527" s="3"/>
      <c r="W527" s="3"/>
      <c r="Y527" s="92"/>
      <c r="Z527" s="92"/>
      <c r="AA527" s="92"/>
      <c r="AB527" s="94"/>
      <c r="AC527" s="92"/>
      <c r="AD527" s="93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</row>
    <row r="528" spans="1:41" ht="22.5" customHeight="1" x14ac:dyDescent="0.55000000000000004">
      <c r="A528" s="5"/>
      <c r="B528" s="52" t="s">
        <v>66</v>
      </c>
      <c r="C528" s="88"/>
      <c r="D528" s="89"/>
      <c r="E528" s="60"/>
      <c r="F528" s="60"/>
      <c r="G528" s="89"/>
      <c r="H528" s="29"/>
      <c r="I528" s="89"/>
      <c r="J528" s="89"/>
      <c r="K528" s="89"/>
      <c r="L528" s="22"/>
      <c r="M528" s="8"/>
      <c r="N528" s="86"/>
      <c r="O528" s="10"/>
      <c r="P528" s="10"/>
      <c r="Q528" s="11"/>
      <c r="R528" s="11" t="e">
        <f>VLOOKUP(Q528,[1]Sheet1!C$3:D$87,2,0)</f>
        <v>#N/A</v>
      </c>
      <c r="S528" s="134"/>
      <c r="T528" s="3"/>
      <c r="U528" s="3"/>
      <c r="V528" s="3"/>
      <c r="W528" s="3"/>
      <c r="Y528" s="92"/>
      <c r="Z528" s="92"/>
      <c r="AA528" s="92"/>
      <c r="AB528" s="94"/>
      <c r="AC528" s="92"/>
      <c r="AD528" s="93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</row>
    <row r="529" spans="1:41" ht="22.5" customHeight="1" x14ac:dyDescent="0.55000000000000004">
      <c r="A529" s="5"/>
      <c r="B529" s="52" t="s">
        <v>66</v>
      </c>
      <c r="C529" s="88"/>
      <c r="D529" s="60"/>
      <c r="E529" s="89"/>
      <c r="F529" s="60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11" t="e">
        <f>VLOOKUP(Q529,[1]Sheet1!C$3:D$87,2,0)</f>
        <v>#N/A</v>
      </c>
      <c r="S529" s="134"/>
      <c r="T529" s="3"/>
      <c r="U529" s="3"/>
      <c r="V529" s="3"/>
      <c r="W529" s="3"/>
      <c r="Y529" s="92"/>
      <c r="Z529" s="92"/>
      <c r="AA529" s="92"/>
      <c r="AB529" s="94"/>
      <c r="AC529" s="92"/>
      <c r="AD529" s="93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</row>
    <row r="530" spans="1:41" ht="22.5" customHeight="1" x14ac:dyDescent="0.55000000000000004">
      <c r="A530" s="5"/>
      <c r="B530" s="52" t="s">
        <v>66</v>
      </c>
      <c r="C530" s="88"/>
      <c r="D530" s="60"/>
      <c r="E530" s="89"/>
      <c r="F530" s="89"/>
      <c r="G530" s="89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1" t="e">
        <f>VLOOKUP(Q530,[1]Sheet1!C$3:D$87,2,0)</f>
        <v>#N/A</v>
      </c>
      <c r="S530" s="136"/>
      <c r="T530" s="3"/>
      <c r="U530" s="3"/>
      <c r="V530" s="3"/>
      <c r="W530" s="3"/>
      <c r="Y530" s="92"/>
      <c r="Z530" s="92"/>
      <c r="AA530" s="92"/>
      <c r="AB530" s="94"/>
      <c r="AC530" s="92"/>
      <c r="AD530" s="93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</row>
    <row r="531" spans="1:41" ht="22.5" customHeight="1" x14ac:dyDescent="0.55000000000000004">
      <c r="A531" s="5"/>
      <c r="B531" s="52" t="s">
        <v>66</v>
      </c>
      <c r="C531" s="88"/>
      <c r="D531" s="60"/>
      <c r="E531" s="89"/>
      <c r="F531" s="89"/>
      <c r="G531" s="89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1" t="e">
        <f>VLOOKUP(Q531,[1]Sheet1!C$3:D$87,2,0)</f>
        <v>#N/A</v>
      </c>
      <c r="S531" s="136"/>
      <c r="T531" s="3"/>
      <c r="U531" s="3"/>
      <c r="V531" s="3"/>
      <c r="W531" s="3"/>
      <c r="Y531" s="92"/>
      <c r="Z531" s="92"/>
      <c r="AA531" s="92"/>
      <c r="AB531" s="94"/>
      <c r="AC531" s="92"/>
      <c r="AD531" s="93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</row>
    <row r="532" spans="1:41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89"/>
      <c r="H532" s="89"/>
      <c r="I532" s="89"/>
      <c r="J532" s="89"/>
      <c r="K532" s="89"/>
      <c r="L532" s="22"/>
      <c r="M532" s="8"/>
      <c r="N532" s="9"/>
      <c r="O532" s="10"/>
      <c r="P532" s="10"/>
      <c r="Q532" s="11"/>
      <c r="R532" s="11" t="e">
        <f>VLOOKUP(Q532,[1]Sheet1!C$3:D$87,2,0)</f>
        <v>#N/A</v>
      </c>
      <c r="S532" s="134"/>
      <c r="T532" s="3"/>
      <c r="U532" s="3"/>
      <c r="V532" s="3"/>
      <c r="W532" s="3"/>
      <c r="Y532" s="92"/>
      <c r="Z532" s="92"/>
      <c r="AA532" s="92"/>
      <c r="AB532" s="94"/>
      <c r="AC532" s="92"/>
      <c r="AD532" s="93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</row>
    <row r="533" spans="1:41" ht="22.5" customHeight="1" x14ac:dyDescent="0.55000000000000004">
      <c r="A533" s="5"/>
      <c r="B533" s="52" t="s">
        <v>66</v>
      </c>
      <c r="C533" s="88"/>
      <c r="D533" s="60"/>
      <c r="E533" s="60"/>
      <c r="F533" s="89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11" t="e">
        <f>VLOOKUP(Q533,[1]Sheet1!C$3:D$87,2,0)</f>
        <v>#N/A</v>
      </c>
      <c r="S533" s="136"/>
      <c r="T533" s="3"/>
      <c r="U533" s="3"/>
      <c r="V533" s="3"/>
      <c r="W533" s="3"/>
      <c r="Y533" s="92"/>
      <c r="Z533" s="92"/>
      <c r="AA533" s="92"/>
      <c r="AB533" s="94"/>
      <c r="AC533" s="92"/>
      <c r="AD533" s="93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</row>
    <row r="534" spans="1:41" ht="22.5" customHeight="1" x14ac:dyDescent="0.55000000000000004">
      <c r="A534" s="5"/>
      <c r="B534" s="52" t="s">
        <v>66</v>
      </c>
      <c r="C534" s="88"/>
      <c r="D534" s="60"/>
      <c r="E534" s="60"/>
      <c r="F534" s="89"/>
      <c r="G534" s="89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11" t="e">
        <f>VLOOKUP(Q534,[1]Sheet1!C$3:D$87,2,0)</f>
        <v>#N/A</v>
      </c>
      <c r="S534" s="134"/>
      <c r="T534" s="3"/>
      <c r="U534" s="3"/>
      <c r="V534" s="3"/>
      <c r="W534" s="3"/>
      <c r="Y534" s="92"/>
      <c r="Z534" s="92"/>
      <c r="AA534" s="92"/>
      <c r="AB534" s="94"/>
      <c r="AC534" s="92"/>
      <c r="AD534" s="93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</row>
    <row r="535" spans="1:41" ht="22.5" customHeight="1" x14ac:dyDescent="0.55000000000000004">
      <c r="A535" s="5"/>
      <c r="B535" s="52" t="s">
        <v>66</v>
      </c>
      <c r="C535" s="88"/>
      <c r="D535" s="60"/>
      <c r="E535" s="60"/>
      <c r="F535" s="89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11" t="e">
        <f>VLOOKUP(Q535,[1]Sheet1!C$3:D$87,2,0)</f>
        <v>#N/A</v>
      </c>
      <c r="S535" s="136"/>
      <c r="T535" s="3"/>
      <c r="U535" s="3"/>
      <c r="V535" s="3"/>
      <c r="W535" s="3"/>
      <c r="Y535" s="92"/>
      <c r="Z535" s="92"/>
      <c r="AA535" s="92"/>
      <c r="AB535" s="94"/>
      <c r="AC535" s="92"/>
      <c r="AD535" s="93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</row>
    <row r="536" spans="1:41" ht="22.5" customHeight="1" x14ac:dyDescent="0.55000000000000004">
      <c r="A536" s="5"/>
      <c r="B536" s="52" t="s">
        <v>66</v>
      </c>
      <c r="C536" s="88"/>
      <c r="D536" s="60"/>
      <c r="E536" s="60"/>
      <c r="F536" s="89"/>
      <c r="G536" s="89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11" t="e">
        <f>VLOOKUP(Q536,[1]Sheet1!C$3:D$87,2,0)</f>
        <v>#N/A</v>
      </c>
      <c r="S536" s="136"/>
      <c r="T536" s="3"/>
      <c r="U536" s="3"/>
      <c r="V536" s="3"/>
      <c r="W536" s="3"/>
      <c r="Y536" s="92"/>
      <c r="Z536" s="92"/>
      <c r="AA536" s="92"/>
      <c r="AB536" s="94"/>
      <c r="AC536" s="92"/>
      <c r="AD536" s="93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</row>
    <row r="537" spans="1:41" ht="22.5" customHeight="1" x14ac:dyDescent="0.55000000000000004">
      <c r="A537" s="5"/>
      <c r="B537" s="52" t="s">
        <v>66</v>
      </c>
      <c r="C537" s="88"/>
      <c r="D537" s="60"/>
      <c r="E537" s="60"/>
      <c r="F537" s="89"/>
      <c r="G537" s="60"/>
      <c r="H537" s="89"/>
      <c r="I537" s="89"/>
      <c r="J537" s="89"/>
      <c r="K537" s="89"/>
      <c r="L537" s="22"/>
      <c r="M537" s="8"/>
      <c r="N537" s="9"/>
      <c r="O537" s="10"/>
      <c r="P537" s="10"/>
      <c r="Q537" s="11"/>
      <c r="R537" s="11" t="e">
        <f>VLOOKUP(Q537,[1]Sheet1!C$3:D$87,2,0)</f>
        <v>#N/A</v>
      </c>
      <c r="S537" s="134"/>
      <c r="T537" s="3"/>
      <c r="U537" s="3"/>
      <c r="V537" s="3"/>
      <c r="W537" s="3"/>
      <c r="Y537" s="92"/>
      <c r="Z537" s="92"/>
      <c r="AA537" s="92"/>
      <c r="AB537" s="94"/>
      <c r="AC537" s="92"/>
      <c r="AD537" s="93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</row>
    <row r="538" spans="1:41" ht="22.5" customHeight="1" x14ac:dyDescent="0.55000000000000004">
      <c r="A538" s="5"/>
      <c r="B538" s="52" t="s">
        <v>66</v>
      </c>
      <c r="C538" s="88"/>
      <c r="D538" s="60"/>
      <c r="E538" s="60"/>
      <c r="F538" s="29"/>
      <c r="G538" s="89"/>
      <c r="H538" s="89"/>
      <c r="I538" s="89"/>
      <c r="J538" s="89"/>
      <c r="K538" s="89"/>
      <c r="L538" s="22"/>
      <c r="M538" s="8"/>
      <c r="N538" s="9"/>
      <c r="O538" s="10"/>
      <c r="P538" s="10"/>
      <c r="Q538" s="91"/>
      <c r="R538" s="11" t="e">
        <f>VLOOKUP(Q538,[1]Sheet1!C$3:D$87,2,0)</f>
        <v>#N/A</v>
      </c>
      <c r="S538" s="134"/>
      <c r="T538" s="3"/>
      <c r="U538" s="3"/>
      <c r="V538" s="3"/>
      <c r="W538" s="3"/>
      <c r="Y538" s="92"/>
      <c r="Z538" s="92"/>
      <c r="AA538" s="92"/>
      <c r="AB538" s="94"/>
      <c r="AC538" s="92"/>
      <c r="AD538" s="93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</row>
    <row r="539" spans="1:41" ht="22.5" customHeight="1" x14ac:dyDescent="0.55000000000000004">
      <c r="A539" s="5"/>
      <c r="B539" s="52" t="s">
        <v>66</v>
      </c>
      <c r="C539" s="88"/>
      <c r="D539" s="60"/>
      <c r="E539" s="60"/>
      <c r="F539" s="29"/>
      <c r="G539" s="89"/>
      <c r="H539" s="89"/>
      <c r="I539" s="89"/>
      <c r="J539" s="89"/>
      <c r="K539" s="89"/>
      <c r="L539" s="22"/>
      <c r="M539" s="8"/>
      <c r="N539" s="9"/>
      <c r="O539" s="10"/>
      <c r="P539" s="10"/>
      <c r="Q539" s="91"/>
      <c r="R539" s="11" t="e">
        <f>VLOOKUP(Q539,[1]Sheet1!C$3:D$87,2,0)</f>
        <v>#N/A</v>
      </c>
      <c r="S539" s="134"/>
      <c r="T539" s="3"/>
      <c r="U539" s="3"/>
      <c r="V539" s="3"/>
      <c r="W539" s="3"/>
      <c r="Y539" s="92"/>
      <c r="Z539" s="92"/>
      <c r="AA539" s="92"/>
      <c r="AB539" s="94"/>
      <c r="AC539" s="92"/>
      <c r="AD539" s="93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</row>
    <row r="540" spans="1:41" ht="22.5" customHeight="1" x14ac:dyDescent="0.55000000000000004">
      <c r="A540" s="5"/>
      <c r="B540" s="52" t="s">
        <v>66</v>
      </c>
      <c r="C540" s="88"/>
      <c r="D540" s="60"/>
      <c r="E540" s="60"/>
      <c r="F540" s="29"/>
      <c r="G540" s="89"/>
      <c r="H540" s="89"/>
      <c r="I540" s="89"/>
      <c r="J540" s="89"/>
      <c r="K540" s="89"/>
      <c r="L540" s="22"/>
      <c r="M540" s="8"/>
      <c r="N540" s="9"/>
      <c r="O540" s="10"/>
      <c r="P540" s="10"/>
      <c r="Q540" s="91"/>
      <c r="R540" s="11" t="e">
        <f>VLOOKUP(Q540,[1]Sheet1!C$3:D$87,2,0)</f>
        <v>#N/A</v>
      </c>
      <c r="S540" s="134"/>
      <c r="T540" s="3"/>
      <c r="U540" s="3"/>
      <c r="V540" s="3"/>
      <c r="W540" s="3"/>
      <c r="Y540" s="92"/>
      <c r="Z540" s="92"/>
      <c r="AA540" s="92"/>
      <c r="AB540" s="94"/>
      <c r="AC540" s="92"/>
      <c r="AD540" s="93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</row>
    <row r="541" spans="1:41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11" t="e">
        <f>VLOOKUP(Q541,[1]Sheet1!C$3:D$87,2,0)</f>
        <v>#N/A</v>
      </c>
      <c r="S541" s="134"/>
      <c r="T541" s="3"/>
      <c r="U541" s="3"/>
      <c r="V541" s="3"/>
      <c r="W541" s="3"/>
      <c r="Y541" s="92"/>
      <c r="Z541" s="92"/>
      <c r="AA541" s="92"/>
      <c r="AB541" s="94"/>
      <c r="AC541" s="92"/>
      <c r="AD541" s="93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</row>
    <row r="542" spans="1:41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11" t="e">
        <f>VLOOKUP(Q542,[1]Sheet1!C$3:D$87,2,0)</f>
        <v>#N/A</v>
      </c>
      <c r="S542" s="134"/>
      <c r="T542" s="3"/>
      <c r="U542" s="3"/>
      <c r="V542" s="3"/>
      <c r="W542" s="3"/>
      <c r="Y542" s="92"/>
      <c r="Z542" s="92"/>
      <c r="AA542" s="92"/>
      <c r="AB542" s="94"/>
      <c r="AC542" s="92"/>
      <c r="AD542" s="93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</row>
    <row r="543" spans="1:41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11" t="e">
        <f>VLOOKUP(Q543,[1]Sheet1!C$3:D$87,2,0)</f>
        <v>#N/A</v>
      </c>
      <c r="S543" s="134"/>
      <c r="T543" s="3"/>
      <c r="U543" s="3"/>
      <c r="V543" s="3"/>
      <c r="W543" s="3"/>
      <c r="Y543" s="92"/>
      <c r="Z543" s="92"/>
      <c r="AA543" s="92"/>
      <c r="AB543" s="94"/>
      <c r="AC543" s="92"/>
      <c r="AD543" s="93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</row>
    <row r="544" spans="1:41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9"/>
      <c r="O544" s="10"/>
      <c r="P544" s="10"/>
      <c r="Q544" s="11"/>
      <c r="R544" s="11" t="e">
        <f>VLOOKUP(Q544,[1]Sheet1!C$3:D$87,2,0)</f>
        <v>#N/A</v>
      </c>
      <c r="S544" s="134"/>
      <c r="T544" s="3"/>
      <c r="U544" s="3"/>
      <c r="V544" s="3"/>
      <c r="W544" s="3"/>
      <c r="Y544" s="92"/>
      <c r="Z544" s="92"/>
      <c r="AA544" s="92"/>
      <c r="AB544" s="94"/>
      <c r="AC544" s="92"/>
      <c r="AD544" s="93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</row>
    <row r="545" spans="1:41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11" t="e">
        <f>VLOOKUP(Q545,[1]Sheet1!C$3:D$87,2,0)</f>
        <v>#N/A</v>
      </c>
      <c r="S545" s="134"/>
      <c r="T545" s="3"/>
      <c r="U545" s="3"/>
      <c r="V545" s="3"/>
      <c r="W545" s="3"/>
      <c r="Y545" s="92"/>
      <c r="Z545" s="92"/>
      <c r="AA545" s="92"/>
      <c r="AB545" s="94"/>
      <c r="AC545" s="92"/>
      <c r="AD545" s="93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</row>
    <row r="546" spans="1:41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11" t="e">
        <f>VLOOKUP(Q546,[1]Sheet1!C$3:D$87,2,0)</f>
        <v>#N/A</v>
      </c>
      <c r="S546" s="134"/>
      <c r="T546" s="3"/>
      <c r="U546" s="3"/>
      <c r="V546" s="3"/>
      <c r="W546" s="3"/>
      <c r="Y546" s="92"/>
      <c r="Z546" s="92"/>
      <c r="AA546" s="92"/>
      <c r="AB546" s="94"/>
      <c r="AC546" s="92"/>
      <c r="AD546" s="93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</row>
    <row r="547" spans="1:41" ht="22.5" customHeight="1" x14ac:dyDescent="0.55000000000000004">
      <c r="A547" s="5"/>
      <c r="B547" s="52" t="s">
        <v>66</v>
      </c>
      <c r="C547" s="88"/>
      <c r="D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11" t="e">
        <f>VLOOKUP(Q547,[1]Sheet1!C$3:D$87,2,0)</f>
        <v>#N/A</v>
      </c>
      <c r="S547" s="134"/>
      <c r="T547" s="3"/>
      <c r="U547" s="3"/>
      <c r="V547" s="3"/>
      <c r="W547" s="3"/>
      <c r="Y547" s="92"/>
      <c r="Z547" s="92"/>
      <c r="AA547" s="92"/>
      <c r="AB547" s="94"/>
      <c r="AC547" s="92"/>
      <c r="AD547" s="93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</row>
    <row r="548" spans="1:41" ht="22.5" customHeight="1" x14ac:dyDescent="0.55000000000000004">
      <c r="A548" s="5"/>
      <c r="B548" s="52" t="s">
        <v>66</v>
      </c>
      <c r="C548" s="88"/>
      <c r="D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11" t="e">
        <f>VLOOKUP(Q548,[1]Sheet1!C$3:D$87,2,0)</f>
        <v>#N/A</v>
      </c>
      <c r="S548" s="134"/>
      <c r="T548" s="3"/>
      <c r="U548" s="3"/>
      <c r="V548" s="3"/>
      <c r="W548" s="3"/>
      <c r="Y548" s="92"/>
      <c r="Z548" s="92"/>
      <c r="AA548" s="92"/>
      <c r="AB548" s="94"/>
      <c r="AC548" s="92"/>
      <c r="AD548" s="93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</row>
    <row r="549" spans="1:41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7"/>
      <c r="O549" s="10"/>
      <c r="P549" s="10"/>
      <c r="Q549" s="11"/>
      <c r="R549" s="11" t="e">
        <f>VLOOKUP(Q549,[1]Sheet1!C$3:D$87,2,0)</f>
        <v>#N/A</v>
      </c>
      <c r="S549" s="134"/>
      <c r="T549" s="3"/>
      <c r="U549" s="3"/>
      <c r="V549" s="3"/>
      <c r="W549" s="3"/>
      <c r="Y549" s="92"/>
      <c r="Z549" s="92"/>
      <c r="AA549" s="92"/>
      <c r="AB549" s="94"/>
      <c r="AC549" s="92"/>
      <c r="AD549" s="93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</row>
    <row r="550" spans="1:41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87"/>
      <c r="O550" s="10"/>
      <c r="P550" s="10"/>
      <c r="Q550" s="11"/>
      <c r="R550" s="11" t="e">
        <f>VLOOKUP(Q550,[1]Sheet1!C$3:D$87,2,0)</f>
        <v>#N/A</v>
      </c>
      <c r="S550" s="134"/>
      <c r="T550" s="3"/>
      <c r="U550" s="3"/>
      <c r="V550" s="3"/>
      <c r="W550" s="3"/>
      <c r="Y550" s="92"/>
      <c r="Z550" s="92"/>
      <c r="AA550" s="92"/>
      <c r="AB550" s="94"/>
      <c r="AC550" s="92"/>
      <c r="AD550" s="93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</row>
    <row r="551" spans="1:41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11" t="e">
        <f>VLOOKUP(Q551,[1]Sheet1!C$3:D$87,2,0)</f>
        <v>#N/A</v>
      </c>
      <c r="S551" s="134"/>
      <c r="T551" s="3"/>
      <c r="U551" s="3"/>
      <c r="V551" s="3"/>
      <c r="W551" s="3"/>
      <c r="Y551" s="92"/>
      <c r="Z551" s="92"/>
      <c r="AA551" s="92"/>
      <c r="AB551" s="94"/>
      <c r="AC551" s="92"/>
      <c r="AD551" s="93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</row>
    <row r="552" spans="1:41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11" t="e">
        <f>VLOOKUP(Q552,[1]Sheet1!C$3:D$87,2,0)</f>
        <v>#N/A</v>
      </c>
      <c r="S552" s="134"/>
      <c r="T552" s="3"/>
      <c r="U552" s="3"/>
      <c r="V552" s="3"/>
      <c r="W552" s="3"/>
      <c r="Y552" s="92"/>
      <c r="Z552" s="92"/>
      <c r="AA552" s="92"/>
      <c r="AB552" s="94"/>
      <c r="AC552" s="92"/>
      <c r="AD552" s="93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</row>
    <row r="553" spans="1:41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87"/>
      <c r="O553" s="10"/>
      <c r="P553" s="10"/>
      <c r="Q553" s="11"/>
      <c r="R553" s="11" t="e">
        <f>VLOOKUP(Q553,[1]Sheet1!C$3:D$87,2,0)</f>
        <v>#N/A</v>
      </c>
      <c r="S553" s="134"/>
      <c r="T553" s="3"/>
      <c r="U553" s="3"/>
      <c r="V553" s="3"/>
      <c r="W553" s="3"/>
      <c r="Y553" s="92"/>
      <c r="Z553" s="92"/>
      <c r="AA553" s="92"/>
      <c r="AB553" s="94"/>
      <c r="AC553" s="92"/>
      <c r="AD553" s="93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</row>
    <row r="554" spans="1:41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3"/>
      <c r="O554" s="10"/>
      <c r="P554" s="10"/>
      <c r="Q554" s="11"/>
      <c r="R554" s="11" t="e">
        <f>VLOOKUP(Q554,[1]Sheet1!C$3:D$87,2,0)</f>
        <v>#N/A</v>
      </c>
      <c r="S554" s="134"/>
      <c r="T554" s="3"/>
      <c r="U554" s="3"/>
      <c r="V554" s="3"/>
      <c r="W554" s="3"/>
      <c r="Y554" s="92"/>
      <c r="Z554" s="92"/>
      <c r="AA554" s="92"/>
      <c r="AB554" s="94"/>
      <c r="AC554" s="92"/>
      <c r="AD554" s="93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</row>
    <row r="555" spans="1:41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11" t="e">
        <f>VLOOKUP(Q555,[1]Sheet1!C$3:D$87,2,0)</f>
        <v>#N/A</v>
      </c>
      <c r="S555" s="134"/>
      <c r="T555" s="3"/>
      <c r="U555" s="3"/>
      <c r="V555" s="3"/>
      <c r="W555" s="3"/>
      <c r="Y555" s="92"/>
      <c r="Z555" s="92"/>
      <c r="AA555" s="92"/>
      <c r="AB555" s="94"/>
      <c r="AC555" s="92"/>
      <c r="AD555" s="93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</row>
    <row r="556" spans="1:41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29"/>
      <c r="I556" s="89"/>
      <c r="J556" s="89"/>
      <c r="K556" s="89"/>
      <c r="L556" s="22"/>
      <c r="M556" s="8"/>
      <c r="N556" s="9"/>
      <c r="O556" s="10"/>
      <c r="P556" s="10"/>
      <c r="Q556" s="11"/>
      <c r="R556" s="11" t="e">
        <f>VLOOKUP(Q556,[1]Sheet1!C$3:D$87,2,0)</f>
        <v>#N/A</v>
      </c>
      <c r="S556" s="134"/>
      <c r="T556" s="3"/>
      <c r="U556" s="3"/>
      <c r="V556" s="3"/>
      <c r="W556" s="3"/>
      <c r="Y556" s="92"/>
      <c r="Z556" s="92"/>
      <c r="AA556" s="92"/>
      <c r="AB556" s="94"/>
      <c r="AC556" s="92"/>
      <c r="AD556" s="93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</row>
    <row r="557" spans="1:41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87"/>
      <c r="O557" s="10"/>
      <c r="P557" s="10"/>
      <c r="Q557" s="11"/>
      <c r="R557" s="11" t="e">
        <f>VLOOKUP(Q557,[1]Sheet1!C$3:D$87,2,0)</f>
        <v>#N/A</v>
      </c>
      <c r="S557" s="134"/>
      <c r="T557" s="3"/>
      <c r="U557" s="3"/>
      <c r="V557" s="3"/>
      <c r="W557" s="3"/>
      <c r="Y557" s="92"/>
      <c r="Z557" s="92"/>
      <c r="AA557" s="92"/>
      <c r="AB557" s="94"/>
      <c r="AC557" s="92"/>
      <c r="AD557" s="93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</row>
    <row r="558" spans="1:41" ht="22.5" customHeight="1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11" t="e">
        <f>VLOOKUP(Q558,[1]Sheet1!C$3:D$87,2,0)</f>
        <v>#N/A</v>
      </c>
      <c r="S558" s="134"/>
      <c r="T558" s="3"/>
      <c r="U558" s="3"/>
      <c r="V558" s="3"/>
      <c r="W558" s="3"/>
      <c r="Y558" s="92"/>
      <c r="Z558" s="92"/>
      <c r="AA558" s="92"/>
      <c r="AB558" s="94"/>
      <c r="AC558" s="92"/>
      <c r="AD558" s="93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</row>
    <row r="559" spans="1:41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11" t="e">
        <f>VLOOKUP(Q559,[1]Sheet1!C$3:D$87,2,0)</f>
        <v>#N/A</v>
      </c>
      <c r="S559" s="134"/>
      <c r="T559" s="3"/>
      <c r="U559" s="3"/>
      <c r="V559" s="3"/>
      <c r="W559" s="3"/>
      <c r="Y559" s="92"/>
      <c r="Z559" s="92"/>
      <c r="AA559" s="92"/>
      <c r="AB559" s="94"/>
      <c r="AC559" s="92"/>
      <c r="AD559" s="93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</row>
    <row r="560" spans="1:41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17"/>
      <c r="O560" s="10"/>
      <c r="P560" s="10"/>
      <c r="Q560" s="11"/>
      <c r="R560" s="11" t="e">
        <f>VLOOKUP(Q560,[1]Sheet1!C$3:D$87,2,0)</f>
        <v>#N/A</v>
      </c>
      <c r="S560" s="13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</row>
    <row r="561" spans="1:41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90"/>
      <c r="I561" s="89"/>
      <c r="J561" s="89"/>
      <c r="K561" s="89"/>
      <c r="L561" s="22"/>
      <c r="M561" s="8"/>
      <c r="N561" s="9"/>
      <c r="O561" s="10"/>
      <c r="P561" s="10"/>
      <c r="Q561" s="11"/>
      <c r="R561" s="11" t="e">
        <f>VLOOKUP(Q561,[1]Sheet1!C$3:D$87,2,0)</f>
        <v>#N/A</v>
      </c>
      <c r="S561" s="134"/>
      <c r="T561" s="3"/>
      <c r="U561" s="3"/>
      <c r="V561" s="3"/>
      <c r="W561" s="3"/>
      <c r="Y561" s="92"/>
      <c r="Z561" s="92"/>
      <c r="AA561" s="92"/>
      <c r="AB561" s="94"/>
      <c r="AC561" s="92"/>
      <c r="AD561" s="93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</row>
    <row r="562" spans="1:41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11" t="e">
        <f>VLOOKUP(Q562,[1]Sheet1!C$3:D$87,2,0)</f>
        <v>#N/A</v>
      </c>
      <c r="S562" s="134"/>
      <c r="T562" s="3"/>
      <c r="U562" s="3"/>
      <c r="V562" s="3"/>
      <c r="W562" s="3"/>
      <c r="Y562" s="92"/>
      <c r="Z562" s="92"/>
      <c r="AA562" s="92"/>
      <c r="AB562" s="94"/>
      <c r="AC562" s="92"/>
      <c r="AD562" s="93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</row>
    <row r="563" spans="1:41" ht="22.5" customHeight="1" x14ac:dyDescent="0.55000000000000004">
      <c r="A563" s="5"/>
      <c r="B563" s="52" t="s">
        <v>66</v>
      </c>
      <c r="C563" s="88"/>
      <c r="D563" s="60"/>
      <c r="E563" s="60"/>
      <c r="F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11" t="e">
        <f>VLOOKUP(Q563,[1]Sheet1!C$3:D$87,2,0)</f>
        <v>#N/A</v>
      </c>
      <c r="S563" s="134"/>
      <c r="T563" s="3"/>
      <c r="U563" s="3"/>
      <c r="V563" s="3"/>
      <c r="W563" s="3"/>
      <c r="Y563" s="92"/>
      <c r="Z563" s="92"/>
      <c r="AA563" s="92"/>
      <c r="AB563" s="94"/>
      <c r="AC563" s="92"/>
      <c r="AD563" s="93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</row>
    <row r="564" spans="1:4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11" t="e">
        <f>VLOOKUP(Q564,[1]Sheet1!C$3:D$87,2,0)</f>
        <v>#N/A</v>
      </c>
      <c r="S564" s="134"/>
      <c r="T564" s="3"/>
      <c r="U564" s="3"/>
      <c r="V564" s="3"/>
      <c r="W564" s="3"/>
      <c r="Y564" s="92"/>
      <c r="Z564" s="92"/>
      <c r="AA564" s="92"/>
      <c r="AB564" s="94"/>
      <c r="AC564" s="92"/>
      <c r="AD564" s="93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</row>
    <row r="565" spans="1:41" ht="22.5" customHeight="1" x14ac:dyDescent="0.55000000000000004">
      <c r="A565" s="5"/>
      <c r="B565" s="52" t="s">
        <v>66</v>
      </c>
      <c r="C565" s="88"/>
      <c r="D565" s="60"/>
      <c r="E565" s="60"/>
      <c r="F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11" t="e">
        <f>VLOOKUP(Q565,[1]Sheet1!C$3:D$87,2,0)</f>
        <v>#N/A</v>
      </c>
      <c r="S565" s="134"/>
      <c r="T565" s="3"/>
      <c r="U565" s="3"/>
      <c r="V565" s="3"/>
      <c r="W565" s="3"/>
      <c r="Y565" s="92"/>
      <c r="Z565" s="92"/>
      <c r="AA565" s="92"/>
      <c r="AB565" s="94"/>
      <c r="AC565" s="92"/>
      <c r="AD565" s="93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</row>
    <row r="566" spans="1:41" x14ac:dyDescent="0.55000000000000004">
      <c r="A566" s="5"/>
      <c r="B566" s="52" t="s">
        <v>66</v>
      </c>
      <c r="C566" s="88"/>
      <c r="D566" s="60"/>
      <c r="E566" s="60"/>
      <c r="F566" s="60"/>
      <c r="G566" s="29"/>
      <c r="H566" s="90"/>
      <c r="I566" s="89"/>
      <c r="J566" s="89"/>
      <c r="K566" s="89"/>
      <c r="L566" s="22"/>
      <c r="M566" s="8"/>
      <c r="N566" s="87"/>
      <c r="O566" s="10"/>
      <c r="P566" s="10"/>
      <c r="Q566" s="11"/>
      <c r="R566" s="11" t="e">
        <f>VLOOKUP(Q566,[1]Sheet1!C$3:D$87,2,0)</f>
        <v>#N/A</v>
      </c>
      <c r="S566" s="134"/>
      <c r="T566" s="3"/>
      <c r="U566" s="3"/>
      <c r="V566" s="3"/>
      <c r="W566" s="3"/>
      <c r="Y566" s="92"/>
      <c r="Z566" s="92"/>
      <c r="AA566" s="92"/>
      <c r="AB566" s="94"/>
      <c r="AC566" s="92"/>
      <c r="AD566" s="93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</row>
    <row r="567" spans="1:4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100"/>
      <c r="O567" s="10"/>
      <c r="P567" s="10"/>
      <c r="Q567" s="11"/>
      <c r="R567" s="11" t="e">
        <f>VLOOKUP(Q567,[1]Sheet1!C$3:D$87,2,0)</f>
        <v>#N/A</v>
      </c>
      <c r="S567" s="134"/>
      <c r="T567" s="3"/>
      <c r="U567" s="3"/>
      <c r="V567" s="3"/>
      <c r="W567" s="3"/>
      <c r="Y567" s="92"/>
      <c r="Z567" s="92"/>
      <c r="AA567" s="92"/>
      <c r="AB567" s="94"/>
      <c r="AC567" s="92"/>
      <c r="AD567" s="93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</row>
    <row r="568" spans="1:4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11" t="e">
        <f>VLOOKUP(Q568,[1]Sheet1!C$3:D$87,2,0)</f>
        <v>#N/A</v>
      </c>
      <c r="S568" s="134"/>
      <c r="T568" s="3"/>
      <c r="U568" s="3"/>
      <c r="V568" s="3"/>
      <c r="W568" s="3"/>
      <c r="Y568" s="92"/>
      <c r="Z568" s="92"/>
      <c r="AA568" s="92"/>
      <c r="AB568" s="94"/>
      <c r="AC568" s="92"/>
      <c r="AD568" s="93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</row>
    <row r="569" spans="1:41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11" t="e">
        <f>VLOOKUP(Q569,[1]Sheet1!C$3:D$87,2,0)</f>
        <v>#N/A</v>
      </c>
      <c r="S569" s="134"/>
      <c r="T569" s="3"/>
      <c r="U569" s="3"/>
      <c r="V569" s="3"/>
      <c r="W569" s="3"/>
      <c r="Y569" s="92"/>
      <c r="Z569" s="92"/>
      <c r="AA569" s="92"/>
      <c r="AB569" s="94"/>
      <c r="AC569" s="92"/>
      <c r="AD569" s="93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</row>
    <row r="570" spans="1:41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11" t="e">
        <f>VLOOKUP(Q570,[1]Sheet1!C$3:D$87,2,0)</f>
        <v>#N/A</v>
      </c>
      <c r="S570" s="13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</row>
    <row r="571" spans="1:41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11" t="e">
        <f>VLOOKUP(Q571,[1]Sheet1!C$3:D$87,2,0)</f>
        <v>#N/A</v>
      </c>
      <c r="S571" s="13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</row>
    <row r="572" spans="1:41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11" t="e">
        <f>VLOOKUP(Q572,[1]Sheet1!C$3:D$87,2,0)</f>
        <v>#N/A</v>
      </c>
      <c r="S572" s="13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</row>
    <row r="573" spans="1:41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11" t="e">
        <f>VLOOKUP(Q573,[1]Sheet1!C$3:D$87,2,0)</f>
        <v>#N/A</v>
      </c>
      <c r="S573" s="13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</row>
    <row r="574" spans="1:41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87"/>
      <c r="O574" s="10"/>
      <c r="P574" s="10"/>
      <c r="Q574" s="11"/>
      <c r="R574" s="11" t="e">
        <f>VLOOKUP(Q574,[1]Sheet1!C$3:D$87,2,0)</f>
        <v>#N/A</v>
      </c>
      <c r="S574" s="13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</row>
    <row r="575" spans="1:41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11" t="e">
        <f>VLOOKUP(Q575,[1]Sheet1!C$3:D$87,2,0)</f>
        <v>#N/A</v>
      </c>
      <c r="S575" s="134"/>
      <c r="W575" s="1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</row>
    <row r="576" spans="1:41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11" t="e">
        <f>VLOOKUP(Q576,[1]Sheet1!C$3:D$87,2,0)</f>
        <v>#N/A</v>
      </c>
      <c r="S576" s="13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</row>
    <row r="577" spans="1:41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11" t="e">
        <f>VLOOKUP(Q577,[1]Sheet1!C$3:D$87,2,0)</f>
        <v>#N/A</v>
      </c>
      <c r="S577" s="13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</row>
    <row r="578" spans="1:41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11" t="e">
        <f>VLOOKUP(Q578,[1]Sheet1!C$3:D$87,2,0)</f>
        <v>#N/A</v>
      </c>
      <c r="S578" s="134"/>
      <c r="W578" s="1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</row>
    <row r="579" spans="1:41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9"/>
      <c r="O579" s="10"/>
      <c r="P579" s="10"/>
      <c r="Q579" s="11"/>
      <c r="R579" s="11" t="e">
        <f>VLOOKUP(Q579,[1]Sheet1!C$3:D$87,2,0)</f>
        <v>#N/A</v>
      </c>
      <c r="S579" s="13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</row>
    <row r="580" spans="1:41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11" t="e">
        <f>VLOOKUP(Q580,[1]Sheet1!C$3:D$87,2,0)</f>
        <v>#N/A</v>
      </c>
      <c r="S580" s="134"/>
      <c r="W580" s="1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</row>
    <row r="581" spans="1:41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87"/>
      <c r="O581" s="10"/>
      <c r="P581" s="10"/>
      <c r="Q581" s="11"/>
      <c r="R581" s="11" t="e">
        <f>VLOOKUP(Q581,[1]Sheet1!C$3:D$87,2,0)</f>
        <v>#N/A</v>
      </c>
      <c r="S581" s="134"/>
      <c r="W581" s="1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</row>
    <row r="582" spans="1:41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11" t="e">
        <f>VLOOKUP(Q582,[1]Sheet1!C$3:D$87,2,0)</f>
        <v>#N/A</v>
      </c>
      <c r="S582" s="134"/>
      <c r="W582" s="1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</row>
    <row r="583" spans="1:41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16"/>
      <c r="O583" s="10"/>
      <c r="P583" s="10"/>
      <c r="Q583" s="11"/>
      <c r="R583" s="11" t="e">
        <f>VLOOKUP(Q583,[1]Sheet1!C$3:D$87,2,0)</f>
        <v>#N/A</v>
      </c>
      <c r="S583" s="134"/>
      <c r="W583" s="1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</row>
    <row r="584" spans="1:41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17"/>
      <c r="O584" s="10"/>
      <c r="P584" s="10"/>
      <c r="Q584" s="11"/>
      <c r="R584" s="11" t="e">
        <f>VLOOKUP(Q584,[1]Sheet1!C$3:D$87,2,0)</f>
        <v>#N/A</v>
      </c>
      <c r="S584" s="134"/>
      <c r="W584" s="1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</row>
    <row r="585" spans="1:41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17"/>
      <c r="O585" s="10"/>
      <c r="P585" s="10"/>
      <c r="Q585" s="11"/>
      <c r="R585" s="11" t="e">
        <f>VLOOKUP(Q585,[1]Sheet1!C$3:D$87,2,0)</f>
        <v>#N/A</v>
      </c>
      <c r="S585" s="13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</row>
    <row r="586" spans="1:41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11" t="e">
        <f>VLOOKUP(Q586,[1]Sheet1!C$3:D$87,2,0)</f>
        <v>#N/A</v>
      </c>
      <c r="S586" s="134"/>
      <c r="W586" s="1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</row>
    <row r="587" spans="1:41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11" t="e">
        <f>VLOOKUP(Q587,[1]Sheet1!C$3:D$87,2,0)</f>
        <v>#N/A</v>
      </c>
      <c r="S587" s="134"/>
      <c r="W587" s="1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</row>
    <row r="588" spans="1:41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11" t="e">
        <f>VLOOKUP(Q588,[1]Sheet1!C$3:D$87,2,0)</f>
        <v>#N/A</v>
      </c>
      <c r="S588" s="134"/>
      <c r="W588" s="1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</row>
    <row r="589" spans="1:41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89"/>
      <c r="I589" s="89"/>
      <c r="J589" s="89"/>
      <c r="K589" s="89"/>
      <c r="L589" s="22"/>
      <c r="M589" s="8"/>
      <c r="N589" s="9"/>
      <c r="O589" s="10"/>
      <c r="P589" s="10"/>
      <c r="Q589" s="11"/>
      <c r="R589" s="11" t="e">
        <f>VLOOKUP(Q589,[1]Sheet1!C$3:D$87,2,0)</f>
        <v>#N/A</v>
      </c>
      <c r="S589" s="134"/>
      <c r="W589" s="1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</row>
    <row r="590" spans="1:41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11" t="e">
        <f>VLOOKUP(Q590,[1]Sheet1!C$3:D$87,2,0)</f>
        <v>#N/A</v>
      </c>
      <c r="S590" s="13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</row>
    <row r="591" spans="1:41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11" t="e">
        <f>VLOOKUP(Q591,[1]Sheet1!C$3:D$87,2,0)</f>
        <v>#N/A</v>
      </c>
      <c r="S591" s="134"/>
      <c r="W591" s="1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</row>
    <row r="592" spans="1:41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11" t="e">
        <f>VLOOKUP(Q592,[1]Sheet1!C$3:D$87,2,0)</f>
        <v>#N/A</v>
      </c>
      <c r="S592" s="134"/>
      <c r="W592" s="1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</row>
    <row r="593" spans="1:41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90"/>
      <c r="I593" s="89"/>
      <c r="J593" s="89"/>
      <c r="K593" s="89"/>
      <c r="L593" s="22"/>
      <c r="M593" s="8"/>
      <c r="N593" s="9"/>
      <c r="O593" s="10"/>
      <c r="P593" s="10"/>
      <c r="Q593" s="11"/>
      <c r="R593" s="11" t="e">
        <f>VLOOKUP(Q593,[1]Sheet1!C$3:D$87,2,0)</f>
        <v>#N/A</v>
      </c>
      <c r="S593" s="134"/>
      <c r="W593" s="1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</row>
    <row r="594" spans="1:41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11" t="e">
        <f>VLOOKUP(Q594,[1]Sheet1!C$3:D$87,2,0)</f>
        <v>#N/A</v>
      </c>
      <c r="S594" s="13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</row>
    <row r="595" spans="1:41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11" t="e">
        <f>VLOOKUP(Q595,[1]Sheet1!C$3:D$87,2,0)</f>
        <v>#N/A</v>
      </c>
      <c r="S595" s="134"/>
      <c r="W595" s="1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</row>
    <row r="596" spans="1:41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11" t="e">
        <f>VLOOKUP(Q596,[1]Sheet1!C$3:D$87,2,0)</f>
        <v>#N/A</v>
      </c>
      <c r="S596" s="134"/>
      <c r="W596" s="1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</row>
    <row r="597" spans="1:41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11" t="e">
        <f>VLOOKUP(Q597,[1]Sheet1!C$3:D$87,2,0)</f>
        <v>#N/A</v>
      </c>
      <c r="S597" s="134"/>
      <c r="W597" s="1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</row>
    <row r="598" spans="1:41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11" t="e">
        <f>VLOOKUP(Q598,[1]Sheet1!C$3:D$87,2,0)</f>
        <v>#N/A</v>
      </c>
      <c r="S598" s="13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</row>
    <row r="599" spans="1:41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9"/>
      <c r="O599" s="10"/>
      <c r="P599" s="10"/>
      <c r="Q599" s="11"/>
      <c r="R599" s="11" t="e">
        <f>VLOOKUP(Q599,[1]Sheet1!C$3:D$87,2,0)</f>
        <v>#N/A</v>
      </c>
      <c r="S599" s="134"/>
      <c r="W599" s="1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</row>
    <row r="600" spans="1:41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9"/>
      <c r="O600" s="10"/>
      <c r="P600" s="10"/>
      <c r="Q600" s="11"/>
      <c r="R600" s="11" t="e">
        <f>VLOOKUP(Q600,[1]Sheet1!C$3:D$87,2,0)</f>
        <v>#N/A</v>
      </c>
      <c r="S600" s="134"/>
      <c r="W600" s="1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</row>
    <row r="601" spans="1:41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11" t="e">
        <f>VLOOKUP(Q601,[1]Sheet1!C$3:D$87,2,0)</f>
        <v>#N/A</v>
      </c>
      <c r="S601" s="134"/>
      <c r="W601" s="1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</row>
    <row r="602" spans="1:41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11" t="e">
        <f>VLOOKUP(Q602,[1]Sheet1!C$3:D$87,2,0)</f>
        <v>#N/A</v>
      </c>
      <c r="S602" s="13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</row>
    <row r="603" spans="1:41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9"/>
      <c r="O603" s="10"/>
      <c r="P603" s="10"/>
      <c r="Q603" s="11"/>
      <c r="R603" s="11" t="e">
        <f>VLOOKUP(Q603,[1]Sheet1!C$3:D$87,2,0)</f>
        <v>#N/A</v>
      </c>
      <c r="S603" s="134"/>
      <c r="W603" s="1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</row>
    <row r="604" spans="1:41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6"/>
      <c r="O604" s="10"/>
      <c r="P604" s="10"/>
      <c r="Q604" s="11"/>
      <c r="R604" s="11" t="e">
        <f>VLOOKUP(Q604,[1]Sheet1!C$3:D$87,2,0)</f>
        <v>#N/A</v>
      </c>
      <c r="S604" s="134"/>
      <c r="W604" s="1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</row>
    <row r="605" spans="1:41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11" t="e">
        <f>VLOOKUP(Q605,[1]Sheet1!C$3:D$87,2,0)</f>
        <v>#N/A</v>
      </c>
      <c r="S605" s="134"/>
      <c r="W605" s="1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</row>
    <row r="606" spans="1:41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7"/>
      <c r="O606" s="10"/>
      <c r="P606" s="10"/>
      <c r="Q606" s="11"/>
      <c r="R606" s="11" t="e">
        <f>VLOOKUP(Q606,[1]Sheet1!C$3:D$87,2,0)</f>
        <v>#N/A</v>
      </c>
      <c r="S606" s="13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</row>
    <row r="607" spans="1:41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9"/>
      <c r="O607" s="10"/>
      <c r="P607" s="10"/>
      <c r="Q607" s="11"/>
      <c r="R607" s="11" t="e">
        <f>VLOOKUP(Q607,[1]Sheet1!C$3:D$87,2,0)</f>
        <v>#N/A</v>
      </c>
      <c r="S607" s="134"/>
      <c r="W607" s="1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</row>
    <row r="608" spans="1:41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6"/>
      <c r="O608" s="10"/>
      <c r="P608" s="10"/>
      <c r="Q608" s="11"/>
      <c r="R608" s="11" t="e">
        <f>VLOOKUP(Q608,[1]Sheet1!C$3:D$87,2,0)</f>
        <v>#N/A</v>
      </c>
      <c r="S608" s="134"/>
      <c r="W608" s="1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</row>
    <row r="609" spans="1:41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11" t="e">
        <f>VLOOKUP(Q609,[1]Sheet1!C$3:D$87,2,0)</f>
        <v>#N/A</v>
      </c>
      <c r="S609" s="134"/>
      <c r="W609" s="1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</row>
    <row r="610" spans="1:41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17"/>
      <c r="O610" s="10"/>
      <c r="P610" s="10"/>
      <c r="Q610" s="11"/>
      <c r="R610" s="11" t="e">
        <f>VLOOKUP(Q610,[1]Sheet1!C$3:D$87,2,0)</f>
        <v>#N/A</v>
      </c>
      <c r="S610" s="13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</row>
    <row r="611" spans="1:41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9"/>
      <c r="O611" s="10"/>
      <c r="P611" s="10"/>
      <c r="Q611" s="11"/>
      <c r="R611" s="11" t="e">
        <f>VLOOKUP(Q611,[1]Sheet1!C$3:D$87,2,0)</f>
        <v>#N/A</v>
      </c>
      <c r="S611" s="134"/>
      <c r="W611" s="1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</row>
    <row r="612" spans="1:41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6"/>
      <c r="O612" s="10"/>
      <c r="P612" s="10"/>
      <c r="Q612" s="11"/>
      <c r="R612" s="11" t="e">
        <f>VLOOKUP(Q612,[1]Sheet1!C$3:D$87,2,0)</f>
        <v>#N/A</v>
      </c>
      <c r="S612" s="134"/>
      <c r="W612" s="1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</row>
    <row r="613" spans="1:41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11" t="e">
        <f>VLOOKUP(Q613,[1]Sheet1!C$3:D$87,2,0)</f>
        <v>#N/A</v>
      </c>
      <c r="S613" s="134"/>
      <c r="W613" s="1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</row>
    <row r="614" spans="1:41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7"/>
      <c r="O614" s="10"/>
      <c r="P614" s="10"/>
      <c r="Q614" s="11"/>
      <c r="R614" s="11" t="e">
        <f>VLOOKUP(Q614,[1]Sheet1!C$3:D$87,2,0)</f>
        <v>#N/A</v>
      </c>
      <c r="S614" s="13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</row>
    <row r="615" spans="1:41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9"/>
      <c r="O615" s="10"/>
      <c r="P615" s="10"/>
      <c r="Q615" s="11"/>
      <c r="R615" s="11" t="e">
        <f>VLOOKUP(Q615,[1]Sheet1!C$3:D$87,2,0)</f>
        <v>#N/A</v>
      </c>
      <c r="S615" s="134"/>
      <c r="W615" s="1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</row>
    <row r="616" spans="1:41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16"/>
      <c r="O616" s="10"/>
      <c r="P616" s="10"/>
      <c r="Q616" s="11"/>
      <c r="R616" s="11" t="e">
        <f>VLOOKUP(Q616,[1]Sheet1!C$3:D$87,2,0)</f>
        <v>#N/A</v>
      </c>
      <c r="S616" s="134"/>
      <c r="W616" s="1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</row>
    <row r="617" spans="1:41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89"/>
      <c r="I617" s="89"/>
      <c r="J617" s="89"/>
      <c r="K617" s="89"/>
      <c r="L617" s="22"/>
      <c r="M617" s="8"/>
      <c r="N617" s="17"/>
      <c r="O617" s="10"/>
      <c r="P617" s="10"/>
      <c r="Q617" s="11"/>
      <c r="R617" s="11" t="e">
        <f>VLOOKUP(Q617,[1]Sheet1!C$3:D$87,2,0)</f>
        <v>#N/A</v>
      </c>
      <c r="S617" s="134"/>
      <c r="W617" s="1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</row>
    <row r="618" spans="1:41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7"/>
      <c r="O618" s="10"/>
      <c r="P618" s="10"/>
      <c r="Q618" s="11"/>
      <c r="R618" s="11" t="e">
        <f>VLOOKUP(Q618,[1]Sheet1!C$3:D$87,2,0)</f>
        <v>#N/A</v>
      </c>
      <c r="S618" s="13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</row>
    <row r="619" spans="1:41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9"/>
      <c r="O619" s="10"/>
      <c r="P619" s="10"/>
      <c r="Q619" s="11"/>
      <c r="R619" s="11" t="e">
        <f>VLOOKUP(Q619,[1]Sheet1!C$3:D$87,2,0)</f>
        <v>#N/A</v>
      </c>
      <c r="S619" s="134"/>
      <c r="W619" s="1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</row>
    <row r="620" spans="1:41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90"/>
      <c r="I620" s="89"/>
      <c r="J620" s="89"/>
      <c r="K620" s="89"/>
      <c r="L620" s="22"/>
      <c r="M620" s="8"/>
      <c r="N620" s="17"/>
      <c r="O620" s="10"/>
      <c r="P620" s="10"/>
      <c r="Q620" s="11"/>
      <c r="R620" s="11" t="e">
        <f>VLOOKUP(Q620,[1]Sheet1!C$3:D$87,2,0)</f>
        <v>#N/A</v>
      </c>
      <c r="S620" s="134"/>
      <c r="W620" s="1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</row>
    <row r="621" spans="1:41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17"/>
      <c r="O621" s="10"/>
      <c r="P621" s="10"/>
      <c r="Q621" s="11"/>
      <c r="R621" s="11" t="e">
        <f>VLOOKUP(Q621,[1]Sheet1!C$3:D$87,2,0)</f>
        <v>#N/A</v>
      </c>
      <c r="S621" s="13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</row>
    <row r="622" spans="1:41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11" t="e">
        <f>VLOOKUP(Q622,[1]Sheet1!C$3:D$87,2,0)</f>
        <v>#N/A</v>
      </c>
      <c r="S622" s="134"/>
      <c r="W622" s="1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</row>
    <row r="623" spans="1:41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9"/>
      <c r="O623" s="10"/>
      <c r="P623" s="10"/>
      <c r="Q623" s="11"/>
      <c r="R623" s="11" t="e">
        <f>VLOOKUP(Q623,[1]Sheet1!C$3:D$87,2,0)</f>
        <v>#N/A</v>
      </c>
      <c r="S623" s="134"/>
      <c r="W623" s="1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</row>
    <row r="624" spans="1:41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11" t="e">
        <f>VLOOKUP(Q624,[1]Sheet1!C$3:D$87,2,0)</f>
        <v>#N/A</v>
      </c>
      <c r="S624" s="134"/>
      <c r="W624" s="1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</row>
    <row r="625" spans="1:41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8"/>
      <c r="O625" s="10"/>
      <c r="P625" s="10"/>
      <c r="Q625" s="11"/>
      <c r="R625" s="11" t="e">
        <f>VLOOKUP(Q625,[1]Sheet1!C$3:D$87,2,0)</f>
        <v>#N/A</v>
      </c>
      <c r="S625" s="13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</row>
    <row r="626" spans="1:41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11" t="e">
        <f>VLOOKUP(Q626,[1]Sheet1!C$3:D$87,2,0)</f>
        <v>#N/A</v>
      </c>
      <c r="S626" s="134"/>
      <c r="W626" s="1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</row>
    <row r="627" spans="1:41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9"/>
      <c r="O627" s="10"/>
      <c r="P627" s="10"/>
      <c r="Q627" s="11"/>
      <c r="R627" s="11" t="e">
        <f>VLOOKUP(Q627,[1]Sheet1!C$3:D$87,2,0)</f>
        <v>#N/A</v>
      </c>
      <c r="S627" s="134"/>
      <c r="W627" s="1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</row>
    <row r="628" spans="1:41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11" t="e">
        <f>VLOOKUP(Q628,[1]Sheet1!C$3:D$87,2,0)</f>
        <v>#N/A</v>
      </c>
      <c r="S628" s="134"/>
      <c r="W628" s="1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</row>
    <row r="629" spans="1:41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18"/>
      <c r="O629" s="10"/>
      <c r="P629" s="10"/>
      <c r="Q629" s="11"/>
      <c r="R629" s="11" t="e">
        <f>VLOOKUP(Q629,[1]Sheet1!C$3:D$87,2,0)</f>
        <v>#N/A</v>
      </c>
      <c r="S629" s="13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</row>
    <row r="630" spans="1:41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9"/>
      <c r="O630" s="10"/>
      <c r="P630" s="10"/>
      <c r="Q630" s="11"/>
      <c r="R630" s="11" t="e">
        <f>VLOOKUP(Q630,[1]Sheet1!C$3:D$87,2,0)</f>
        <v>#N/A</v>
      </c>
      <c r="S630" s="134"/>
      <c r="W630" s="1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</row>
    <row r="631" spans="1:41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9"/>
      <c r="O631" s="10"/>
      <c r="P631" s="10"/>
      <c r="Q631" s="11"/>
      <c r="R631" s="11" t="e">
        <f>VLOOKUP(Q631,[1]Sheet1!C$3:D$87,2,0)</f>
        <v>#N/A</v>
      </c>
      <c r="S631" s="134"/>
      <c r="W631" s="1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</row>
    <row r="632" spans="1:41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8"/>
      <c r="O632" s="10"/>
      <c r="P632" s="10"/>
      <c r="Q632" s="11"/>
      <c r="R632" s="11" t="e">
        <f>VLOOKUP(Q632,[1]Sheet1!C$3:D$87,2,0)</f>
        <v>#N/A</v>
      </c>
      <c r="S632" s="134"/>
      <c r="W632" s="1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</row>
    <row r="633" spans="1:41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8"/>
      <c r="O633" s="10"/>
      <c r="P633" s="10"/>
      <c r="Q633" s="11"/>
      <c r="R633" s="11" t="e">
        <f>VLOOKUP(Q633,[1]Sheet1!C$3:D$87,2,0)</f>
        <v>#N/A</v>
      </c>
      <c r="S633" s="13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</row>
    <row r="634" spans="1:41" ht="22.5" customHeight="1" x14ac:dyDescent="0.55000000000000004">
      <c r="A634" s="5"/>
      <c r="B634" s="52" t="s">
        <v>66</v>
      </c>
      <c r="C634" s="88"/>
      <c r="D634" s="60"/>
      <c r="E634" s="60"/>
      <c r="F634" s="60"/>
      <c r="G634" s="60"/>
      <c r="H634" s="29"/>
      <c r="I634" s="89"/>
      <c r="J634" s="89"/>
      <c r="K634" s="89"/>
      <c r="L634" s="22"/>
      <c r="M634" s="8"/>
      <c r="N634" s="9"/>
      <c r="O634" s="10"/>
      <c r="P634" s="10"/>
      <c r="Q634" s="11"/>
      <c r="R634" s="11" t="e">
        <f>VLOOKUP(Q634,[1]Sheet1!C$3:D$87,2,0)</f>
        <v>#N/A</v>
      </c>
      <c r="S634" s="134"/>
      <c r="W634" s="1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</row>
    <row r="635" spans="1:41" ht="22.5" customHeight="1" x14ac:dyDescent="0.55000000000000004">
      <c r="A635" s="5"/>
      <c r="B635" s="52" t="s">
        <v>66</v>
      </c>
      <c r="C635" s="88"/>
      <c r="D635" s="60"/>
      <c r="E635" s="60"/>
      <c r="F635" s="60"/>
      <c r="G635" s="60"/>
      <c r="H635" s="29"/>
      <c r="I635" s="89"/>
      <c r="J635" s="89"/>
      <c r="K635" s="89"/>
      <c r="L635" s="22"/>
      <c r="M635" s="8"/>
      <c r="N635" s="16"/>
      <c r="O635" s="10"/>
      <c r="P635" s="10"/>
      <c r="Q635" s="11"/>
      <c r="R635" s="11" t="e">
        <f>VLOOKUP(Q635,[1]Sheet1!C$3:D$87,2,0)</f>
        <v>#N/A</v>
      </c>
      <c r="S635" s="134"/>
      <c r="W635" s="1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</row>
    <row r="636" spans="1:41" ht="22.5" customHeight="1" x14ac:dyDescent="0.55000000000000004">
      <c r="A636" s="5"/>
      <c r="B636" s="52" t="s">
        <v>66</v>
      </c>
      <c r="C636" s="88"/>
      <c r="D636" s="60"/>
      <c r="E636" s="60"/>
      <c r="F636" s="60"/>
      <c r="G636" s="60"/>
      <c r="H636" s="29"/>
      <c r="I636" s="89"/>
      <c r="J636" s="89"/>
      <c r="K636" s="89"/>
      <c r="L636" s="22"/>
      <c r="M636" s="8"/>
      <c r="N636" s="19"/>
      <c r="O636" s="10"/>
      <c r="P636" s="10"/>
      <c r="Q636" s="11"/>
      <c r="R636" s="11" t="e">
        <f>VLOOKUP(Q636,[1]Sheet1!C$3:D$87,2,0)</f>
        <v>#N/A</v>
      </c>
      <c r="S636" s="134"/>
      <c r="W636" s="1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</row>
    <row r="637" spans="1:41" ht="22.5" customHeight="1" x14ac:dyDescent="0.55000000000000004">
      <c r="A637" s="5"/>
      <c r="B637" s="52" t="s">
        <v>66</v>
      </c>
      <c r="C637" s="88"/>
      <c r="D637" s="60"/>
      <c r="E637" s="60"/>
      <c r="F637" s="60"/>
      <c r="G637" s="60"/>
      <c r="H637" s="29"/>
      <c r="I637" s="89"/>
      <c r="J637" s="89"/>
      <c r="K637" s="89"/>
      <c r="L637" s="22"/>
      <c r="M637" s="8"/>
      <c r="N637" s="19"/>
      <c r="O637" s="10"/>
      <c r="P637" s="10"/>
      <c r="Q637" s="11"/>
      <c r="R637" s="11" t="e">
        <f>VLOOKUP(Q637,[1]Sheet1!C$3:D$87,2,0)</f>
        <v>#N/A</v>
      </c>
      <c r="S637" s="13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</row>
    <row r="638" spans="1:41" ht="22.5" customHeight="1" x14ac:dyDescent="0.55000000000000004">
      <c r="A638" s="5"/>
      <c r="B638" s="52" t="s">
        <v>66</v>
      </c>
      <c r="C638" s="88"/>
      <c r="D638" s="60"/>
      <c r="E638" s="60"/>
      <c r="F638" s="60"/>
      <c r="G638" s="60"/>
      <c r="H638" s="29"/>
      <c r="I638" s="89"/>
      <c r="J638" s="89"/>
      <c r="K638" s="89"/>
      <c r="L638" s="22"/>
      <c r="M638" s="8"/>
      <c r="N638" s="17"/>
      <c r="O638" s="10"/>
      <c r="P638" s="10"/>
      <c r="Q638" s="11"/>
      <c r="R638" s="11" t="e">
        <f>VLOOKUP(Q638,[1]Sheet1!C$3:D$87,2,0)</f>
        <v>#N/A</v>
      </c>
      <c r="S638" s="13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</row>
    <row r="639" spans="1:41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11" t="e">
        <f>VLOOKUP(Q639,[1]Sheet1!C$3:D$87,2,0)</f>
        <v>#N/A</v>
      </c>
      <c r="S639" s="13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</row>
    <row r="640" spans="1:41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11" t="e">
        <f>VLOOKUP(Q640,[1]Sheet1!C$3:D$87,2,0)</f>
        <v>#N/A</v>
      </c>
      <c r="S640" s="13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</row>
    <row r="641" spans="1:41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29"/>
      <c r="J641" s="89"/>
      <c r="K641" s="89"/>
      <c r="L641" s="6"/>
      <c r="M641" s="8"/>
      <c r="N641" s="9"/>
      <c r="O641" s="10"/>
      <c r="P641" s="10"/>
      <c r="Q641" s="11"/>
      <c r="R641" s="11" t="e">
        <f>VLOOKUP(Q641,[1]Sheet1!C$3:D$87,2,0)</f>
        <v>#N/A</v>
      </c>
      <c r="S641" s="13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</row>
    <row r="642" spans="1:41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29"/>
      <c r="J642" s="89"/>
      <c r="K642" s="89"/>
      <c r="L642" s="6"/>
      <c r="M642" s="8"/>
      <c r="N642" s="9"/>
      <c r="O642" s="10"/>
      <c r="P642" s="10"/>
      <c r="Q642" s="11"/>
      <c r="R642" s="11" t="e">
        <f>VLOOKUP(Q642,[1]Sheet1!C$3:D$87,2,0)</f>
        <v>#N/A</v>
      </c>
      <c r="S642" s="134"/>
      <c r="W642" s="1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</row>
    <row r="643" spans="1:41" ht="22.5" customHeight="1" x14ac:dyDescent="0.55000000000000004">
      <c r="A643" s="20"/>
      <c r="B643" s="52" t="s">
        <v>66</v>
      </c>
      <c r="C643" s="59"/>
      <c r="D643" s="60"/>
      <c r="E643" s="60"/>
      <c r="F643" s="60"/>
      <c r="G643" s="60"/>
      <c r="H643" s="29"/>
      <c r="I643" s="29"/>
      <c r="J643" s="89"/>
      <c r="K643" s="89"/>
      <c r="L643" s="6"/>
      <c r="M643" s="8"/>
      <c r="N643" s="9"/>
      <c r="O643" s="10"/>
      <c r="P643" s="10"/>
      <c r="Q643" s="11"/>
      <c r="R643" s="11" t="e">
        <f>VLOOKUP(Q643,[1]Sheet1!C$3:D$87,2,0)</f>
        <v>#N/A</v>
      </c>
      <c r="S643" s="13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</row>
    <row r="644" spans="1:41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29"/>
      <c r="I644" s="29"/>
      <c r="J644" s="89"/>
      <c r="K644" s="89"/>
      <c r="L644" s="6"/>
      <c r="M644" s="8"/>
      <c r="N644" s="17"/>
      <c r="O644" s="10"/>
      <c r="P644" s="10"/>
      <c r="Q644" s="11"/>
      <c r="R644" s="11" t="e">
        <f>VLOOKUP(Q644,[1]Sheet1!C$3:D$87,2,0)</f>
        <v>#N/A</v>
      </c>
      <c r="S644" s="134"/>
      <c r="W644" s="1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</row>
    <row r="645" spans="1:41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29"/>
      <c r="I645" s="29"/>
      <c r="J645" s="89"/>
      <c r="K645" s="89"/>
      <c r="L645" s="6"/>
      <c r="M645" s="8"/>
      <c r="N645" s="9"/>
      <c r="O645" s="10"/>
      <c r="P645" s="10"/>
      <c r="Q645" s="11"/>
      <c r="R645" s="11" t="e">
        <f>VLOOKUP(Q645,[1]Sheet1!C$3:D$87,2,0)</f>
        <v>#N/A</v>
      </c>
      <c r="S645" s="134"/>
      <c r="W645" s="1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</row>
    <row r="646" spans="1:41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29"/>
      <c r="I646" s="89"/>
      <c r="J646" s="89"/>
      <c r="K646" s="89"/>
      <c r="L646" s="6"/>
      <c r="M646" s="8"/>
      <c r="N646" s="9"/>
      <c r="O646" s="10"/>
      <c r="P646" s="10"/>
      <c r="Q646" s="11"/>
      <c r="R646" s="11" t="e">
        <f>VLOOKUP(Q646,[1]Sheet1!C$3:D$87,2,0)</f>
        <v>#N/A</v>
      </c>
      <c r="S646" s="13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</row>
    <row r="647" spans="1:41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29"/>
      <c r="I647" s="89"/>
      <c r="J647" s="89"/>
      <c r="K647" s="89"/>
      <c r="L647" s="6"/>
      <c r="M647" s="8"/>
      <c r="N647" s="9"/>
      <c r="O647" s="10"/>
      <c r="P647" s="10"/>
      <c r="Q647" s="11"/>
      <c r="R647" s="11" t="e">
        <f>VLOOKUP(Q647,[1]Sheet1!C$3:D$87,2,0)</f>
        <v>#N/A</v>
      </c>
      <c r="S647" s="134"/>
      <c r="W647" s="1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</row>
    <row r="648" spans="1:41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29"/>
      <c r="I648" s="89"/>
      <c r="J648" s="89"/>
      <c r="K648" s="89"/>
      <c r="L648" s="6"/>
      <c r="M648" s="8"/>
      <c r="N648" s="18"/>
      <c r="O648" s="10"/>
      <c r="P648" s="10"/>
      <c r="Q648" s="11"/>
      <c r="R648" s="11" t="e">
        <f>VLOOKUP(Q648,[1]Sheet1!C$3:D$87,2,0)</f>
        <v>#N/A</v>
      </c>
      <c r="S648" s="134"/>
      <c r="W648" s="1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</row>
    <row r="649" spans="1:41" ht="22.5" customHeight="1" x14ac:dyDescent="0.55000000000000004">
      <c r="A649" s="20"/>
      <c r="B649" s="52" t="s">
        <v>66</v>
      </c>
      <c r="C649" s="59"/>
      <c r="D649" s="60"/>
      <c r="E649" s="60"/>
      <c r="F649" s="60"/>
      <c r="G649" s="60"/>
      <c r="H649" s="29"/>
      <c r="I649" s="89"/>
      <c r="J649" s="89"/>
      <c r="K649" s="89"/>
      <c r="L649" s="6"/>
      <c r="M649" s="8"/>
      <c r="N649" s="9"/>
      <c r="O649" s="10"/>
      <c r="P649" s="10"/>
      <c r="Q649" s="11"/>
      <c r="R649" s="11" t="e">
        <f>VLOOKUP(Q649,[1]Sheet1!C$3:D$87,2,0)</f>
        <v>#N/A</v>
      </c>
      <c r="S649" s="13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</row>
    <row r="650" spans="1:41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89"/>
      <c r="I650" s="89"/>
      <c r="J650" s="89"/>
      <c r="K650" s="89"/>
      <c r="L650" s="6"/>
      <c r="M650" s="8"/>
      <c r="N650" s="21"/>
      <c r="O650" s="10"/>
      <c r="P650" s="10"/>
      <c r="Q650" s="11"/>
      <c r="R650" s="11" t="e">
        <f>VLOOKUP(Q650,[1]Sheet1!C$3:D$87,2,0)</f>
        <v>#N/A</v>
      </c>
      <c r="S650" s="134"/>
      <c r="W650" s="1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</row>
    <row r="651" spans="1:41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89"/>
      <c r="I651" s="89"/>
      <c r="J651" s="89"/>
      <c r="K651" s="89"/>
      <c r="L651" s="6"/>
      <c r="M651" s="8"/>
      <c r="N651" s="21"/>
      <c r="O651" s="10"/>
      <c r="P651" s="10"/>
      <c r="Q651" s="11"/>
      <c r="R651" s="11" t="e">
        <f>VLOOKUP(Q651,[1]Sheet1!C$3:D$87,2,0)</f>
        <v>#N/A</v>
      </c>
      <c r="S651" s="13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</row>
    <row r="652" spans="1:41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55"/>
      <c r="I652" s="23"/>
      <c r="J652" s="23"/>
      <c r="K652" s="24"/>
      <c r="L652" s="24"/>
      <c r="M652" s="8"/>
      <c r="N652" s="21"/>
      <c r="O652" s="10"/>
      <c r="P652" s="10"/>
      <c r="Q652" s="11"/>
      <c r="R652" s="11" t="e">
        <f>VLOOKUP(Q652,[1]Sheet1!C$3:D$87,2,0)</f>
        <v>#N/A</v>
      </c>
      <c r="S652" s="134"/>
      <c r="W652" s="1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</row>
    <row r="653" spans="1:41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25"/>
      <c r="K653" s="26"/>
      <c r="L653" s="24"/>
      <c r="M653" s="8"/>
      <c r="N653" s="21"/>
      <c r="O653" s="10"/>
      <c r="P653" s="10"/>
      <c r="Q653" s="11"/>
      <c r="R653" s="11" t="e">
        <f>VLOOKUP(Q653,[1]Sheet1!C$3:D$87,2,0)</f>
        <v>#N/A</v>
      </c>
      <c r="S653" s="134"/>
      <c r="W653" s="1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</row>
    <row r="654" spans="1:41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25"/>
      <c r="J654" s="6"/>
      <c r="K654" s="25"/>
      <c r="L654" s="26"/>
      <c r="M654" s="8"/>
      <c r="N654" s="21"/>
      <c r="O654" s="10"/>
      <c r="P654" s="10"/>
      <c r="Q654" s="11"/>
      <c r="R654" s="11" t="e">
        <f>VLOOKUP(Q654,[1]Sheet1!C$3:D$87,2,0)</f>
        <v>#N/A</v>
      </c>
      <c r="S654" s="134"/>
      <c r="W654" s="1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</row>
    <row r="655" spans="1:41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25"/>
      <c r="M655" s="8"/>
      <c r="N655" s="21"/>
      <c r="O655" s="10"/>
      <c r="P655" s="10"/>
      <c r="Q655" s="11"/>
      <c r="R655" s="11" t="e">
        <f>VLOOKUP(Q655,[1]Sheet1!C$3:D$87,2,0)</f>
        <v>#N/A</v>
      </c>
      <c r="S655" s="134"/>
      <c r="W655" s="1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</row>
    <row r="656" spans="1:41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11" t="e">
        <f>VLOOKUP(Q656,[1]Sheet1!C$3:D$87,2,0)</f>
        <v>#N/A</v>
      </c>
      <c r="S656" s="134"/>
      <c r="W656" s="1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</row>
    <row r="657" spans="1:41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11" t="e">
        <f>VLOOKUP(Q657,[1]Sheet1!C$3:D$87,2,0)</f>
        <v>#N/A</v>
      </c>
      <c r="S657" s="134"/>
      <c r="W657" s="1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</row>
    <row r="658" spans="1:41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11" t="e">
        <f>VLOOKUP(Q658,[1]Sheet1!C$3:D$87,2,0)</f>
        <v>#N/A</v>
      </c>
      <c r="S658" s="13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</row>
    <row r="659" spans="1:41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7"/>
      <c r="L659" s="6"/>
      <c r="M659" s="8"/>
      <c r="N659" s="21"/>
      <c r="O659" s="10"/>
      <c r="P659" s="10"/>
      <c r="Q659" s="11"/>
      <c r="R659" s="11" t="e">
        <f>VLOOKUP(Q659,[1]Sheet1!C$3:D$87,2,0)</f>
        <v>#N/A</v>
      </c>
      <c r="S659" s="134"/>
      <c r="W659" s="1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</row>
    <row r="660" spans="1:41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23"/>
      <c r="K660" s="23"/>
      <c r="L660" s="7"/>
      <c r="M660" s="8"/>
      <c r="N660" s="21"/>
      <c r="O660" s="10"/>
      <c r="P660" s="10"/>
      <c r="Q660" s="11"/>
      <c r="R660" s="11" t="e">
        <f>VLOOKUP(Q660,[1]Sheet1!C$3:D$87,2,0)</f>
        <v>#N/A</v>
      </c>
      <c r="S660" s="13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</row>
    <row r="661" spans="1:41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11" t="e">
        <f>VLOOKUP(Q661,[1]Sheet1!C$3:D$87,2,0)</f>
        <v>#N/A</v>
      </c>
      <c r="S661" s="134"/>
      <c r="W661" s="1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</row>
    <row r="662" spans="1:41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6"/>
      <c r="M662" s="8"/>
      <c r="N662" s="21"/>
      <c r="O662" s="10"/>
      <c r="P662" s="10"/>
      <c r="Q662" s="11"/>
      <c r="R662" s="11" t="e">
        <f>VLOOKUP(Q662,[1]Sheet1!C$3:D$87,2,0)</f>
        <v>#N/A</v>
      </c>
      <c r="S662" s="134"/>
      <c r="W662" s="1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</row>
    <row r="663" spans="1:41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11" t="e">
        <f>VLOOKUP(Q663,[1]Sheet1!C$3:D$87,2,0)</f>
        <v>#N/A</v>
      </c>
      <c r="S663" s="134"/>
      <c r="W663" s="1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</row>
    <row r="664" spans="1:4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7"/>
      <c r="M664" s="8"/>
      <c r="N664" s="21"/>
      <c r="O664" s="10"/>
      <c r="P664" s="10"/>
      <c r="Q664" s="11"/>
      <c r="R664" s="11" t="e">
        <f>VLOOKUP(Q664,[1]Sheet1!C$3:D$87,2,0)</f>
        <v>#N/A</v>
      </c>
      <c r="S664" s="13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</row>
    <row r="665" spans="1:4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11" t="e">
        <f>VLOOKUP(Q665,[1]Sheet1!C$3:D$87,2,0)</f>
        <v>#N/A</v>
      </c>
      <c r="S665" s="134"/>
      <c r="W665" s="1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</row>
    <row r="666" spans="1:4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6"/>
      <c r="M666" s="8"/>
      <c r="N666" s="21"/>
      <c r="O666" s="10"/>
      <c r="P666" s="10"/>
      <c r="Q666" s="11"/>
      <c r="R666" s="11" t="e">
        <f>VLOOKUP(Q666,[1]Sheet1!C$3:D$87,2,0)</f>
        <v>#N/A</v>
      </c>
      <c r="S666" s="134"/>
      <c r="W666" s="1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</row>
    <row r="667" spans="1:41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7"/>
      <c r="L667" s="7"/>
      <c r="M667" s="8"/>
      <c r="N667" s="21"/>
      <c r="O667" s="10"/>
      <c r="P667" s="10"/>
      <c r="Q667" s="11"/>
      <c r="R667" s="11" t="e">
        <f>VLOOKUP(Q667,[1]Sheet1!C$3:D$87,2,0)</f>
        <v>#N/A</v>
      </c>
      <c r="S667" s="13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</row>
    <row r="668" spans="1:41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1"/>
      <c r="O668" s="10"/>
      <c r="P668" s="10"/>
      <c r="Q668" s="11"/>
      <c r="R668" s="11" t="e">
        <f>VLOOKUP(Q668,[1]Sheet1!C$3:D$87,2,0)</f>
        <v>#N/A</v>
      </c>
      <c r="S668" s="13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</row>
    <row r="669" spans="1:41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7"/>
      <c r="M669" s="8"/>
      <c r="N669" s="21"/>
      <c r="O669" s="10"/>
      <c r="P669" s="10"/>
      <c r="Q669" s="11"/>
      <c r="R669" s="11" t="e">
        <f>VLOOKUP(Q669,[1]Sheet1!C$3:D$87,2,0)</f>
        <v>#N/A</v>
      </c>
      <c r="S669" s="13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</row>
    <row r="670" spans="1:41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6"/>
      <c r="M670" s="8"/>
      <c r="N670" s="21"/>
      <c r="O670" s="10"/>
      <c r="P670" s="10"/>
      <c r="Q670" s="11"/>
      <c r="R670" s="11" t="e">
        <f>VLOOKUP(Q670,[1]Sheet1!C$3:D$87,2,0)</f>
        <v>#N/A</v>
      </c>
      <c r="S670" s="134"/>
      <c r="W670" s="1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</row>
    <row r="671" spans="1:41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11" t="e">
        <f>VLOOKUP(Q671,[1]Sheet1!C$3:D$87,2,0)</f>
        <v>#N/A</v>
      </c>
      <c r="S671" s="134"/>
      <c r="W671" s="1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</row>
    <row r="672" spans="1:41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11" t="e">
        <f>VLOOKUP(Q672,[1]Sheet1!C$3:D$87,2,0)</f>
        <v>#N/A</v>
      </c>
      <c r="S672" s="134"/>
      <c r="W672" s="1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</row>
    <row r="673" spans="1:41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6"/>
      <c r="M673" s="8"/>
      <c r="N673" s="21"/>
      <c r="O673" s="10"/>
      <c r="P673" s="10"/>
      <c r="Q673" s="11"/>
      <c r="R673" s="11" t="e">
        <f>VLOOKUP(Q673,[1]Sheet1!C$3:D$87,2,0)</f>
        <v>#N/A</v>
      </c>
      <c r="S673" s="134"/>
      <c r="W673" s="1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  <c r="AO673" s="94"/>
    </row>
    <row r="674" spans="1:41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7"/>
      <c r="K674" s="7"/>
      <c r="L674" s="6"/>
      <c r="M674" s="8"/>
      <c r="N674" s="21"/>
      <c r="O674" s="10"/>
      <c r="P674" s="10"/>
      <c r="Q674" s="11"/>
      <c r="R674" s="11" t="e">
        <f>VLOOKUP(Q674,[1]Sheet1!C$3:D$87,2,0)</f>
        <v>#N/A</v>
      </c>
      <c r="S674" s="134"/>
      <c r="W674" s="14"/>
    </row>
    <row r="675" spans="1:41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11" t="e">
        <f>VLOOKUP(Q675,[1]Sheet1!C$3:D$87,2,0)</f>
        <v>#N/A</v>
      </c>
      <c r="S675" s="134"/>
    </row>
    <row r="676" spans="1:41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27"/>
      <c r="M676" s="8"/>
      <c r="N676" s="21"/>
      <c r="O676" s="10"/>
      <c r="P676" s="10"/>
      <c r="Q676" s="11"/>
      <c r="R676" s="11" t="e">
        <f>VLOOKUP(Q676,[1]Sheet1!C$3:D$87,2,0)</f>
        <v>#N/A</v>
      </c>
      <c r="S676" s="134"/>
      <c r="W676" s="14"/>
    </row>
    <row r="677" spans="1:41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0"/>
      <c r="Q677" s="11"/>
      <c r="R677" s="11" t="e">
        <f>VLOOKUP(Q677,[1]Sheet1!C$3:D$87,2,0)</f>
        <v>#N/A</v>
      </c>
      <c r="S677" s="134"/>
    </row>
    <row r="678" spans="1:41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7"/>
      <c r="M678" s="8"/>
      <c r="N678" s="21"/>
      <c r="O678" s="10"/>
      <c r="P678" s="10"/>
      <c r="Q678" s="11"/>
      <c r="R678" s="11" t="e">
        <f>VLOOKUP(Q678,[1]Sheet1!C$3:D$87,2,0)</f>
        <v>#N/A</v>
      </c>
      <c r="S678" s="134"/>
      <c r="W678" s="14"/>
    </row>
    <row r="679" spans="1:41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27"/>
      <c r="M679" s="8"/>
      <c r="N679" s="21"/>
      <c r="O679" s="10"/>
      <c r="P679" s="10"/>
      <c r="Q679" s="11"/>
      <c r="R679" s="11" t="e">
        <f>VLOOKUP(Q679,[1]Sheet1!C$3:D$87,2,0)</f>
        <v>#N/A</v>
      </c>
      <c r="S679" s="134"/>
    </row>
    <row r="680" spans="1:41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11" t="e">
        <f>VLOOKUP(Q680,[1]Sheet1!C$3:D$87,2,0)</f>
        <v>#N/A</v>
      </c>
      <c r="S680" s="134"/>
    </row>
    <row r="681" spans="1:41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11" t="e">
        <f>VLOOKUP(Q681,[1]Sheet1!C$3:D$87,2,0)</f>
        <v>#N/A</v>
      </c>
      <c r="S681" s="134"/>
    </row>
    <row r="682" spans="1:41" ht="22.5" customHeight="1" x14ac:dyDescent="0.55000000000000004">
      <c r="A682" s="5"/>
      <c r="B682" s="52" t="s">
        <v>66</v>
      </c>
      <c r="C682" s="59"/>
      <c r="D682" s="60"/>
      <c r="E682" s="60"/>
      <c r="F682" s="60"/>
      <c r="G682" s="60"/>
      <c r="H682" s="15"/>
      <c r="I682" s="6"/>
      <c r="J682" s="6"/>
      <c r="K682" s="6"/>
      <c r="L682" s="7"/>
      <c r="M682" s="8"/>
      <c r="N682" s="21"/>
      <c r="O682" s="10"/>
      <c r="P682" s="10"/>
      <c r="Q682" s="11"/>
      <c r="R682" s="11" t="e">
        <f>VLOOKUP(Q682,[1]Sheet1!C$3:D$87,2,0)</f>
        <v>#N/A</v>
      </c>
      <c r="S682" s="134"/>
      <c r="W682" s="14"/>
    </row>
    <row r="683" spans="1:41" ht="22.5" customHeight="1" x14ac:dyDescent="0.55000000000000004">
      <c r="A683" s="5"/>
      <c r="B683" s="52" t="s">
        <v>66</v>
      </c>
      <c r="C683" s="59"/>
      <c r="D683" s="60"/>
      <c r="E683" s="60"/>
      <c r="F683" s="60"/>
      <c r="G683" s="60"/>
      <c r="H683" s="15"/>
      <c r="I683" s="6"/>
      <c r="J683" s="6"/>
      <c r="K683" s="6"/>
      <c r="L683" s="27"/>
      <c r="M683" s="8"/>
      <c r="N683" s="21"/>
      <c r="O683" s="10"/>
      <c r="P683" s="10"/>
      <c r="Q683" s="11"/>
      <c r="R683" s="11" t="e">
        <f>VLOOKUP(Q683,[1]Sheet1!C$3:D$87,2,0)</f>
        <v>#N/A</v>
      </c>
      <c r="S683" s="134"/>
      <c r="W683" s="14"/>
    </row>
    <row r="684" spans="1:41" ht="22.5" customHeight="1" x14ac:dyDescent="0.55000000000000004">
      <c r="A684" s="5"/>
      <c r="B684" s="52" t="s">
        <v>66</v>
      </c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11" t="e">
        <f>VLOOKUP(Q684,[1]Sheet1!C$3:D$87,2,0)</f>
        <v>#N/A</v>
      </c>
      <c r="S684" s="134"/>
      <c r="W684" s="14"/>
    </row>
    <row r="685" spans="1:41" ht="22.5" customHeight="1" x14ac:dyDescent="0.55000000000000004">
      <c r="A685" s="5"/>
      <c r="B685" s="52" t="s">
        <v>66</v>
      </c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11" t="e">
        <f>VLOOKUP(Q685,[1]Sheet1!C$3:D$87,2,0)</f>
        <v>#N/A</v>
      </c>
      <c r="S685" s="134"/>
      <c r="W685" s="14"/>
    </row>
    <row r="686" spans="1:41" ht="22.5" customHeight="1" x14ac:dyDescent="0.55000000000000004">
      <c r="A686" s="5"/>
      <c r="B686" s="52" t="s">
        <v>66</v>
      </c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0"/>
      <c r="Q686" s="11"/>
      <c r="R686" s="11" t="e">
        <f>VLOOKUP(Q686,[1]Sheet1!C$3:D$87,2,0)</f>
        <v>#N/A</v>
      </c>
      <c r="S686" s="134"/>
      <c r="W686" s="14"/>
    </row>
    <row r="687" spans="1:41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7"/>
      <c r="M687" s="8"/>
      <c r="N687" s="21"/>
      <c r="O687" s="10"/>
      <c r="P687" s="10"/>
      <c r="Q687" s="11"/>
      <c r="R687" s="11"/>
      <c r="S687" s="134"/>
    </row>
    <row r="688" spans="1:41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1"/>
      <c r="O688" s="10"/>
      <c r="P688" s="10"/>
      <c r="Q688" s="11"/>
      <c r="R688" s="11"/>
      <c r="S688" s="134"/>
      <c r="W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7"/>
      <c r="M689" s="8"/>
      <c r="N689" s="21"/>
      <c r="O689" s="10"/>
      <c r="P689" s="10"/>
      <c r="Q689" s="11"/>
      <c r="R689" s="11"/>
      <c r="S689" s="13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7"/>
      <c r="M690" s="8"/>
      <c r="N690" s="21"/>
      <c r="O690" s="10"/>
      <c r="P690" s="10"/>
      <c r="Q690" s="11"/>
      <c r="R690" s="11"/>
      <c r="S690" s="134"/>
      <c r="W690" s="14"/>
    </row>
    <row r="691" spans="1:23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6"/>
      <c r="M691" s="8"/>
      <c r="N691" s="21"/>
      <c r="O691" s="10"/>
      <c r="P691" s="10"/>
      <c r="Q691" s="11"/>
      <c r="R691" s="11"/>
      <c r="S691" s="134"/>
    </row>
    <row r="692" spans="1:23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7"/>
      <c r="K692" s="7"/>
      <c r="L692" s="7"/>
      <c r="M692" s="8"/>
      <c r="N692" s="21"/>
      <c r="O692" s="10"/>
      <c r="P692" s="10"/>
      <c r="Q692" s="11"/>
      <c r="R692" s="11"/>
      <c r="S692" s="134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7"/>
      <c r="M693" s="8"/>
      <c r="N693" s="21"/>
      <c r="O693" s="10"/>
      <c r="P693" s="10"/>
      <c r="Q693" s="11"/>
      <c r="R693" s="11"/>
      <c r="S693" s="134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27"/>
      <c r="M694" s="8"/>
      <c r="N694" s="21"/>
      <c r="O694" s="10"/>
      <c r="P694" s="10"/>
      <c r="Q694" s="11"/>
      <c r="R694" s="11"/>
      <c r="S694" s="134"/>
      <c r="W694" s="14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11"/>
      <c r="S695" s="134"/>
      <c r="W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8"/>
      <c r="O696" s="10"/>
      <c r="P696" s="10"/>
      <c r="Q696" s="11"/>
      <c r="R696" s="11"/>
      <c r="S696" s="134"/>
      <c r="W696" s="14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6"/>
      <c r="M697" s="8"/>
      <c r="N697" s="28"/>
      <c r="O697" s="10"/>
      <c r="P697" s="10"/>
      <c r="Q697" s="11"/>
      <c r="R697" s="11"/>
      <c r="S697" s="13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27"/>
      <c r="M698" s="8"/>
      <c r="N698" s="28"/>
      <c r="O698" s="10"/>
      <c r="P698" s="10"/>
      <c r="Q698" s="11"/>
      <c r="R698" s="11"/>
      <c r="S698" s="134"/>
      <c r="W698" s="14"/>
    </row>
    <row r="699" spans="1:23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8"/>
      <c r="O699" s="10"/>
      <c r="P699" s="10"/>
      <c r="Q699" s="11"/>
      <c r="R699" s="11"/>
      <c r="S699" s="134"/>
    </row>
    <row r="700" spans="1:23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24"/>
      <c r="M700" s="8"/>
      <c r="N700" s="28"/>
      <c r="O700" s="10"/>
      <c r="P700" s="10"/>
      <c r="Q700" s="11"/>
      <c r="R700" s="11"/>
      <c r="S700" s="134"/>
      <c r="W700" s="14"/>
    </row>
    <row r="701" spans="1:23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24"/>
      <c r="M701" s="8"/>
      <c r="N701" s="28"/>
      <c r="O701" s="10"/>
      <c r="P701" s="10"/>
      <c r="Q701" s="11"/>
      <c r="R701" s="11"/>
      <c r="S701" s="134"/>
      <c r="W701" s="14"/>
    </row>
    <row r="702" spans="1:23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24"/>
      <c r="M702" s="8"/>
      <c r="N702" s="21"/>
      <c r="O702" s="10"/>
      <c r="P702" s="10"/>
      <c r="Q702" s="11"/>
      <c r="R702" s="11"/>
      <c r="S702" s="134"/>
    </row>
    <row r="703" spans="1:23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6"/>
      <c r="L703" s="6"/>
      <c r="M703" s="8"/>
      <c r="N703" s="21"/>
      <c r="O703" s="10"/>
      <c r="P703" s="10"/>
      <c r="Q703" s="11"/>
      <c r="R703" s="11"/>
      <c r="S703" s="134"/>
    </row>
    <row r="704" spans="1:23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24"/>
      <c r="M704" s="8"/>
      <c r="N704" s="21"/>
      <c r="O704" s="10"/>
      <c r="P704" s="10"/>
      <c r="Q704" s="11"/>
      <c r="R704" s="11"/>
      <c r="S704" s="134"/>
    </row>
    <row r="705" spans="1:24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7"/>
      <c r="M705" s="8"/>
      <c r="N705" s="21"/>
      <c r="O705" s="10"/>
      <c r="P705" s="10"/>
      <c r="Q705" s="11"/>
      <c r="R705" s="11"/>
      <c r="S705" s="134"/>
      <c r="W705" s="14"/>
    </row>
    <row r="706" spans="1:24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6"/>
      <c r="M706" s="8"/>
      <c r="N706" s="21"/>
      <c r="O706" s="10"/>
      <c r="P706" s="10"/>
      <c r="Q706" s="11"/>
      <c r="R706" s="11"/>
      <c r="S706" s="134"/>
    </row>
    <row r="707" spans="1:24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7"/>
      <c r="K707" s="7"/>
      <c r="L707" s="6"/>
      <c r="M707" s="8"/>
      <c r="N707" s="21"/>
      <c r="O707" s="10"/>
      <c r="P707" s="10"/>
      <c r="Q707" s="11"/>
      <c r="R707" s="11"/>
      <c r="S707" s="134"/>
      <c r="W707" s="14"/>
    </row>
    <row r="708" spans="1:24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7"/>
      <c r="M708" s="8"/>
      <c r="N708" s="21"/>
      <c r="O708" s="10"/>
      <c r="P708" s="10"/>
      <c r="Q708" s="11"/>
      <c r="R708" s="11"/>
      <c r="S708" s="134"/>
    </row>
    <row r="709" spans="1:24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3"/>
      <c r="S709" s="137"/>
      <c r="X709" s="3"/>
    </row>
    <row r="710" spans="1:24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7"/>
      <c r="K710" s="7"/>
      <c r="L710" s="6"/>
      <c r="M710" s="8"/>
      <c r="N710" s="21"/>
      <c r="O710" s="10"/>
      <c r="P710" s="125"/>
      <c r="Q710" s="3"/>
      <c r="R710" s="3"/>
      <c r="S710" s="137"/>
      <c r="X710" s="3"/>
    </row>
    <row r="711" spans="1:24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7"/>
      <c r="K711" s="7"/>
      <c r="L711" s="7"/>
      <c r="M711" s="8"/>
      <c r="N711" s="21"/>
      <c r="O711" s="10"/>
      <c r="P711" s="125"/>
      <c r="Q711" s="3"/>
      <c r="R711" s="3"/>
      <c r="S711" s="137"/>
      <c r="X711" s="3"/>
    </row>
    <row r="712" spans="1:24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5"/>
      <c r="Q712" s="3"/>
      <c r="R712" s="3"/>
      <c r="S712" s="137"/>
      <c r="X712" s="3"/>
    </row>
    <row r="713" spans="1:24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7"/>
      <c r="K713" s="7"/>
      <c r="L713" s="6"/>
      <c r="M713" s="8"/>
      <c r="N713" s="21"/>
      <c r="O713" s="10"/>
      <c r="P713" s="125"/>
      <c r="Q713" s="3"/>
      <c r="R713" s="3"/>
      <c r="S713" s="137"/>
      <c r="X713" s="3"/>
    </row>
    <row r="714" spans="1:24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7"/>
      <c r="K714" s="7"/>
      <c r="L714" s="7"/>
      <c r="M714" s="8"/>
      <c r="N714" s="21"/>
      <c r="O714" s="10"/>
      <c r="P714" s="125"/>
      <c r="Q714" s="3"/>
      <c r="R714" s="3"/>
      <c r="S714" s="137"/>
      <c r="X714" s="3"/>
    </row>
    <row r="715" spans="1:24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6"/>
      <c r="L715" s="6"/>
      <c r="M715" s="8"/>
      <c r="N715" s="21"/>
      <c r="O715" s="10"/>
      <c r="P715" s="125"/>
      <c r="Q715" s="3"/>
      <c r="R715" s="3"/>
      <c r="S715" s="137"/>
      <c r="X715" s="3"/>
    </row>
    <row r="716" spans="1:24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6"/>
      <c r="L716" s="7"/>
      <c r="M716" s="8"/>
      <c r="N716" s="21"/>
      <c r="O716" s="10"/>
      <c r="P716" s="125"/>
      <c r="Q716" s="3"/>
      <c r="R716" s="3"/>
      <c r="S716" s="137"/>
      <c r="X716" s="3"/>
    </row>
    <row r="717" spans="1:24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6"/>
      <c r="L717" s="6"/>
      <c r="M717" s="8"/>
      <c r="N717" s="21"/>
      <c r="O717" s="10"/>
      <c r="P717" s="125"/>
      <c r="Q717" s="3"/>
      <c r="R717" s="3"/>
      <c r="S717" s="137"/>
      <c r="X717" s="3"/>
    </row>
    <row r="718" spans="1:24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6"/>
      <c r="L718" s="6"/>
      <c r="M718" s="8"/>
      <c r="N718" s="21"/>
      <c r="O718" s="10"/>
      <c r="P718" s="125"/>
      <c r="Q718" s="3"/>
      <c r="R718" s="3"/>
      <c r="S718" s="137"/>
      <c r="X718" s="3"/>
    </row>
    <row r="719" spans="1:24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6"/>
      <c r="L719" s="6"/>
      <c r="M719" s="8"/>
      <c r="N719" s="21"/>
      <c r="O719" s="10"/>
      <c r="P719" s="125"/>
      <c r="Q719" s="3"/>
      <c r="R719" s="3"/>
      <c r="S719" s="137"/>
      <c r="X719" s="3"/>
    </row>
    <row r="720" spans="1:24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9"/>
      <c r="O720" s="10"/>
      <c r="P720" s="125"/>
      <c r="Q720" s="3"/>
      <c r="R720" s="3"/>
      <c r="S720" s="137"/>
      <c r="X720" s="3"/>
    </row>
    <row r="721" spans="1:24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21"/>
      <c r="O721" s="10"/>
      <c r="P721" s="125"/>
      <c r="Q721" s="3"/>
      <c r="R721" s="3"/>
      <c r="S721" s="137"/>
      <c r="X721" s="3"/>
    </row>
    <row r="722" spans="1:24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3"/>
      <c r="S722" s="137"/>
      <c r="X722" s="3"/>
    </row>
    <row r="723" spans="1:24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3"/>
      <c r="S723" s="137"/>
      <c r="X723" s="3"/>
    </row>
    <row r="724" spans="1:24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56"/>
      <c r="I724" s="7"/>
      <c r="J724" s="6"/>
      <c r="K724" s="7"/>
      <c r="L724" s="6"/>
      <c r="M724" s="8"/>
      <c r="N724" s="21"/>
      <c r="O724" s="10"/>
      <c r="P724" s="125"/>
      <c r="Q724" s="3"/>
      <c r="R724" s="3"/>
      <c r="S724" s="137"/>
      <c r="X724" s="3"/>
    </row>
    <row r="725" spans="1:24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22"/>
      <c r="I725" s="6"/>
      <c r="J725" s="6"/>
      <c r="K725" s="7"/>
      <c r="L725" s="6"/>
      <c r="M725" s="8"/>
      <c r="N725" s="21"/>
      <c r="O725" s="10"/>
      <c r="P725" s="125"/>
      <c r="Q725" s="3"/>
      <c r="R725" s="3"/>
      <c r="S725" s="137"/>
      <c r="X725" s="3"/>
    </row>
    <row r="726" spans="1:24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29"/>
      <c r="K726" s="7"/>
      <c r="L726" s="6"/>
      <c r="M726" s="8"/>
      <c r="N726" s="21"/>
      <c r="O726" s="10"/>
      <c r="P726" s="125"/>
      <c r="Q726" s="3"/>
      <c r="R726" s="3"/>
      <c r="S726" s="137"/>
      <c r="X726" s="3"/>
    </row>
    <row r="727" spans="1:24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29"/>
      <c r="L727" s="6"/>
      <c r="M727" s="8"/>
      <c r="N727" s="21"/>
      <c r="O727" s="10"/>
      <c r="P727" s="125"/>
      <c r="Q727" s="3"/>
      <c r="R727" s="3"/>
      <c r="S727" s="137"/>
      <c r="X727" s="3"/>
    </row>
    <row r="728" spans="1:24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29"/>
      <c r="M728" s="8"/>
      <c r="N728" s="21"/>
      <c r="O728" s="10"/>
      <c r="P728" s="125"/>
      <c r="Q728" s="3"/>
      <c r="R728" s="3"/>
      <c r="S728" s="137"/>
      <c r="X728" s="3"/>
    </row>
    <row r="729" spans="1:24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21"/>
      <c r="O729" s="10"/>
      <c r="P729" s="125"/>
      <c r="Q729" s="3"/>
      <c r="R729" s="3"/>
      <c r="S729" s="137"/>
      <c r="X729" s="3"/>
    </row>
    <row r="730" spans="1:24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7"/>
      <c r="L730" s="6"/>
      <c r="M730" s="8"/>
      <c r="N730" s="21"/>
      <c r="O730" s="10"/>
      <c r="P730" s="125"/>
      <c r="Q730" s="3"/>
      <c r="R730" s="3"/>
      <c r="S730" s="137"/>
      <c r="X730" s="3"/>
    </row>
    <row r="731" spans="1:24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6"/>
      <c r="L731" s="6"/>
      <c r="M731" s="8"/>
      <c r="N731" s="21"/>
      <c r="O731" s="10"/>
      <c r="P731" s="125"/>
      <c r="Q731" s="3"/>
      <c r="R731" s="3"/>
      <c r="S731" s="137"/>
      <c r="X731" s="3"/>
    </row>
    <row r="732" spans="1:24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3"/>
      <c r="S732" s="137"/>
      <c r="X732" s="3"/>
    </row>
    <row r="733" spans="1:24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3"/>
      <c r="S733" s="137"/>
      <c r="X733" s="3"/>
    </row>
    <row r="734" spans="1:24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6"/>
      <c r="L734" s="6"/>
      <c r="M734" s="8"/>
      <c r="N734" s="21"/>
      <c r="O734" s="10"/>
      <c r="P734" s="125"/>
      <c r="Q734" s="3"/>
      <c r="R734" s="3"/>
      <c r="S734" s="137"/>
      <c r="X734" s="3"/>
    </row>
    <row r="735" spans="1:24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7"/>
      <c r="K735" s="7"/>
      <c r="L735" s="6"/>
      <c r="M735" s="8"/>
      <c r="N735" s="21"/>
      <c r="O735" s="10"/>
      <c r="P735" s="125"/>
      <c r="Q735" s="3"/>
      <c r="R735" s="3"/>
      <c r="S735" s="137"/>
      <c r="X735" s="3"/>
    </row>
    <row r="736" spans="1:24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7"/>
      <c r="M736" s="8"/>
      <c r="N736" s="21"/>
      <c r="O736" s="10"/>
      <c r="P736" s="125"/>
      <c r="Q736" s="3"/>
      <c r="R736" s="3"/>
      <c r="S736" s="137"/>
      <c r="X736" s="3"/>
    </row>
    <row r="737" spans="1:24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7"/>
      <c r="K737" s="6"/>
      <c r="L737" s="6"/>
      <c r="M737" s="8"/>
      <c r="N737" s="21"/>
      <c r="O737" s="10"/>
      <c r="P737" s="125"/>
      <c r="Q737" s="3"/>
      <c r="R737" s="3"/>
      <c r="S737" s="137"/>
      <c r="X737" s="3"/>
    </row>
    <row r="738" spans="1:24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7"/>
      <c r="K738" s="7"/>
      <c r="L738" s="6"/>
      <c r="M738" s="8"/>
      <c r="N738" s="21"/>
      <c r="O738" s="10"/>
      <c r="P738" s="125"/>
      <c r="Q738" s="3"/>
      <c r="R738" s="3"/>
      <c r="S738" s="137"/>
      <c r="X738" s="3"/>
    </row>
    <row r="739" spans="1:24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7"/>
      <c r="K739" s="7"/>
      <c r="L739" s="7"/>
      <c r="M739" s="8"/>
      <c r="N739" s="21"/>
      <c r="O739" s="10"/>
      <c r="P739" s="125"/>
      <c r="Q739" s="3"/>
      <c r="R739" s="3"/>
      <c r="S739" s="137"/>
      <c r="X739" s="3"/>
    </row>
    <row r="740" spans="1:24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7"/>
      <c r="M740" s="8"/>
      <c r="N740" s="21"/>
      <c r="O740" s="10"/>
      <c r="P740" s="125"/>
      <c r="Q740" s="3"/>
      <c r="R740" s="3"/>
      <c r="S740" s="137"/>
      <c r="X740" s="3"/>
    </row>
    <row r="741" spans="1:24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7"/>
      <c r="L741" s="6"/>
      <c r="M741" s="8"/>
      <c r="N741" s="9"/>
      <c r="O741" s="10"/>
      <c r="P741" s="125"/>
      <c r="Q741" s="3"/>
      <c r="R741" s="3"/>
      <c r="S741" s="137"/>
      <c r="X741" s="3"/>
    </row>
    <row r="742" spans="1:24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7"/>
      <c r="L742" s="6"/>
      <c r="M742" s="8"/>
      <c r="N742" s="21"/>
      <c r="O742" s="10"/>
      <c r="P742" s="125"/>
      <c r="Q742" s="3"/>
      <c r="R742" s="3"/>
      <c r="S742" s="137"/>
      <c r="X742" s="3"/>
    </row>
    <row r="743" spans="1:24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3"/>
      <c r="S743" s="137"/>
      <c r="X743" s="3"/>
    </row>
    <row r="744" spans="1:24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3"/>
      <c r="S744" s="137"/>
      <c r="X744" s="3"/>
    </row>
    <row r="745" spans="1:24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22"/>
      <c r="I745" s="7"/>
      <c r="J745" s="6"/>
      <c r="K745" s="7"/>
      <c r="L745" s="6"/>
      <c r="M745" s="8"/>
      <c r="N745" s="21"/>
      <c r="O745" s="10"/>
      <c r="P745" s="125"/>
      <c r="Q745" s="3"/>
      <c r="R745" s="3"/>
      <c r="S745" s="137"/>
      <c r="X745" s="3"/>
    </row>
    <row r="746" spans="1:24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22"/>
      <c r="I746" s="6"/>
      <c r="J746" s="6"/>
      <c r="K746" s="7"/>
      <c r="L746" s="6"/>
      <c r="M746" s="8"/>
      <c r="N746" s="21"/>
      <c r="O746" s="10"/>
      <c r="P746" s="125"/>
      <c r="Q746" s="3"/>
      <c r="R746" s="3"/>
      <c r="S746" s="137"/>
      <c r="X746" s="3"/>
    </row>
    <row r="747" spans="1:24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29"/>
      <c r="K747" s="7"/>
      <c r="L747" s="6"/>
      <c r="M747" s="8"/>
      <c r="N747" s="21"/>
      <c r="O747" s="10"/>
      <c r="P747" s="125"/>
      <c r="Q747" s="3"/>
      <c r="R747" s="3"/>
      <c r="S747" s="137"/>
      <c r="X747" s="3"/>
    </row>
    <row r="748" spans="1:24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3"/>
      <c r="S748" s="137"/>
      <c r="X748" s="3"/>
    </row>
    <row r="749" spans="1:24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3"/>
      <c r="S749" s="137"/>
      <c r="X749" s="3"/>
    </row>
    <row r="750" spans="1:24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6"/>
      <c r="L750" s="7"/>
      <c r="M750" s="8"/>
      <c r="N750" s="21"/>
      <c r="O750" s="10"/>
      <c r="P750" s="125"/>
      <c r="Q750" s="3"/>
      <c r="R750" s="3"/>
      <c r="S750" s="137"/>
      <c r="X750" s="3"/>
    </row>
    <row r="751" spans="1:24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6"/>
      <c r="L751" s="6"/>
      <c r="M751" s="8"/>
      <c r="N751" s="21"/>
      <c r="O751" s="10"/>
      <c r="P751" s="125"/>
      <c r="Q751" s="3"/>
      <c r="R751" s="3"/>
      <c r="S751" s="137"/>
      <c r="X751" s="3"/>
    </row>
    <row r="752" spans="1:24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6"/>
      <c r="L752" s="7"/>
      <c r="M752" s="8"/>
      <c r="N752" s="21"/>
      <c r="O752" s="10"/>
      <c r="P752" s="125"/>
      <c r="Q752" s="3"/>
      <c r="R752" s="3"/>
      <c r="S752" s="137"/>
      <c r="X752" s="3"/>
    </row>
    <row r="753" spans="1:24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3"/>
      <c r="S753" s="137"/>
      <c r="X753" s="3"/>
    </row>
    <row r="754" spans="1:24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10"/>
      <c r="P754" s="125"/>
      <c r="Q754" s="3"/>
      <c r="R754" s="3"/>
      <c r="S754" s="137"/>
      <c r="X754" s="3"/>
    </row>
    <row r="755" spans="1:24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7"/>
      <c r="L755" s="6"/>
      <c r="M755" s="8"/>
      <c r="N755" s="9"/>
      <c r="O755" s="10"/>
      <c r="P755" s="125"/>
      <c r="Q755" s="3"/>
      <c r="R755" s="3"/>
      <c r="S755" s="137"/>
      <c r="X755" s="3"/>
    </row>
    <row r="756" spans="1:24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7"/>
      <c r="L756" s="6"/>
      <c r="M756" s="8"/>
      <c r="N756" s="21"/>
      <c r="O756" s="30"/>
      <c r="P756" s="126"/>
      <c r="Q756" s="3"/>
      <c r="R756" s="3"/>
      <c r="S756" s="137"/>
      <c r="X756" s="3"/>
    </row>
    <row r="757" spans="1:24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30"/>
      <c r="P757" s="126"/>
      <c r="Q757" s="3"/>
      <c r="R757" s="3"/>
      <c r="S757" s="137"/>
      <c r="X757" s="3"/>
    </row>
    <row r="758" spans="1:24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30"/>
      <c r="P758" s="126"/>
      <c r="Q758" s="3"/>
      <c r="R758" s="3"/>
      <c r="S758" s="137"/>
      <c r="X758" s="3"/>
    </row>
    <row r="759" spans="1:24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22"/>
      <c r="I759" s="7"/>
      <c r="J759" s="6"/>
      <c r="K759" s="7"/>
      <c r="L759" s="6"/>
      <c r="M759" s="8"/>
      <c r="N759" s="21"/>
      <c r="O759" s="10"/>
      <c r="P759" s="125"/>
      <c r="Q759" s="3"/>
      <c r="R759" s="3"/>
      <c r="S759" s="137"/>
      <c r="X759" s="3"/>
    </row>
    <row r="760" spans="1:24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22"/>
      <c r="I760" s="6"/>
      <c r="J760" s="6"/>
      <c r="K760" s="7"/>
      <c r="L760" s="6"/>
      <c r="M760" s="8"/>
      <c r="N760" s="21"/>
      <c r="O760" s="10"/>
      <c r="P760" s="125"/>
      <c r="Q760" s="3"/>
      <c r="R760" s="3"/>
      <c r="S760" s="137"/>
      <c r="X760" s="3"/>
    </row>
    <row r="761" spans="1:24" s="13" customFormat="1" ht="22.5" customHeight="1" x14ac:dyDescent="0.55000000000000004">
      <c r="A761" s="20"/>
      <c r="B761" s="52"/>
      <c r="C761" s="59"/>
      <c r="D761" s="60"/>
      <c r="E761" s="60"/>
      <c r="F761" s="60"/>
      <c r="G761" s="60"/>
      <c r="H761" s="15"/>
      <c r="I761" s="6"/>
      <c r="J761" s="29"/>
      <c r="K761" s="7"/>
      <c r="L761" s="6"/>
      <c r="M761" s="8"/>
      <c r="N761" s="21"/>
      <c r="O761" s="10"/>
      <c r="P761" s="125"/>
      <c r="Q761" s="3"/>
      <c r="R761" s="3"/>
      <c r="S761" s="137"/>
      <c r="X761" s="3"/>
    </row>
    <row r="762" spans="1:24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10"/>
      <c r="P762" s="125"/>
      <c r="Q762" s="3"/>
      <c r="R762" s="3"/>
      <c r="S762" s="137"/>
      <c r="X762" s="3"/>
    </row>
    <row r="763" spans="1:24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10"/>
      <c r="P763" s="125"/>
      <c r="Q763" s="3"/>
      <c r="R763" s="3"/>
      <c r="S763" s="137"/>
      <c r="X763" s="3"/>
    </row>
    <row r="764" spans="1:24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6"/>
      <c r="L764" s="7"/>
      <c r="M764" s="8"/>
      <c r="N764" s="21"/>
      <c r="O764" s="10"/>
      <c r="P764" s="125"/>
      <c r="Q764" s="3"/>
      <c r="R764" s="3"/>
      <c r="S764" s="137"/>
      <c r="X764" s="3"/>
    </row>
    <row r="765" spans="1:24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27"/>
      <c r="L765" s="6"/>
      <c r="M765" s="31"/>
      <c r="N765" s="21"/>
      <c r="O765" s="10"/>
      <c r="P765" s="125"/>
      <c r="Q765" s="3"/>
      <c r="R765" s="3"/>
      <c r="S765" s="137"/>
      <c r="X765" s="3"/>
    </row>
    <row r="766" spans="1:24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6"/>
      <c r="L766" s="7"/>
      <c r="M766" s="31"/>
      <c r="N766" s="21"/>
      <c r="O766" s="10"/>
      <c r="P766" s="125"/>
      <c r="Q766" s="3"/>
      <c r="R766" s="3"/>
      <c r="S766" s="137"/>
      <c r="X766" s="3"/>
    </row>
    <row r="767" spans="1:24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  <c r="Q767" s="3"/>
      <c r="R767" s="3"/>
      <c r="S767" s="137"/>
      <c r="X767" s="3"/>
    </row>
    <row r="768" spans="1:24" s="13" customFormat="1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31"/>
      <c r="N768" s="21"/>
      <c r="O768" s="10"/>
      <c r="P768" s="125"/>
      <c r="Q768" s="3"/>
      <c r="R768" s="3"/>
      <c r="S768" s="137"/>
      <c r="X768" s="3"/>
    </row>
    <row r="769" spans="1:24" s="13" customFormat="1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7"/>
      <c r="L769" s="6"/>
      <c r="M769" s="31"/>
      <c r="N769" s="9"/>
      <c r="O769" s="10"/>
      <c r="P769" s="125"/>
      <c r="Q769" s="3"/>
      <c r="R769" s="3"/>
      <c r="S769" s="138"/>
      <c r="X769" s="3"/>
    </row>
    <row r="770" spans="1:24" s="13" customFormat="1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7"/>
      <c r="L770" s="6"/>
      <c r="M770" s="8"/>
      <c r="N770" s="21"/>
      <c r="O770" s="30"/>
      <c r="P770" s="126"/>
      <c r="Q770" s="3"/>
      <c r="R770" s="3"/>
      <c r="S770" s="138"/>
      <c r="X770" s="3"/>
    </row>
    <row r="771" spans="1:24" s="13" customFormat="1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30"/>
      <c r="P771" s="126"/>
      <c r="Q771" s="3"/>
      <c r="R771" s="3"/>
      <c r="S771" s="138"/>
      <c r="X771" s="3"/>
    </row>
    <row r="772" spans="1:24" s="13" customFormat="1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30"/>
      <c r="P772" s="126"/>
      <c r="Q772" s="3"/>
      <c r="R772" s="3"/>
      <c r="S772" s="138"/>
      <c r="X772" s="3"/>
    </row>
    <row r="773" spans="1:24" ht="22.5" customHeight="1" x14ac:dyDescent="0.55000000000000004">
      <c r="A773" s="5"/>
      <c r="B773" s="52"/>
      <c r="C773" s="59"/>
      <c r="D773" s="60"/>
      <c r="E773" s="60"/>
      <c r="F773" s="60"/>
      <c r="G773" s="60"/>
      <c r="H773" s="22"/>
      <c r="I773" s="7"/>
      <c r="J773" s="6"/>
      <c r="K773" s="7"/>
      <c r="L773" s="6"/>
      <c r="M773" s="31"/>
      <c r="N773" s="21"/>
      <c r="O773" s="10"/>
      <c r="P773" s="125"/>
    </row>
    <row r="774" spans="1:24" ht="22.5" customHeight="1" x14ac:dyDescent="0.55000000000000004">
      <c r="A774" s="5"/>
      <c r="B774" s="52"/>
      <c r="C774" s="59"/>
      <c r="D774" s="60"/>
      <c r="E774" s="60"/>
      <c r="F774" s="60"/>
      <c r="G774" s="60"/>
      <c r="H774" s="54"/>
      <c r="I774" s="6"/>
      <c r="J774" s="6"/>
      <c r="K774" s="7"/>
      <c r="L774" s="6"/>
      <c r="M774" s="31"/>
      <c r="N774" s="21"/>
      <c r="O774" s="10"/>
      <c r="P774" s="125"/>
    </row>
    <row r="775" spans="1:24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29"/>
      <c r="K775" s="7"/>
      <c r="L775" s="6"/>
      <c r="M775" s="31"/>
      <c r="N775" s="21"/>
      <c r="O775" s="10"/>
      <c r="P775" s="125"/>
    </row>
    <row r="776" spans="1:24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31"/>
      <c r="N776" s="21"/>
      <c r="O776" s="10"/>
      <c r="P776" s="125"/>
    </row>
    <row r="777" spans="1:24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31"/>
      <c r="N777" s="21"/>
      <c r="O777" s="10"/>
      <c r="P777" s="125"/>
    </row>
    <row r="778" spans="1:24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6"/>
      <c r="L778" s="7"/>
      <c r="M778" s="31"/>
      <c r="N778" s="21"/>
      <c r="O778" s="10"/>
      <c r="P778" s="125"/>
    </row>
    <row r="779" spans="1:24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6"/>
      <c r="L779" s="6"/>
      <c r="M779" s="31"/>
      <c r="N779" s="21"/>
      <c r="O779" s="10"/>
      <c r="P779" s="125"/>
    </row>
    <row r="780" spans="1:24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6"/>
      <c r="L780" s="7"/>
      <c r="M780" s="31"/>
      <c r="N780" s="21"/>
      <c r="O780" s="10"/>
      <c r="P780" s="125"/>
    </row>
    <row r="781" spans="1:24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5"/>
    </row>
    <row r="782" spans="1:24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5"/>
    </row>
    <row r="783" spans="1:24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9"/>
      <c r="O783" s="10"/>
      <c r="P783" s="125"/>
    </row>
    <row r="784" spans="1:24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30"/>
      <c r="P784" s="126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30"/>
      <c r="P785" s="126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30"/>
      <c r="P786" s="126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18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9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21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21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21"/>
      <c r="O800" s="10"/>
      <c r="P800" s="125"/>
    </row>
    <row r="801" spans="1:16" ht="22.5" customHeight="1" x14ac:dyDescent="0.55000000000000004">
      <c r="A801" s="20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21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21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18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18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18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18"/>
      <c r="O815" s="10"/>
      <c r="P815" s="125"/>
    </row>
    <row r="816" spans="1:16" ht="22.5" customHeight="1" x14ac:dyDescent="0.55000000000000004">
      <c r="A816" s="20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8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9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9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9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9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9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16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16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16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16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16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21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21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21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21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21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16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32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1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9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9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33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9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9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3"/>
      <c r="O859" s="10"/>
      <c r="P859" s="125"/>
    </row>
    <row r="860" spans="1:16" ht="22.5" customHeight="1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9"/>
      <c r="O860" s="10"/>
      <c r="P860" s="125"/>
    </row>
    <row r="861" spans="1:16" ht="22.5" customHeight="1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9"/>
      <c r="O861" s="10"/>
      <c r="P861" s="125"/>
    </row>
    <row r="862" spans="1:16" ht="22.5" customHeight="1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16"/>
      <c r="O862" s="10"/>
      <c r="P862" s="125"/>
    </row>
    <row r="863" spans="1:16" ht="22.5" customHeight="1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16"/>
      <c r="O863" s="10"/>
      <c r="P863" s="125"/>
    </row>
    <row r="864" spans="1:16" ht="22.5" customHeight="1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21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21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15"/>
      <c r="I866" s="6"/>
      <c r="J866" s="6"/>
      <c r="K866" s="7"/>
      <c r="L866" s="6"/>
      <c r="M866" s="8"/>
      <c r="N866" s="21"/>
      <c r="O866" s="10"/>
      <c r="P866" s="125"/>
    </row>
    <row r="867" spans="1:16" x14ac:dyDescent="0.55000000000000004">
      <c r="A867" s="5"/>
      <c r="B867" s="52"/>
      <c r="C867" s="59"/>
      <c r="D867" s="60"/>
      <c r="E867" s="60"/>
      <c r="F867" s="60"/>
      <c r="G867" s="60"/>
      <c r="H867" s="15"/>
      <c r="I867" s="6"/>
      <c r="J867" s="6"/>
      <c r="K867" s="7"/>
      <c r="L867" s="6"/>
      <c r="M867" s="8"/>
      <c r="N867" s="21"/>
      <c r="O867" s="10"/>
      <c r="P867" s="125"/>
    </row>
    <row r="868" spans="1:16" x14ac:dyDescent="0.55000000000000004">
      <c r="A868" s="5"/>
      <c r="B868" s="52"/>
      <c r="C868" s="59"/>
      <c r="D868" s="60"/>
      <c r="E868" s="60"/>
      <c r="F868" s="60"/>
      <c r="G868" s="60"/>
      <c r="H868" s="15"/>
      <c r="I868" s="6"/>
      <c r="J868" s="6"/>
      <c r="K868" s="7"/>
      <c r="L868" s="6"/>
      <c r="M868" s="8"/>
      <c r="N868" s="21"/>
      <c r="O868" s="10"/>
      <c r="P868" s="125"/>
    </row>
    <row r="869" spans="1:16" x14ac:dyDescent="0.55000000000000004">
      <c r="A869" s="5"/>
      <c r="B869" s="52"/>
      <c r="C869" s="59"/>
      <c r="D869" s="60"/>
      <c r="E869" s="60"/>
      <c r="F869" s="60"/>
      <c r="G869" s="60"/>
      <c r="H869" s="15"/>
      <c r="I869" s="6"/>
      <c r="J869" s="6"/>
      <c r="K869" s="7"/>
      <c r="L869" s="6"/>
      <c r="M869" s="8"/>
      <c r="N869" s="34"/>
      <c r="O869" s="10"/>
      <c r="P869" s="125"/>
    </row>
    <row r="870" spans="1:16" x14ac:dyDescent="0.55000000000000004">
      <c r="A870" s="5"/>
      <c r="B870" s="52"/>
      <c r="C870" s="59"/>
      <c r="D870" s="60"/>
      <c r="E870" s="60"/>
      <c r="F870" s="60"/>
      <c r="G870" s="60"/>
      <c r="H870" s="15"/>
      <c r="I870" s="6"/>
      <c r="J870" s="6"/>
      <c r="K870" s="7"/>
      <c r="L870" s="6"/>
      <c r="M870" s="8"/>
      <c r="N870" s="34"/>
      <c r="O870" s="10"/>
      <c r="P870" s="125"/>
    </row>
    <row r="871" spans="1:16" x14ac:dyDescent="0.55000000000000004">
      <c r="A871" s="5"/>
      <c r="B871" s="52"/>
      <c r="C871" s="59"/>
      <c r="D871" s="60"/>
      <c r="E871" s="60"/>
      <c r="F871" s="60"/>
      <c r="G871" s="60"/>
      <c r="H871" s="55"/>
      <c r="I871" s="7"/>
      <c r="J871" s="7"/>
      <c r="K871" s="7"/>
      <c r="L871" s="7"/>
      <c r="M871" s="35"/>
      <c r="N871" s="34"/>
      <c r="O871" s="10"/>
      <c r="P871" s="125"/>
    </row>
    <row r="872" spans="1:16" x14ac:dyDescent="0.55000000000000004">
      <c r="A872" s="36"/>
      <c r="B872" s="52"/>
      <c r="C872" s="59"/>
      <c r="D872" s="60"/>
      <c r="E872" s="60"/>
      <c r="F872" s="60"/>
      <c r="G872" s="60"/>
      <c r="H872" s="57"/>
      <c r="I872" s="37"/>
      <c r="J872" s="37"/>
      <c r="K872" s="38"/>
      <c r="L872" s="37"/>
      <c r="M872" s="39"/>
      <c r="N872" s="40"/>
      <c r="O872" s="41"/>
      <c r="P872" s="125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2"/>
      <c r="N873" s="44"/>
      <c r="O873" s="45"/>
      <c r="P873" s="124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2"/>
      <c r="N874" s="44"/>
      <c r="O874" s="45"/>
      <c r="P874" s="124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2"/>
      <c r="N875" s="44"/>
      <c r="O875" s="45"/>
      <c r="P875" s="124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2"/>
      <c r="N876" s="44"/>
      <c r="O876" s="45"/>
      <c r="P876" s="124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  <row r="878" spans="1:16" x14ac:dyDescent="0.55000000000000004">
      <c r="A878" s="42"/>
      <c r="B878" s="53"/>
      <c r="H878" s="58"/>
      <c r="I878" s="43"/>
      <c r="J878" s="43"/>
      <c r="K878" s="43"/>
      <c r="L878" s="43"/>
      <c r="M878" s="46"/>
      <c r="N878" s="42"/>
      <c r="O878" s="47"/>
    </row>
    <row r="879" spans="1:16" x14ac:dyDescent="0.55000000000000004">
      <c r="A879" s="42"/>
      <c r="B879" s="53"/>
      <c r="H879" s="58"/>
      <c r="I879" s="43"/>
      <c r="J879" s="43"/>
      <c r="K879" s="43"/>
      <c r="L879" s="43"/>
      <c r="M879" s="46"/>
      <c r="N879" s="42"/>
      <c r="O879" s="47"/>
    </row>
    <row r="880" spans="1:16" x14ac:dyDescent="0.55000000000000004">
      <c r="A880" s="42"/>
      <c r="B880" s="53"/>
      <c r="H880" s="58"/>
      <c r="I880" s="43"/>
      <c r="J880" s="43"/>
      <c r="K880" s="43"/>
      <c r="L880" s="43"/>
      <c r="M880" s="46"/>
      <c r="N880" s="42"/>
      <c r="O880" s="47"/>
    </row>
    <row r="881" spans="1:42" x14ac:dyDescent="0.55000000000000004">
      <c r="A881" s="42"/>
      <c r="B881" s="53"/>
      <c r="H881" s="58"/>
      <c r="I881" s="43"/>
      <c r="J881" s="43"/>
      <c r="K881" s="43"/>
      <c r="L881" s="43"/>
      <c r="M881" s="46"/>
      <c r="N881" s="42"/>
      <c r="O881" s="47"/>
    </row>
    <row r="882" spans="1:42" s="51" customFormat="1" x14ac:dyDescent="0.55000000000000004">
      <c r="A882" s="42"/>
      <c r="B882" s="53"/>
      <c r="C882" s="61"/>
      <c r="D882" s="62"/>
      <c r="E882" s="62"/>
      <c r="F882" s="62"/>
      <c r="G882" s="62"/>
      <c r="H882" s="58"/>
      <c r="I882" s="43"/>
      <c r="J882" s="43"/>
      <c r="K882" s="43"/>
      <c r="L882" s="43"/>
      <c r="M882" s="46"/>
      <c r="N882" s="42"/>
      <c r="O882" s="47"/>
      <c r="Q882" s="3"/>
      <c r="R882" s="3"/>
      <c r="S882" s="138"/>
      <c r="T882" s="13"/>
      <c r="U882" s="13"/>
      <c r="V882" s="13"/>
      <c r="W882" s="1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</row>
  </sheetData>
  <autoFilter ref="A2:AP68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X1:X2"/>
    <mergeCell ref="Q1:Q2"/>
    <mergeCell ref="S1:S2"/>
    <mergeCell ref="T1:T2"/>
    <mergeCell ref="U1:U2"/>
    <mergeCell ref="V1:V2"/>
    <mergeCell ref="W1:W2"/>
  </mergeCells>
  <conditionalFormatting sqref="N554">
    <cfRule type="duplicateValues" dxfId="1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DA47-0770-4EE9-AA29-BDD920C7D029}">
  <sheetPr>
    <pageSetUpPr fitToPage="1"/>
  </sheetPr>
  <dimension ref="A1:AO872"/>
  <sheetViews>
    <sheetView zoomScale="55" zoomScaleNormal="55" workbookViewId="0">
      <pane xSplit="2" ySplit="2" topLeftCell="C158" activePane="bottomRight" state="frozen"/>
      <selection pane="topRight" activeCell="C1" sqref="C1"/>
      <selection pane="bottomLeft" activeCell="A3" sqref="A3"/>
      <selection pane="bottomRight" activeCell="B164" sqref="B164:B16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44">
        <v>40013806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415</v>
      </c>
      <c r="O3" s="10">
        <v>1</v>
      </c>
      <c r="P3" s="10">
        <v>138</v>
      </c>
      <c r="Q3" s="11" t="s">
        <v>76</v>
      </c>
      <c r="R3" s="134"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32">
        <v>30023552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416</v>
      </c>
      <c r="O4" s="10">
        <f>O3</f>
        <v>1</v>
      </c>
      <c r="P4" s="10">
        <v>22.5</v>
      </c>
      <c r="Q4" s="11" t="s">
        <v>75</v>
      </c>
      <c r="R4" s="43"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0">O4</f>
        <v>1</v>
      </c>
      <c r="P5" s="10">
        <f>180+60</f>
        <v>240</v>
      </c>
      <c r="Q5" s="11" t="s">
        <v>74</v>
      </c>
      <c r="R5" s="43">
        <f t="shared" ref="R5:R58" si="1">$AB$1/P5</f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1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1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1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1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1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1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1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1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1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1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1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1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1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1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1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1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1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1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1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10034231</v>
      </c>
      <c r="F43" s="71"/>
      <c r="G43" s="71"/>
      <c r="H43" s="71"/>
      <c r="I43" s="64"/>
      <c r="J43" s="64"/>
      <c r="K43" s="71"/>
      <c r="L43" s="112"/>
      <c r="M43" s="8"/>
      <c r="N43" s="87" t="s">
        <v>440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32">
        <v>30023553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417</v>
      </c>
      <c r="O50" s="10">
        <f>O3*4</f>
        <v>4</v>
      </c>
      <c r="P50" s="10">
        <v>22.5</v>
      </c>
      <c r="Q50" s="11" t="s">
        <v>75</v>
      </c>
      <c r="R50" s="43"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1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1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1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1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1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1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10034231</v>
      </c>
      <c r="F60" s="71"/>
      <c r="G60" s="71"/>
      <c r="H60" s="71"/>
      <c r="I60" s="64"/>
      <c r="J60" s="64"/>
      <c r="K60" s="71"/>
      <c r="L60" s="112"/>
      <c r="M60" s="8"/>
      <c r="N60" s="87" t="s">
        <v>440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32">
        <v>30023554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418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10034231</v>
      </c>
      <c r="F77" s="71"/>
      <c r="G77" s="71"/>
      <c r="H77" s="71"/>
      <c r="I77" s="64"/>
      <c r="J77" s="64"/>
      <c r="K77" s="71"/>
      <c r="L77" s="112"/>
      <c r="M77" s="8"/>
      <c r="N77" s="87" t="s">
        <v>440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32">
        <v>30023555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419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f t="shared" ref="AH84" si="20">R84</f>
        <v>160</v>
      </c>
      <c r="AI84" s="119"/>
      <c r="AJ84" s="119"/>
      <c r="AK84" s="119">
        <f t="shared" ref="AK84" si="21">R84</f>
        <v>160</v>
      </c>
      <c r="AL84" s="119"/>
      <c r="AM84" s="119"/>
      <c r="AN84" s="119">
        <f t="shared" ref="AN84" si="22">R84</f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3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3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3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4">$AA$1/P89</f>
        <v>0</v>
      </c>
      <c r="X89" s="50" t="e">
        <f t="shared" ref="X89:X90" si="25">$X$1/R89</f>
        <v>#DIV/0!</v>
      </c>
      <c r="Y89" s="50"/>
      <c r="Z89" s="50"/>
      <c r="AA89" s="50" t="e">
        <f t="shared" ref="AA89:AA90" si="26">$X$1/R89</f>
        <v>#DIV/0!</v>
      </c>
      <c r="AB89" s="118"/>
      <c r="AC89" s="119"/>
      <c r="AD89" s="119" t="e">
        <f t="shared" ref="AD89:AD90" si="27">$X$1/R89</f>
        <v>#DIV/0!</v>
      </c>
      <c r="AE89" s="119"/>
      <c r="AF89" s="119"/>
      <c r="AG89" s="119" t="e">
        <f t="shared" ref="AG89:AG90" si="28">$X$1/R89</f>
        <v>#DIV/0!</v>
      </c>
      <c r="AH89" s="119"/>
      <c r="AI89" s="119"/>
      <c r="AJ89" s="119" t="e">
        <f t="shared" ref="AJ89:AJ90" si="29">$X$1/R89</f>
        <v>#DIV/0!</v>
      </c>
      <c r="AK89" s="119"/>
      <c r="AL89" s="119"/>
      <c r="AM89" s="119" t="e">
        <f t="shared" ref="AM89:AM90" si="30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4"/>
        <v>0</v>
      </c>
      <c r="X90" s="50" t="e">
        <f t="shared" si="25"/>
        <v>#DIV/0!</v>
      </c>
      <c r="Y90" s="50"/>
      <c r="Z90" s="50"/>
      <c r="AA90" s="50" t="e">
        <f t="shared" si="26"/>
        <v>#DIV/0!</v>
      </c>
      <c r="AB90" s="118"/>
      <c r="AC90" s="119"/>
      <c r="AD90" s="119" t="e">
        <f t="shared" si="27"/>
        <v>#DIV/0!</v>
      </c>
      <c r="AE90" s="119"/>
      <c r="AF90" s="119"/>
      <c r="AG90" s="119" t="e">
        <f t="shared" si="28"/>
        <v>#DIV/0!</v>
      </c>
      <c r="AH90" s="119"/>
      <c r="AI90" s="119"/>
      <c r="AJ90" s="119" t="e">
        <f t="shared" si="29"/>
        <v>#DIV/0!</v>
      </c>
      <c r="AK90" s="119"/>
      <c r="AL90" s="119"/>
      <c r="AM90" s="119" t="e">
        <f t="shared" si="30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10034231</v>
      </c>
      <c r="F94" s="71"/>
      <c r="G94" s="71"/>
      <c r="H94" s="71"/>
      <c r="I94" s="64"/>
      <c r="J94" s="64"/>
      <c r="K94" s="71"/>
      <c r="L94" s="112"/>
      <c r="M94" s="8"/>
      <c r="N94" s="87" t="s">
        <v>440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">
        <v>254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">
        <v>255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">
        <v>256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">
        <v>235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">
        <v>236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">
        <v>237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">
        <v>257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">
        <v>258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">
        <v>259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">
        <v>238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">
        <v>239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">
        <v>240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">
        <v>241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">
        <v>260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">
        <v>261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">
        <v>242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">
        <v>262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">
        <v>263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">
        <v>264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">
        <v>413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">
        <v>266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">
        <v>430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">
        <v>431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">
        <v>432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">
        <v>433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">
        <v>271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">
        <v>272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">
        <v>273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">
        <v>274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">
        <v>275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">
        <v>276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20004087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">
        <v>99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">
        <v>248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">
        <v>249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">
        <v>246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">
        <v>277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">
        <v>244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">
        <v>245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">
        <v>278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">
        <v>279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">
        <v>280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">
        <v>281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">
        <v>282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">
        <v>283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">
        <v>284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">
        <v>286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">
        <v>287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">
        <v>288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20005251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434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20005252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435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">
        <v>250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">
        <v>251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20005253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436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20005152</v>
      </c>
      <c r="E158" s="64"/>
      <c r="F158" s="64"/>
      <c r="G158" s="64"/>
      <c r="H158" s="64"/>
      <c r="I158" s="64"/>
      <c r="J158" s="64"/>
      <c r="K158" s="114"/>
      <c r="L158" s="101"/>
      <c r="M158" s="8"/>
      <c r="N158" s="87" t="s">
        <v>451</v>
      </c>
      <c r="O158" s="10">
        <v>11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20004089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450</v>
      </c>
      <c r="O159" s="10">
        <v>2.5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10035742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457</v>
      </c>
      <c r="O160" s="10">
        <v>2.5000000000000001E-2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10036298</v>
      </c>
      <c r="E161" s="146"/>
      <c r="F161" s="114"/>
      <c r="G161" s="114"/>
      <c r="H161" s="114"/>
      <c r="I161" s="114"/>
      <c r="J161" s="113"/>
      <c r="K161" s="114"/>
      <c r="L161" s="101"/>
      <c r="M161" s="8"/>
      <c r="N161" s="87" t="s">
        <v>518</v>
      </c>
      <c r="O161" s="10">
        <v>0.02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10036299</v>
      </c>
      <c r="E162" s="146"/>
      <c r="F162" s="114"/>
      <c r="G162" s="114"/>
      <c r="H162" s="114"/>
      <c r="I162" s="114"/>
      <c r="J162" s="113"/>
      <c r="K162" s="114"/>
      <c r="L162" s="101"/>
      <c r="M162" s="8"/>
      <c r="N162" s="87" t="s">
        <v>519</v>
      </c>
      <c r="O162" s="10">
        <v>0.05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10036337</v>
      </c>
      <c r="E163" s="146"/>
      <c r="F163" s="71"/>
      <c r="G163" s="114"/>
      <c r="H163" s="114"/>
      <c r="I163" s="64"/>
      <c r="J163" s="65"/>
      <c r="K163" s="66"/>
      <c r="L163" s="101"/>
      <c r="M163" s="8"/>
      <c r="N163" s="87" t="s">
        <v>520</v>
      </c>
      <c r="O163" s="10">
        <v>5.0000000000000001E-3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20005977</v>
      </c>
      <c r="E164" s="64"/>
      <c r="F164" s="64"/>
      <c r="G164" s="64"/>
      <c r="H164" s="114"/>
      <c r="I164" s="64"/>
      <c r="J164" s="64"/>
      <c r="K164" s="114"/>
      <c r="L164" s="101"/>
      <c r="M164" s="8"/>
      <c r="N164" s="87" t="s">
        <v>521</v>
      </c>
      <c r="O164" s="10">
        <v>1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20005978</v>
      </c>
      <c r="E165" s="64"/>
      <c r="F165" s="64"/>
      <c r="G165" s="64"/>
      <c r="H165" s="114"/>
      <c r="I165" s="64"/>
      <c r="J165" s="64"/>
      <c r="K165" s="114"/>
      <c r="L165" s="101"/>
      <c r="M165" s="8"/>
      <c r="N165" s="87" t="s">
        <v>522</v>
      </c>
      <c r="O165" s="10">
        <v>4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114"/>
      <c r="F167" s="114"/>
      <c r="G167" s="11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4">
    <cfRule type="duplicateValues" dxfId="1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0953-8DE1-49F0-A4A7-F2AAB42331F0}">
  <sheetPr>
    <pageSetUpPr fitToPage="1"/>
  </sheetPr>
  <dimension ref="A1:AO872"/>
  <sheetViews>
    <sheetView zoomScale="70" zoomScaleNormal="70" workbookViewId="0">
      <pane xSplit="2" ySplit="2" topLeftCell="C137" activePane="bottomRight" state="frozen"/>
      <selection pane="topRight" activeCell="C1" sqref="C1"/>
      <selection pane="bottomLeft" activeCell="A3" sqref="A3"/>
      <selection pane="bottomRight" activeCell="N154" sqref="N154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44">
        <v>40013806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415</v>
      </c>
      <c r="O3" s="10">
        <v>1</v>
      </c>
      <c r="P3" s="10">
        <v>138</v>
      </c>
      <c r="Q3" s="11" t="s">
        <v>76</v>
      </c>
      <c r="R3" s="134"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32">
        <v>30023552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416</v>
      </c>
      <c r="O4" s="10">
        <f>O3</f>
        <v>1</v>
      </c>
      <c r="P4" s="10">
        <v>22.5</v>
      </c>
      <c r="Q4" s="11" t="s">
        <v>75</v>
      </c>
      <c r="R4" s="43"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0">O4</f>
        <v>1</v>
      </c>
      <c r="P5" s="10">
        <f>180+60</f>
        <v>240</v>
      </c>
      <c r="Q5" s="11" t="s">
        <v>74</v>
      </c>
      <c r="R5" s="43">
        <f t="shared" ref="R5:R58" si="1">$AB$1/P5</f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1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1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1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1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1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1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1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1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1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1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1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1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1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1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1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1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1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1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1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10034231</v>
      </c>
      <c r="F43" s="71"/>
      <c r="G43" s="71"/>
      <c r="H43" s="71"/>
      <c r="I43" s="64"/>
      <c r="J43" s="64"/>
      <c r="K43" s="71"/>
      <c r="L43" s="112"/>
      <c r="M43" s="8"/>
      <c r="N43" s="87" t="s">
        <v>440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32">
        <v>30023553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417</v>
      </c>
      <c r="O50" s="10">
        <f>O3*4</f>
        <v>4</v>
      </c>
      <c r="P50" s="10">
        <v>22.5</v>
      </c>
      <c r="Q50" s="11" t="s">
        <v>75</v>
      </c>
      <c r="R50" s="43"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1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1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1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1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1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1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10034231</v>
      </c>
      <c r="F60" s="71"/>
      <c r="G60" s="71"/>
      <c r="H60" s="71"/>
      <c r="I60" s="64"/>
      <c r="J60" s="64"/>
      <c r="K60" s="71"/>
      <c r="L60" s="112"/>
      <c r="M60" s="8"/>
      <c r="N60" s="87" t="s">
        <v>440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32">
        <v>30023554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418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10034231</v>
      </c>
      <c r="F77" s="71"/>
      <c r="G77" s="71"/>
      <c r="H77" s="71"/>
      <c r="I77" s="64"/>
      <c r="J77" s="64"/>
      <c r="K77" s="71"/>
      <c r="L77" s="112"/>
      <c r="M77" s="8"/>
      <c r="N77" s="87" t="s">
        <v>440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32">
        <v>30023555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419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f t="shared" ref="AH84" si="20">R84</f>
        <v>160</v>
      </c>
      <c r="AI84" s="119"/>
      <c r="AJ84" s="119"/>
      <c r="AK84" s="119">
        <f t="shared" ref="AK84" si="21">R84</f>
        <v>160</v>
      </c>
      <c r="AL84" s="119"/>
      <c r="AM84" s="119"/>
      <c r="AN84" s="119">
        <f t="shared" ref="AN84" si="22">R84</f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3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3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3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4">$AA$1/P89</f>
        <v>0</v>
      </c>
      <c r="X89" s="50" t="e">
        <f t="shared" ref="X89:X90" si="25">$X$1/R89</f>
        <v>#DIV/0!</v>
      </c>
      <c r="Y89" s="50"/>
      <c r="Z89" s="50"/>
      <c r="AA89" s="50" t="e">
        <f t="shared" ref="AA89:AA90" si="26">$X$1/R89</f>
        <v>#DIV/0!</v>
      </c>
      <c r="AB89" s="118"/>
      <c r="AC89" s="119"/>
      <c r="AD89" s="119" t="e">
        <f t="shared" ref="AD89:AD90" si="27">$X$1/R89</f>
        <v>#DIV/0!</v>
      </c>
      <c r="AE89" s="119"/>
      <c r="AF89" s="119"/>
      <c r="AG89" s="119" t="e">
        <f t="shared" ref="AG89:AG90" si="28">$X$1/R89</f>
        <v>#DIV/0!</v>
      </c>
      <c r="AH89" s="119"/>
      <c r="AI89" s="119"/>
      <c r="AJ89" s="119" t="e">
        <f t="shared" ref="AJ89:AJ90" si="29">$X$1/R89</f>
        <v>#DIV/0!</v>
      </c>
      <c r="AK89" s="119"/>
      <c r="AL89" s="119"/>
      <c r="AM89" s="119" t="e">
        <f t="shared" ref="AM89:AM90" si="30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4"/>
        <v>0</v>
      </c>
      <c r="X90" s="50" t="e">
        <f t="shared" si="25"/>
        <v>#DIV/0!</v>
      </c>
      <c r="Y90" s="50"/>
      <c r="Z90" s="50"/>
      <c r="AA90" s="50" t="e">
        <f t="shared" si="26"/>
        <v>#DIV/0!</v>
      </c>
      <c r="AB90" s="118"/>
      <c r="AC90" s="119"/>
      <c r="AD90" s="119" t="e">
        <f t="shared" si="27"/>
        <v>#DIV/0!</v>
      </c>
      <c r="AE90" s="119"/>
      <c r="AF90" s="119"/>
      <c r="AG90" s="119" t="e">
        <f t="shared" si="28"/>
        <v>#DIV/0!</v>
      </c>
      <c r="AH90" s="119"/>
      <c r="AI90" s="119"/>
      <c r="AJ90" s="119" t="e">
        <f t="shared" si="29"/>
        <v>#DIV/0!</v>
      </c>
      <c r="AK90" s="119"/>
      <c r="AL90" s="119"/>
      <c r="AM90" s="119" t="e">
        <f t="shared" si="30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10034231</v>
      </c>
      <c r="F94" s="71"/>
      <c r="G94" s="71"/>
      <c r="H94" s="71"/>
      <c r="I94" s="64"/>
      <c r="J94" s="64"/>
      <c r="K94" s="71"/>
      <c r="L94" s="112"/>
      <c r="M94" s="8"/>
      <c r="N94" s="87" t="s">
        <v>440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">
        <v>254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">
        <v>255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">
        <v>256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">
        <v>235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">
        <v>236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">
        <v>237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">
        <v>257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">
        <v>258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">
        <v>259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">
        <v>238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">
        <v>239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">
        <v>240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">
        <v>241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">
        <v>260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">
        <v>261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">
        <v>242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">
        <v>262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">
        <v>263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">
        <v>264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">
        <v>413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">
        <v>266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">
        <v>430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">
        <v>431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">
        <v>432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">
        <v>433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">
        <v>271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">
        <v>272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">
        <v>273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">
        <v>274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">
        <v>275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">
        <v>276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20004089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">
        <v>450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">
        <v>248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">
        <v>249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">
        <v>246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">
        <v>277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">
        <v>244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">
        <v>245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">
        <v>278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">
        <v>279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">
        <v>280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">
        <v>281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">
        <v>282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">
        <v>283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">
        <v>284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">
        <v>286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">
        <v>287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">
        <v>288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20005251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434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20005252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435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">
        <v>250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">
        <v>251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20005593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523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/>
      <c r="C158" s="63"/>
      <c r="D158" s="64">
        <v>20005594</v>
      </c>
      <c r="E158" s="64"/>
      <c r="F158" s="64"/>
      <c r="G158" s="114"/>
      <c r="H158" s="64"/>
      <c r="I158" s="114"/>
      <c r="J158" s="64"/>
      <c r="K158" s="114"/>
      <c r="L158" s="101"/>
      <c r="M158" s="8"/>
      <c r="N158" s="87" t="s">
        <v>524</v>
      </c>
      <c r="O158" s="10">
        <v>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20005152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451</v>
      </c>
      <c r="O159" s="10">
        <v>11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20005987</v>
      </c>
      <c r="E160" s="115"/>
      <c r="F160" s="64"/>
      <c r="G160" s="64"/>
      <c r="H160" s="64"/>
      <c r="I160" s="64"/>
      <c r="J160" s="64"/>
      <c r="K160" s="114"/>
      <c r="L160" s="101"/>
      <c r="M160" s="8"/>
      <c r="N160" s="87" t="s">
        <v>525</v>
      </c>
      <c r="O160" s="149">
        <v>4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10035742</v>
      </c>
      <c r="E161" s="64"/>
      <c r="F161" s="64"/>
      <c r="G161" s="64"/>
      <c r="H161" s="64"/>
      <c r="I161" s="64"/>
      <c r="J161" s="64"/>
      <c r="K161" s="114"/>
      <c r="L161" s="101"/>
      <c r="M161" s="8"/>
      <c r="N161" s="87" t="s">
        <v>457</v>
      </c>
      <c r="O161" s="10">
        <v>2.5000000000000001E-2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10036298</v>
      </c>
      <c r="E162" s="146"/>
      <c r="F162" s="114"/>
      <c r="G162" s="114"/>
      <c r="H162" s="114"/>
      <c r="I162" s="114"/>
      <c r="J162" s="113"/>
      <c r="K162" s="114"/>
      <c r="L162" s="101"/>
      <c r="M162" s="8"/>
      <c r="N162" s="87" t="s">
        <v>518</v>
      </c>
      <c r="O162" s="10">
        <v>0.02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10036299</v>
      </c>
      <c r="E163" s="146"/>
      <c r="F163" s="114"/>
      <c r="G163" s="114"/>
      <c r="H163" s="114"/>
      <c r="I163" s="114"/>
      <c r="J163" s="113"/>
      <c r="K163" s="114"/>
      <c r="L163" s="101"/>
      <c r="M163" s="8"/>
      <c r="N163" s="87" t="s">
        <v>519</v>
      </c>
      <c r="O163" s="10">
        <v>0.05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10036337</v>
      </c>
      <c r="E164" s="146"/>
      <c r="F164" s="71"/>
      <c r="G164" s="114"/>
      <c r="H164" s="114"/>
      <c r="I164" s="64"/>
      <c r="J164" s="65"/>
      <c r="K164" s="66"/>
      <c r="L164" s="101"/>
      <c r="M164" s="8"/>
      <c r="N164" s="87" t="s">
        <v>520</v>
      </c>
      <c r="O164" s="10">
        <v>5.0000000000000001E-3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20005977</v>
      </c>
      <c r="E165" s="64"/>
      <c r="F165" s="64"/>
      <c r="G165" s="64"/>
      <c r="H165" s="114"/>
      <c r="I165" s="64"/>
      <c r="J165" s="64"/>
      <c r="K165" s="114"/>
      <c r="L165" s="101"/>
      <c r="M165" s="8"/>
      <c r="N165" s="87" t="s">
        <v>521</v>
      </c>
      <c r="O165" s="10">
        <v>1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>
        <v>20005978</v>
      </c>
      <c r="E166" s="64"/>
      <c r="F166" s="64"/>
      <c r="G166" s="64"/>
      <c r="H166" s="114"/>
      <c r="I166" s="64"/>
      <c r="J166" s="64"/>
      <c r="K166" s="114"/>
      <c r="L166" s="101"/>
      <c r="M166" s="8"/>
      <c r="N166" s="87" t="s">
        <v>522</v>
      </c>
      <c r="O166" s="10">
        <v>4</v>
      </c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>
        <v>20006211</v>
      </c>
      <c r="E167" s="64"/>
      <c r="F167" s="64"/>
      <c r="G167" s="64"/>
      <c r="H167" s="114"/>
      <c r="I167" s="64"/>
      <c r="J167" s="64"/>
      <c r="K167" s="114"/>
      <c r="L167" s="101"/>
      <c r="M167" s="8"/>
      <c r="N167" s="87" t="s">
        <v>543</v>
      </c>
      <c r="O167" s="10">
        <f>0.5/18.288</f>
        <v>2.7340332458442695E-2</v>
      </c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44">
    <cfRule type="duplicateValues" dxfId="1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95D9-5F9F-45DA-BEAE-B560B2F64DA2}">
  <sheetPr>
    <pageSetUpPr fitToPage="1"/>
  </sheetPr>
  <dimension ref="A1:AO872"/>
  <sheetViews>
    <sheetView zoomScale="55" zoomScaleNormal="55" workbookViewId="0">
      <pane xSplit="2" ySplit="2" topLeftCell="C145" activePane="bottomRight" state="frozen"/>
      <selection pane="topRight" activeCell="C1" sqref="C1"/>
      <selection pane="bottomLeft" activeCell="A3" sqref="A3"/>
      <selection pane="bottomRight" activeCell="N157" sqref="N157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44">
        <v>40013810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420</v>
      </c>
      <c r="O3" s="10">
        <v>1</v>
      </c>
      <c r="P3" s="10">
        <v>138</v>
      </c>
      <c r="Q3" s="11" t="s">
        <v>76</v>
      </c>
      <c r="R3" s="43">
        <f t="shared" ref="R3:R58" si="0">$AB$1/P3</f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32">
        <v>30023556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421</v>
      </c>
      <c r="O4" s="10">
        <f>O3</f>
        <v>1</v>
      </c>
      <c r="P4" s="10">
        <v>22.5</v>
      </c>
      <c r="Q4" s="11" t="s">
        <v>75</v>
      </c>
      <c r="R4" s="43">
        <f t="shared" si="0"/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1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0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0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0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0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0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0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0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0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0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0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0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10035143</v>
      </c>
      <c r="F43" s="71"/>
      <c r="G43" s="71"/>
      <c r="H43" s="71"/>
      <c r="I43" s="64"/>
      <c r="J43" s="64"/>
      <c r="K43" s="71"/>
      <c r="L43" s="112"/>
      <c r="M43" s="8"/>
      <c r="N43" s="87" t="s">
        <v>442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32">
        <v>30023557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422</v>
      </c>
      <c r="O50" s="10">
        <f>O3*4</f>
        <v>4</v>
      </c>
      <c r="P50" s="10">
        <v>22.5</v>
      </c>
      <c r="Q50" s="11" t="s">
        <v>75</v>
      </c>
      <c r="R50" s="43">
        <f t="shared" si="0"/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0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0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0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0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0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0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10035143</v>
      </c>
      <c r="F60" s="71"/>
      <c r="G60" s="71"/>
      <c r="H60" s="71"/>
      <c r="I60" s="64"/>
      <c r="J60" s="64"/>
      <c r="K60" s="71"/>
      <c r="L60" s="112"/>
      <c r="M60" s="8"/>
      <c r="N60" s="87" t="s">
        <v>442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32">
        <v>30023558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423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10035143</v>
      </c>
      <c r="F77" s="71"/>
      <c r="G77" s="71"/>
      <c r="H77" s="71"/>
      <c r="I77" s="64"/>
      <c r="J77" s="64"/>
      <c r="K77" s="71"/>
      <c r="L77" s="112"/>
      <c r="M77" s="8"/>
      <c r="N77" s="87" t="s">
        <v>442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32">
        <v>30023559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424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v>160</v>
      </c>
      <c r="AI84" s="119"/>
      <c r="AJ84" s="119"/>
      <c r="AK84" s="119">
        <v>160</v>
      </c>
      <c r="AL84" s="119"/>
      <c r="AM84" s="119"/>
      <c r="AN84" s="119"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10035143</v>
      </c>
      <c r="F94" s="71"/>
      <c r="G94" s="71"/>
      <c r="H94" s="71"/>
      <c r="I94" s="64"/>
      <c r="J94" s="64"/>
      <c r="K94" s="71"/>
      <c r="L94" s="112"/>
      <c r="M94" s="8"/>
      <c r="N94" s="87" t="s">
        <v>442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">
        <v>254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">
        <v>255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">
        <v>256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">
        <v>235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">
        <v>236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">
        <v>237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">
        <v>257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">
        <v>258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">
        <v>259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">
        <v>238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">
        <v>239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">
        <v>240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">
        <v>241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">
        <v>260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">
        <v>261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">
        <v>242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">
        <v>262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">
        <v>263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">
        <v>264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">
        <v>413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">
        <v>266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">
        <v>430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">
        <v>431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">
        <v>432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">
        <v>433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">
        <v>271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">
        <v>272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">
        <v>273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">
        <v>274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">
        <v>275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">
        <v>276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20004087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">
        <v>99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">
        <v>248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">
        <v>249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">
        <v>246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">
        <v>277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">
        <v>244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">
        <v>245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">
        <v>278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">
        <v>279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">
        <v>280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">
        <v>281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">
        <v>282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">
        <v>283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">
        <v>284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">
        <v>286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">
        <v>287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">
        <v>288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20005254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121" t="s">
        <v>454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20005255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121" t="s">
        <v>453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">
        <v>250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">
        <v>251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20005256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121" t="s">
        <v>452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20005152</v>
      </c>
      <c r="E158" s="64"/>
      <c r="F158" s="64"/>
      <c r="G158" s="64"/>
      <c r="H158" s="64"/>
      <c r="I158" s="64"/>
      <c r="J158" s="64"/>
      <c r="K158" s="114"/>
      <c r="L158" s="101"/>
      <c r="M158" s="8"/>
      <c r="N158" s="87" t="s">
        <v>451</v>
      </c>
      <c r="O158" s="10">
        <v>11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20004089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450</v>
      </c>
      <c r="O159" s="10">
        <v>2.5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10034964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443</v>
      </c>
      <c r="O160" s="10">
        <v>2.5000000000000001E-2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10036298</v>
      </c>
      <c r="E161" s="146"/>
      <c r="F161" s="114"/>
      <c r="G161" s="114"/>
      <c r="H161" s="114"/>
      <c r="I161" s="114"/>
      <c r="J161" s="113"/>
      <c r="K161" s="114"/>
      <c r="L161" s="101"/>
      <c r="M161" s="8"/>
      <c r="N161" s="87" t="s">
        <v>518</v>
      </c>
      <c r="O161" s="10">
        <v>0.02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10036299</v>
      </c>
      <c r="E162" s="146"/>
      <c r="F162" s="114"/>
      <c r="G162" s="114"/>
      <c r="H162" s="114"/>
      <c r="I162" s="114"/>
      <c r="J162" s="113"/>
      <c r="K162" s="114"/>
      <c r="L162" s="101"/>
      <c r="M162" s="8"/>
      <c r="N162" s="87" t="s">
        <v>519</v>
      </c>
      <c r="O162" s="10">
        <v>0.05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10036337</v>
      </c>
      <c r="E163" s="146"/>
      <c r="F163" s="71"/>
      <c r="G163" s="114"/>
      <c r="H163" s="114"/>
      <c r="I163" s="64"/>
      <c r="J163" s="65"/>
      <c r="K163" s="66"/>
      <c r="L163" s="101"/>
      <c r="M163" s="8"/>
      <c r="N163" s="87" t="s">
        <v>520</v>
      </c>
      <c r="O163" s="10">
        <v>5.0000000000000001E-3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20005977</v>
      </c>
      <c r="E164" s="64"/>
      <c r="F164" s="64"/>
      <c r="G164" s="64"/>
      <c r="H164" s="114"/>
      <c r="I164" s="64"/>
      <c r="J164" s="64"/>
      <c r="K164" s="114"/>
      <c r="L164" s="101"/>
      <c r="M164" s="8"/>
      <c r="N164" s="87" t="s">
        <v>521</v>
      </c>
      <c r="O164" s="10">
        <v>1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20005978</v>
      </c>
      <c r="E165" s="64"/>
      <c r="F165" s="64"/>
      <c r="G165" s="64"/>
      <c r="H165" s="114"/>
      <c r="I165" s="64"/>
      <c r="J165" s="64"/>
      <c r="K165" s="114"/>
      <c r="L165" s="101"/>
      <c r="M165" s="8"/>
      <c r="N165" s="87" t="s">
        <v>522</v>
      </c>
      <c r="O165" s="10">
        <v>4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114"/>
      <c r="F167" s="114"/>
      <c r="G167" s="11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4">
    <cfRule type="duplicateValues" dxfId="1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ED14-E103-4500-9698-6CB254293C62}">
  <sheetPr>
    <pageSetUpPr fitToPage="1"/>
  </sheetPr>
  <dimension ref="A1:AO87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7" sqref="J7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40013808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425</v>
      </c>
      <c r="O3" s="10">
        <v>1</v>
      </c>
      <c r="P3" s="10">
        <v>22.5</v>
      </c>
      <c r="Q3" s="11" t="s">
        <v>76</v>
      </c>
      <c r="R3" s="43">
        <v>37.5</v>
      </c>
      <c r="X3" s="50"/>
      <c r="Y3" s="50">
        <v>1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1</v>
      </c>
      <c r="AI3" s="119"/>
      <c r="AJ3" s="119"/>
      <c r="AK3" s="119">
        <v>1</v>
      </c>
      <c r="AL3" s="119"/>
      <c r="AM3" s="119"/>
      <c r="AN3" s="119">
        <v>1</v>
      </c>
    </row>
    <row r="4" spans="1:40" ht="22.5" customHeight="1" x14ac:dyDescent="0.55000000000000004">
      <c r="A4" s="5"/>
      <c r="B4" s="52" t="s">
        <v>66</v>
      </c>
      <c r="C4" s="110"/>
      <c r="D4" s="129">
        <v>30023560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426</v>
      </c>
      <c r="O4" s="10">
        <f>O3</f>
        <v>1</v>
      </c>
      <c r="P4" s="10">
        <v>22.5</v>
      </c>
      <c r="Q4" s="11" t="s">
        <v>75</v>
      </c>
      <c r="R4" s="43">
        <f t="shared" ref="R4:R63" si="0">$AB$1/P4</f>
        <v>160</v>
      </c>
      <c r="X4" s="50"/>
      <c r="Y4" s="50">
        <f t="shared" ref="Y4:Y63" si="1">$Y$1/R4</f>
        <v>6.25</v>
      </c>
      <c r="Z4" s="50"/>
      <c r="AA4" s="50"/>
      <c r="AB4" s="50">
        <f t="shared" ref="AB4:AB63" si="2">$Y$1/R4</f>
        <v>6.25</v>
      </c>
      <c r="AC4" s="118"/>
      <c r="AD4" s="119"/>
      <c r="AE4" s="119">
        <f t="shared" ref="AE4:AE63" si="3">$Y$1/R4</f>
        <v>6.25</v>
      </c>
      <c r="AF4" s="119"/>
      <c r="AG4" s="119"/>
      <c r="AH4" s="119">
        <f t="shared" ref="AH4:AH63" si="4">$Y$1/R4</f>
        <v>6.25</v>
      </c>
      <c r="AI4" s="119"/>
      <c r="AJ4" s="119"/>
      <c r="AK4" s="119">
        <f t="shared" ref="AK4:AK63" si="5">$Y$1/R4</f>
        <v>6.25</v>
      </c>
      <c r="AL4" s="119"/>
      <c r="AM4" s="119"/>
      <c r="AN4" s="119">
        <f t="shared" ref="AN4:AN63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10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128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128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8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128">
        <v>30022117</v>
      </c>
      <c r="J9" s="71"/>
      <c r="K9" s="111"/>
      <c r="L9" s="112"/>
      <c r="M9" s="8"/>
      <c r="N9" s="87" t="s">
        <v>175</v>
      </c>
      <c r="O9" s="10">
        <f t="shared" si="7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7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71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8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128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8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8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8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128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8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128">
        <v>30023057</v>
      </c>
      <c r="J19" s="71"/>
      <c r="K19" s="71"/>
      <c r="L19" s="111"/>
      <c r="M19" s="8"/>
      <c r="N19" s="87" t="s">
        <v>232</v>
      </c>
      <c r="O19" s="10">
        <f>O17</f>
        <v>1</v>
      </c>
      <c r="P19" s="10">
        <v>24</v>
      </c>
      <c r="Q19" s="11" t="s">
        <v>85</v>
      </c>
      <c r="R19" s="43">
        <f t="shared" si="0"/>
        <v>150</v>
      </c>
      <c r="X19" s="50"/>
      <c r="Y19" s="50">
        <f t="shared" si="1"/>
        <v>6.666666666666667</v>
      </c>
      <c r="Z19" s="50"/>
      <c r="AA19" s="50"/>
      <c r="AB19" s="50">
        <f t="shared" si="2"/>
        <v>6.666666666666667</v>
      </c>
      <c r="AC19" s="118"/>
      <c r="AD19" s="119"/>
      <c r="AE19" s="119">
        <f t="shared" si="3"/>
        <v>6.666666666666667</v>
      </c>
      <c r="AF19" s="119"/>
      <c r="AG19" s="119"/>
      <c r="AH19" s="119">
        <f t="shared" si="4"/>
        <v>6.666666666666667</v>
      </c>
      <c r="AI19" s="119"/>
      <c r="AJ19" s="119"/>
      <c r="AK19" s="119">
        <f t="shared" si="5"/>
        <v>6.666666666666667</v>
      </c>
      <c r="AL19" s="119"/>
      <c r="AM19" s="119"/>
      <c r="AN19" s="119">
        <f t="shared" si="6"/>
        <v>6.666666666666667</v>
      </c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/>
      <c r="I20" s="71"/>
      <c r="J20" s="71">
        <v>10034385</v>
      </c>
      <c r="K20" s="71"/>
      <c r="L20" s="111"/>
      <c r="M20" s="8"/>
      <c r="N20" s="87" t="s">
        <v>184</v>
      </c>
      <c r="O20" s="10">
        <f>O19</f>
        <v>1</v>
      </c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128">
        <v>30023060</v>
      </c>
      <c r="I21" s="71"/>
      <c r="J21" s="71"/>
      <c r="K21" s="71"/>
      <c r="L21" s="111"/>
      <c r="M21" s="8"/>
      <c r="N21" s="87" t="s">
        <v>190</v>
      </c>
      <c r="O21" s="10">
        <f>O17</f>
        <v>1</v>
      </c>
      <c r="P21" s="10">
        <v>50</v>
      </c>
      <c r="Q21" s="11" t="s">
        <v>73</v>
      </c>
      <c r="R21" s="43">
        <f t="shared" si="0"/>
        <v>72</v>
      </c>
      <c r="X21" s="50"/>
      <c r="Y21" s="50">
        <f t="shared" si="1"/>
        <v>13.888888888888889</v>
      </c>
      <c r="Z21" s="50"/>
      <c r="AA21" s="50"/>
      <c r="AB21" s="50">
        <f t="shared" si="2"/>
        <v>13.888888888888889</v>
      </c>
      <c r="AC21" s="118"/>
      <c r="AD21" s="119"/>
      <c r="AE21" s="119">
        <f t="shared" si="3"/>
        <v>13.888888888888889</v>
      </c>
      <c r="AF21" s="119"/>
      <c r="AG21" s="119"/>
      <c r="AH21" s="119">
        <f t="shared" si="4"/>
        <v>13.888888888888889</v>
      </c>
      <c r="AI21" s="119"/>
      <c r="AJ21" s="119"/>
      <c r="AK21" s="119">
        <f t="shared" si="5"/>
        <v>13.888888888888889</v>
      </c>
      <c r="AL21" s="119"/>
      <c r="AM21" s="119"/>
      <c r="AN21" s="119">
        <f t="shared" si="6"/>
        <v>13.888888888888889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128">
        <v>30023059</v>
      </c>
      <c r="J22" s="71"/>
      <c r="K22" s="71"/>
      <c r="L22" s="111"/>
      <c r="M22" s="8"/>
      <c r="N22" s="87" t="s">
        <v>189</v>
      </c>
      <c r="O22" s="10">
        <f t="shared" ref="O22:O23" si="9">O19</f>
        <v>1</v>
      </c>
      <c r="P22" s="10">
        <v>12</v>
      </c>
      <c r="Q22" s="11" t="s">
        <v>85</v>
      </c>
      <c r="R22" s="43">
        <f t="shared" si="0"/>
        <v>300</v>
      </c>
      <c r="X22" s="50"/>
      <c r="Y22" s="50">
        <f t="shared" si="1"/>
        <v>3.3333333333333335</v>
      </c>
      <c r="Z22" s="50"/>
      <c r="AA22" s="50"/>
      <c r="AB22" s="50">
        <f t="shared" si="2"/>
        <v>3.3333333333333335</v>
      </c>
      <c r="AC22" s="118"/>
      <c r="AD22" s="119"/>
      <c r="AE22" s="119">
        <f t="shared" si="3"/>
        <v>3.3333333333333335</v>
      </c>
      <c r="AF22" s="119"/>
      <c r="AG22" s="119"/>
      <c r="AH22" s="119">
        <f t="shared" si="4"/>
        <v>3.3333333333333335</v>
      </c>
      <c r="AI22" s="119"/>
      <c r="AJ22" s="119"/>
      <c r="AK22" s="119">
        <f t="shared" si="5"/>
        <v>3.3333333333333335</v>
      </c>
      <c r="AL22" s="119"/>
      <c r="AM22" s="119"/>
      <c r="AN22" s="119">
        <f t="shared" si="6"/>
        <v>3.3333333333333335</v>
      </c>
    </row>
    <row r="23" spans="1:40" ht="22.5" customHeight="1" x14ac:dyDescent="0.55000000000000004">
      <c r="A23" s="5"/>
      <c r="B23" s="52" t="s">
        <v>66</v>
      </c>
      <c r="C23" s="110"/>
      <c r="D23" s="71"/>
      <c r="E23" s="71"/>
      <c r="F23" s="71"/>
      <c r="G23" s="71"/>
      <c r="H23" s="71"/>
      <c r="I23" s="71"/>
      <c r="J23" s="71">
        <v>10034386</v>
      </c>
      <c r="K23" s="71"/>
      <c r="L23" s="111"/>
      <c r="M23" s="8"/>
      <c r="N23" s="87" t="s">
        <v>188</v>
      </c>
      <c r="O23" s="10">
        <f t="shared" si="9"/>
        <v>1</v>
      </c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128">
        <v>30023055</v>
      </c>
      <c r="J24" s="71"/>
      <c r="K24" s="71"/>
      <c r="L24" s="71"/>
      <c r="M24" s="8"/>
      <c r="N24" s="87" t="s">
        <v>187</v>
      </c>
      <c r="O24" s="10">
        <f>O21</f>
        <v>1</v>
      </c>
      <c r="P24" s="10">
        <v>18</v>
      </c>
      <c r="Q24" s="11" t="s">
        <v>72</v>
      </c>
      <c r="R24" s="43">
        <f t="shared" si="0"/>
        <v>200</v>
      </c>
      <c r="X24" s="50"/>
      <c r="Y24" s="50">
        <f t="shared" si="1"/>
        <v>5</v>
      </c>
      <c r="Z24" s="50"/>
      <c r="AA24" s="50"/>
      <c r="AB24" s="50">
        <f t="shared" si="2"/>
        <v>5</v>
      </c>
      <c r="AC24" s="118"/>
      <c r="AD24" s="119"/>
      <c r="AE24" s="119">
        <f t="shared" si="3"/>
        <v>5</v>
      </c>
      <c r="AF24" s="119"/>
      <c r="AG24" s="119"/>
      <c r="AH24" s="119">
        <f t="shared" si="4"/>
        <v>5</v>
      </c>
      <c r="AI24" s="119"/>
      <c r="AJ24" s="119"/>
      <c r="AK24" s="119">
        <f t="shared" si="5"/>
        <v>5</v>
      </c>
      <c r="AL24" s="119"/>
      <c r="AM24" s="119"/>
      <c r="AN24" s="119">
        <f t="shared" si="6"/>
        <v>5</v>
      </c>
    </row>
    <row r="25" spans="1:40" ht="22.5" customHeight="1" x14ac:dyDescent="0.55000000000000004">
      <c r="A25" s="5"/>
      <c r="B25" s="52" t="s">
        <v>66</v>
      </c>
      <c r="C25" s="110"/>
      <c r="D25" s="64"/>
      <c r="E25" s="64"/>
      <c r="F25" s="64"/>
      <c r="G25" s="64"/>
      <c r="H25" s="71"/>
      <c r="I25" s="71"/>
      <c r="J25" s="128">
        <v>30022130</v>
      </c>
      <c r="K25" s="71"/>
      <c r="L25" s="71"/>
      <c r="M25" s="8"/>
      <c r="N25" s="87" t="s">
        <v>186</v>
      </c>
      <c r="O25" s="10">
        <f>O24</f>
        <v>1</v>
      </c>
      <c r="P25" s="10">
        <v>13</v>
      </c>
      <c r="Q25" s="11" t="s">
        <v>71</v>
      </c>
      <c r="R25" s="43">
        <f t="shared" si="0"/>
        <v>276.92307692307691</v>
      </c>
      <c r="X25" s="50"/>
      <c r="Y25" s="50">
        <f t="shared" si="1"/>
        <v>3.6111111111111112</v>
      </c>
      <c r="Z25" s="50"/>
      <c r="AA25" s="50"/>
      <c r="AB25" s="50">
        <f t="shared" si="2"/>
        <v>3.6111111111111112</v>
      </c>
      <c r="AC25" s="118"/>
      <c r="AD25" s="119"/>
      <c r="AE25" s="119">
        <f t="shared" si="3"/>
        <v>3.6111111111111112</v>
      </c>
      <c r="AF25" s="119"/>
      <c r="AG25" s="119"/>
      <c r="AH25" s="119">
        <f t="shared" si="4"/>
        <v>3.6111111111111112</v>
      </c>
      <c r="AI25" s="119"/>
      <c r="AJ25" s="119"/>
      <c r="AK25" s="119">
        <f t="shared" si="5"/>
        <v>3.6111111111111112</v>
      </c>
      <c r="AL25" s="119"/>
      <c r="AM25" s="119"/>
      <c r="AN25" s="119">
        <f t="shared" si="6"/>
        <v>3.6111111111111112</v>
      </c>
    </row>
    <row r="26" spans="1:40" ht="22.5" customHeight="1" x14ac:dyDescent="0.55000000000000004">
      <c r="A26" s="5"/>
      <c r="B26" s="52" t="s">
        <v>66</v>
      </c>
      <c r="C26" s="110"/>
      <c r="D26" s="64"/>
      <c r="E26" s="64"/>
      <c r="F26" s="64"/>
      <c r="G26" s="64"/>
      <c r="H26" s="71"/>
      <c r="I26" s="71"/>
      <c r="J26" s="71"/>
      <c r="K26" s="71">
        <v>10030768</v>
      </c>
      <c r="L26" s="71"/>
      <c r="M26" s="8"/>
      <c r="N26" s="87" t="s">
        <v>185</v>
      </c>
      <c r="O26" s="10">
        <f>O25</f>
        <v>1</v>
      </c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128">
        <v>30023062</v>
      </c>
      <c r="I27" s="71"/>
      <c r="J27" s="71"/>
      <c r="K27" s="111"/>
      <c r="L27" s="112"/>
      <c r="M27" s="8"/>
      <c r="N27" s="87" t="s">
        <v>193</v>
      </c>
      <c r="O27" s="10">
        <f>O19</f>
        <v>1</v>
      </c>
      <c r="P27" s="10">
        <v>50</v>
      </c>
      <c r="Q27" s="11" t="s">
        <v>73</v>
      </c>
      <c r="R27" s="43">
        <f t="shared" si="0"/>
        <v>72</v>
      </c>
      <c r="X27" s="50"/>
      <c r="Y27" s="50">
        <f t="shared" si="1"/>
        <v>13.888888888888889</v>
      </c>
      <c r="Z27" s="50"/>
      <c r="AA27" s="50"/>
      <c r="AB27" s="50">
        <f t="shared" si="2"/>
        <v>13.888888888888889</v>
      </c>
      <c r="AC27" s="118"/>
      <c r="AD27" s="119"/>
      <c r="AE27" s="119">
        <f t="shared" si="3"/>
        <v>13.888888888888889</v>
      </c>
      <c r="AF27" s="119"/>
      <c r="AG27" s="119"/>
      <c r="AH27" s="119">
        <f t="shared" si="4"/>
        <v>13.888888888888889</v>
      </c>
      <c r="AI27" s="119"/>
      <c r="AJ27" s="119"/>
      <c r="AK27" s="119">
        <f t="shared" si="5"/>
        <v>13.888888888888889</v>
      </c>
      <c r="AL27" s="119"/>
      <c r="AM27" s="119"/>
      <c r="AN27" s="119">
        <f t="shared" si="6"/>
        <v>13.888888888888889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64"/>
      <c r="H28" s="71"/>
      <c r="I28" s="128">
        <v>30023061</v>
      </c>
      <c r="J28" s="71"/>
      <c r="K28" s="111"/>
      <c r="L28" s="112"/>
      <c r="M28" s="8"/>
      <c r="N28" s="87" t="s">
        <v>192</v>
      </c>
      <c r="O28" s="10">
        <f>O27</f>
        <v>1</v>
      </c>
      <c r="P28" s="10">
        <v>12</v>
      </c>
      <c r="Q28" s="11" t="s">
        <v>85</v>
      </c>
      <c r="R28" s="43">
        <f t="shared" si="0"/>
        <v>300</v>
      </c>
      <c r="X28" s="50"/>
      <c r="Y28" s="50">
        <f t="shared" si="1"/>
        <v>3.3333333333333335</v>
      </c>
      <c r="Z28" s="50"/>
      <c r="AA28" s="50"/>
      <c r="AB28" s="50">
        <f t="shared" si="2"/>
        <v>3.3333333333333335</v>
      </c>
      <c r="AC28" s="118"/>
      <c r="AD28" s="119"/>
      <c r="AE28" s="119">
        <f t="shared" si="3"/>
        <v>3.3333333333333335</v>
      </c>
      <c r="AF28" s="119"/>
      <c r="AG28" s="119"/>
      <c r="AH28" s="119">
        <f t="shared" si="4"/>
        <v>3.3333333333333335</v>
      </c>
      <c r="AI28" s="119"/>
      <c r="AJ28" s="119"/>
      <c r="AK28" s="119">
        <f t="shared" si="5"/>
        <v>3.3333333333333335</v>
      </c>
      <c r="AL28" s="119"/>
      <c r="AM28" s="119"/>
      <c r="AN28" s="119">
        <f t="shared" si="6"/>
        <v>3.3333333333333335</v>
      </c>
    </row>
    <row r="29" spans="1:40" ht="22.5" customHeight="1" x14ac:dyDescent="0.55000000000000004">
      <c r="A29" s="5"/>
      <c r="B29" s="52" t="s">
        <v>66</v>
      </c>
      <c r="C29" s="110"/>
      <c r="D29" s="71"/>
      <c r="E29" s="71"/>
      <c r="F29" s="71"/>
      <c r="G29" s="64"/>
      <c r="H29" s="71"/>
      <c r="I29" s="71"/>
      <c r="J29" s="71">
        <v>10034387</v>
      </c>
      <c r="K29" s="111"/>
      <c r="L29" s="112"/>
      <c r="M29" s="8"/>
      <c r="N29" s="87" t="s">
        <v>191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64"/>
      <c r="G30" s="64"/>
      <c r="H30" s="71"/>
      <c r="I30" s="128">
        <v>30023055</v>
      </c>
      <c r="J30" s="71"/>
      <c r="K30" s="71"/>
      <c r="L30" s="112"/>
      <c r="M30" s="8"/>
      <c r="N30" s="87" t="s">
        <v>187</v>
      </c>
      <c r="O30" s="10">
        <f>O27</f>
        <v>1</v>
      </c>
      <c r="P30" s="10">
        <v>18</v>
      </c>
      <c r="Q30" s="11" t="s">
        <v>72</v>
      </c>
      <c r="R30" s="43">
        <f t="shared" si="0"/>
        <v>200</v>
      </c>
      <c r="X30" s="50"/>
      <c r="Y30" s="50">
        <f t="shared" si="1"/>
        <v>5</v>
      </c>
      <c r="Z30" s="50"/>
      <c r="AA30" s="50"/>
      <c r="AB30" s="50">
        <f t="shared" si="2"/>
        <v>5</v>
      </c>
      <c r="AC30" s="118"/>
      <c r="AD30" s="119"/>
      <c r="AE30" s="119">
        <f t="shared" si="3"/>
        <v>5</v>
      </c>
      <c r="AF30" s="119"/>
      <c r="AG30" s="119"/>
      <c r="AH30" s="119">
        <f t="shared" si="4"/>
        <v>5</v>
      </c>
      <c r="AI30" s="119"/>
      <c r="AJ30" s="119"/>
      <c r="AK30" s="119">
        <f t="shared" si="5"/>
        <v>5</v>
      </c>
      <c r="AL30" s="119"/>
      <c r="AM30" s="119"/>
      <c r="AN30" s="119">
        <f t="shared" si="6"/>
        <v>5</v>
      </c>
    </row>
    <row r="31" spans="1:40" ht="22.5" customHeight="1" x14ac:dyDescent="0.55000000000000004">
      <c r="A31" s="5"/>
      <c r="B31" s="52" t="s">
        <v>66</v>
      </c>
      <c r="C31" s="110"/>
      <c r="D31" s="64"/>
      <c r="E31" s="64"/>
      <c r="F31" s="64"/>
      <c r="G31" s="64"/>
      <c r="H31" s="71"/>
      <c r="I31" s="71"/>
      <c r="J31" s="128">
        <v>30022130</v>
      </c>
      <c r="K31" s="71"/>
      <c r="L31" s="112"/>
      <c r="M31" s="8"/>
      <c r="N31" s="87" t="s">
        <v>186</v>
      </c>
      <c r="O31" s="10">
        <f>O30</f>
        <v>1</v>
      </c>
      <c r="P31" s="10">
        <v>13</v>
      </c>
      <c r="Q31" s="11" t="s">
        <v>71</v>
      </c>
      <c r="R31" s="43">
        <f t="shared" si="0"/>
        <v>276.92307692307691</v>
      </c>
      <c r="X31" s="50"/>
      <c r="Y31" s="50">
        <f t="shared" si="1"/>
        <v>3.6111111111111112</v>
      </c>
      <c r="Z31" s="50"/>
      <c r="AA31" s="50"/>
      <c r="AB31" s="50">
        <f t="shared" si="2"/>
        <v>3.6111111111111112</v>
      </c>
      <c r="AC31" s="118"/>
      <c r="AD31" s="119"/>
      <c r="AE31" s="119">
        <f t="shared" si="3"/>
        <v>3.6111111111111112</v>
      </c>
      <c r="AF31" s="119"/>
      <c r="AG31" s="119"/>
      <c r="AH31" s="119">
        <f t="shared" si="4"/>
        <v>3.6111111111111112</v>
      </c>
      <c r="AI31" s="119"/>
      <c r="AJ31" s="119"/>
      <c r="AK31" s="119">
        <f t="shared" si="5"/>
        <v>3.6111111111111112</v>
      </c>
      <c r="AL31" s="119"/>
      <c r="AM31" s="119"/>
      <c r="AN31" s="119">
        <f t="shared" si="6"/>
        <v>3.6111111111111112</v>
      </c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71"/>
      <c r="I32" s="71"/>
      <c r="J32" s="71"/>
      <c r="K32" s="71">
        <v>10030768</v>
      </c>
      <c r="L32" s="112"/>
      <c r="M32" s="8"/>
      <c r="N32" s="87" t="s">
        <v>185</v>
      </c>
      <c r="O32" s="10">
        <f>O31</f>
        <v>1</v>
      </c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1" ht="22.5" customHeight="1" x14ac:dyDescent="0.55000000000000004">
      <c r="A33" s="5"/>
      <c r="B33" s="52" t="s">
        <v>66</v>
      </c>
      <c r="C33" s="110"/>
      <c r="D33" s="71"/>
      <c r="E33" s="71"/>
      <c r="F33" s="71"/>
      <c r="G33" s="64"/>
      <c r="H33" s="128">
        <v>30023063</v>
      </c>
      <c r="I33" s="71"/>
      <c r="J33" s="71"/>
      <c r="K33" s="111"/>
      <c r="L33" s="112"/>
      <c r="M33" s="8"/>
      <c r="N33" s="87" t="s">
        <v>196</v>
      </c>
      <c r="O33" s="10">
        <f>O17</f>
        <v>1</v>
      </c>
      <c r="P33" s="10">
        <v>12</v>
      </c>
      <c r="Q33" s="11" t="s">
        <v>85</v>
      </c>
      <c r="R33" s="43">
        <f t="shared" si="0"/>
        <v>300</v>
      </c>
      <c r="X33" s="50"/>
      <c r="Y33" s="50">
        <f t="shared" si="1"/>
        <v>3.3333333333333335</v>
      </c>
      <c r="Z33" s="50"/>
      <c r="AA33" s="50"/>
      <c r="AB33" s="50">
        <f t="shared" si="2"/>
        <v>3.3333333333333335</v>
      </c>
      <c r="AC33" s="118"/>
      <c r="AD33" s="119"/>
      <c r="AE33" s="119">
        <f t="shared" si="3"/>
        <v>3.3333333333333335</v>
      </c>
      <c r="AF33" s="119"/>
      <c r="AG33" s="119"/>
      <c r="AH33" s="119">
        <f t="shared" si="4"/>
        <v>3.3333333333333335</v>
      </c>
      <c r="AI33" s="119"/>
      <c r="AJ33" s="119"/>
      <c r="AK33" s="119">
        <f t="shared" si="5"/>
        <v>3.3333333333333335</v>
      </c>
      <c r="AL33" s="119"/>
      <c r="AM33" s="119"/>
      <c r="AN33" s="119">
        <f t="shared" si="6"/>
        <v>3.3333333333333335</v>
      </c>
    </row>
    <row r="34" spans="1:41" ht="22.5" customHeight="1" x14ac:dyDescent="0.55000000000000004">
      <c r="A34" s="5"/>
      <c r="B34" s="52" t="s">
        <v>66</v>
      </c>
      <c r="C34" s="110"/>
      <c r="D34" s="71"/>
      <c r="E34" s="71"/>
      <c r="F34" s="71"/>
      <c r="G34" s="64"/>
      <c r="H34" s="71"/>
      <c r="I34" s="71">
        <v>10034388</v>
      </c>
      <c r="J34" s="71"/>
      <c r="K34" s="111"/>
      <c r="L34" s="112"/>
      <c r="M34" s="8"/>
      <c r="N34" s="87" t="s">
        <v>195</v>
      </c>
      <c r="O34" s="10">
        <f>O33</f>
        <v>1</v>
      </c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128">
        <v>30023064</v>
      </c>
      <c r="I35" s="71"/>
      <c r="J35" s="71"/>
      <c r="K35" s="71"/>
      <c r="L35" s="112"/>
      <c r="M35" s="8"/>
      <c r="N35" s="87" t="s">
        <v>197</v>
      </c>
      <c r="O35" s="10">
        <f>O19</f>
        <v>1</v>
      </c>
      <c r="P35" s="10">
        <v>12</v>
      </c>
      <c r="Q35" s="11" t="s">
        <v>85</v>
      </c>
      <c r="R35" s="43">
        <f t="shared" si="0"/>
        <v>300</v>
      </c>
      <c r="X35" s="50"/>
      <c r="Y35" s="50">
        <f t="shared" si="1"/>
        <v>3.3333333333333335</v>
      </c>
      <c r="Z35" s="50"/>
      <c r="AA35" s="50"/>
      <c r="AB35" s="50">
        <f t="shared" si="2"/>
        <v>3.3333333333333335</v>
      </c>
      <c r="AC35" s="118"/>
      <c r="AD35" s="119"/>
      <c r="AE35" s="119">
        <f t="shared" si="3"/>
        <v>3.3333333333333335</v>
      </c>
      <c r="AF35" s="119"/>
      <c r="AG35" s="119"/>
      <c r="AH35" s="119">
        <f t="shared" si="4"/>
        <v>3.3333333333333335</v>
      </c>
      <c r="AI35" s="119"/>
      <c r="AJ35" s="119"/>
      <c r="AK35" s="119">
        <f t="shared" si="5"/>
        <v>3.3333333333333335</v>
      </c>
      <c r="AL35" s="119"/>
      <c r="AM35" s="119"/>
      <c r="AN35" s="119">
        <f t="shared" si="6"/>
        <v>3.3333333333333335</v>
      </c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/>
      <c r="I36" s="71">
        <v>10034389</v>
      </c>
      <c r="J36" s="71"/>
      <c r="K36" s="71"/>
      <c r="L36" s="112"/>
      <c r="M36" s="8"/>
      <c r="N36" s="87" t="s">
        <v>194</v>
      </c>
      <c r="O36" s="10">
        <f>O35</f>
        <v>1</v>
      </c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128">
        <v>30023050</v>
      </c>
      <c r="I37" s="71"/>
      <c r="J37" s="71"/>
      <c r="K37" s="71"/>
      <c r="L37" s="112"/>
      <c r="M37" s="8"/>
      <c r="N37" s="87" t="s">
        <v>199</v>
      </c>
      <c r="O37" s="10">
        <f>O17</f>
        <v>1</v>
      </c>
      <c r="P37" s="10">
        <v>36</v>
      </c>
      <c r="Q37" s="11" t="s">
        <v>72</v>
      </c>
      <c r="R37" s="43">
        <f t="shared" si="0"/>
        <v>100</v>
      </c>
      <c r="X37" s="50"/>
      <c r="Y37" s="50">
        <f t="shared" si="1"/>
        <v>10</v>
      </c>
      <c r="Z37" s="50"/>
      <c r="AA37" s="50"/>
      <c r="AB37" s="50">
        <f t="shared" si="2"/>
        <v>10</v>
      </c>
      <c r="AC37" s="118"/>
      <c r="AD37" s="119"/>
      <c r="AE37" s="119">
        <f t="shared" si="3"/>
        <v>10</v>
      </c>
      <c r="AF37" s="119"/>
      <c r="AG37" s="119"/>
      <c r="AH37" s="119">
        <f t="shared" si="4"/>
        <v>10</v>
      </c>
      <c r="AI37" s="119"/>
      <c r="AJ37" s="119"/>
      <c r="AK37" s="119">
        <f t="shared" si="5"/>
        <v>10</v>
      </c>
      <c r="AL37" s="119"/>
      <c r="AM37" s="119"/>
      <c r="AN37" s="119">
        <f t="shared" si="6"/>
        <v>10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128">
        <v>30023145</v>
      </c>
      <c r="J38" s="71"/>
      <c r="K38" s="71"/>
      <c r="L38" s="112"/>
      <c r="M38" s="8"/>
      <c r="N38" s="87" t="s">
        <v>292</v>
      </c>
      <c r="O38" s="10">
        <f>O37</f>
        <v>1</v>
      </c>
      <c r="P38" s="10">
        <v>8</v>
      </c>
      <c r="Q38" s="11" t="s">
        <v>71</v>
      </c>
      <c r="R38" s="43">
        <v>450</v>
      </c>
      <c r="X38" s="50"/>
      <c r="Y38" s="50">
        <v>125</v>
      </c>
      <c r="Z38" s="50"/>
      <c r="AA38" s="50"/>
      <c r="AB38" s="50">
        <v>125</v>
      </c>
      <c r="AC38" s="118"/>
      <c r="AD38" s="119"/>
      <c r="AE38" s="119">
        <v>125</v>
      </c>
      <c r="AF38" s="119"/>
      <c r="AG38" s="119"/>
      <c r="AH38" s="119">
        <v>125</v>
      </c>
      <c r="AI38" s="119"/>
      <c r="AJ38" s="119"/>
      <c r="AK38" s="119">
        <v>125</v>
      </c>
      <c r="AL38" s="119"/>
      <c r="AM38" s="119"/>
      <c r="AN38" s="119">
        <v>125</v>
      </c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64"/>
      <c r="G39" s="64"/>
      <c r="H39" s="71"/>
      <c r="I39" s="71"/>
      <c r="J39" s="71">
        <v>10034294</v>
      </c>
      <c r="K39" s="71"/>
      <c r="L39" s="112"/>
      <c r="M39" s="8"/>
      <c r="N39" s="87" t="s">
        <v>198</v>
      </c>
      <c r="O39" s="10">
        <f>O37</f>
        <v>1</v>
      </c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64"/>
      <c r="G40" s="64"/>
      <c r="H40" s="128">
        <v>30023053</v>
      </c>
      <c r="I40" s="71"/>
      <c r="J40" s="71"/>
      <c r="K40" s="64"/>
      <c r="L40" s="112"/>
      <c r="M40" s="8"/>
      <c r="N40" s="87" t="s">
        <v>202</v>
      </c>
      <c r="O40" s="10">
        <f>O17*2</f>
        <v>2</v>
      </c>
      <c r="P40" s="10">
        <v>32</v>
      </c>
      <c r="Q40" s="11" t="s">
        <v>73</v>
      </c>
      <c r="R40" s="43">
        <f t="shared" si="0"/>
        <v>112.5</v>
      </c>
      <c r="X40" s="50"/>
      <c r="Y40" s="50">
        <f t="shared" si="1"/>
        <v>8.8888888888888893</v>
      </c>
      <c r="Z40" s="50"/>
      <c r="AA40" s="50"/>
      <c r="AB40" s="50">
        <f t="shared" si="2"/>
        <v>8.8888888888888893</v>
      </c>
      <c r="AC40" s="118"/>
      <c r="AD40" s="119"/>
      <c r="AE40" s="119">
        <f t="shared" si="3"/>
        <v>8.8888888888888893</v>
      </c>
      <c r="AF40" s="119"/>
      <c r="AG40" s="119"/>
      <c r="AH40" s="119">
        <f t="shared" si="4"/>
        <v>8.8888888888888893</v>
      </c>
      <c r="AI40" s="119"/>
      <c r="AJ40" s="119"/>
      <c r="AK40" s="119">
        <f t="shared" si="5"/>
        <v>8.8888888888888893</v>
      </c>
      <c r="AL40" s="119"/>
      <c r="AM40" s="119"/>
      <c r="AN40" s="119">
        <f t="shared" si="6"/>
        <v>8.8888888888888893</v>
      </c>
    </row>
    <row r="41" spans="1:41" ht="22.5" customHeight="1" x14ac:dyDescent="0.55000000000000004">
      <c r="A41" s="5"/>
      <c r="B41" s="52" t="s">
        <v>66</v>
      </c>
      <c r="C41" s="110"/>
      <c r="D41" s="64"/>
      <c r="E41" s="64"/>
      <c r="F41" s="64"/>
      <c r="G41" s="64"/>
      <c r="H41" s="71"/>
      <c r="I41" s="128">
        <v>30023051</v>
      </c>
      <c r="J41" s="71"/>
      <c r="K41" s="64"/>
      <c r="L41" s="112"/>
      <c r="M41" s="8"/>
      <c r="N41" s="87" t="s">
        <v>201</v>
      </c>
      <c r="O41" s="10">
        <f>O40</f>
        <v>2</v>
      </c>
      <c r="P41" s="10">
        <v>18</v>
      </c>
      <c r="Q41" s="11" t="s">
        <v>72</v>
      </c>
      <c r="R41" s="43">
        <f t="shared" si="0"/>
        <v>200</v>
      </c>
      <c r="X41" s="50"/>
      <c r="Y41" s="50">
        <f t="shared" si="1"/>
        <v>5</v>
      </c>
      <c r="Z41" s="50"/>
      <c r="AA41" s="50"/>
      <c r="AB41" s="50">
        <f t="shared" si="2"/>
        <v>5</v>
      </c>
      <c r="AC41" s="118"/>
      <c r="AD41" s="119"/>
      <c r="AE41" s="119">
        <f t="shared" si="3"/>
        <v>5</v>
      </c>
      <c r="AF41" s="119"/>
      <c r="AG41" s="119"/>
      <c r="AH41" s="119">
        <f t="shared" si="4"/>
        <v>5</v>
      </c>
      <c r="AI41" s="119"/>
      <c r="AJ41" s="119"/>
      <c r="AK41" s="119">
        <f t="shared" si="5"/>
        <v>5</v>
      </c>
      <c r="AL41" s="119"/>
      <c r="AM41" s="119"/>
      <c r="AN41" s="119">
        <f t="shared" si="6"/>
        <v>5</v>
      </c>
    </row>
    <row r="42" spans="1:41" ht="22.5" customHeight="1" x14ac:dyDescent="0.55000000000000004">
      <c r="A42" s="5"/>
      <c r="B42" s="52" t="s">
        <v>66</v>
      </c>
      <c r="C42" s="110"/>
      <c r="D42" s="64"/>
      <c r="E42" s="64"/>
      <c r="F42" s="64"/>
      <c r="G42" s="64"/>
      <c r="H42" s="71"/>
      <c r="I42" s="71"/>
      <c r="J42" s="128">
        <v>30023052</v>
      </c>
      <c r="K42" s="71"/>
      <c r="L42" s="112"/>
      <c r="M42" s="8"/>
      <c r="N42" s="87" t="s">
        <v>233</v>
      </c>
      <c r="O42" s="10">
        <f>O40</f>
        <v>2</v>
      </c>
      <c r="P42" s="10">
        <v>24</v>
      </c>
      <c r="Q42" s="11" t="s">
        <v>85</v>
      </c>
      <c r="R42" s="43">
        <f t="shared" si="0"/>
        <v>150</v>
      </c>
      <c r="X42" s="50"/>
      <c r="Y42" s="50">
        <f t="shared" si="1"/>
        <v>6.666666666666667</v>
      </c>
      <c r="Z42" s="50"/>
      <c r="AA42" s="50"/>
      <c r="AB42" s="50">
        <f t="shared" si="2"/>
        <v>6.666666666666667</v>
      </c>
      <c r="AC42" s="118"/>
      <c r="AD42" s="119"/>
      <c r="AE42" s="119">
        <f t="shared" si="3"/>
        <v>6.666666666666667</v>
      </c>
      <c r="AF42" s="119"/>
      <c r="AG42" s="119"/>
      <c r="AH42" s="119">
        <f t="shared" si="4"/>
        <v>6.666666666666667</v>
      </c>
      <c r="AI42" s="119"/>
      <c r="AJ42" s="119"/>
      <c r="AK42" s="119">
        <f t="shared" si="5"/>
        <v>6.666666666666667</v>
      </c>
      <c r="AL42" s="119"/>
      <c r="AM42" s="119"/>
      <c r="AN42" s="119">
        <f t="shared" si="6"/>
        <v>6.666666666666667</v>
      </c>
    </row>
    <row r="43" spans="1:41" ht="22.5" customHeight="1" x14ac:dyDescent="0.55000000000000004">
      <c r="A43" s="5"/>
      <c r="B43" s="52" t="s">
        <v>66</v>
      </c>
      <c r="C43" s="110"/>
      <c r="D43" s="64"/>
      <c r="E43" s="64"/>
      <c r="F43" s="64"/>
      <c r="G43" s="64"/>
      <c r="H43" s="71"/>
      <c r="I43" s="71"/>
      <c r="J43" s="71"/>
      <c r="K43" s="71">
        <v>10034298</v>
      </c>
      <c r="L43" s="112"/>
      <c r="M43" s="8"/>
      <c r="N43" s="87" t="s">
        <v>200</v>
      </c>
      <c r="O43" s="10">
        <f>O42</f>
        <v>2</v>
      </c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1" ht="22.5" customHeight="1" x14ac:dyDescent="0.55000000000000004">
      <c r="A44" s="5"/>
      <c r="B44" s="52" t="s">
        <v>66</v>
      </c>
      <c r="C44" s="110"/>
      <c r="D44" s="64"/>
      <c r="E44" s="64"/>
      <c r="F44" s="128">
        <v>30023054</v>
      </c>
      <c r="G44" s="71"/>
      <c r="H44" s="71"/>
      <c r="I44" s="71"/>
      <c r="J44" s="71"/>
      <c r="K44" s="71"/>
      <c r="L44" s="112"/>
      <c r="M44" s="8"/>
      <c r="N44" s="87" t="s">
        <v>234</v>
      </c>
      <c r="O44" s="10">
        <f>-O5</f>
        <v>-1</v>
      </c>
      <c r="P44" s="10">
        <v>12</v>
      </c>
      <c r="Q44" s="11" t="s">
        <v>85</v>
      </c>
      <c r="R44" s="43">
        <f t="shared" si="0"/>
        <v>300</v>
      </c>
      <c r="X44" s="50"/>
      <c r="Y44" s="50">
        <f t="shared" si="1"/>
        <v>3.3333333333333335</v>
      </c>
      <c r="Z44" s="50"/>
      <c r="AA44" s="50"/>
      <c r="AB44" s="50">
        <f t="shared" si="2"/>
        <v>3.3333333333333335</v>
      </c>
      <c r="AC44" s="118"/>
      <c r="AD44" s="119"/>
      <c r="AE44" s="119">
        <f t="shared" si="3"/>
        <v>3.3333333333333335</v>
      </c>
      <c r="AF44" s="119"/>
      <c r="AG44" s="119"/>
      <c r="AH44" s="119">
        <f t="shared" si="4"/>
        <v>3.3333333333333335</v>
      </c>
      <c r="AI44" s="119"/>
      <c r="AJ44" s="119"/>
      <c r="AK44" s="119">
        <f t="shared" si="5"/>
        <v>3.3333333333333335</v>
      </c>
      <c r="AL44" s="119"/>
      <c r="AM44" s="119"/>
      <c r="AN44" s="119">
        <f t="shared" si="6"/>
        <v>3.3333333333333335</v>
      </c>
    </row>
    <row r="45" spans="1:41" ht="22.5" customHeight="1" x14ac:dyDescent="0.55000000000000004">
      <c r="A45" s="5"/>
      <c r="B45" s="52" t="s">
        <v>66</v>
      </c>
      <c r="C45" s="110"/>
      <c r="D45" s="64"/>
      <c r="E45" s="64"/>
      <c r="F45" s="71"/>
      <c r="G45" s="71">
        <v>10030772</v>
      </c>
      <c r="H45" s="71"/>
      <c r="I45" s="71"/>
      <c r="J45" s="71"/>
      <c r="K45" s="71"/>
      <c r="L45" s="112"/>
      <c r="M45" s="8"/>
      <c r="N45" s="87" t="s">
        <v>163</v>
      </c>
      <c r="O45" s="10">
        <f>O5</f>
        <v>1</v>
      </c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/>
      <c r="F46" s="71">
        <v>10011564</v>
      </c>
      <c r="G46" s="71"/>
      <c r="H46" s="71"/>
      <c r="I46" s="71"/>
      <c r="J46" s="71"/>
      <c r="K46" s="71"/>
      <c r="L46" s="112"/>
      <c r="M46" s="8"/>
      <c r="N46" s="87" t="s">
        <v>77</v>
      </c>
      <c r="O46" s="10">
        <v>0.02</v>
      </c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/>
      <c r="F47" s="71">
        <v>10025819</v>
      </c>
      <c r="G47" s="71"/>
      <c r="H47" s="71"/>
      <c r="I47" s="71"/>
      <c r="J47" s="71"/>
      <c r="K47" s="71"/>
      <c r="L47" s="112"/>
      <c r="M47" s="8"/>
      <c r="N47" s="87" t="s">
        <v>78</v>
      </c>
      <c r="O47" s="10">
        <v>1E-3</v>
      </c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10035144</v>
      </c>
      <c r="F48" s="71"/>
      <c r="G48" s="71"/>
      <c r="H48" s="71"/>
      <c r="I48" s="64"/>
      <c r="J48" s="64"/>
      <c r="K48" s="71"/>
      <c r="L48" s="112"/>
      <c r="M48" s="8"/>
      <c r="N48" s="87" t="s">
        <v>445</v>
      </c>
      <c r="O48" s="10">
        <v>1.0320024724903705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10033352</v>
      </c>
      <c r="F49" s="71"/>
      <c r="G49" s="71"/>
      <c r="H49" s="71"/>
      <c r="I49" s="64"/>
      <c r="J49" s="64"/>
      <c r="K49" s="71"/>
      <c r="L49" s="112"/>
      <c r="M49" s="8"/>
      <c r="N49" s="87" t="s">
        <v>93</v>
      </c>
      <c r="O49" s="10">
        <v>120.7929492822343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71"/>
      <c r="E50" s="71">
        <v>10033353</v>
      </c>
      <c r="F50" s="71"/>
      <c r="G50" s="71"/>
      <c r="H50" s="71"/>
      <c r="I50" s="64"/>
      <c r="J50" s="64"/>
      <c r="K50" s="71"/>
      <c r="L50" s="112"/>
      <c r="M50" s="8"/>
      <c r="N50" s="87" t="s">
        <v>94</v>
      </c>
      <c r="O50" s="10">
        <v>5.3925423786711741</v>
      </c>
      <c r="P50" s="10"/>
      <c r="Q50" s="10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</row>
    <row r="51" spans="1:41" ht="22.5" customHeight="1" x14ac:dyDescent="0.55000000000000004">
      <c r="A51" s="5"/>
      <c r="B51" s="52" t="s">
        <v>66</v>
      </c>
      <c r="C51" s="110"/>
      <c r="D51" s="71"/>
      <c r="E51" s="71">
        <v>10033354</v>
      </c>
      <c r="F51" s="71"/>
      <c r="G51" s="71"/>
      <c r="H51" s="71"/>
      <c r="I51" s="64"/>
      <c r="J51" s="64"/>
      <c r="K51" s="71"/>
      <c r="L51" s="112"/>
      <c r="M51" s="8"/>
      <c r="N51" s="87" t="s">
        <v>95</v>
      </c>
      <c r="O51" s="10">
        <v>1.0785084757342347</v>
      </c>
      <c r="P51" s="10"/>
      <c r="Q51" s="10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</row>
    <row r="52" spans="1:41" ht="22.5" customHeight="1" x14ac:dyDescent="0.55000000000000004">
      <c r="A52" s="5"/>
      <c r="B52" s="52" t="s">
        <v>66</v>
      </c>
      <c r="C52" s="110"/>
      <c r="D52" s="71"/>
      <c r="E52" s="71">
        <v>10033355</v>
      </c>
      <c r="F52" s="71"/>
      <c r="G52" s="71"/>
      <c r="H52" s="71"/>
      <c r="I52" s="64"/>
      <c r="J52" s="64"/>
      <c r="K52" s="71"/>
      <c r="L52" s="112"/>
      <c r="M52" s="8"/>
      <c r="N52" s="87" t="s">
        <v>96</v>
      </c>
      <c r="O52" s="10">
        <v>78.731118728599142</v>
      </c>
      <c r="P52" s="10"/>
      <c r="Q52" s="10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</row>
    <row r="53" spans="1:41" ht="22.5" customHeight="1" x14ac:dyDescent="0.55000000000000004">
      <c r="A53" s="5"/>
      <c r="B53" s="52" t="s">
        <v>66</v>
      </c>
      <c r="C53" s="110"/>
      <c r="D53" s="71"/>
      <c r="E53" s="71">
        <v>10033356</v>
      </c>
      <c r="F53" s="71"/>
      <c r="G53" s="71"/>
      <c r="H53" s="71"/>
      <c r="I53" s="64"/>
      <c r="J53" s="64"/>
      <c r="K53" s="71"/>
      <c r="L53" s="112"/>
      <c r="M53" s="8"/>
      <c r="N53" s="87" t="s">
        <v>97</v>
      </c>
      <c r="O53" s="10">
        <v>10.785084757342348</v>
      </c>
      <c r="P53" s="10"/>
      <c r="Q53" s="10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</row>
    <row r="54" spans="1:41" ht="22.5" customHeight="1" x14ac:dyDescent="0.55000000000000004">
      <c r="A54" s="5"/>
      <c r="B54" s="52" t="s">
        <v>66</v>
      </c>
      <c r="C54" s="110"/>
      <c r="D54" s="71"/>
      <c r="E54" s="71">
        <v>10033357</v>
      </c>
      <c r="F54" s="71"/>
      <c r="G54" s="71"/>
      <c r="H54" s="71"/>
      <c r="I54" s="64"/>
      <c r="J54" s="64"/>
      <c r="K54" s="71"/>
      <c r="L54" s="112"/>
      <c r="M54" s="8"/>
      <c r="N54" s="87" t="s">
        <v>98</v>
      </c>
      <c r="O54" s="10">
        <v>4.3140339029369388</v>
      </c>
      <c r="P54" s="10"/>
      <c r="Q54" s="10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</row>
    <row r="55" spans="1:41" ht="22.5" customHeight="1" x14ac:dyDescent="0.55000000000000004">
      <c r="A55" s="5"/>
      <c r="B55" s="52" t="s">
        <v>66</v>
      </c>
      <c r="C55" s="110"/>
      <c r="D55" s="129">
        <v>30023561</v>
      </c>
      <c r="E55" s="71"/>
      <c r="F55" s="71"/>
      <c r="G55" s="71"/>
      <c r="H55" s="111"/>
      <c r="I55" s="71"/>
      <c r="J55" s="71"/>
      <c r="K55" s="71"/>
      <c r="L55" s="112"/>
      <c r="M55" s="8"/>
      <c r="N55" s="87" t="s">
        <v>427</v>
      </c>
      <c r="O55" s="10">
        <f>O3*4</f>
        <v>4</v>
      </c>
      <c r="P55" s="10">
        <v>22.5</v>
      </c>
      <c r="Q55" s="11" t="s">
        <v>75</v>
      </c>
      <c r="R55" s="43">
        <f t="shared" si="0"/>
        <v>160</v>
      </c>
      <c r="X55" s="50"/>
      <c r="Y55" s="50">
        <f t="shared" si="1"/>
        <v>6.25</v>
      </c>
      <c r="Z55" s="50"/>
      <c r="AA55" s="50"/>
      <c r="AB55" s="50">
        <f t="shared" si="2"/>
        <v>6.25</v>
      </c>
      <c r="AC55" s="118"/>
      <c r="AD55" s="119"/>
      <c r="AE55" s="119">
        <f t="shared" si="3"/>
        <v>6.25</v>
      </c>
      <c r="AF55" s="119"/>
      <c r="AG55" s="119"/>
      <c r="AH55" s="119">
        <f t="shared" si="4"/>
        <v>6.25</v>
      </c>
      <c r="AI55" s="119"/>
      <c r="AJ55" s="119"/>
      <c r="AK55" s="119">
        <f t="shared" si="5"/>
        <v>6.25</v>
      </c>
      <c r="AL55" s="119"/>
      <c r="AM55" s="119"/>
      <c r="AN55" s="119">
        <f t="shared" si="6"/>
        <v>6.25</v>
      </c>
    </row>
    <row r="56" spans="1:41" ht="22.5" customHeight="1" x14ac:dyDescent="0.55000000000000004">
      <c r="A56" s="5"/>
      <c r="B56" s="52" t="s">
        <v>66</v>
      </c>
      <c r="C56" s="110"/>
      <c r="D56" s="71"/>
      <c r="E56" s="128">
        <v>30022140</v>
      </c>
      <c r="F56" s="71"/>
      <c r="G56" s="71"/>
      <c r="H56" s="71"/>
      <c r="I56" s="71"/>
      <c r="J56" s="71"/>
      <c r="K56" s="71"/>
      <c r="L56" s="112"/>
      <c r="M56" s="8"/>
      <c r="N56" s="87" t="s">
        <v>204</v>
      </c>
      <c r="O56" s="10">
        <f>O55</f>
        <v>4</v>
      </c>
      <c r="P56" s="10">
        <v>110</v>
      </c>
      <c r="Q56" s="11" t="s">
        <v>73</v>
      </c>
      <c r="R56" s="43">
        <f t="shared" si="0"/>
        <v>32.727272727272727</v>
      </c>
      <c r="X56" s="50"/>
      <c r="Y56" s="50">
        <f t="shared" si="1"/>
        <v>30.555555555555557</v>
      </c>
      <c r="Z56" s="50"/>
      <c r="AA56" s="50"/>
      <c r="AB56" s="50">
        <f t="shared" si="2"/>
        <v>30.555555555555557</v>
      </c>
      <c r="AC56" s="118"/>
      <c r="AD56" s="119"/>
      <c r="AE56" s="119">
        <f t="shared" si="3"/>
        <v>30.555555555555557</v>
      </c>
      <c r="AF56" s="119"/>
      <c r="AG56" s="119"/>
      <c r="AH56" s="119">
        <f t="shared" si="4"/>
        <v>30.555555555555557</v>
      </c>
      <c r="AI56" s="119"/>
      <c r="AJ56" s="119"/>
      <c r="AK56" s="119">
        <f t="shared" si="5"/>
        <v>30.555555555555557</v>
      </c>
      <c r="AL56" s="119"/>
      <c r="AM56" s="119"/>
      <c r="AN56" s="119">
        <f t="shared" si="6"/>
        <v>30.555555555555557</v>
      </c>
    </row>
    <row r="57" spans="1:41" ht="22.5" customHeight="1" x14ac:dyDescent="0.55000000000000004">
      <c r="A57" s="5"/>
      <c r="B57" s="52" t="s">
        <v>66</v>
      </c>
      <c r="C57" s="110"/>
      <c r="D57" s="71"/>
      <c r="E57" s="71"/>
      <c r="F57" s="128">
        <v>30022141</v>
      </c>
      <c r="G57" s="71"/>
      <c r="H57" s="71"/>
      <c r="I57" s="71"/>
      <c r="J57" s="71"/>
      <c r="K57" s="71"/>
      <c r="L57" s="112"/>
      <c r="M57" s="8"/>
      <c r="N57" s="87" t="s">
        <v>117</v>
      </c>
      <c r="O57" s="10">
        <f t="shared" ref="O57:O59" si="10">O56</f>
        <v>4</v>
      </c>
      <c r="P57" s="10">
        <v>36</v>
      </c>
      <c r="Q57" s="11" t="s">
        <v>72</v>
      </c>
      <c r="R57" s="43">
        <f t="shared" si="0"/>
        <v>100</v>
      </c>
      <c r="X57" s="50"/>
      <c r="Y57" s="50">
        <f t="shared" si="1"/>
        <v>10</v>
      </c>
      <c r="Z57" s="50"/>
      <c r="AA57" s="50"/>
      <c r="AB57" s="50">
        <f t="shared" si="2"/>
        <v>10</v>
      </c>
      <c r="AC57" s="118"/>
      <c r="AD57" s="119"/>
      <c r="AE57" s="119">
        <f t="shared" si="3"/>
        <v>10</v>
      </c>
      <c r="AF57" s="119"/>
      <c r="AG57" s="119"/>
      <c r="AH57" s="119">
        <f t="shared" si="4"/>
        <v>10</v>
      </c>
      <c r="AI57" s="119"/>
      <c r="AJ57" s="119"/>
      <c r="AK57" s="119">
        <f t="shared" si="5"/>
        <v>10</v>
      </c>
      <c r="AL57" s="119"/>
      <c r="AM57" s="119"/>
      <c r="AN57" s="119">
        <f t="shared" si="6"/>
        <v>10</v>
      </c>
    </row>
    <row r="58" spans="1:41" ht="22.5" customHeight="1" x14ac:dyDescent="0.55000000000000004">
      <c r="A58" s="5"/>
      <c r="B58" s="52" t="s">
        <v>66</v>
      </c>
      <c r="C58" s="110"/>
      <c r="D58" s="71"/>
      <c r="E58" s="71"/>
      <c r="F58" s="71"/>
      <c r="G58" s="128">
        <v>30022142</v>
      </c>
      <c r="H58" s="71"/>
      <c r="I58" s="71"/>
      <c r="J58" s="71"/>
      <c r="K58" s="71"/>
      <c r="L58" s="112"/>
      <c r="M58" s="8"/>
      <c r="N58" s="87" t="s">
        <v>116</v>
      </c>
      <c r="O58" s="10">
        <f t="shared" si="10"/>
        <v>4</v>
      </c>
      <c r="P58" s="10">
        <v>72</v>
      </c>
      <c r="Q58" s="11" t="s">
        <v>85</v>
      </c>
      <c r="R58" s="43">
        <f t="shared" si="0"/>
        <v>50</v>
      </c>
      <c r="X58" s="50"/>
      <c r="Y58" s="50">
        <f t="shared" si="1"/>
        <v>20</v>
      </c>
      <c r="Z58" s="50"/>
      <c r="AA58" s="50"/>
      <c r="AB58" s="50">
        <f t="shared" si="2"/>
        <v>20</v>
      </c>
      <c r="AC58" s="118"/>
      <c r="AD58" s="119"/>
      <c r="AE58" s="119">
        <f t="shared" si="3"/>
        <v>20</v>
      </c>
      <c r="AF58" s="119"/>
      <c r="AG58" s="119"/>
      <c r="AH58" s="119">
        <f t="shared" si="4"/>
        <v>20</v>
      </c>
      <c r="AI58" s="119"/>
      <c r="AJ58" s="119"/>
      <c r="AK58" s="119">
        <f t="shared" si="5"/>
        <v>20</v>
      </c>
      <c r="AL58" s="119"/>
      <c r="AM58" s="119"/>
      <c r="AN58" s="119">
        <f t="shared" si="6"/>
        <v>20</v>
      </c>
    </row>
    <row r="59" spans="1:41" ht="22.5" customHeight="1" x14ac:dyDescent="0.55000000000000004">
      <c r="A59" s="5"/>
      <c r="B59" s="52" t="s">
        <v>66</v>
      </c>
      <c r="C59" s="110"/>
      <c r="D59" s="71"/>
      <c r="E59" s="71"/>
      <c r="F59" s="71"/>
      <c r="G59" s="71"/>
      <c r="H59" s="71">
        <v>10030773</v>
      </c>
      <c r="I59" s="71"/>
      <c r="J59" s="71"/>
      <c r="K59" s="71"/>
      <c r="L59" s="112"/>
      <c r="M59" s="8"/>
      <c r="N59" s="87" t="s">
        <v>115</v>
      </c>
      <c r="O59" s="10">
        <f t="shared" si="10"/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64"/>
      <c r="E60" s="64"/>
      <c r="F60" s="128">
        <v>30023039</v>
      </c>
      <c r="G60" s="71"/>
      <c r="H60" s="71"/>
      <c r="I60" s="64"/>
      <c r="J60" s="71"/>
      <c r="K60" s="71"/>
      <c r="L60" s="112"/>
      <c r="M60" s="8"/>
      <c r="N60" s="87" t="s">
        <v>114</v>
      </c>
      <c r="O60" s="10">
        <f>O55</f>
        <v>4</v>
      </c>
      <c r="P60" s="10">
        <v>9</v>
      </c>
      <c r="Q60" s="11" t="s">
        <v>72</v>
      </c>
      <c r="R60" s="43">
        <f t="shared" si="0"/>
        <v>400</v>
      </c>
      <c r="X60" s="50"/>
      <c r="Y60" s="50">
        <f t="shared" si="1"/>
        <v>2.5</v>
      </c>
      <c r="Z60" s="50"/>
      <c r="AA60" s="50"/>
      <c r="AB60" s="50">
        <f t="shared" si="2"/>
        <v>2.5</v>
      </c>
      <c r="AC60" s="118"/>
      <c r="AD60" s="119"/>
      <c r="AE60" s="119">
        <f t="shared" si="3"/>
        <v>2.5</v>
      </c>
      <c r="AF60" s="119"/>
      <c r="AG60" s="119"/>
      <c r="AH60" s="119">
        <f t="shared" si="4"/>
        <v>2.5</v>
      </c>
      <c r="AI60" s="119"/>
      <c r="AJ60" s="119"/>
      <c r="AK60" s="119">
        <f t="shared" si="5"/>
        <v>2.5</v>
      </c>
      <c r="AL60" s="119"/>
      <c r="AM60" s="119"/>
      <c r="AN60" s="119">
        <f t="shared" si="6"/>
        <v>2.5</v>
      </c>
    </row>
    <row r="61" spans="1:41" ht="22.5" customHeight="1" x14ac:dyDescent="0.55000000000000004">
      <c r="A61" s="5"/>
      <c r="B61" s="52" t="s">
        <v>66</v>
      </c>
      <c r="C61" s="110"/>
      <c r="D61" s="64"/>
      <c r="E61" s="64"/>
      <c r="F61" s="71"/>
      <c r="G61" s="128">
        <v>30023040</v>
      </c>
      <c r="H61" s="71"/>
      <c r="I61" s="64"/>
      <c r="J61" s="71"/>
      <c r="K61" s="71"/>
      <c r="L61" s="112"/>
      <c r="M61" s="8"/>
      <c r="N61" s="87" t="s">
        <v>113</v>
      </c>
      <c r="O61" s="10">
        <f>O60</f>
        <v>4</v>
      </c>
      <c r="P61" s="10">
        <v>12</v>
      </c>
      <c r="Q61" s="11" t="s">
        <v>85</v>
      </c>
      <c r="R61" s="43">
        <f t="shared" si="0"/>
        <v>300</v>
      </c>
      <c r="X61" s="50"/>
      <c r="Y61" s="50">
        <f t="shared" si="1"/>
        <v>3.3333333333333335</v>
      </c>
      <c r="Z61" s="50"/>
      <c r="AA61" s="50"/>
      <c r="AB61" s="50">
        <f t="shared" si="2"/>
        <v>3.3333333333333335</v>
      </c>
      <c r="AC61" s="118"/>
      <c r="AD61" s="119"/>
      <c r="AE61" s="119">
        <f t="shared" si="3"/>
        <v>3.3333333333333335</v>
      </c>
      <c r="AF61" s="119"/>
      <c r="AG61" s="119"/>
      <c r="AH61" s="119">
        <f t="shared" si="4"/>
        <v>3.3333333333333335</v>
      </c>
      <c r="AI61" s="119"/>
      <c r="AJ61" s="119"/>
      <c r="AK61" s="119">
        <f t="shared" si="5"/>
        <v>3.3333333333333335</v>
      </c>
      <c r="AL61" s="119"/>
      <c r="AM61" s="119"/>
      <c r="AN61" s="119">
        <f t="shared" si="6"/>
        <v>3.3333333333333335</v>
      </c>
    </row>
    <row r="62" spans="1:41" ht="22.5" customHeight="1" x14ac:dyDescent="0.55000000000000004">
      <c r="A62" s="5"/>
      <c r="B62" s="52" t="s">
        <v>66</v>
      </c>
      <c r="C62" s="110"/>
      <c r="D62" s="64"/>
      <c r="E62" s="64"/>
      <c r="F62" s="71"/>
      <c r="G62" s="71"/>
      <c r="H62" s="71">
        <v>10030774</v>
      </c>
      <c r="I62" s="64"/>
      <c r="J62" s="71"/>
      <c r="K62" s="71"/>
      <c r="L62" s="112"/>
      <c r="M62" s="8"/>
      <c r="N62" s="87" t="s">
        <v>112</v>
      </c>
      <c r="O62" s="10">
        <f>O61</f>
        <v>4</v>
      </c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1" ht="22.5" customHeight="1" x14ac:dyDescent="0.55000000000000004">
      <c r="A63" s="5"/>
      <c r="B63" s="52" t="s">
        <v>66</v>
      </c>
      <c r="C63" s="63"/>
      <c r="D63" s="64"/>
      <c r="E63" s="64"/>
      <c r="F63" s="128">
        <v>30022146</v>
      </c>
      <c r="G63" s="71"/>
      <c r="H63" s="64"/>
      <c r="I63" s="64"/>
      <c r="J63" s="64"/>
      <c r="K63" s="64"/>
      <c r="L63" s="101"/>
      <c r="M63" s="8"/>
      <c r="N63" s="87" t="s">
        <v>207</v>
      </c>
      <c r="O63" s="10">
        <f>O55</f>
        <v>4</v>
      </c>
      <c r="P63" s="10">
        <v>9</v>
      </c>
      <c r="Q63" s="11" t="s">
        <v>72</v>
      </c>
      <c r="R63" s="43">
        <f t="shared" si="0"/>
        <v>400</v>
      </c>
      <c r="X63" s="50"/>
      <c r="Y63" s="50">
        <f t="shared" si="1"/>
        <v>2.5</v>
      </c>
      <c r="Z63" s="50"/>
      <c r="AA63" s="50"/>
      <c r="AB63" s="50">
        <f t="shared" si="2"/>
        <v>2.5</v>
      </c>
      <c r="AC63" s="118"/>
      <c r="AD63" s="119"/>
      <c r="AE63" s="119">
        <f t="shared" si="3"/>
        <v>2.5</v>
      </c>
      <c r="AF63" s="119"/>
      <c r="AG63" s="119"/>
      <c r="AH63" s="119">
        <f t="shared" si="4"/>
        <v>2.5</v>
      </c>
      <c r="AI63" s="119"/>
      <c r="AJ63" s="119"/>
      <c r="AK63" s="119">
        <f t="shared" si="5"/>
        <v>2.5</v>
      </c>
      <c r="AL63" s="119"/>
      <c r="AM63" s="119"/>
      <c r="AN63" s="119">
        <f t="shared" si="6"/>
        <v>2.5</v>
      </c>
    </row>
    <row r="64" spans="1:41" ht="22.5" customHeight="1" x14ac:dyDescent="0.55000000000000004">
      <c r="A64" s="5"/>
      <c r="B64" s="52" t="s">
        <v>66</v>
      </c>
      <c r="C64" s="63"/>
      <c r="D64" s="64"/>
      <c r="E64" s="64"/>
      <c r="F64" s="71"/>
      <c r="G64" s="71">
        <v>10030775</v>
      </c>
      <c r="H64" s="64"/>
      <c r="I64" s="64"/>
      <c r="J64" s="64"/>
      <c r="K64" s="64"/>
      <c r="L64" s="101"/>
      <c r="M64" s="8"/>
      <c r="N64" s="87" t="s">
        <v>206</v>
      </c>
      <c r="O64" s="10">
        <f>O55</f>
        <v>4</v>
      </c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10035144</v>
      </c>
      <c r="F65" s="71"/>
      <c r="G65" s="71"/>
      <c r="H65" s="71"/>
      <c r="I65" s="64"/>
      <c r="J65" s="64"/>
      <c r="K65" s="71"/>
      <c r="L65" s="112"/>
      <c r="M65" s="8"/>
      <c r="N65" s="87" t="s">
        <v>445</v>
      </c>
      <c r="O65" s="10">
        <v>0.12766503985053751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10033352</v>
      </c>
      <c r="F66" s="71"/>
      <c r="G66" s="71"/>
      <c r="H66" s="71"/>
      <c r="I66" s="64"/>
      <c r="J66" s="64"/>
      <c r="K66" s="71"/>
      <c r="L66" s="112"/>
      <c r="M66" s="8"/>
      <c r="N66" s="87" t="s">
        <v>93</v>
      </c>
      <c r="O66" s="10">
        <v>14.942829203274309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71"/>
      <c r="E67" s="71">
        <v>10033353</v>
      </c>
      <c r="F67" s="71"/>
      <c r="G67" s="71"/>
      <c r="H67" s="71"/>
      <c r="I67" s="64"/>
      <c r="J67" s="64"/>
      <c r="K67" s="71"/>
      <c r="L67" s="112"/>
      <c r="M67" s="8"/>
      <c r="N67" s="87" t="s">
        <v>94</v>
      </c>
      <c r="O67" s="10">
        <v>0.6670905894318887</v>
      </c>
      <c r="P67" s="10"/>
      <c r="Q67" s="10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</row>
    <row r="68" spans="1:41" ht="22.5" customHeight="1" x14ac:dyDescent="0.55000000000000004">
      <c r="A68" s="5"/>
      <c r="B68" s="52" t="s">
        <v>66</v>
      </c>
      <c r="C68" s="110"/>
      <c r="D68" s="71"/>
      <c r="E68" s="71">
        <v>10033354</v>
      </c>
      <c r="F68" s="71"/>
      <c r="G68" s="71"/>
      <c r="H68" s="71"/>
      <c r="I68" s="64"/>
      <c r="J68" s="64"/>
      <c r="K68" s="71"/>
      <c r="L68" s="112"/>
      <c r="M68" s="8"/>
      <c r="N68" s="87" t="s">
        <v>95</v>
      </c>
      <c r="O68" s="10">
        <v>0.13341811788637775</v>
      </c>
      <c r="P68" s="10"/>
      <c r="Q68" s="10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</row>
    <row r="69" spans="1:41" ht="22.5" customHeight="1" x14ac:dyDescent="0.55000000000000004">
      <c r="A69" s="5"/>
      <c r="B69" s="52" t="s">
        <v>66</v>
      </c>
      <c r="C69" s="110"/>
      <c r="D69" s="71"/>
      <c r="E69" s="71">
        <v>10033355</v>
      </c>
      <c r="F69" s="71"/>
      <c r="G69" s="71"/>
      <c r="H69" s="71"/>
      <c r="I69" s="64"/>
      <c r="J69" s="64"/>
      <c r="K69" s="71"/>
      <c r="L69" s="112"/>
      <c r="M69" s="8"/>
      <c r="N69" s="87" t="s">
        <v>96</v>
      </c>
      <c r="O69" s="10">
        <v>9.7395226057055755</v>
      </c>
      <c r="P69" s="10"/>
      <c r="Q69" s="10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</row>
    <row r="70" spans="1:41" ht="22.5" customHeight="1" x14ac:dyDescent="0.55000000000000004">
      <c r="A70" s="5"/>
      <c r="B70" s="52" t="s">
        <v>66</v>
      </c>
      <c r="C70" s="110"/>
      <c r="D70" s="71"/>
      <c r="E70" s="71">
        <v>10033356</v>
      </c>
      <c r="F70" s="71"/>
      <c r="G70" s="71"/>
      <c r="H70" s="71"/>
      <c r="I70" s="64"/>
      <c r="J70" s="64"/>
      <c r="K70" s="71"/>
      <c r="L70" s="112"/>
      <c r="M70" s="8"/>
      <c r="N70" s="87" t="s">
        <v>97</v>
      </c>
      <c r="O70" s="10">
        <v>1.3341811788637774</v>
      </c>
      <c r="P70" s="10"/>
      <c r="Q70" s="10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</row>
    <row r="71" spans="1:41" ht="22.5" customHeight="1" x14ac:dyDescent="0.55000000000000004">
      <c r="A71" s="5"/>
      <c r="B71" s="52" t="s">
        <v>66</v>
      </c>
      <c r="C71" s="110"/>
      <c r="D71" s="71"/>
      <c r="E71" s="71">
        <v>10033357</v>
      </c>
      <c r="F71" s="71"/>
      <c r="G71" s="71"/>
      <c r="H71" s="71"/>
      <c r="I71" s="64"/>
      <c r="J71" s="64"/>
      <c r="K71" s="71"/>
      <c r="L71" s="112"/>
      <c r="M71" s="8"/>
      <c r="N71" s="87" t="s">
        <v>98</v>
      </c>
      <c r="O71" s="10">
        <v>0.53367247154551101</v>
      </c>
      <c r="P71" s="10"/>
      <c r="Q71" s="10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</row>
    <row r="72" spans="1:41" ht="22.5" customHeight="1" x14ac:dyDescent="0.55000000000000004">
      <c r="A72" s="5"/>
      <c r="B72" s="52" t="s">
        <v>66</v>
      </c>
      <c r="C72" s="110"/>
      <c r="D72" s="129">
        <v>30023562</v>
      </c>
      <c r="E72" s="71"/>
      <c r="F72" s="71"/>
      <c r="G72" s="71"/>
      <c r="H72" s="111"/>
      <c r="I72" s="64"/>
      <c r="J72" s="64"/>
      <c r="K72" s="71"/>
      <c r="L72" s="112"/>
      <c r="M72" s="8"/>
      <c r="N72" s="87" t="s">
        <v>428</v>
      </c>
      <c r="O72" s="10">
        <f>O3*2</f>
        <v>2</v>
      </c>
      <c r="P72" s="10">
        <v>22.5</v>
      </c>
      <c r="Q72" s="11" t="s">
        <v>75</v>
      </c>
      <c r="R72" s="43">
        <f t="shared" ref="R72:R97" si="11">$AB$1/P72</f>
        <v>160</v>
      </c>
      <c r="X72" s="50"/>
      <c r="Y72" s="50">
        <f t="shared" ref="Y72:Y97" si="12">$Y$1/R72</f>
        <v>6.25</v>
      </c>
      <c r="Z72" s="50"/>
      <c r="AA72" s="50"/>
      <c r="AB72" s="50">
        <f t="shared" ref="AB72:AB97" si="13">$Y$1/R72</f>
        <v>6.25</v>
      </c>
      <c r="AC72" s="118"/>
      <c r="AD72" s="119"/>
      <c r="AE72" s="119">
        <f t="shared" ref="AE72:AE97" si="14">$Y$1/R72</f>
        <v>6.25</v>
      </c>
      <c r="AF72" s="119"/>
      <c r="AG72" s="119"/>
      <c r="AH72" s="119">
        <f t="shared" ref="AH72:AH97" si="15">$Y$1/R72</f>
        <v>6.25</v>
      </c>
      <c r="AI72" s="119"/>
      <c r="AJ72" s="119"/>
      <c r="AK72" s="119">
        <f t="shared" ref="AK72:AK97" si="16">$Y$1/R72</f>
        <v>6.25</v>
      </c>
      <c r="AL72" s="119"/>
      <c r="AM72" s="119"/>
      <c r="AN72" s="119">
        <f t="shared" ref="AN72:AN97" si="17">$Y$1/R72</f>
        <v>6.25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128">
        <v>30022148</v>
      </c>
      <c r="F73" s="71"/>
      <c r="G73" s="71"/>
      <c r="H73" s="71"/>
      <c r="I73" s="64"/>
      <c r="J73" s="64"/>
      <c r="K73" s="71"/>
      <c r="L73" s="112"/>
      <c r="M73" s="8"/>
      <c r="N73" s="87" t="s">
        <v>209</v>
      </c>
      <c r="O73" s="10">
        <f>O72</f>
        <v>2</v>
      </c>
      <c r="P73" s="10">
        <v>150</v>
      </c>
      <c r="Q73" s="11" t="s">
        <v>73</v>
      </c>
      <c r="R73" s="43">
        <f t="shared" si="11"/>
        <v>24</v>
      </c>
      <c r="X73" s="50"/>
      <c r="Y73" s="50">
        <f t="shared" si="12"/>
        <v>41.666666666666664</v>
      </c>
      <c r="Z73" s="50"/>
      <c r="AA73" s="50"/>
      <c r="AB73" s="50">
        <f t="shared" si="13"/>
        <v>41.666666666666664</v>
      </c>
      <c r="AC73" s="118"/>
      <c r="AD73" s="119"/>
      <c r="AE73" s="119">
        <f t="shared" si="14"/>
        <v>41.666666666666664</v>
      </c>
      <c r="AF73" s="119"/>
      <c r="AG73" s="119"/>
      <c r="AH73" s="119">
        <f t="shared" si="15"/>
        <v>41.666666666666664</v>
      </c>
      <c r="AI73" s="119"/>
      <c r="AJ73" s="119"/>
      <c r="AK73" s="119">
        <f t="shared" si="16"/>
        <v>41.666666666666664</v>
      </c>
      <c r="AL73" s="119"/>
      <c r="AM73" s="119"/>
      <c r="AN73" s="119">
        <f t="shared" si="17"/>
        <v>41.666666666666664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128">
        <v>30022149</v>
      </c>
      <c r="G74" s="71"/>
      <c r="H74" s="71"/>
      <c r="I74" s="64"/>
      <c r="J74" s="64"/>
      <c r="K74" s="71"/>
      <c r="L74" s="112"/>
      <c r="M74" s="8"/>
      <c r="N74" s="87" t="s">
        <v>212</v>
      </c>
      <c r="O74" s="10">
        <f t="shared" ref="O74:O76" si="18">O73</f>
        <v>2</v>
      </c>
      <c r="P74" s="10">
        <v>36</v>
      </c>
      <c r="Q74" s="11" t="s">
        <v>72</v>
      </c>
      <c r="R74" s="43">
        <f t="shared" si="11"/>
        <v>100</v>
      </c>
      <c r="X74" s="50"/>
      <c r="Y74" s="50">
        <f t="shared" si="12"/>
        <v>10</v>
      </c>
      <c r="Z74" s="50"/>
      <c r="AA74" s="50"/>
      <c r="AB74" s="50">
        <f t="shared" si="13"/>
        <v>10</v>
      </c>
      <c r="AC74" s="118"/>
      <c r="AD74" s="119"/>
      <c r="AE74" s="119">
        <f t="shared" si="14"/>
        <v>10</v>
      </c>
      <c r="AF74" s="119"/>
      <c r="AG74" s="119"/>
      <c r="AH74" s="119">
        <f t="shared" si="15"/>
        <v>10</v>
      </c>
      <c r="AI74" s="119"/>
      <c r="AJ74" s="119"/>
      <c r="AK74" s="119">
        <f t="shared" si="16"/>
        <v>10</v>
      </c>
      <c r="AL74" s="119"/>
      <c r="AM74" s="119"/>
      <c r="AN74" s="119">
        <f t="shared" si="17"/>
        <v>10</v>
      </c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71"/>
      <c r="G75" s="128">
        <v>30022150</v>
      </c>
      <c r="H75" s="71"/>
      <c r="I75" s="64"/>
      <c r="J75" s="64"/>
      <c r="K75" s="71"/>
      <c r="L75" s="112"/>
      <c r="M75" s="8"/>
      <c r="N75" s="87" t="s">
        <v>211</v>
      </c>
      <c r="O75" s="10">
        <f t="shared" si="18"/>
        <v>2</v>
      </c>
      <c r="P75" s="10">
        <v>72</v>
      </c>
      <c r="Q75" s="11" t="s">
        <v>85</v>
      </c>
      <c r="R75" s="43">
        <f t="shared" si="11"/>
        <v>50</v>
      </c>
      <c r="X75" s="50"/>
      <c r="Y75" s="50">
        <f t="shared" si="12"/>
        <v>20</v>
      </c>
      <c r="Z75" s="50"/>
      <c r="AA75" s="50"/>
      <c r="AB75" s="50">
        <f t="shared" si="13"/>
        <v>20</v>
      </c>
      <c r="AC75" s="118"/>
      <c r="AD75" s="119"/>
      <c r="AE75" s="119">
        <f t="shared" si="14"/>
        <v>20</v>
      </c>
      <c r="AF75" s="119"/>
      <c r="AG75" s="119"/>
      <c r="AH75" s="119">
        <f t="shared" si="15"/>
        <v>20</v>
      </c>
      <c r="AI75" s="119"/>
      <c r="AJ75" s="119"/>
      <c r="AK75" s="119">
        <f t="shared" si="16"/>
        <v>20</v>
      </c>
      <c r="AL75" s="119"/>
      <c r="AM75" s="119"/>
      <c r="AN75" s="119">
        <f t="shared" si="17"/>
        <v>20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/>
      <c r="H76" s="71">
        <v>10030776</v>
      </c>
      <c r="I76" s="64"/>
      <c r="J76" s="64"/>
      <c r="K76" s="71"/>
      <c r="L76" s="112"/>
      <c r="M76" s="8"/>
      <c r="N76" s="87" t="s">
        <v>210</v>
      </c>
      <c r="O76" s="10">
        <f t="shared" si="18"/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/>
      <c r="F77" s="128">
        <v>30022151</v>
      </c>
      <c r="G77" s="71"/>
      <c r="H77" s="71"/>
      <c r="I77" s="71"/>
      <c r="J77" s="64"/>
      <c r="K77" s="64"/>
      <c r="L77" s="112"/>
      <c r="M77" s="8"/>
      <c r="N77" s="87" t="s">
        <v>213</v>
      </c>
      <c r="O77" s="10">
        <f>O73</f>
        <v>2</v>
      </c>
      <c r="P77" s="10">
        <v>9</v>
      </c>
      <c r="Q77" s="11" t="s">
        <v>72</v>
      </c>
      <c r="R77" s="43">
        <f t="shared" si="11"/>
        <v>400</v>
      </c>
      <c r="X77" s="50"/>
      <c r="Y77" s="50">
        <f t="shared" si="12"/>
        <v>2.5</v>
      </c>
      <c r="Z77" s="50"/>
      <c r="AA77" s="50"/>
      <c r="AB77" s="50">
        <f t="shared" si="13"/>
        <v>2.5</v>
      </c>
      <c r="AC77" s="118"/>
      <c r="AD77" s="119"/>
      <c r="AE77" s="119">
        <f t="shared" si="14"/>
        <v>2.5</v>
      </c>
      <c r="AF77" s="119"/>
      <c r="AG77" s="119"/>
      <c r="AH77" s="119">
        <f t="shared" si="15"/>
        <v>2.5</v>
      </c>
      <c r="AI77" s="119"/>
      <c r="AJ77" s="119"/>
      <c r="AK77" s="119">
        <f t="shared" si="16"/>
        <v>2.5</v>
      </c>
      <c r="AL77" s="119"/>
      <c r="AM77" s="119"/>
      <c r="AN77" s="119">
        <f t="shared" si="17"/>
        <v>2.5</v>
      </c>
    </row>
    <row r="78" spans="1:41" ht="22.5" customHeight="1" x14ac:dyDescent="0.55000000000000004">
      <c r="A78" s="5"/>
      <c r="B78" s="52" t="s">
        <v>66</v>
      </c>
      <c r="C78" s="110"/>
      <c r="D78" s="71"/>
      <c r="E78" s="71"/>
      <c r="F78" s="71"/>
      <c r="G78" s="128">
        <v>30022152</v>
      </c>
      <c r="H78" s="71"/>
      <c r="I78" s="71"/>
      <c r="J78" s="64"/>
      <c r="K78" s="64"/>
      <c r="L78" s="112"/>
      <c r="M78" s="8"/>
      <c r="N78" s="87" t="s">
        <v>214</v>
      </c>
      <c r="O78" s="10">
        <f>O73</f>
        <v>2</v>
      </c>
      <c r="P78" s="10">
        <v>12</v>
      </c>
      <c r="Q78" s="11" t="s">
        <v>85</v>
      </c>
      <c r="R78" s="43">
        <f t="shared" si="11"/>
        <v>300</v>
      </c>
      <c r="X78" s="50"/>
      <c r="Y78" s="50">
        <f t="shared" si="12"/>
        <v>3.3333333333333335</v>
      </c>
      <c r="Z78" s="50"/>
      <c r="AA78" s="50"/>
      <c r="AB78" s="50">
        <f t="shared" si="13"/>
        <v>3.3333333333333335</v>
      </c>
      <c r="AC78" s="118"/>
      <c r="AD78" s="119"/>
      <c r="AE78" s="119">
        <f t="shared" si="14"/>
        <v>3.3333333333333335</v>
      </c>
      <c r="AF78" s="119"/>
      <c r="AG78" s="119"/>
      <c r="AH78" s="119">
        <f t="shared" si="15"/>
        <v>3.3333333333333335</v>
      </c>
      <c r="AI78" s="119"/>
      <c r="AJ78" s="119"/>
      <c r="AK78" s="119">
        <f t="shared" si="16"/>
        <v>3.3333333333333335</v>
      </c>
      <c r="AL78" s="119"/>
      <c r="AM78" s="119"/>
      <c r="AN78" s="119">
        <f t="shared" si="17"/>
        <v>3.3333333333333335</v>
      </c>
    </row>
    <row r="79" spans="1:41" ht="22.5" customHeight="1" x14ac:dyDescent="0.55000000000000004">
      <c r="A79" s="5"/>
      <c r="B79" s="52" t="s">
        <v>66</v>
      </c>
      <c r="C79" s="110"/>
      <c r="D79" s="71"/>
      <c r="E79" s="71"/>
      <c r="F79" s="71"/>
      <c r="G79" s="71"/>
      <c r="H79" s="71">
        <v>10030777</v>
      </c>
      <c r="I79" s="71"/>
      <c r="J79" s="64"/>
      <c r="K79" s="64"/>
      <c r="L79" s="112"/>
      <c r="M79" s="8"/>
      <c r="N79" s="87" t="s">
        <v>215</v>
      </c>
      <c r="O79" s="10">
        <f>O73</f>
        <v>2</v>
      </c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/>
      <c r="F80" s="128">
        <v>30022154</v>
      </c>
      <c r="G80" s="71"/>
      <c r="H80" s="71"/>
      <c r="I80" s="71"/>
      <c r="J80" s="64"/>
      <c r="K80" s="64"/>
      <c r="L80" s="112"/>
      <c r="M80" s="8"/>
      <c r="N80" s="87" t="s">
        <v>217</v>
      </c>
      <c r="O80" s="10">
        <f>O73</f>
        <v>2</v>
      </c>
      <c r="P80" s="10">
        <v>9</v>
      </c>
      <c r="Q80" s="11" t="s">
        <v>72</v>
      </c>
      <c r="R80" s="43">
        <f t="shared" si="11"/>
        <v>400</v>
      </c>
      <c r="X80" s="50"/>
      <c r="Y80" s="50">
        <f t="shared" si="12"/>
        <v>2.5</v>
      </c>
      <c r="Z80" s="50"/>
      <c r="AA80" s="50"/>
      <c r="AB80" s="50">
        <f t="shared" si="13"/>
        <v>2.5</v>
      </c>
      <c r="AC80" s="118"/>
      <c r="AD80" s="119"/>
      <c r="AE80" s="119">
        <f t="shared" si="14"/>
        <v>2.5</v>
      </c>
      <c r="AF80" s="119"/>
      <c r="AG80" s="119"/>
      <c r="AH80" s="119">
        <f t="shared" si="15"/>
        <v>2.5</v>
      </c>
      <c r="AI80" s="119"/>
      <c r="AJ80" s="119"/>
      <c r="AK80" s="119">
        <f t="shared" si="16"/>
        <v>2.5</v>
      </c>
      <c r="AL80" s="119"/>
      <c r="AM80" s="119"/>
      <c r="AN80" s="119">
        <f t="shared" si="17"/>
        <v>2.5</v>
      </c>
    </row>
    <row r="81" spans="1:41" ht="22.5" customHeight="1" x14ac:dyDescent="0.55000000000000004">
      <c r="A81" s="5"/>
      <c r="B81" s="52" t="s">
        <v>66</v>
      </c>
      <c r="C81" s="110"/>
      <c r="D81" s="71"/>
      <c r="E81" s="71"/>
      <c r="F81" s="71"/>
      <c r="G81" s="71">
        <v>10030778</v>
      </c>
      <c r="H81" s="71"/>
      <c r="I81" s="71"/>
      <c r="J81" s="64"/>
      <c r="K81" s="64"/>
      <c r="L81" s="112"/>
      <c r="M81" s="8"/>
      <c r="N81" s="87" t="s">
        <v>216</v>
      </c>
      <c r="O81" s="10">
        <f>O73</f>
        <v>2</v>
      </c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10035144</v>
      </c>
      <c r="F82" s="71"/>
      <c r="G82" s="71"/>
      <c r="H82" s="71"/>
      <c r="I82" s="64"/>
      <c r="J82" s="64"/>
      <c r="K82" s="71"/>
      <c r="L82" s="112"/>
      <c r="M82" s="8"/>
      <c r="N82" s="87" t="s">
        <v>445</v>
      </c>
      <c r="O82" s="10">
        <v>0.16632080789507631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10033352</v>
      </c>
      <c r="F83" s="71"/>
      <c r="G83" s="71"/>
      <c r="H83" s="71"/>
      <c r="I83" s="64"/>
      <c r="J83" s="64"/>
      <c r="K83" s="71"/>
      <c r="L83" s="112"/>
      <c r="M83" s="8"/>
      <c r="N83" s="87" t="s">
        <v>93</v>
      </c>
      <c r="O83" s="10">
        <v>19.467376724562694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71"/>
      <c r="E84" s="71">
        <v>10033353</v>
      </c>
      <c r="F84" s="71"/>
      <c r="G84" s="71"/>
      <c r="H84" s="71"/>
      <c r="I84" s="64"/>
      <c r="J84" s="64"/>
      <c r="K84" s="71"/>
      <c r="L84" s="112"/>
      <c r="M84" s="8"/>
      <c r="N84" s="87" t="s">
        <v>94</v>
      </c>
      <c r="O84" s="10">
        <v>0.86907931806083449</v>
      </c>
      <c r="P84" s="10"/>
      <c r="Q84" s="10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</row>
    <row r="85" spans="1:41" ht="22.5" customHeight="1" x14ac:dyDescent="0.55000000000000004">
      <c r="A85" s="5"/>
      <c r="B85" s="52" t="s">
        <v>66</v>
      </c>
      <c r="C85" s="110"/>
      <c r="D85" s="71"/>
      <c r="E85" s="71">
        <v>10033354</v>
      </c>
      <c r="F85" s="71"/>
      <c r="G85" s="71"/>
      <c r="H85" s="71"/>
      <c r="I85" s="64"/>
      <c r="J85" s="64"/>
      <c r="K85" s="71"/>
      <c r="L85" s="112"/>
      <c r="M85" s="8"/>
      <c r="N85" s="87" t="s">
        <v>95</v>
      </c>
      <c r="O85" s="10">
        <v>0.17381586361216689</v>
      </c>
      <c r="P85" s="10"/>
      <c r="Q85" s="10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</row>
    <row r="86" spans="1:41" ht="22.5" customHeight="1" x14ac:dyDescent="0.55000000000000004">
      <c r="A86" s="5"/>
      <c r="B86" s="52" t="s">
        <v>66</v>
      </c>
      <c r="C86" s="110"/>
      <c r="D86" s="71"/>
      <c r="E86" s="71">
        <v>10033355</v>
      </c>
      <c r="F86" s="71"/>
      <c r="G86" s="71"/>
      <c r="H86" s="71"/>
      <c r="I86" s="64"/>
      <c r="J86" s="64"/>
      <c r="K86" s="71"/>
      <c r="L86" s="112"/>
      <c r="M86" s="8"/>
      <c r="N86" s="87" t="s">
        <v>96</v>
      </c>
      <c r="O86" s="10">
        <v>12.688558043688184</v>
      </c>
      <c r="P86" s="10"/>
      <c r="Q86" s="10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</row>
    <row r="87" spans="1:41" ht="22.5" customHeight="1" x14ac:dyDescent="0.55000000000000004">
      <c r="A87" s="5"/>
      <c r="B87" s="52" t="s">
        <v>66</v>
      </c>
      <c r="C87" s="110"/>
      <c r="D87" s="71"/>
      <c r="E87" s="71">
        <v>10033356</v>
      </c>
      <c r="F87" s="71"/>
      <c r="G87" s="71"/>
      <c r="H87" s="71"/>
      <c r="I87" s="64"/>
      <c r="J87" s="64"/>
      <c r="K87" s="71"/>
      <c r="L87" s="112"/>
      <c r="M87" s="8"/>
      <c r="N87" s="87" t="s">
        <v>97</v>
      </c>
      <c r="O87" s="10">
        <v>1.738158636121669</v>
      </c>
      <c r="P87" s="10"/>
      <c r="Q87" s="10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</row>
    <row r="88" spans="1:41" ht="22.5" customHeight="1" x14ac:dyDescent="0.55000000000000004">
      <c r="A88" s="5"/>
      <c r="B88" s="52" t="s">
        <v>66</v>
      </c>
      <c r="C88" s="110"/>
      <c r="D88" s="71"/>
      <c r="E88" s="71">
        <v>10033357</v>
      </c>
      <c r="F88" s="71"/>
      <c r="G88" s="71"/>
      <c r="H88" s="71"/>
      <c r="I88" s="64"/>
      <c r="J88" s="64"/>
      <c r="K88" s="71"/>
      <c r="L88" s="112"/>
      <c r="M88" s="8"/>
      <c r="N88" s="87" t="s">
        <v>98</v>
      </c>
      <c r="O88" s="10">
        <v>0.69526345444866755</v>
      </c>
      <c r="P88" s="10"/>
      <c r="Q88" s="10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</row>
    <row r="89" spans="1:41" ht="22.5" customHeight="1" x14ac:dyDescent="0.55000000000000004">
      <c r="A89" s="5"/>
      <c r="B89" s="52" t="s">
        <v>66</v>
      </c>
      <c r="C89" s="110"/>
      <c r="D89" s="129">
        <v>30023563</v>
      </c>
      <c r="E89" s="71"/>
      <c r="F89" s="71"/>
      <c r="G89" s="71"/>
      <c r="H89" s="111"/>
      <c r="I89" s="71"/>
      <c r="J89" s="64"/>
      <c r="K89" s="64"/>
      <c r="L89" s="112"/>
      <c r="M89" s="8"/>
      <c r="N89" s="87" t="s">
        <v>429</v>
      </c>
      <c r="O89" s="10">
        <f>O3</f>
        <v>1</v>
      </c>
      <c r="P89" s="10">
        <v>22.5</v>
      </c>
      <c r="Q89" s="11" t="s">
        <v>75</v>
      </c>
      <c r="R89" s="43">
        <f t="shared" si="11"/>
        <v>160</v>
      </c>
      <c r="X89" s="50"/>
      <c r="Y89" s="50">
        <f t="shared" si="12"/>
        <v>6.25</v>
      </c>
      <c r="Z89" s="50"/>
      <c r="AA89" s="50"/>
      <c r="AB89" s="50">
        <f t="shared" si="13"/>
        <v>6.25</v>
      </c>
      <c r="AC89" s="118"/>
      <c r="AD89" s="119"/>
      <c r="AE89" s="119">
        <f t="shared" si="14"/>
        <v>6.25</v>
      </c>
      <c r="AF89" s="119"/>
      <c r="AG89" s="119"/>
      <c r="AH89" s="119">
        <f t="shared" si="15"/>
        <v>6.25</v>
      </c>
      <c r="AI89" s="119"/>
      <c r="AJ89" s="119"/>
      <c r="AK89" s="119">
        <f t="shared" si="16"/>
        <v>6.25</v>
      </c>
      <c r="AL89" s="119"/>
      <c r="AM89" s="119"/>
      <c r="AN89" s="119">
        <f t="shared" si="17"/>
        <v>6.25</v>
      </c>
    </row>
    <row r="90" spans="1:41" ht="22.5" customHeight="1" x14ac:dyDescent="0.55000000000000004">
      <c r="A90" s="5"/>
      <c r="B90" s="52" t="s">
        <v>66</v>
      </c>
      <c r="C90" s="110"/>
      <c r="D90" s="71"/>
      <c r="E90" s="128">
        <v>30022156</v>
      </c>
      <c r="F90" s="71"/>
      <c r="G90" s="71"/>
      <c r="H90" s="71"/>
      <c r="I90" s="71"/>
      <c r="J90" s="64"/>
      <c r="K90" s="64"/>
      <c r="L90" s="112"/>
      <c r="M90" s="8"/>
      <c r="N90" s="87" t="s">
        <v>219</v>
      </c>
      <c r="O90" s="10">
        <f>O89</f>
        <v>1</v>
      </c>
      <c r="P90" s="10">
        <v>150</v>
      </c>
      <c r="Q90" s="11" t="s">
        <v>73</v>
      </c>
      <c r="R90" s="43">
        <f t="shared" si="11"/>
        <v>24</v>
      </c>
      <c r="X90" s="50"/>
      <c r="Y90" s="50">
        <f t="shared" si="12"/>
        <v>41.666666666666664</v>
      </c>
      <c r="Z90" s="50"/>
      <c r="AA90" s="50"/>
      <c r="AB90" s="50">
        <f t="shared" si="13"/>
        <v>41.666666666666664</v>
      </c>
      <c r="AC90" s="118"/>
      <c r="AD90" s="119"/>
      <c r="AE90" s="119">
        <f t="shared" si="14"/>
        <v>41.666666666666664</v>
      </c>
      <c r="AF90" s="119"/>
      <c r="AG90" s="119"/>
      <c r="AH90" s="119">
        <f t="shared" si="15"/>
        <v>41.666666666666664</v>
      </c>
      <c r="AI90" s="119"/>
      <c r="AJ90" s="119"/>
      <c r="AK90" s="119">
        <f t="shared" si="16"/>
        <v>41.666666666666664</v>
      </c>
      <c r="AL90" s="119"/>
      <c r="AM90" s="119"/>
      <c r="AN90" s="119">
        <f t="shared" si="17"/>
        <v>41.666666666666664</v>
      </c>
    </row>
    <row r="91" spans="1:41" ht="22.5" customHeight="1" x14ac:dyDescent="0.55000000000000004">
      <c r="A91" s="5"/>
      <c r="B91" s="52" t="s">
        <v>66</v>
      </c>
      <c r="C91" s="110"/>
      <c r="D91" s="71"/>
      <c r="E91" s="71"/>
      <c r="F91" s="128">
        <v>30022157</v>
      </c>
      <c r="G91" s="71"/>
      <c r="H91" s="71"/>
      <c r="I91" s="71"/>
      <c r="J91" s="64"/>
      <c r="K91" s="64"/>
      <c r="L91" s="112"/>
      <c r="M91" s="8"/>
      <c r="N91" s="87" t="s">
        <v>222</v>
      </c>
      <c r="O91" s="10">
        <f t="shared" ref="O91:O93" si="19">O90</f>
        <v>1</v>
      </c>
      <c r="P91" s="10">
        <v>36</v>
      </c>
      <c r="Q91" s="11" t="s">
        <v>72</v>
      </c>
      <c r="R91" s="43">
        <f t="shared" si="11"/>
        <v>100</v>
      </c>
      <c r="X91" s="50"/>
      <c r="Y91" s="50">
        <f t="shared" si="12"/>
        <v>10</v>
      </c>
      <c r="Z91" s="50"/>
      <c r="AA91" s="50"/>
      <c r="AB91" s="50">
        <f t="shared" si="13"/>
        <v>10</v>
      </c>
      <c r="AC91" s="118"/>
      <c r="AD91" s="119"/>
      <c r="AE91" s="119">
        <f t="shared" si="14"/>
        <v>10</v>
      </c>
      <c r="AF91" s="119"/>
      <c r="AG91" s="119"/>
      <c r="AH91" s="119">
        <f t="shared" si="15"/>
        <v>10</v>
      </c>
      <c r="AI91" s="119"/>
      <c r="AJ91" s="119"/>
      <c r="AK91" s="119">
        <f t="shared" si="16"/>
        <v>10</v>
      </c>
      <c r="AL91" s="119"/>
      <c r="AM91" s="119"/>
      <c r="AN91" s="119">
        <f t="shared" si="17"/>
        <v>10</v>
      </c>
    </row>
    <row r="92" spans="1:41" ht="22.5" customHeight="1" x14ac:dyDescent="0.55000000000000004">
      <c r="A92" s="5"/>
      <c r="B92" s="52" t="s">
        <v>66</v>
      </c>
      <c r="C92" s="110"/>
      <c r="D92" s="71"/>
      <c r="E92" s="71"/>
      <c r="F92" s="71"/>
      <c r="G92" s="128">
        <v>30022158</v>
      </c>
      <c r="H92" s="71"/>
      <c r="I92" s="71"/>
      <c r="J92" s="64"/>
      <c r="K92" s="64"/>
      <c r="L92" s="112"/>
      <c r="M92" s="8"/>
      <c r="N92" s="87" t="s">
        <v>221</v>
      </c>
      <c r="O92" s="10">
        <f t="shared" si="19"/>
        <v>1</v>
      </c>
      <c r="P92" s="10">
        <v>72</v>
      </c>
      <c r="Q92" s="11" t="s">
        <v>85</v>
      </c>
      <c r="R92" s="43">
        <f t="shared" si="11"/>
        <v>50</v>
      </c>
      <c r="X92" s="50"/>
      <c r="Y92" s="50">
        <f t="shared" si="12"/>
        <v>20</v>
      </c>
      <c r="Z92" s="50"/>
      <c r="AA92" s="50"/>
      <c r="AB92" s="50">
        <f t="shared" si="13"/>
        <v>20</v>
      </c>
      <c r="AC92" s="118"/>
      <c r="AD92" s="119"/>
      <c r="AE92" s="119">
        <f t="shared" si="14"/>
        <v>20</v>
      </c>
      <c r="AF92" s="119"/>
      <c r="AG92" s="119"/>
      <c r="AH92" s="119">
        <f t="shared" si="15"/>
        <v>20</v>
      </c>
      <c r="AI92" s="119"/>
      <c r="AJ92" s="119"/>
      <c r="AK92" s="119">
        <f t="shared" si="16"/>
        <v>20</v>
      </c>
      <c r="AL92" s="119"/>
      <c r="AM92" s="119"/>
      <c r="AN92" s="119">
        <f t="shared" si="17"/>
        <v>20</v>
      </c>
    </row>
    <row r="93" spans="1:41" ht="22.5" customHeight="1" x14ac:dyDescent="0.55000000000000004">
      <c r="A93" s="5"/>
      <c r="B93" s="52" t="s">
        <v>66</v>
      </c>
      <c r="C93" s="110"/>
      <c r="D93" s="71"/>
      <c r="E93" s="71"/>
      <c r="F93" s="71"/>
      <c r="G93" s="71"/>
      <c r="H93" s="71">
        <v>10030779</v>
      </c>
      <c r="I93" s="71"/>
      <c r="J93" s="64"/>
      <c r="K93" s="64"/>
      <c r="L93" s="112"/>
      <c r="M93" s="8"/>
      <c r="N93" s="87" t="s">
        <v>220</v>
      </c>
      <c r="O93" s="10">
        <f t="shared" si="19"/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/>
      <c r="C94" s="110"/>
      <c r="D94" s="71"/>
      <c r="E94" s="71"/>
      <c r="F94" s="128">
        <v>30023081</v>
      </c>
      <c r="G94" s="71"/>
      <c r="H94" s="71"/>
      <c r="I94" s="64"/>
      <c r="J94" s="64"/>
      <c r="K94" s="71"/>
      <c r="L94" s="112"/>
      <c r="M94" s="8"/>
      <c r="N94" s="87" t="s">
        <v>225</v>
      </c>
      <c r="O94" s="10">
        <f>O90</f>
        <v>1</v>
      </c>
      <c r="P94" s="10">
        <v>12</v>
      </c>
      <c r="Q94" s="11" t="s">
        <v>85</v>
      </c>
      <c r="R94" s="43">
        <f t="shared" ref="R94:R95" si="20">$AA$1/P94</f>
        <v>0</v>
      </c>
      <c r="X94" s="50" t="e">
        <f t="shared" ref="X94:X95" si="21">$X$1/R94</f>
        <v>#DIV/0!</v>
      </c>
      <c r="Y94" s="50"/>
      <c r="Z94" s="50"/>
      <c r="AA94" s="50" t="e">
        <f t="shared" ref="AA94:AA95" si="22">$X$1/R94</f>
        <v>#DIV/0!</v>
      </c>
      <c r="AB94" s="118"/>
      <c r="AC94" s="119"/>
      <c r="AD94" s="119" t="e">
        <f t="shared" ref="AD94:AD95" si="23">$X$1/R94</f>
        <v>#DIV/0!</v>
      </c>
      <c r="AE94" s="119"/>
      <c r="AF94" s="119"/>
      <c r="AG94" s="119" t="e">
        <f t="shared" ref="AG94:AG95" si="24">$X$1/R94</f>
        <v>#DIV/0!</v>
      </c>
      <c r="AH94" s="119"/>
      <c r="AI94" s="119"/>
      <c r="AJ94" s="119" t="e">
        <f t="shared" ref="AJ94:AJ95" si="25">$X$1/R94</f>
        <v>#DIV/0!</v>
      </c>
      <c r="AK94" s="119"/>
      <c r="AL94" s="119"/>
      <c r="AM94" s="119" t="e">
        <f t="shared" ref="AM94:AM95" si="26">$X$1/R94</f>
        <v>#DIV/0!</v>
      </c>
    </row>
    <row r="95" spans="1:41" ht="22.5" customHeight="1" x14ac:dyDescent="0.55000000000000004">
      <c r="A95" s="5"/>
      <c r="B95" s="52"/>
      <c r="C95" s="110"/>
      <c r="D95" s="71"/>
      <c r="E95" s="71"/>
      <c r="F95" s="71"/>
      <c r="G95" s="128">
        <v>30023080</v>
      </c>
      <c r="H95" s="71"/>
      <c r="I95" s="64"/>
      <c r="J95" s="64"/>
      <c r="K95" s="71"/>
      <c r="L95" s="112"/>
      <c r="M95" s="8"/>
      <c r="N95" s="87" t="s">
        <v>224</v>
      </c>
      <c r="O95" s="10">
        <f>O94</f>
        <v>1</v>
      </c>
      <c r="P95" s="10">
        <v>9</v>
      </c>
      <c r="Q95" s="11" t="s">
        <v>72</v>
      </c>
      <c r="R95" s="43">
        <f t="shared" si="20"/>
        <v>0</v>
      </c>
      <c r="X95" s="50" t="e">
        <f t="shared" si="21"/>
        <v>#DIV/0!</v>
      </c>
      <c r="Y95" s="50"/>
      <c r="Z95" s="50"/>
      <c r="AA95" s="50" t="e">
        <f t="shared" si="22"/>
        <v>#DIV/0!</v>
      </c>
      <c r="AB95" s="118"/>
      <c r="AC95" s="119"/>
      <c r="AD95" s="119" t="e">
        <f t="shared" si="23"/>
        <v>#DIV/0!</v>
      </c>
      <c r="AE95" s="119"/>
      <c r="AF95" s="119"/>
      <c r="AG95" s="119" t="e">
        <f t="shared" si="24"/>
        <v>#DIV/0!</v>
      </c>
      <c r="AH95" s="119"/>
      <c r="AI95" s="119"/>
      <c r="AJ95" s="119" t="e">
        <f t="shared" si="25"/>
        <v>#DIV/0!</v>
      </c>
      <c r="AK95" s="119"/>
      <c r="AL95" s="119"/>
      <c r="AM95" s="119" t="e">
        <f t="shared" si="26"/>
        <v>#DIV/0!</v>
      </c>
    </row>
    <row r="96" spans="1:41" ht="22.5" customHeight="1" x14ac:dyDescent="0.55000000000000004">
      <c r="A96" s="5"/>
      <c r="B96" s="52"/>
      <c r="C96" s="110"/>
      <c r="D96" s="71"/>
      <c r="E96" s="71"/>
      <c r="F96" s="71"/>
      <c r="G96" s="71"/>
      <c r="H96" s="71">
        <v>10030780</v>
      </c>
      <c r="I96" s="64"/>
      <c r="J96" s="64"/>
      <c r="K96" s="71"/>
      <c r="L96" s="112"/>
      <c r="M96" s="8"/>
      <c r="N96" s="87" t="s">
        <v>223</v>
      </c>
      <c r="O96" s="10">
        <f>O95</f>
        <v>1</v>
      </c>
      <c r="P96" s="10"/>
      <c r="Q96" s="11"/>
      <c r="R96" s="43"/>
      <c r="X96" s="50"/>
      <c r="Y96" s="50"/>
      <c r="Z96" s="50"/>
      <c r="AA96" s="50"/>
      <c r="AB96" s="118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 spans="1:41" ht="22.5" customHeight="1" x14ac:dyDescent="0.55000000000000004">
      <c r="A97" s="5"/>
      <c r="B97" s="52" t="s">
        <v>66</v>
      </c>
      <c r="C97" s="110"/>
      <c r="D97" s="64"/>
      <c r="E97" s="64"/>
      <c r="F97" s="128">
        <v>30022162</v>
      </c>
      <c r="G97" s="71"/>
      <c r="H97" s="71"/>
      <c r="I97" s="71"/>
      <c r="J97" s="64"/>
      <c r="K97" s="64"/>
      <c r="L97" s="112"/>
      <c r="M97" s="8"/>
      <c r="N97" s="87" t="s">
        <v>227</v>
      </c>
      <c r="O97" s="10">
        <f>O89</f>
        <v>1</v>
      </c>
      <c r="P97" s="10">
        <v>9</v>
      </c>
      <c r="Q97" s="11" t="s">
        <v>72</v>
      </c>
      <c r="R97" s="43">
        <f t="shared" si="11"/>
        <v>400</v>
      </c>
      <c r="X97" s="50"/>
      <c r="Y97" s="50">
        <f t="shared" si="12"/>
        <v>2.5</v>
      </c>
      <c r="Z97" s="50"/>
      <c r="AA97" s="50"/>
      <c r="AB97" s="50">
        <f t="shared" si="13"/>
        <v>2.5</v>
      </c>
      <c r="AC97" s="118"/>
      <c r="AD97" s="119"/>
      <c r="AE97" s="119">
        <f t="shared" si="14"/>
        <v>2.5</v>
      </c>
      <c r="AF97" s="119"/>
      <c r="AG97" s="119"/>
      <c r="AH97" s="119">
        <f t="shared" si="15"/>
        <v>2.5</v>
      </c>
      <c r="AI97" s="119"/>
      <c r="AJ97" s="119"/>
      <c r="AK97" s="119">
        <f t="shared" si="16"/>
        <v>2.5</v>
      </c>
      <c r="AL97" s="119"/>
      <c r="AM97" s="119"/>
      <c r="AN97" s="119">
        <f t="shared" si="17"/>
        <v>2.5</v>
      </c>
    </row>
    <row r="98" spans="1:41" ht="22.5" customHeight="1" x14ac:dyDescent="0.55000000000000004">
      <c r="A98" s="5"/>
      <c r="B98" s="52" t="s">
        <v>66</v>
      </c>
      <c r="C98" s="110"/>
      <c r="D98" s="64"/>
      <c r="E98" s="64"/>
      <c r="F98" s="71"/>
      <c r="G98" s="71">
        <v>10030781</v>
      </c>
      <c r="H98" s="71"/>
      <c r="I98" s="71"/>
      <c r="J98" s="64"/>
      <c r="K98" s="64"/>
      <c r="L98" s="112"/>
      <c r="M98" s="8"/>
      <c r="N98" s="87" t="s">
        <v>226</v>
      </c>
      <c r="O98" s="10">
        <f>O90</f>
        <v>1</v>
      </c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10035144</v>
      </c>
      <c r="F99" s="71"/>
      <c r="G99" s="71"/>
      <c r="H99" s="71"/>
      <c r="I99" s="64"/>
      <c r="J99" s="64"/>
      <c r="K99" s="71"/>
      <c r="L99" s="112"/>
      <c r="M99" s="8"/>
      <c r="N99" s="87" t="s">
        <v>445</v>
      </c>
      <c r="O99" s="10">
        <v>0.17469575231732656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10033352</v>
      </c>
      <c r="F100" s="71"/>
      <c r="G100" s="71"/>
      <c r="H100" s="71"/>
      <c r="I100" s="64"/>
      <c r="J100" s="64"/>
      <c r="K100" s="71"/>
      <c r="L100" s="112"/>
      <c r="M100" s="8"/>
      <c r="N100" s="87" t="s">
        <v>93</v>
      </c>
      <c r="O100" s="10">
        <v>20.44764010939469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110"/>
      <c r="D101" s="71"/>
      <c r="E101" s="71">
        <v>10033353</v>
      </c>
      <c r="F101" s="71"/>
      <c r="G101" s="71"/>
      <c r="H101" s="71"/>
      <c r="I101" s="64"/>
      <c r="J101" s="64"/>
      <c r="K101" s="71"/>
      <c r="L101" s="112"/>
      <c r="M101" s="8"/>
      <c r="N101" s="87" t="s">
        <v>94</v>
      </c>
      <c r="O101" s="10">
        <v>0.91284107631226297</v>
      </c>
      <c r="P101" s="10"/>
      <c r="Q101" s="10"/>
      <c r="R101" s="11"/>
      <c r="S101" s="43"/>
      <c r="W101" s="13"/>
      <c r="X101" s="50"/>
      <c r="Z101" s="50"/>
      <c r="AA101" s="50"/>
      <c r="AB101" s="50"/>
      <c r="AC101" s="50"/>
      <c r="AD101" s="118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</row>
    <row r="102" spans="1:41" ht="22.5" customHeight="1" x14ac:dyDescent="0.55000000000000004">
      <c r="A102" s="5"/>
      <c r="B102" s="52" t="s">
        <v>66</v>
      </c>
      <c r="C102" s="110"/>
      <c r="D102" s="71"/>
      <c r="E102" s="71">
        <v>10033354</v>
      </c>
      <c r="F102" s="71"/>
      <c r="G102" s="71"/>
      <c r="H102" s="71"/>
      <c r="I102" s="64"/>
      <c r="J102" s="64"/>
      <c r="K102" s="71"/>
      <c r="L102" s="112"/>
      <c r="M102" s="8"/>
      <c r="N102" s="87" t="s">
        <v>95</v>
      </c>
      <c r="O102" s="10">
        <v>0.18256821526245257</v>
      </c>
      <c r="P102" s="10"/>
      <c r="Q102" s="10"/>
      <c r="R102" s="11"/>
      <c r="S102" s="43"/>
      <c r="W102" s="13"/>
      <c r="X102" s="50"/>
      <c r="Z102" s="50"/>
      <c r="AA102" s="50"/>
      <c r="AB102" s="50"/>
      <c r="AC102" s="50"/>
      <c r="AD102" s="118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</row>
    <row r="103" spans="1:41" ht="22.5" customHeight="1" x14ac:dyDescent="0.55000000000000004">
      <c r="A103" s="5"/>
      <c r="B103" s="52" t="s">
        <v>66</v>
      </c>
      <c r="C103" s="110"/>
      <c r="D103" s="71"/>
      <c r="E103" s="71">
        <v>10033355</v>
      </c>
      <c r="F103" s="71"/>
      <c r="G103" s="71"/>
      <c r="H103" s="71"/>
      <c r="I103" s="64"/>
      <c r="J103" s="64"/>
      <c r="K103" s="71"/>
      <c r="L103" s="112"/>
      <c r="M103" s="8"/>
      <c r="N103" s="87" t="s">
        <v>96</v>
      </c>
      <c r="O103" s="10">
        <v>13.32747971415904</v>
      </c>
      <c r="P103" s="10"/>
      <c r="Q103" s="10"/>
      <c r="R103" s="11"/>
      <c r="S103" s="43"/>
      <c r="W103" s="13"/>
      <c r="X103" s="50"/>
      <c r="Z103" s="50"/>
      <c r="AA103" s="50"/>
      <c r="AB103" s="50"/>
      <c r="AC103" s="50"/>
      <c r="AD103" s="118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</row>
    <row r="104" spans="1:41" ht="22.5" customHeight="1" x14ac:dyDescent="0.55000000000000004">
      <c r="A104" s="5"/>
      <c r="B104" s="52" t="s">
        <v>66</v>
      </c>
      <c r="C104" s="110"/>
      <c r="D104" s="71"/>
      <c r="E104" s="71">
        <v>10033356</v>
      </c>
      <c r="F104" s="71"/>
      <c r="G104" s="71"/>
      <c r="H104" s="71"/>
      <c r="I104" s="64"/>
      <c r="J104" s="64"/>
      <c r="K104" s="71"/>
      <c r="L104" s="112"/>
      <c r="M104" s="8"/>
      <c r="N104" s="87" t="s">
        <v>97</v>
      </c>
      <c r="O104" s="10">
        <v>1.8256821526245259</v>
      </c>
      <c r="P104" s="10"/>
      <c r="Q104" s="10"/>
      <c r="R104" s="11"/>
      <c r="S104" s="43"/>
      <c r="W104" s="13"/>
      <c r="X104" s="50"/>
      <c r="Z104" s="50"/>
      <c r="AA104" s="50"/>
      <c r="AB104" s="50"/>
      <c r="AC104" s="50"/>
      <c r="AD104" s="118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</row>
    <row r="105" spans="1:41" ht="22.5" customHeight="1" x14ac:dyDescent="0.55000000000000004">
      <c r="A105" s="5"/>
      <c r="B105" s="52" t="s">
        <v>66</v>
      </c>
      <c r="C105" s="110"/>
      <c r="D105" s="71"/>
      <c r="E105" s="71">
        <v>10033357</v>
      </c>
      <c r="F105" s="71"/>
      <c r="G105" s="71"/>
      <c r="H105" s="71"/>
      <c r="I105" s="64"/>
      <c r="J105" s="64"/>
      <c r="K105" s="71"/>
      <c r="L105" s="112"/>
      <c r="M105" s="8"/>
      <c r="N105" s="87" t="s">
        <v>98</v>
      </c>
      <c r="O105" s="10">
        <v>0.73027286104981026</v>
      </c>
      <c r="P105" s="10"/>
      <c r="Q105" s="10"/>
      <c r="R105" s="11"/>
      <c r="S105" s="43"/>
      <c r="W105" s="13"/>
      <c r="X105" s="50"/>
      <c r="Z105" s="50"/>
      <c r="AA105" s="50"/>
      <c r="AB105" s="50"/>
      <c r="AC105" s="50"/>
      <c r="AD105" s="118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</row>
    <row r="106" spans="1:41" ht="22.5" customHeight="1" x14ac:dyDescent="0.55000000000000004">
      <c r="A106" s="5"/>
      <c r="B106" s="52" t="s">
        <v>66</v>
      </c>
      <c r="C106" s="63"/>
      <c r="D106" s="64">
        <v>10030465</v>
      </c>
      <c r="E106" s="64"/>
      <c r="F106" s="64"/>
      <c r="G106" s="64"/>
      <c r="H106" s="71"/>
      <c r="I106" s="71"/>
      <c r="J106" s="71"/>
      <c r="K106" s="64"/>
      <c r="L106" s="101"/>
      <c r="M106" s="8"/>
      <c r="N106" s="87" t="str">
        <f>VLOOKUP(D106,TC27BLU!$D$106:$N$164,11,0)</f>
        <v>U000409 Round lock head assembly</v>
      </c>
      <c r="O106" s="10">
        <v>1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63"/>
      <c r="D107" s="64">
        <v>10030466</v>
      </c>
      <c r="E107" s="64"/>
      <c r="F107" s="64"/>
      <c r="G107" s="64"/>
      <c r="H107" s="71"/>
      <c r="I107" s="71"/>
      <c r="J107" s="71"/>
      <c r="L107" s="101"/>
      <c r="M107" s="8"/>
      <c r="N107" s="87" t="str">
        <f>VLOOKUP(D107,TC27BLU!$D$106:$N$164,11,0)</f>
        <v>P000492 Round lock head joint</v>
      </c>
      <c r="O107" s="10">
        <v>1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63"/>
      <c r="D108" s="64">
        <v>10030467</v>
      </c>
      <c r="E108" s="64"/>
      <c r="F108" s="64"/>
      <c r="G108" s="64"/>
      <c r="H108" s="71"/>
      <c r="I108" s="71"/>
      <c r="J108" s="64"/>
      <c r="K108" s="114"/>
      <c r="L108" s="101"/>
      <c r="M108" s="8"/>
      <c r="N108" s="87" t="str">
        <f>VLOOKUP(D108,TC27BLU!$D$106:$N$164,11,0)</f>
        <v>P000538 Hexagon socket flat end set screw M4x5</v>
      </c>
      <c r="O108" s="10">
        <v>1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10030454</v>
      </c>
      <c r="E109" s="64"/>
      <c r="F109" s="64"/>
      <c r="G109" s="71"/>
      <c r="H109" s="64"/>
      <c r="I109" s="64"/>
      <c r="J109" s="64"/>
      <c r="K109" s="64"/>
      <c r="L109" s="112"/>
      <c r="M109" s="8"/>
      <c r="N109" s="87" t="str">
        <f>VLOOKUP(D109,TC27BLU!$D$106:$N$164,11,0)</f>
        <v>P002726 Aluminum handle 593mm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110"/>
      <c r="D110" s="64">
        <v>10030455</v>
      </c>
      <c r="E110" s="64"/>
      <c r="F110" s="64"/>
      <c r="G110" s="71"/>
      <c r="H110" s="71"/>
      <c r="I110" s="64"/>
      <c r="J110" s="64"/>
      <c r="K110" s="64"/>
      <c r="L110" s="112"/>
      <c r="M110" s="8"/>
      <c r="N110" s="87" t="str">
        <f>VLOOKUP(D110,TC27BLU!$D$106:$N$164,11,0)</f>
        <v xml:space="preserve">P002520 Cross round self-tapping screw F </v>
      </c>
      <c r="O110" s="10">
        <v>14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110"/>
      <c r="D111" s="64">
        <v>10030456</v>
      </c>
      <c r="E111" s="64"/>
      <c r="F111" s="64"/>
      <c r="G111" s="64"/>
      <c r="H111" s="64"/>
      <c r="I111" s="71"/>
      <c r="J111" s="71"/>
      <c r="K111" s="64"/>
      <c r="L111" s="112"/>
      <c r="M111" s="8"/>
      <c r="N111" s="87" t="str">
        <f>VLOOKUP(D111,TC27BLU!$D$106:$N$164,11,0)</f>
        <v>P002727 Plastic slide lock L=581.6mm</v>
      </c>
      <c r="O111" s="10">
        <v>7</v>
      </c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10030470</v>
      </c>
      <c r="E112" s="64"/>
      <c r="F112" s="64"/>
      <c r="G112" s="64"/>
      <c r="H112" s="64"/>
      <c r="I112" s="71"/>
      <c r="J112" s="71"/>
      <c r="K112" s="64"/>
      <c r="L112" s="112"/>
      <c r="M112" s="8"/>
      <c r="N112" s="87" t="str">
        <f>VLOOKUP(D112,TC27BLU!$D$106:$N$164,11,0)</f>
        <v>P002761 Drawer lock housing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10030471</v>
      </c>
      <c r="E113" s="64"/>
      <c r="F113" s="64"/>
      <c r="G113" s="64"/>
      <c r="H113" s="71"/>
      <c r="I113" s="71"/>
      <c r="J113" s="71"/>
      <c r="K113" s="64"/>
      <c r="L113" s="112"/>
      <c r="M113" s="8"/>
      <c r="N113" s="87" t="str">
        <f>VLOOKUP(D113,TC27BLU!$D$106:$N$164,11,0)</f>
        <v>P002762 Drawer lock tongue</v>
      </c>
      <c r="O113" s="10">
        <v>7</v>
      </c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10030472</v>
      </c>
      <c r="E114" s="64"/>
      <c r="F114" s="64"/>
      <c r="G114" s="64"/>
      <c r="H114" s="71"/>
      <c r="I114" s="71"/>
      <c r="J114" s="71"/>
      <c r="K114" s="64"/>
      <c r="L114" s="112"/>
      <c r="M114" s="8"/>
      <c r="N114" s="87" t="str">
        <f>VLOOKUP(D114,TC27BLU!$D$106:$N$164,11,0)</f>
        <v>P002763 Drawer lock spring</v>
      </c>
      <c r="O114" s="10">
        <v>7</v>
      </c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>
        <v>10034174</v>
      </c>
      <c r="E115" s="64"/>
      <c r="F115" s="64"/>
      <c r="G115" s="64"/>
      <c r="H115" s="71"/>
      <c r="I115" s="71"/>
      <c r="J115" s="71"/>
      <c r="K115" s="71"/>
      <c r="L115" s="101"/>
      <c r="M115" s="8"/>
      <c r="N115" s="87" t="str">
        <f>VLOOKUP(D115,TC27BLU!$D$106:$N$164,11,0)</f>
        <v>P002803 ball slide rail core (left)</v>
      </c>
      <c r="O115" s="10">
        <v>7</v>
      </c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10034175</v>
      </c>
      <c r="E116" s="64"/>
      <c r="F116" s="64"/>
      <c r="G116" s="64"/>
      <c r="H116" s="71"/>
      <c r="I116" s="71"/>
      <c r="J116" s="71"/>
      <c r="K116" s="71"/>
      <c r="L116" s="101"/>
      <c r="M116" s="8"/>
      <c r="N116" s="87" t="str">
        <f>VLOOKUP(D116,TC27BLU!$D$106:$N$164,11,0)</f>
        <v>P002804 ball slide rail shell (left)</v>
      </c>
      <c r="O116" s="10">
        <v>8</v>
      </c>
      <c r="P116" s="10" t="s">
        <v>294</v>
      </c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110"/>
      <c r="D117" s="64">
        <v>10034176</v>
      </c>
      <c r="E117" s="64"/>
      <c r="F117" s="64"/>
      <c r="G117" s="71"/>
      <c r="H117" s="71"/>
      <c r="I117" s="71"/>
      <c r="J117" s="71"/>
      <c r="K117" s="64"/>
      <c r="L117" s="112"/>
      <c r="M117" s="8"/>
      <c r="N117" s="87" t="str">
        <f>VLOOKUP(D117,TC27BLU!$D$106:$N$164,11,0)</f>
        <v>P002805 ball slide rail core (right)</v>
      </c>
      <c r="O117" s="10">
        <v>7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110"/>
      <c r="D118" s="64">
        <v>10034177</v>
      </c>
      <c r="E118" s="64"/>
      <c r="F118" s="64"/>
      <c r="G118" s="71"/>
      <c r="H118" s="71"/>
      <c r="I118" s="71"/>
      <c r="J118" s="71"/>
      <c r="K118" s="64"/>
      <c r="L118" s="112"/>
      <c r="M118" s="8"/>
      <c r="N118" s="87" t="str">
        <f>VLOOKUP(D118,TC27BLU!$D$106:$N$164,11,0)</f>
        <v>P002806 ball slide rail shell (right)</v>
      </c>
      <c r="O118" s="10">
        <v>8</v>
      </c>
      <c r="P118" s="10" t="s">
        <v>294</v>
      </c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10034185</v>
      </c>
      <c r="E119" s="64"/>
      <c r="F119" s="64"/>
      <c r="G119" s="71"/>
      <c r="H119" s="71"/>
      <c r="I119" s="71"/>
      <c r="J119" s="71"/>
      <c r="K119" s="64"/>
      <c r="L119" s="112"/>
      <c r="M119" s="8"/>
      <c r="N119" s="87" t="str">
        <f>VLOOKUP(D119,TC27BLU!$D$106:$N$164,11,0)</f>
        <v>P002729 ball slide rail core (left)</v>
      </c>
      <c r="O119" s="10">
        <v>1</v>
      </c>
      <c r="P119" s="10" t="s">
        <v>294</v>
      </c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10034186</v>
      </c>
      <c r="E120" s="64"/>
      <c r="F120" s="64"/>
      <c r="G120" s="71"/>
      <c r="H120" s="71"/>
      <c r="I120" s="71"/>
      <c r="J120" s="71"/>
      <c r="K120" s="64"/>
      <c r="L120" s="112"/>
      <c r="M120" s="8"/>
      <c r="N120" s="87" t="str">
        <f>VLOOKUP(D120,TC27BLU!$D$106:$N$164,11,0)</f>
        <v>P003213 ball slide rail core (right)</v>
      </c>
      <c r="O120" s="10">
        <v>1</v>
      </c>
      <c r="P120" s="10" t="s">
        <v>294</v>
      </c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10034178</v>
      </c>
      <c r="E121" s="64"/>
      <c r="F121" s="64"/>
      <c r="G121" s="71"/>
      <c r="H121" s="71"/>
      <c r="I121" s="64"/>
      <c r="J121" s="64"/>
      <c r="K121" s="64"/>
      <c r="L121" s="101"/>
      <c r="M121" s="8"/>
      <c r="N121" s="87" t="str">
        <f>VLOOKUP(D121,TC27BLU!$D$106:$N$164,11,0)</f>
        <v>P000457 Open aluminum rivet 4x6</v>
      </c>
      <c r="O121" s="10">
        <v>46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>
        <v>10030473</v>
      </c>
      <c r="E122" s="64"/>
      <c r="F122" s="64"/>
      <c r="G122" s="71"/>
      <c r="H122" s="71"/>
      <c r="I122" s="71"/>
      <c r="J122" s="71"/>
      <c r="K122" s="71"/>
      <c r="L122" s="101"/>
      <c r="M122" s="8"/>
      <c r="N122" s="87" t="str">
        <f>VLOOKUP(D122,TC27BLU!$D$106:$N$164,11,0)</f>
        <v>P002662 Transmission shaft Φ6*526</v>
      </c>
      <c r="O122" s="10">
        <v>1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>
        <v>10034188</v>
      </c>
      <c r="E123" s="64"/>
      <c r="F123" s="64"/>
      <c r="G123" s="71"/>
      <c r="H123" s="71"/>
      <c r="I123" s="71"/>
      <c r="J123" s="71"/>
      <c r="K123" s="71"/>
      <c r="L123" s="101"/>
      <c r="M123" s="8"/>
      <c r="N123" s="87" t="str">
        <f>VLOOKUP(D123,TC27BLU!$D$106:$N$164,11,0)</f>
        <v>P002956 5″×2″ fixed caster</v>
      </c>
      <c r="O123" s="10">
        <v>2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10034189</v>
      </c>
      <c r="E124" s="64"/>
      <c r="F124" s="64"/>
      <c r="G124" s="71"/>
      <c r="H124" s="71"/>
      <c r="I124" s="71"/>
      <c r="J124" s="71"/>
      <c r="K124" s="71"/>
      <c r="L124" s="112"/>
      <c r="M124" s="8"/>
      <c r="N124" s="87" t="str">
        <f>VLOOKUP(D124,TC27BLU!$D$106:$N$164,11,0)</f>
        <v>P002957  5″×2″ brake caster</v>
      </c>
      <c r="O124" s="10">
        <v>2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10034960</v>
      </c>
      <c r="E125" s="115"/>
      <c r="F125" s="64"/>
      <c r="G125" s="71"/>
      <c r="H125" s="71"/>
      <c r="I125" s="71"/>
      <c r="J125" s="71"/>
      <c r="K125" s="71"/>
      <c r="L125" s="112"/>
      <c r="M125" s="8"/>
      <c r="N125" s="87" t="str">
        <f>VLOOKUP(D125,TC27BLU!$D$106:$N$164,11,0)</f>
        <v>P003455 Flat head half hexagon rivet nut</v>
      </c>
      <c r="O125" s="10">
        <v>4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>
        <v>10035327</v>
      </c>
      <c r="E126" s="64"/>
      <c r="F126" s="64"/>
      <c r="G126" s="64"/>
      <c r="H126" s="64"/>
      <c r="I126" s="71"/>
      <c r="J126" s="64"/>
      <c r="K126" s="64"/>
      <c r="L126" s="101"/>
      <c r="M126" s="8"/>
      <c r="N126" s="87" t="s">
        <v>446</v>
      </c>
      <c r="O126" s="10">
        <v>16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10035328</v>
      </c>
      <c r="E127" s="64"/>
      <c r="F127" s="64"/>
      <c r="G127" s="71"/>
      <c r="H127" s="71"/>
      <c r="I127" s="71"/>
      <c r="J127" s="64"/>
      <c r="K127" s="64"/>
      <c r="L127" s="112"/>
      <c r="M127" s="8"/>
      <c r="N127" s="87" t="s">
        <v>447</v>
      </c>
      <c r="O127" s="10">
        <v>16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110"/>
      <c r="D128" s="64">
        <v>10035329</v>
      </c>
      <c r="E128" s="64"/>
      <c r="F128" s="64"/>
      <c r="G128" s="71"/>
      <c r="H128" s="71"/>
      <c r="I128" s="71"/>
      <c r="J128" s="64"/>
      <c r="K128" s="64"/>
      <c r="L128" s="112"/>
      <c r="M128" s="8"/>
      <c r="N128" s="87" t="s">
        <v>448</v>
      </c>
      <c r="O128" s="10">
        <v>16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10035330</v>
      </c>
      <c r="E129" s="64"/>
      <c r="F129" s="64"/>
      <c r="G129" s="71"/>
      <c r="H129" s="71"/>
      <c r="I129" s="71"/>
      <c r="J129" s="71"/>
      <c r="K129" s="64"/>
      <c r="L129" s="112"/>
      <c r="M129" s="8"/>
      <c r="N129" s="87" t="s">
        <v>449</v>
      </c>
      <c r="O129" s="10">
        <v>16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10034191</v>
      </c>
      <c r="E130" s="64"/>
      <c r="F130" s="64"/>
      <c r="G130" s="71"/>
      <c r="H130" s="71"/>
      <c r="I130" s="71"/>
      <c r="J130" s="71"/>
      <c r="K130" s="64"/>
      <c r="L130" s="112"/>
      <c r="M130" s="8"/>
      <c r="N130" s="87" t="str">
        <f>VLOOKUP(D130,TC27BLU!$D$106:$N$164,11,0)</f>
        <v>P002829 Hexagon socket wrench 5mm</v>
      </c>
      <c r="O130" s="10">
        <v>1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10035033</v>
      </c>
      <c r="E131" s="64"/>
      <c r="F131" s="64"/>
      <c r="G131" s="71"/>
      <c r="H131" s="71"/>
      <c r="I131" s="71"/>
      <c r="J131" s="71"/>
      <c r="K131" s="64"/>
      <c r="L131" s="112"/>
      <c r="M131" s="8"/>
      <c r="N131" s="87" t="str">
        <f>VLOOKUP(D131,TC27BLU!$D$106:$N$164,11,0)</f>
        <v>P002958 Hexagon flange bolt M8×35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10035035</v>
      </c>
      <c r="E132" s="64"/>
      <c r="F132" s="64"/>
      <c r="G132" s="71"/>
      <c r="H132" s="71"/>
      <c r="I132" s="71"/>
      <c r="J132" s="71"/>
      <c r="K132" s="64"/>
      <c r="L132" s="112"/>
      <c r="M132" s="8"/>
      <c r="N132" s="87" t="str">
        <f>VLOOKUP(D132,TC27BLU!$D$106:$N$164,11,0)</f>
        <v>P003490 Hexagon flange bolt M6×35</v>
      </c>
      <c r="O132" s="10">
        <v>2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10035034</v>
      </c>
      <c r="E133" s="64"/>
      <c r="F133" s="64"/>
      <c r="G133" s="71"/>
      <c r="H133" s="71"/>
      <c r="I133" s="64"/>
      <c r="J133" s="64"/>
      <c r="K133" s="64"/>
      <c r="L133" s="101"/>
      <c r="M133" s="8"/>
      <c r="N133" s="87" t="str">
        <f>VLOOKUP(D133,TC27BLU!$D$106:$N$164,11,0)</f>
        <v>P002960 Hexagon flange nut M6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10035032</v>
      </c>
      <c r="E134" s="64"/>
      <c r="F134" s="64"/>
      <c r="G134" s="71"/>
      <c r="H134" s="71"/>
      <c r="I134" s="71"/>
      <c r="J134" s="71"/>
      <c r="K134" s="71"/>
      <c r="L134" s="112"/>
      <c r="M134" s="8"/>
      <c r="N134" s="87" t="str">
        <f>VLOOKUP(D134,TC27BLU!$D$106:$N$164,11,0)</f>
        <v>P000936 Hexagon flange nut M8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10034195</v>
      </c>
      <c r="E135" s="64"/>
      <c r="F135" s="64"/>
      <c r="G135" s="71"/>
      <c r="H135" s="71"/>
      <c r="I135" s="71"/>
      <c r="J135" s="71"/>
      <c r="K135" s="71"/>
      <c r="L135" s="112"/>
      <c r="M135" s="8"/>
      <c r="N135" s="87" t="str">
        <f>VLOOKUP(D135,TC27BLU!$D$106:$N$164,11,0)</f>
        <v>P002661 Hexagonal flat head rivet nut M6</v>
      </c>
      <c r="O135" s="10">
        <v>4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110"/>
      <c r="D136" s="64">
        <v>10030481</v>
      </c>
      <c r="E136" s="64"/>
      <c r="F136" s="64"/>
      <c r="G136" s="71"/>
      <c r="H136" s="71"/>
      <c r="I136" s="71"/>
      <c r="J136" s="71"/>
      <c r="K136" s="71"/>
      <c r="L136" s="112"/>
      <c r="M136" s="8"/>
      <c r="N136" s="87" t="str">
        <f>VLOOKUP(D136,TC27BLU!$D$106:$N$164,11,0)</f>
        <v>P002669 Handle ear</v>
      </c>
      <c r="O136" s="10">
        <v>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110"/>
      <c r="D137" s="64">
        <v>10030482</v>
      </c>
      <c r="E137" s="64"/>
      <c r="F137" s="64"/>
      <c r="G137" s="71"/>
      <c r="H137" s="71"/>
      <c r="I137" s="71"/>
      <c r="J137" s="71"/>
      <c r="K137" s="71"/>
      <c r="L137" s="112"/>
      <c r="M137" s="8"/>
      <c r="N137" s="87" t="str">
        <f>VLOOKUP(D137,TC27BLU!$D$106:$N$164,11,0)</f>
        <v>P002670 Handle tube φ32×400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>
        <v>10030483</v>
      </c>
      <c r="E138" s="64"/>
      <c r="F138" s="64"/>
      <c r="G138" s="64"/>
      <c r="H138" s="64"/>
      <c r="I138" s="71"/>
      <c r="J138" s="64"/>
      <c r="K138" s="64"/>
      <c r="L138" s="101"/>
      <c r="M138" s="8"/>
      <c r="N138" s="87" t="str">
        <f>VLOOKUP(D138,TC27BLU!$D$106:$N$164,11,0)</f>
        <v>P002671 hexagonal half-thread bolt M6×50</v>
      </c>
      <c r="O138" s="10">
        <v>2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64">
        <v>20004974</v>
      </c>
      <c r="E139" s="64"/>
      <c r="F139" s="64"/>
      <c r="G139" s="71"/>
      <c r="H139" s="71"/>
      <c r="I139" s="71"/>
      <c r="J139" s="64"/>
      <c r="K139" s="64"/>
      <c r="L139" s="112"/>
      <c r="M139" s="8"/>
      <c r="N139" s="87" t="str">
        <f>VLOOKUP(D139,TC27BLU!$D$106:$N$164,11,0)</f>
        <v>PM040097 Red sealed bag 80x130</v>
      </c>
      <c r="O139" s="10">
        <v>2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110"/>
      <c r="D140" s="64">
        <v>20004972</v>
      </c>
      <c r="E140" s="64"/>
      <c r="F140" s="64"/>
      <c r="G140" s="71"/>
      <c r="H140" s="71"/>
      <c r="I140" s="71"/>
      <c r="J140" s="64"/>
      <c r="K140" s="64"/>
      <c r="L140" s="112"/>
      <c r="M140" s="8"/>
      <c r="N140" s="87" t="str">
        <f>VLOOKUP(D140,TC27BLU!$D$106:$N$164,11,0)</f>
        <v>PM040011 Plastic bag 200x600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20004087</v>
      </c>
      <c r="E141" s="64"/>
      <c r="F141" s="64"/>
      <c r="G141" s="71"/>
      <c r="H141" s="64"/>
      <c r="I141" s="64"/>
      <c r="J141" s="64"/>
      <c r="K141" s="114"/>
      <c r="L141" s="101"/>
      <c r="M141" s="8"/>
      <c r="N141" s="87" t="str">
        <f>VLOOKUP(D141,TC27BLU!$D$106:$N$164,11,0)</f>
        <v>M00012 Tape OPP 45Y (สีใส)</v>
      </c>
      <c r="O141" s="10">
        <v>0.2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20004998</v>
      </c>
      <c r="E142" s="64"/>
      <c r="F142" s="64"/>
      <c r="G142" s="71"/>
      <c r="H142" s="114"/>
      <c r="I142" s="114"/>
      <c r="J142" s="114"/>
      <c r="K142" s="64"/>
      <c r="L142" s="101"/>
      <c r="M142" s="8"/>
      <c r="N142" s="87" t="str">
        <f>VLOOKUP(D142,TC27BLU!$D$106:$N$164,11,0)</f>
        <v>PM990004 Black nylon rope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110"/>
      <c r="D143" s="64">
        <v>20004973</v>
      </c>
      <c r="E143" s="64"/>
      <c r="F143" s="71"/>
      <c r="G143" s="64"/>
      <c r="H143" s="64"/>
      <c r="I143" s="64"/>
      <c r="J143" s="64"/>
      <c r="K143" s="64"/>
      <c r="L143" s="112"/>
      <c r="M143" s="8"/>
      <c r="N143" s="87" t="str">
        <f>VLOOKUP(D143,TC27BLU!$D$106:$N$164,11,0)</f>
        <v>PM040095 Sealed bag 70x80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110"/>
      <c r="D144" s="71">
        <v>20005026</v>
      </c>
      <c r="E144" s="64"/>
      <c r="F144" s="114"/>
      <c r="G144" s="114"/>
      <c r="H144" s="114"/>
      <c r="I144" s="64"/>
      <c r="J144" s="114"/>
      <c r="K144" s="114"/>
      <c r="L144" s="112"/>
      <c r="M144" s="8"/>
      <c r="N144" s="87" t="str">
        <f>VLOOKUP(D144,TC27BLU!$D$106:$N$164,11,0)</f>
        <v>PM060101 PVC pad 566x494x2</v>
      </c>
      <c r="O144" s="10">
        <v>7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10030485</v>
      </c>
      <c r="E145" s="114"/>
      <c r="F145" s="64"/>
      <c r="G145" s="114"/>
      <c r="H145" s="114"/>
      <c r="I145" s="64"/>
      <c r="J145" s="114"/>
      <c r="K145" s="114"/>
      <c r="L145" s="101"/>
      <c r="M145" s="8"/>
      <c r="N145" s="87" t="str">
        <f>VLOOKUP(D145,TC27BLU!$D$106:$N$164,11,0)</f>
        <v>P002694 Rubber mat 675x551x2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20004241</v>
      </c>
      <c r="E146" s="114"/>
      <c r="F146" s="114"/>
      <c r="G146" s="64"/>
      <c r="H146" s="114"/>
      <c r="I146" s="64"/>
      <c r="J146" s="114"/>
      <c r="K146" s="114"/>
      <c r="L146" s="101"/>
      <c r="M146" s="8"/>
      <c r="N146" s="87" t="str">
        <f>VLOOKUP(D146,TC27BLU!$D$106:$N$164,11,0)</f>
        <v>P001106 Rubber trademark U.S.GENERAL</v>
      </c>
      <c r="O146" s="10">
        <v>1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20004981</v>
      </c>
      <c r="E147" s="114"/>
      <c r="F147" s="114"/>
      <c r="G147" s="114"/>
      <c r="H147" s="64"/>
      <c r="I147" s="64"/>
      <c r="J147" s="114"/>
      <c r="K147" s="114"/>
      <c r="L147" s="101"/>
      <c r="M147" s="8"/>
      <c r="N147" s="87" t="str">
        <f>VLOOKUP(D147,TC27BLU!$D$106:$N$164,11,0)</f>
        <v>P003300 Rubber trademark SERIES3</v>
      </c>
      <c r="O147" s="10">
        <v>1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20004937</v>
      </c>
      <c r="E148" s="114"/>
      <c r="F148" s="64"/>
      <c r="G148" s="114"/>
      <c r="H148" s="114"/>
      <c r="I148" s="64"/>
      <c r="J148" s="114"/>
      <c r="K148" s="114"/>
      <c r="L148" s="101"/>
      <c r="M148" s="8"/>
      <c r="N148" s="87" t="str">
        <f>VLOOKUP(D148,TC27BLU!$D$106:$N$164,11,0)</f>
        <v>PM030252 TC-2707TSR five-sided carton</v>
      </c>
      <c r="O148" s="10">
        <v>1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20004941</v>
      </c>
      <c r="E149" s="114"/>
      <c r="F149" s="64"/>
      <c r="G149" s="64"/>
      <c r="H149" s="114"/>
      <c r="I149" s="64"/>
      <c r="J149" s="114"/>
      <c r="K149" s="114"/>
      <c r="L149" s="101"/>
      <c r="M149" s="8"/>
      <c r="N149" s="87" t="str">
        <f>VLOOKUP(D149,TC27BLU!$D$106:$N$164,11,0)</f>
        <v>PM036063 Floor cover carton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20004290</v>
      </c>
      <c r="E150" s="114"/>
      <c r="F150" s="114"/>
      <c r="G150" s="64"/>
      <c r="H150" s="64"/>
      <c r="I150" s="64"/>
      <c r="J150" s="114"/>
      <c r="K150" s="114"/>
      <c r="L150" s="101"/>
      <c r="M150" s="8"/>
      <c r="N150" s="87" t="str">
        <f>VLOOKUP(D150,TC27BLU!$D$106:$N$164,11,0)</f>
        <v>P002758 Foam edge guard 912x50x50</v>
      </c>
      <c r="O150" s="10">
        <v>4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20004957</v>
      </c>
      <c r="E151" s="114"/>
      <c r="F151" s="64"/>
      <c r="G151" s="114"/>
      <c r="H151" s="114"/>
      <c r="I151" s="64"/>
      <c r="J151" s="114"/>
      <c r="K151" s="114"/>
      <c r="L151" s="101"/>
      <c r="M151" s="8"/>
      <c r="N151" s="87" t="str">
        <f>VLOOKUP(D151,TC27BLU!$D$106:$N$164,11,0)</f>
        <v>PM050293 Foam board 615x912x20</v>
      </c>
      <c r="O151" s="10">
        <v>2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20004958</v>
      </c>
      <c r="E152" s="114"/>
      <c r="F152" s="114"/>
      <c r="G152" s="114"/>
      <c r="H152" s="114"/>
      <c r="I152" s="64"/>
      <c r="J152" s="114"/>
      <c r="K152" s="114"/>
      <c r="L152" s="101"/>
      <c r="M152" s="8"/>
      <c r="N152" s="87" t="str">
        <f>VLOOKUP(D152,TC27BLU!$D$106:$N$164,11,0)</f>
        <v>PM050294 Foam board 492x912x20</v>
      </c>
      <c r="O152" s="10">
        <v>2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20004959</v>
      </c>
      <c r="E153" s="64"/>
      <c r="F153" s="114"/>
      <c r="G153" s="114"/>
      <c r="H153" s="114"/>
      <c r="I153" s="64"/>
      <c r="J153" s="114"/>
      <c r="K153" s="114"/>
      <c r="L153" s="101"/>
      <c r="M153" s="8"/>
      <c r="N153" s="87" t="str">
        <f>VLOOKUP(D153,TC27BLU!$D$106:$N$164,11,0)</f>
        <v>PM050295 Foam board 670x535x20</v>
      </c>
      <c r="O153" s="10">
        <v>2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20004977</v>
      </c>
      <c r="E154" s="71"/>
      <c r="F154" s="64"/>
      <c r="G154" s="114"/>
      <c r="H154" s="114"/>
      <c r="I154" s="64"/>
      <c r="J154" s="64"/>
      <c r="K154" s="114"/>
      <c r="L154" s="101"/>
      <c r="M154" s="8"/>
      <c r="N154" s="87" t="str">
        <f>VLOOKUP(D154,TC27BLU!$D$106:$N$164,11,0)</f>
        <v>PM040150 Plastic bag 1500x1700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20004296</v>
      </c>
      <c r="E155" s="71"/>
      <c r="F155" s="114"/>
      <c r="G155" s="64"/>
      <c r="H155" s="64"/>
      <c r="I155" s="64"/>
      <c r="J155" s="64"/>
      <c r="K155" s="114"/>
      <c r="L155" s="101"/>
      <c r="M155" s="8"/>
      <c r="N155" s="87" t="str">
        <f>VLOOKUP(D155,TC27BLU!$D$106:$N$164,11,0)</f>
        <v>P002759  Carton with casters</v>
      </c>
      <c r="O155" s="10">
        <v>1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20004954</v>
      </c>
      <c r="E156" s="114"/>
      <c r="F156" s="64"/>
      <c r="G156" s="114"/>
      <c r="H156" s="114"/>
      <c r="I156" s="114"/>
      <c r="J156" s="64"/>
      <c r="K156" s="114"/>
      <c r="L156" s="101"/>
      <c r="M156" s="8"/>
      <c r="N156" s="87" t="str">
        <f>VLOOKUP(D156,TC27BLU!$D$106:$N$164,11,0)</f>
        <v>PM050227 EPE foam 600x500x1</v>
      </c>
      <c r="O156" s="10">
        <v>1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20005001</v>
      </c>
      <c r="E157" s="114"/>
      <c r="F157" s="64"/>
      <c r="G157" s="64"/>
      <c r="H157" s="114"/>
      <c r="I157" s="114"/>
      <c r="J157" s="64"/>
      <c r="K157" s="114"/>
      <c r="L157" s="101"/>
      <c r="M157" s="8"/>
      <c r="N157" s="87" t="str">
        <f>VLOOKUP(D157,TC27BLU!$D$106:$N$164,11,0)</f>
        <v>PM090140 TC-2707TSR English manual</v>
      </c>
      <c r="O157" s="10">
        <v>1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20005257</v>
      </c>
      <c r="E158" s="114"/>
      <c r="F158" s="114"/>
      <c r="G158" s="64"/>
      <c r="H158" s="64"/>
      <c r="I158" s="114"/>
      <c r="J158" s="64"/>
      <c r="K158" s="114"/>
      <c r="L158" s="101"/>
      <c r="M158" s="8"/>
      <c r="N158" s="87" t="s">
        <v>437</v>
      </c>
      <c r="O158" s="10">
        <v>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20005258</v>
      </c>
      <c r="E159" s="114"/>
      <c r="F159" s="64"/>
      <c r="G159" s="114"/>
      <c r="H159" s="114"/>
      <c r="I159" s="114"/>
      <c r="J159" s="64"/>
      <c r="K159" s="114"/>
      <c r="L159" s="101"/>
      <c r="M159" s="8"/>
      <c r="N159" s="87" t="s">
        <v>438</v>
      </c>
      <c r="O159" s="10">
        <v>4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20004982</v>
      </c>
      <c r="E160" s="114"/>
      <c r="F160" s="64"/>
      <c r="G160" s="64"/>
      <c r="H160" s="114"/>
      <c r="I160" s="114"/>
      <c r="J160" s="64"/>
      <c r="K160" s="114"/>
      <c r="L160" s="101"/>
      <c r="M160" s="8"/>
      <c r="N160" s="87" t="str">
        <f>VLOOKUP(D160,TC27BLU!$D$106:$N$164,11,0)</f>
        <v>PM080101 Warning label</v>
      </c>
      <c r="O160" s="10">
        <v>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20004985</v>
      </c>
      <c r="E161" s="114"/>
      <c r="F161" s="114"/>
      <c r="G161" s="114"/>
      <c r="H161" s="114"/>
      <c r="I161" s="114"/>
      <c r="J161" s="113"/>
      <c r="K161" s="114"/>
      <c r="L161" s="101"/>
      <c r="M161" s="8"/>
      <c r="N161" s="87" t="str">
        <f>VLOOKUP(D161,TC27BLU!$D$106:$N$164,11,0)</f>
        <v>PM080420 Carton tracking code label</v>
      </c>
      <c r="O161" s="10">
        <v>4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20005259</v>
      </c>
      <c r="E162" s="64"/>
      <c r="F162" s="64"/>
      <c r="G162" s="114"/>
      <c r="H162" s="64"/>
      <c r="I162" s="114"/>
      <c r="J162" s="64"/>
      <c r="K162" s="114"/>
      <c r="L162" s="101"/>
      <c r="M162" s="8"/>
      <c r="N162" s="87" t="s">
        <v>439</v>
      </c>
      <c r="O162" s="10">
        <v>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20005152</v>
      </c>
      <c r="E163" s="64"/>
      <c r="F163" s="64"/>
      <c r="G163" s="64"/>
      <c r="H163" s="64"/>
      <c r="I163" s="64"/>
      <c r="J163" s="64"/>
      <c r="K163" s="114"/>
      <c r="L163" s="101"/>
      <c r="M163" s="8"/>
      <c r="N163" s="87" t="s">
        <v>451</v>
      </c>
      <c r="O163" s="10">
        <v>11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20004089</v>
      </c>
      <c r="E164" s="64"/>
      <c r="F164" s="64"/>
      <c r="G164" s="64"/>
      <c r="H164" s="64"/>
      <c r="I164" s="64"/>
      <c r="J164" s="64"/>
      <c r="K164" s="114"/>
      <c r="L164" s="101"/>
      <c r="M164" s="8"/>
      <c r="N164" s="87" t="s">
        <v>450</v>
      </c>
      <c r="O164" s="10">
        <v>2.5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10034963</v>
      </c>
      <c r="E165" s="64"/>
      <c r="F165" s="64"/>
      <c r="G165" s="64"/>
      <c r="H165" s="64"/>
      <c r="I165" s="64"/>
      <c r="J165" s="64"/>
      <c r="K165" s="114"/>
      <c r="L165" s="101"/>
      <c r="M165" s="8"/>
      <c r="N165" s="87" t="s">
        <v>444</v>
      </c>
      <c r="O165" s="10">
        <v>2.5000000000000001E-2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6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114"/>
      <c r="I171" s="6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6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6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11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11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11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11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6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64"/>
      <c r="F180" s="114"/>
      <c r="G180" s="114"/>
      <c r="H180" s="114"/>
      <c r="I180" s="64"/>
      <c r="J180" s="65"/>
      <c r="K180" s="66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6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6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6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114"/>
      <c r="J184" s="6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114"/>
      <c r="J185" s="6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114"/>
      <c r="J186" s="6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114"/>
      <c r="J187" s="6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114"/>
      <c r="F188" s="114"/>
      <c r="G188" s="114"/>
      <c r="H188" s="113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114"/>
      <c r="G189" s="114"/>
      <c r="H189" s="113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71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64"/>
      <c r="I194" s="64"/>
      <c r="J194" s="65"/>
      <c r="K194" s="66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71"/>
      <c r="I195" s="64"/>
      <c r="J195" s="65"/>
      <c r="K195" s="66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64"/>
      <c r="J196" s="65"/>
      <c r="K196" s="66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64"/>
      <c r="J197" s="65"/>
      <c r="K197" s="66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64"/>
      <c r="J198" s="114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64"/>
      <c r="J199" s="114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64"/>
      <c r="J200" s="114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114"/>
      <c r="G201" s="114"/>
      <c r="H201" s="114"/>
      <c r="I201" s="114"/>
      <c r="J201" s="113"/>
      <c r="K201" s="114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114"/>
      <c r="J202" s="113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114"/>
      <c r="J203" s="113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114"/>
      <c r="J204" s="113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114"/>
      <c r="F205" s="71"/>
      <c r="G205" s="114"/>
      <c r="H205" s="114"/>
      <c r="I205" s="64"/>
      <c r="J205" s="65"/>
      <c r="K205" s="66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71"/>
      <c r="G206" s="114"/>
      <c r="H206" s="114"/>
      <c r="I206" s="64"/>
      <c r="J206" s="65"/>
      <c r="K206" s="66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6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6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6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6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64"/>
      <c r="F211" s="64"/>
      <c r="G211" s="64"/>
      <c r="H211" s="64"/>
      <c r="I211" s="114"/>
      <c r="J211" s="64"/>
      <c r="K211" s="65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64"/>
      <c r="F212" s="64"/>
      <c r="G212" s="64"/>
      <c r="H212" s="71"/>
      <c r="I212" s="114"/>
      <c r="J212" s="64"/>
      <c r="K212" s="65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64"/>
      <c r="F213" s="64"/>
      <c r="G213" s="64"/>
      <c r="H213" s="64"/>
      <c r="I213" s="114"/>
      <c r="J213" s="64"/>
      <c r="K213" s="65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64"/>
      <c r="F214" s="64"/>
      <c r="G214" s="64"/>
      <c r="H214" s="64"/>
      <c r="I214" s="114"/>
      <c r="J214" s="64"/>
      <c r="K214" s="65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64"/>
      <c r="J215" s="114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64"/>
      <c r="J216" s="114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64"/>
      <c r="J217" s="114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114"/>
      <c r="I218" s="114"/>
      <c r="J218" s="113"/>
      <c r="K218" s="114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114"/>
      <c r="F219" s="114"/>
      <c r="G219" s="114"/>
      <c r="H219" s="114"/>
      <c r="I219" s="114"/>
      <c r="J219" s="113"/>
      <c r="K219" s="114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114"/>
      <c r="I220" s="114"/>
      <c r="J220" s="113"/>
      <c r="K220" s="114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114"/>
      <c r="I221" s="114"/>
      <c r="J221" s="113"/>
      <c r="K221" s="114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114"/>
      <c r="F222" s="71"/>
      <c r="G222" s="114"/>
      <c r="H222" s="114"/>
      <c r="I222" s="64"/>
      <c r="J222" s="65"/>
      <c r="K222" s="66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71"/>
      <c r="G223" s="114"/>
      <c r="H223" s="114"/>
      <c r="I223" s="64"/>
      <c r="J223" s="65"/>
      <c r="K223" s="66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6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6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6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114"/>
      <c r="I227" s="11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114"/>
      <c r="I228" s="114"/>
      <c r="J228" s="64"/>
      <c r="K228" s="65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71"/>
      <c r="I229" s="114"/>
      <c r="J229" s="64"/>
      <c r="K229" s="65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114"/>
      <c r="J230" s="64"/>
      <c r="K230" s="65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64"/>
      <c r="F231" s="64"/>
      <c r="G231" s="64"/>
      <c r="H231" s="64"/>
      <c r="I231" s="114"/>
      <c r="J231" s="64"/>
      <c r="K231" s="65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64"/>
      <c r="J232" s="114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64"/>
      <c r="J233" s="114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64"/>
      <c r="J234" s="114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114"/>
      <c r="I235" s="114"/>
      <c r="J235" s="113"/>
      <c r="K235" s="114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114"/>
      <c r="I236" s="114"/>
      <c r="J236" s="113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114"/>
      <c r="I237" s="114"/>
      <c r="J237" s="113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114"/>
      <c r="I238" s="114"/>
      <c r="J238" s="113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114"/>
      <c r="H239" s="114"/>
      <c r="I239" s="114"/>
      <c r="J239" s="114"/>
      <c r="K239" s="65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114"/>
      <c r="H240" s="114"/>
      <c r="I240" s="114"/>
      <c r="J240" s="114"/>
      <c r="K240" s="65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114"/>
      <c r="J241" s="114"/>
      <c r="K241" s="11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114"/>
      <c r="K242" s="11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11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6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11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11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6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11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11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6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6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11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64"/>
      <c r="K263" s="11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11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11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71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71"/>
      <c r="K268" s="6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64"/>
      <c r="J269" s="64"/>
      <c r="K269" s="6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64"/>
      <c r="J270" s="64"/>
      <c r="K270" s="6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4"/>
      <c r="I271" s="64"/>
      <c r="J271" s="64"/>
      <c r="K271" s="6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4"/>
      <c r="I273" s="11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4"/>
      <c r="I274" s="11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 t="s">
        <v>66</v>
      </c>
      <c r="C275" s="63"/>
      <c r="D275" s="64"/>
      <c r="E275" s="114"/>
      <c r="F275" s="114"/>
      <c r="G275" s="114"/>
      <c r="H275" s="114"/>
      <c r="I275" s="64"/>
      <c r="J275" s="114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 t="s">
        <v>66</v>
      </c>
      <c r="C276" s="63"/>
      <c r="D276" s="64"/>
      <c r="E276" s="114"/>
      <c r="F276" s="114"/>
      <c r="G276" s="114"/>
      <c r="H276" s="114"/>
      <c r="I276" s="64"/>
      <c r="J276" s="114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 t="s">
        <v>66</v>
      </c>
      <c r="C277" s="63"/>
      <c r="D277" s="64"/>
      <c r="E277" s="114"/>
      <c r="F277" s="114"/>
      <c r="G277" s="114"/>
      <c r="H277" s="114"/>
      <c r="I277" s="64"/>
      <c r="J277" s="114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114"/>
      <c r="F278" s="114"/>
      <c r="G278" s="114"/>
      <c r="H278" s="114"/>
      <c r="I278" s="64"/>
      <c r="J278" s="114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/>
      <c r="C279" s="63"/>
      <c r="D279" s="64"/>
      <c r="E279" s="114"/>
      <c r="F279" s="114"/>
      <c r="G279" s="114"/>
      <c r="H279" s="114"/>
      <c r="I279" s="114"/>
      <c r="J279" s="113"/>
      <c r="K279" s="11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/>
      <c r="C280" s="63"/>
      <c r="D280" s="64"/>
      <c r="E280" s="114"/>
      <c r="F280" s="114"/>
      <c r="G280" s="114"/>
      <c r="H280" s="114"/>
      <c r="I280" s="114"/>
      <c r="J280" s="113"/>
      <c r="K280" s="11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/>
      <c r="C281" s="63"/>
      <c r="D281" s="64"/>
      <c r="E281" s="114"/>
      <c r="F281" s="114"/>
      <c r="G281" s="114"/>
      <c r="H281" s="114"/>
      <c r="I281" s="114"/>
      <c r="J281" s="113"/>
      <c r="K281" s="11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/>
      <c r="C282" s="63"/>
      <c r="D282" s="64"/>
      <c r="E282" s="114"/>
      <c r="F282" s="114"/>
      <c r="G282" s="114"/>
      <c r="H282" s="114"/>
      <c r="I282" s="114"/>
      <c r="J282" s="113"/>
      <c r="K282" s="11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71"/>
      <c r="G283" s="114"/>
      <c r="H283" s="114"/>
      <c r="I283" s="114"/>
      <c r="J283" s="114"/>
      <c r="K283" s="6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71"/>
      <c r="G284" s="114"/>
      <c r="H284" s="114"/>
      <c r="I284" s="114"/>
      <c r="J284" s="114"/>
      <c r="K284" s="6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64"/>
      <c r="G285" s="64"/>
      <c r="H285" s="71"/>
      <c r="I285" s="114"/>
      <c r="J285" s="114"/>
      <c r="K285" s="6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64"/>
      <c r="I286" s="114"/>
      <c r="J286" s="114"/>
      <c r="K286" s="6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4"/>
      <c r="I287" s="114"/>
      <c r="J287" s="114"/>
      <c r="K287" s="6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 t="s">
        <v>66</v>
      </c>
      <c r="C288" s="63"/>
      <c r="D288" s="64"/>
      <c r="E288" s="114"/>
      <c r="F288" s="114"/>
      <c r="G288" s="114"/>
      <c r="H288" s="114"/>
      <c r="I288" s="64"/>
      <c r="J288" s="114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 t="s">
        <v>66</v>
      </c>
      <c r="C289" s="63"/>
      <c r="D289" s="64"/>
      <c r="E289" s="114"/>
      <c r="F289" s="114"/>
      <c r="G289" s="114"/>
      <c r="H289" s="114"/>
      <c r="I289" s="64"/>
      <c r="J289" s="114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114"/>
      <c r="F290" s="114"/>
      <c r="G290" s="114"/>
      <c r="H290" s="114"/>
      <c r="I290" s="64"/>
      <c r="J290" s="114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/>
      <c r="C291" s="63"/>
      <c r="D291" s="64"/>
      <c r="E291" s="114"/>
      <c r="F291" s="114"/>
      <c r="G291" s="114"/>
      <c r="H291" s="114"/>
      <c r="I291" s="114"/>
      <c r="J291" s="113"/>
      <c r="K291" s="11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/>
      <c r="C292" s="63"/>
      <c r="D292" s="64"/>
      <c r="E292" s="114"/>
      <c r="F292" s="114"/>
      <c r="G292" s="114"/>
      <c r="H292" s="114"/>
      <c r="I292" s="114"/>
      <c r="J292" s="113"/>
      <c r="K292" s="11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/>
      <c r="C293" s="63"/>
      <c r="D293" s="64"/>
      <c r="E293" s="114"/>
      <c r="F293" s="114"/>
      <c r="G293" s="114"/>
      <c r="H293" s="114"/>
      <c r="I293" s="114"/>
      <c r="J293" s="113"/>
      <c r="K293" s="11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/>
      <c r="C294" s="63"/>
      <c r="D294" s="64"/>
      <c r="E294" s="114"/>
      <c r="F294" s="114"/>
      <c r="G294" s="114"/>
      <c r="H294" s="114"/>
      <c r="I294" s="114"/>
      <c r="J294" s="113"/>
      <c r="K294" s="11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 t="s">
        <v>66</v>
      </c>
      <c r="C295" s="63"/>
      <c r="D295" s="64"/>
      <c r="E295" s="64"/>
      <c r="F295" s="71"/>
      <c r="G295" s="11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ht="22.5" customHeight="1" x14ac:dyDescent="0.55000000000000004">
      <c r="A296" s="5"/>
      <c r="B296" s="52" t="s">
        <v>66</v>
      </c>
      <c r="C296" s="63"/>
      <c r="D296" s="64"/>
      <c r="E296" s="64"/>
      <c r="F296" s="71"/>
      <c r="G296" s="11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</row>
    <row r="297" spans="1:41" ht="22.5" customHeight="1" x14ac:dyDescent="0.55000000000000004">
      <c r="A297" s="5"/>
      <c r="B297" s="52" t="s">
        <v>66</v>
      </c>
      <c r="C297" s="63"/>
      <c r="D297" s="64"/>
      <c r="E297" s="64"/>
      <c r="F297" s="64"/>
      <c r="G297" s="64"/>
      <c r="H297" s="71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</row>
    <row r="298" spans="1:41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64"/>
      <c r="I298" s="114"/>
      <c r="J298" s="114"/>
      <c r="K298" s="64"/>
      <c r="L298" s="101"/>
      <c r="M298" s="8"/>
      <c r="N298" s="87"/>
      <c r="O298" s="10"/>
      <c r="P298" s="10"/>
      <c r="Q298" s="11"/>
      <c r="R298" s="4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</row>
    <row r="299" spans="1:41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4"/>
      <c r="I299" s="114"/>
      <c r="J299" s="114"/>
      <c r="K299" s="6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s="117" customFormat="1" ht="22.5" customHeight="1" x14ac:dyDescent="0.55000000000000004">
      <c r="A300" s="116"/>
      <c r="B300" s="52" t="s">
        <v>66</v>
      </c>
      <c r="C300" s="63"/>
      <c r="D300" s="64"/>
      <c r="E300" s="64"/>
      <c r="F300" s="64"/>
      <c r="G300" s="64"/>
      <c r="H300" s="114"/>
      <c r="I300" s="114"/>
      <c r="J300" s="114"/>
      <c r="K300" s="64"/>
      <c r="L300" s="101"/>
      <c r="M300" s="8"/>
      <c r="N300" s="87"/>
      <c r="O300" s="10"/>
      <c r="P300" s="10"/>
      <c r="Q300" s="11"/>
      <c r="R300" s="43"/>
      <c r="S300" s="13"/>
      <c r="T300" s="13"/>
      <c r="U300" s="13"/>
      <c r="V300" s="13"/>
      <c r="W300" s="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  <c r="AO300" s="3"/>
    </row>
    <row r="301" spans="1:41" s="117" customFormat="1" ht="22.5" customHeight="1" x14ac:dyDescent="0.55000000000000004">
      <c r="A301" s="116"/>
      <c r="B301" s="52" t="s">
        <v>66</v>
      </c>
      <c r="C301" s="63"/>
      <c r="D301" s="64"/>
      <c r="E301" s="64"/>
      <c r="F301" s="64"/>
      <c r="G301" s="64"/>
      <c r="H301" s="114"/>
      <c r="I301" s="114"/>
      <c r="J301" s="114"/>
      <c r="K301" s="64"/>
      <c r="L301" s="101"/>
      <c r="M301" s="8"/>
      <c r="N301" s="87"/>
      <c r="O301" s="10"/>
      <c r="P301" s="10"/>
      <c r="Q301" s="11"/>
      <c r="R301" s="43"/>
      <c r="S301" s="13"/>
      <c r="T301" s="13"/>
      <c r="U301" s="13"/>
      <c r="V301" s="13"/>
      <c r="W301" s="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  <c r="AO301" s="3"/>
    </row>
    <row r="302" spans="1:41" s="117" customFormat="1" ht="22.5" customHeight="1" x14ac:dyDescent="0.55000000000000004">
      <c r="A302" s="116"/>
      <c r="B302" s="52" t="s">
        <v>66</v>
      </c>
      <c r="C302" s="63"/>
      <c r="D302" s="64"/>
      <c r="E302" s="64"/>
      <c r="F302" s="64"/>
      <c r="G302" s="64"/>
      <c r="H302" s="64"/>
      <c r="I302" s="64"/>
      <c r="J302" s="64"/>
      <c r="K302" s="65"/>
      <c r="L302" s="101"/>
      <c r="M302" s="8"/>
      <c r="N302" s="87"/>
      <c r="O302" s="10"/>
      <c r="P302" s="10"/>
      <c r="Q302" s="11"/>
      <c r="R302" s="43"/>
      <c r="S302" s="13"/>
      <c r="T302" s="13"/>
      <c r="U302" s="13"/>
      <c r="V302" s="13"/>
      <c r="W302" s="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  <c r="AO302" s="3"/>
    </row>
    <row r="303" spans="1:41" s="117" customFormat="1" ht="22.5" customHeight="1" x14ac:dyDescent="0.55000000000000004">
      <c r="A303" s="116"/>
      <c r="B303" s="52" t="s">
        <v>66</v>
      </c>
      <c r="C303" s="63"/>
      <c r="D303" s="64"/>
      <c r="E303" s="64"/>
      <c r="F303" s="64"/>
      <c r="G303" s="64"/>
      <c r="H303" s="64"/>
      <c r="I303" s="64"/>
      <c r="J303" s="64"/>
      <c r="K303" s="65"/>
      <c r="L303" s="101"/>
      <c r="M303" s="8"/>
      <c r="N303" s="87"/>
      <c r="O303" s="10"/>
      <c r="P303" s="10"/>
      <c r="Q303" s="11"/>
      <c r="R303" s="43"/>
      <c r="S303" s="13"/>
      <c r="T303" s="13"/>
      <c r="U303" s="13"/>
      <c r="V303" s="13"/>
      <c r="W303" s="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  <c r="AO303" s="3"/>
    </row>
    <row r="304" spans="1:41" ht="22.5" customHeight="1" x14ac:dyDescent="0.55000000000000004">
      <c r="A304" s="5"/>
      <c r="B304" s="52" t="s">
        <v>66</v>
      </c>
      <c r="C304" s="63"/>
      <c r="D304" s="64"/>
      <c r="E304" s="114"/>
      <c r="F304" s="114"/>
      <c r="G304" s="114"/>
      <c r="H304" s="114"/>
      <c r="I304" s="64"/>
      <c r="J304" s="114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 t="s">
        <v>66</v>
      </c>
      <c r="C305" s="63"/>
      <c r="D305" s="64"/>
      <c r="E305" s="114"/>
      <c r="F305" s="114"/>
      <c r="G305" s="114"/>
      <c r="H305" s="114"/>
      <c r="I305" s="64"/>
      <c r="J305" s="114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114"/>
      <c r="F306" s="114"/>
      <c r="G306" s="114"/>
      <c r="H306" s="114"/>
      <c r="I306" s="64"/>
      <c r="J306" s="114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/>
      <c r="C307" s="63"/>
      <c r="D307" s="64"/>
      <c r="E307" s="114"/>
      <c r="F307" s="114"/>
      <c r="G307" s="114"/>
      <c r="H307" s="114"/>
      <c r="I307" s="114"/>
      <c r="J307" s="113"/>
      <c r="K307" s="11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/>
      <c r="C308" s="63"/>
      <c r="D308" s="64"/>
      <c r="E308" s="114"/>
      <c r="F308" s="114"/>
      <c r="G308" s="114"/>
      <c r="H308" s="114"/>
      <c r="I308" s="114"/>
      <c r="J308" s="113"/>
      <c r="K308" s="11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/>
      <c r="C309" s="63"/>
      <c r="D309" s="64"/>
      <c r="E309" s="114"/>
      <c r="F309" s="114"/>
      <c r="G309" s="114"/>
      <c r="H309" s="114"/>
      <c r="I309" s="114"/>
      <c r="J309" s="113"/>
      <c r="K309" s="11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/>
      <c r="C310" s="63"/>
      <c r="D310" s="64"/>
      <c r="E310" s="114"/>
      <c r="F310" s="114"/>
      <c r="G310" s="114"/>
      <c r="H310" s="114"/>
      <c r="I310" s="114"/>
      <c r="J310" s="113"/>
      <c r="K310" s="11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 t="s">
        <v>66</v>
      </c>
      <c r="C311" s="63"/>
      <c r="D311" s="64"/>
      <c r="E311" s="64"/>
      <c r="F311" s="71"/>
      <c r="G311" s="11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ht="22.5" customHeight="1" x14ac:dyDescent="0.55000000000000004">
      <c r="A312" s="5"/>
      <c r="B312" s="52" t="s">
        <v>66</v>
      </c>
      <c r="C312" s="63"/>
      <c r="D312" s="64"/>
      <c r="E312" s="64"/>
      <c r="F312" s="71"/>
      <c r="G312" s="11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</row>
    <row r="313" spans="1:41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71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</row>
    <row r="314" spans="1:41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4"/>
      <c r="I314" s="114"/>
      <c r="J314" s="114"/>
      <c r="K314" s="64"/>
      <c r="L314" s="101"/>
      <c r="M314" s="8"/>
      <c r="N314" s="87"/>
      <c r="O314" s="10"/>
      <c r="P314" s="10"/>
      <c r="Q314" s="11"/>
      <c r="R314" s="4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</row>
    <row r="315" spans="1:41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4"/>
      <c r="I315" s="114"/>
      <c r="J315" s="114"/>
      <c r="K315" s="6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s="117" customFormat="1" ht="22.5" customHeight="1" x14ac:dyDescent="0.55000000000000004">
      <c r="A316" s="116"/>
      <c r="B316" s="52" t="s">
        <v>66</v>
      </c>
      <c r="C316" s="63"/>
      <c r="D316" s="64"/>
      <c r="E316" s="64"/>
      <c r="F316" s="64"/>
      <c r="G316" s="64"/>
      <c r="H316" s="114"/>
      <c r="I316" s="114"/>
      <c r="J316" s="114"/>
      <c r="K316" s="64"/>
      <c r="L316" s="101"/>
      <c r="M316" s="8"/>
      <c r="N316" s="87"/>
      <c r="O316" s="10"/>
      <c r="P316" s="10"/>
      <c r="Q316" s="11"/>
      <c r="R316" s="43"/>
      <c r="S316" s="13"/>
      <c r="T316" s="13"/>
      <c r="U316" s="13"/>
      <c r="V316" s="13"/>
      <c r="W316" s="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  <c r="AO316" s="3"/>
    </row>
    <row r="317" spans="1:41" s="117" customFormat="1" ht="22.5" customHeight="1" x14ac:dyDescent="0.55000000000000004">
      <c r="A317" s="116"/>
      <c r="B317" s="52" t="s">
        <v>66</v>
      </c>
      <c r="C317" s="63"/>
      <c r="D317" s="64"/>
      <c r="E317" s="64"/>
      <c r="F317" s="64"/>
      <c r="G317" s="64"/>
      <c r="H317" s="114"/>
      <c r="I317" s="114"/>
      <c r="J317" s="114"/>
      <c r="K317" s="64"/>
      <c r="L317" s="101"/>
      <c r="M317" s="8"/>
      <c r="N317" s="87"/>
      <c r="O317" s="10"/>
      <c r="P317" s="10"/>
      <c r="Q317" s="11"/>
      <c r="R317" s="43"/>
      <c r="S317" s="13"/>
      <c r="T317" s="13"/>
      <c r="U317" s="13"/>
      <c r="V317" s="13"/>
      <c r="W317" s="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  <c r="AO317" s="3"/>
    </row>
    <row r="318" spans="1:41" s="117" customFormat="1" ht="22.5" customHeight="1" x14ac:dyDescent="0.55000000000000004">
      <c r="A318" s="116"/>
      <c r="B318" s="52" t="s">
        <v>66</v>
      </c>
      <c r="C318" s="63"/>
      <c r="D318" s="64"/>
      <c r="E318" s="64"/>
      <c r="F318" s="64"/>
      <c r="G318" s="64"/>
      <c r="H318" s="64"/>
      <c r="I318" s="64"/>
      <c r="J318" s="64"/>
      <c r="K318" s="65"/>
      <c r="L318" s="101"/>
      <c r="M318" s="8"/>
      <c r="N318" s="87"/>
      <c r="O318" s="10"/>
      <c r="P318" s="10"/>
      <c r="Q318" s="11"/>
      <c r="R318" s="43"/>
      <c r="S318" s="13"/>
      <c r="T318" s="13"/>
      <c r="U318" s="13"/>
      <c r="V318" s="13"/>
      <c r="W318" s="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  <c r="AO318" s="3"/>
    </row>
    <row r="319" spans="1:41" s="117" customFormat="1" ht="22.5" customHeight="1" x14ac:dyDescent="0.55000000000000004">
      <c r="A319" s="116"/>
      <c r="B319" s="52" t="s">
        <v>66</v>
      </c>
      <c r="C319" s="63"/>
      <c r="D319" s="64"/>
      <c r="E319" s="64"/>
      <c r="F319" s="64"/>
      <c r="G319" s="64"/>
      <c r="H319" s="64"/>
      <c r="I319" s="64"/>
      <c r="J319" s="64"/>
      <c r="K319" s="65"/>
      <c r="L319" s="101"/>
      <c r="M319" s="8"/>
      <c r="N319" s="87"/>
      <c r="O319" s="10"/>
      <c r="P319" s="10"/>
      <c r="Q319" s="11"/>
      <c r="R319" s="43"/>
      <c r="S319" s="13"/>
      <c r="T319" s="13"/>
      <c r="U319" s="13"/>
      <c r="V319" s="13"/>
      <c r="W319" s="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  <c r="AO319" s="3"/>
    </row>
    <row r="320" spans="1:41" ht="22.5" customHeight="1" x14ac:dyDescent="0.55000000000000004">
      <c r="A320" s="5"/>
      <c r="B320" s="52" t="s">
        <v>66</v>
      </c>
      <c r="C320" s="63"/>
      <c r="D320" s="64"/>
      <c r="E320" s="114"/>
      <c r="F320" s="114"/>
      <c r="G320" s="114"/>
      <c r="H320" s="114"/>
      <c r="I320" s="64"/>
      <c r="J320" s="114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 t="s">
        <v>66</v>
      </c>
      <c r="C321" s="63"/>
      <c r="D321" s="64"/>
      <c r="E321" s="114"/>
      <c r="F321" s="114"/>
      <c r="G321" s="114"/>
      <c r="H321" s="114"/>
      <c r="I321" s="64"/>
      <c r="J321" s="114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114"/>
      <c r="F322" s="114"/>
      <c r="G322" s="114"/>
      <c r="H322" s="114"/>
      <c r="I322" s="64"/>
      <c r="J322" s="114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/>
      <c r="C323" s="63"/>
      <c r="D323" s="64"/>
      <c r="E323" s="114"/>
      <c r="F323" s="114"/>
      <c r="G323" s="114"/>
      <c r="H323" s="114"/>
      <c r="I323" s="114"/>
      <c r="J323" s="113"/>
      <c r="K323" s="11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/>
      <c r="C324" s="63"/>
      <c r="D324" s="64"/>
      <c r="E324" s="114"/>
      <c r="F324" s="114"/>
      <c r="G324" s="114"/>
      <c r="H324" s="114"/>
      <c r="I324" s="114"/>
      <c r="J324" s="113"/>
      <c r="K324" s="11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/>
      <c r="C325" s="63"/>
      <c r="D325" s="64"/>
      <c r="E325" s="114"/>
      <c r="F325" s="114"/>
      <c r="G325" s="114"/>
      <c r="H325" s="114"/>
      <c r="I325" s="114"/>
      <c r="J325" s="113"/>
      <c r="K325" s="11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/>
      <c r="C326" s="63"/>
      <c r="D326" s="64"/>
      <c r="E326" s="114"/>
      <c r="F326" s="114"/>
      <c r="G326" s="114"/>
      <c r="H326" s="114"/>
      <c r="I326" s="114"/>
      <c r="J326" s="113"/>
      <c r="K326" s="11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71"/>
      <c r="G327" s="114"/>
      <c r="H327" s="11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71"/>
      <c r="G328" s="113"/>
      <c r="H328" s="11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64"/>
      <c r="J329" s="6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4"/>
      <c r="I333" s="114"/>
      <c r="J333" s="114"/>
      <c r="K333" s="6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71"/>
      <c r="I334" s="114"/>
      <c r="J334" s="114"/>
      <c r="K334" s="6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4"/>
      <c r="I335" s="114"/>
      <c r="J335" s="114"/>
      <c r="K335" s="6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4"/>
      <c r="I336" s="114"/>
      <c r="J336" s="114"/>
      <c r="K336" s="64"/>
      <c r="L336" s="101"/>
      <c r="M336" s="8"/>
      <c r="N336" s="87"/>
      <c r="O336" s="10"/>
      <c r="P336" s="10"/>
      <c r="Q336" s="11"/>
      <c r="R336" s="43"/>
      <c r="X336" s="92"/>
      <c r="Y336" s="92"/>
      <c r="Z336" s="92"/>
      <c r="AA336" s="92"/>
      <c r="AB336" s="92"/>
      <c r="AC336" s="93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spans="1:40" ht="22.5" customHeight="1" x14ac:dyDescent="0.55000000000000004">
      <c r="A337" s="5"/>
      <c r="B337" s="52" t="s">
        <v>66</v>
      </c>
      <c r="C337" s="63"/>
      <c r="D337" s="64"/>
      <c r="E337" s="114"/>
      <c r="F337" s="114"/>
      <c r="G337" s="114"/>
      <c r="H337" s="114"/>
      <c r="I337" s="64"/>
      <c r="J337" s="114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 t="s">
        <v>66</v>
      </c>
      <c r="C338" s="63"/>
      <c r="D338" s="64"/>
      <c r="E338" s="114"/>
      <c r="F338" s="114"/>
      <c r="G338" s="114"/>
      <c r="H338" s="114"/>
      <c r="I338" s="64"/>
      <c r="J338" s="114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114"/>
      <c r="F339" s="114"/>
      <c r="G339" s="114"/>
      <c r="H339" s="114"/>
      <c r="I339" s="64"/>
      <c r="J339" s="114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/>
      <c r="C340" s="63"/>
      <c r="D340" s="64"/>
      <c r="E340" s="114"/>
      <c r="F340" s="114"/>
      <c r="G340" s="114"/>
      <c r="H340" s="114"/>
      <c r="I340" s="114"/>
      <c r="J340" s="113"/>
      <c r="K340" s="11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/>
      <c r="C341" s="63"/>
      <c r="D341" s="64"/>
      <c r="E341" s="114"/>
      <c r="F341" s="114"/>
      <c r="G341" s="114"/>
      <c r="H341" s="114"/>
      <c r="I341" s="114"/>
      <c r="J341" s="113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/>
      <c r="C342" s="63"/>
      <c r="D342" s="64"/>
      <c r="E342" s="114"/>
      <c r="F342" s="114"/>
      <c r="G342" s="114"/>
      <c r="H342" s="114"/>
      <c r="I342" s="114"/>
      <c r="J342" s="113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/>
      <c r="C343" s="63"/>
      <c r="D343" s="64"/>
      <c r="E343" s="114"/>
      <c r="F343" s="114"/>
      <c r="G343" s="114"/>
      <c r="H343" s="114"/>
      <c r="I343" s="114"/>
      <c r="J343" s="113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114"/>
      <c r="H344" s="64"/>
      <c r="I344" s="114"/>
      <c r="J344" s="114"/>
      <c r="K344" s="6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4"/>
      <c r="G345" s="114"/>
      <c r="H345" s="64"/>
      <c r="I345" s="64"/>
      <c r="J345" s="64"/>
      <c r="K345" s="64"/>
      <c r="L345" s="101"/>
      <c r="M345" s="8"/>
      <c r="N345" s="87"/>
      <c r="O345" s="10"/>
      <c r="P345" s="10"/>
      <c r="Q345" s="11"/>
      <c r="R345" s="43"/>
      <c r="X345" s="92"/>
      <c r="Y345" s="92"/>
      <c r="Z345" s="92"/>
      <c r="AA345" s="92"/>
      <c r="AB345" s="92"/>
      <c r="AC345" s="93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spans="1:40" ht="22.5" customHeight="1" x14ac:dyDescent="0.55000000000000004">
      <c r="A346" s="5"/>
      <c r="B346" s="52" t="s">
        <v>66</v>
      </c>
      <c r="C346" s="63"/>
      <c r="D346" s="64"/>
      <c r="E346" s="114"/>
      <c r="F346" s="114"/>
      <c r="G346" s="114"/>
      <c r="H346" s="114"/>
      <c r="I346" s="64"/>
      <c r="J346" s="114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 t="s">
        <v>66</v>
      </c>
      <c r="C347" s="63"/>
      <c r="D347" s="64"/>
      <c r="E347" s="114"/>
      <c r="F347" s="114"/>
      <c r="G347" s="114"/>
      <c r="H347" s="114"/>
      <c r="I347" s="64"/>
      <c r="J347" s="114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114"/>
      <c r="F348" s="114"/>
      <c r="G348" s="114"/>
      <c r="H348" s="114"/>
      <c r="I348" s="64"/>
      <c r="J348" s="114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/>
      <c r="C349" s="63"/>
      <c r="D349" s="64"/>
      <c r="E349" s="114"/>
      <c r="F349" s="114"/>
      <c r="G349" s="114"/>
      <c r="H349" s="114"/>
      <c r="I349" s="114"/>
      <c r="J349" s="113"/>
      <c r="K349" s="114"/>
      <c r="L349" s="101"/>
      <c r="M349" s="8"/>
      <c r="N349" s="87"/>
      <c r="O349" s="10"/>
      <c r="P349" s="10"/>
      <c r="Q349" s="11"/>
      <c r="R349" s="43"/>
      <c r="X349" s="50"/>
      <c r="Y349" s="50"/>
      <c r="Z349" s="50"/>
      <c r="AA349" s="50"/>
      <c r="AB349" s="50"/>
      <c r="AC349" s="118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  <c r="AN349" s="119"/>
    </row>
    <row r="350" spans="1:40" ht="22.5" customHeight="1" x14ac:dyDescent="0.55000000000000004">
      <c r="A350" s="5"/>
      <c r="B350" s="52"/>
      <c r="C350" s="63"/>
      <c r="D350" s="64"/>
      <c r="E350" s="114"/>
      <c r="F350" s="114"/>
      <c r="G350" s="114"/>
      <c r="H350" s="114"/>
      <c r="I350" s="114"/>
      <c r="J350" s="113"/>
      <c r="K350" s="114"/>
      <c r="L350" s="101"/>
      <c r="M350" s="8"/>
      <c r="N350" s="87"/>
      <c r="O350" s="10"/>
      <c r="P350" s="10"/>
      <c r="Q350" s="11"/>
      <c r="R350" s="43"/>
      <c r="X350" s="50"/>
      <c r="Y350" s="50"/>
      <c r="Z350" s="50"/>
      <c r="AA350" s="50"/>
      <c r="AB350" s="50"/>
      <c r="AC350" s="118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  <c r="AN350" s="119"/>
    </row>
    <row r="351" spans="1:40" ht="22.5" customHeight="1" x14ac:dyDescent="0.55000000000000004">
      <c r="A351" s="5"/>
      <c r="B351" s="52"/>
      <c r="C351" s="63"/>
      <c r="D351" s="64"/>
      <c r="E351" s="114"/>
      <c r="F351" s="114"/>
      <c r="G351" s="114"/>
      <c r="H351" s="114"/>
      <c r="I351" s="114"/>
      <c r="J351" s="113"/>
      <c r="K351" s="114"/>
      <c r="L351" s="101"/>
      <c r="M351" s="8"/>
      <c r="N351" s="87"/>
      <c r="O351" s="10"/>
      <c r="P351" s="10"/>
      <c r="Q351" s="11"/>
      <c r="R351" s="43"/>
      <c r="X351" s="50"/>
      <c r="Y351" s="50"/>
      <c r="Z351" s="50"/>
      <c r="AA351" s="50"/>
      <c r="AB351" s="50"/>
      <c r="AC351" s="118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  <c r="AN351" s="119"/>
    </row>
    <row r="352" spans="1:40" ht="22.5" customHeight="1" x14ac:dyDescent="0.55000000000000004">
      <c r="A352" s="5"/>
      <c r="B352" s="52"/>
      <c r="C352" s="63"/>
      <c r="D352" s="64"/>
      <c r="E352" s="114"/>
      <c r="F352" s="114"/>
      <c r="G352" s="114"/>
      <c r="H352" s="114"/>
      <c r="I352" s="114"/>
      <c r="J352" s="113"/>
      <c r="K352" s="114"/>
      <c r="L352" s="101"/>
      <c r="M352" s="8"/>
      <c r="N352" s="87"/>
      <c r="O352" s="10"/>
      <c r="P352" s="10"/>
      <c r="Q352" s="11"/>
      <c r="R352" s="43"/>
      <c r="X352" s="50"/>
      <c r="Y352" s="50"/>
      <c r="Z352" s="50"/>
      <c r="AA352" s="50"/>
      <c r="AB352" s="50"/>
      <c r="AC352" s="118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  <c r="AN352" s="119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114"/>
      <c r="H353" s="114"/>
      <c r="I353" s="114"/>
      <c r="J353" s="64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4"/>
      <c r="G354" s="64"/>
      <c r="H354" s="64"/>
      <c r="I354" s="64"/>
      <c r="J354" s="64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4"/>
      <c r="G355" s="114"/>
      <c r="H355" s="114"/>
      <c r="I355" s="114"/>
      <c r="J355" s="64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4"/>
      <c r="G356" s="114"/>
      <c r="H356" s="114"/>
      <c r="I356" s="114"/>
      <c r="J356" s="114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4"/>
      <c r="G357" s="114"/>
      <c r="H357" s="64"/>
      <c r="I357" s="64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114"/>
      <c r="F358" s="64"/>
      <c r="G358" s="114"/>
      <c r="H358" s="64"/>
      <c r="I358" s="64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114"/>
      <c r="F359" s="64"/>
      <c r="G359" s="114"/>
      <c r="H359" s="64"/>
      <c r="I359" s="64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64"/>
      <c r="G360" s="114"/>
      <c r="H360" s="64"/>
      <c r="I360" s="64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64"/>
      <c r="G361" s="114"/>
      <c r="H361" s="64"/>
      <c r="I361" s="64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64"/>
      <c r="G362" s="64"/>
      <c r="H362" s="66"/>
      <c r="I362" s="66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6"/>
      <c r="I363" s="66"/>
      <c r="J363" s="66"/>
      <c r="K363" s="64"/>
      <c r="L363" s="101"/>
      <c r="M363" s="8"/>
      <c r="N363" s="87"/>
      <c r="O363" s="10"/>
      <c r="P363" s="10"/>
      <c r="Q363" s="11"/>
      <c r="R363" s="43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4"/>
      <c r="G364" s="6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43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114"/>
      <c r="F365" s="114"/>
      <c r="G365" s="11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43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43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64"/>
      <c r="F367" s="64"/>
      <c r="G367" s="6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114"/>
      <c r="G369" s="114"/>
      <c r="H369" s="64"/>
      <c r="I369" s="66"/>
      <c r="J369" s="66"/>
      <c r="K369" s="64"/>
      <c r="L369" s="101"/>
      <c r="M369" s="8"/>
      <c r="N369" s="87"/>
      <c r="O369" s="10"/>
      <c r="P369" s="10"/>
      <c r="Q369" s="11"/>
      <c r="R369" s="12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64"/>
      <c r="F370" s="64"/>
      <c r="G370" s="64"/>
      <c r="H370" s="64"/>
      <c r="I370" s="66"/>
      <c r="J370" s="66"/>
      <c r="K370" s="64"/>
      <c r="L370" s="101"/>
      <c r="M370" s="8"/>
      <c r="N370" s="87"/>
      <c r="O370" s="10"/>
      <c r="P370" s="10"/>
      <c r="Q370" s="11"/>
      <c r="R370" s="12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114"/>
      <c r="F373" s="64"/>
      <c r="G373" s="114"/>
      <c r="H373" s="64"/>
      <c r="I373" s="64"/>
      <c r="J373" s="66"/>
      <c r="K373" s="64"/>
      <c r="L373" s="101"/>
      <c r="M373" s="8"/>
      <c r="N373" s="87"/>
      <c r="O373" s="10"/>
      <c r="P373" s="10"/>
      <c r="Q373" s="11"/>
      <c r="R373" s="43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64"/>
      <c r="G374" s="114"/>
      <c r="H374" s="64"/>
      <c r="I374" s="64"/>
      <c r="J374" s="66"/>
      <c r="K374" s="64"/>
      <c r="L374" s="101"/>
      <c r="M374" s="8"/>
      <c r="N374" s="87"/>
      <c r="O374" s="10"/>
      <c r="P374" s="10"/>
      <c r="Q374" s="11"/>
      <c r="R374" s="43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64"/>
      <c r="G375" s="114"/>
      <c r="H375" s="64"/>
      <c r="I375" s="64"/>
      <c r="J375" s="66"/>
      <c r="K375" s="64"/>
      <c r="L375" s="101"/>
      <c r="M375" s="8"/>
      <c r="N375" s="87"/>
      <c r="O375" s="10"/>
      <c r="P375" s="10"/>
      <c r="Q375" s="11"/>
      <c r="R375" s="43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6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64"/>
      <c r="F378" s="64"/>
      <c r="G378" s="6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11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115"/>
      <c r="E381" s="64"/>
      <c r="F381" s="64"/>
      <c r="G381" s="6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114"/>
      <c r="G383" s="114"/>
      <c r="H383" s="64"/>
      <c r="I383" s="66"/>
      <c r="J383" s="66"/>
      <c r="K383" s="64"/>
      <c r="L383" s="101"/>
      <c r="M383" s="8"/>
      <c r="N383" s="87"/>
      <c r="O383" s="10"/>
      <c r="P383" s="10"/>
      <c r="Q383" s="11"/>
      <c r="R383" s="12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64"/>
      <c r="F384" s="64"/>
      <c r="G384" s="64"/>
      <c r="H384" s="64"/>
      <c r="I384" s="66"/>
      <c r="J384" s="66"/>
      <c r="K384" s="64"/>
      <c r="L384" s="101"/>
      <c r="M384" s="8"/>
      <c r="N384" s="87"/>
      <c r="O384" s="10"/>
      <c r="P384" s="10"/>
      <c r="Q384" s="11"/>
      <c r="R384" s="12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114"/>
      <c r="F387" s="64"/>
      <c r="G387" s="114"/>
      <c r="H387" s="64"/>
      <c r="I387" s="64"/>
      <c r="J387" s="66"/>
      <c r="K387" s="64"/>
      <c r="L387" s="101"/>
      <c r="M387" s="8"/>
      <c r="N387" s="87"/>
      <c r="O387" s="10"/>
      <c r="P387" s="10"/>
      <c r="Q387" s="91"/>
      <c r="R387" s="43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64"/>
      <c r="G388" s="114"/>
      <c r="H388" s="64"/>
      <c r="I388" s="64"/>
      <c r="J388" s="66"/>
      <c r="K388" s="64"/>
      <c r="L388" s="101"/>
      <c r="M388" s="8"/>
      <c r="N388" s="87"/>
      <c r="O388" s="10"/>
      <c r="P388" s="10"/>
      <c r="Q388" s="91"/>
      <c r="R388" s="43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64"/>
      <c r="G389" s="114"/>
      <c r="H389" s="64"/>
      <c r="I389" s="64"/>
      <c r="J389" s="66"/>
      <c r="K389" s="64"/>
      <c r="L389" s="101"/>
      <c r="M389" s="8"/>
      <c r="N389" s="87"/>
      <c r="O389" s="10"/>
      <c r="P389" s="10"/>
      <c r="Q389" s="91"/>
      <c r="R389" s="43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64"/>
      <c r="F392" s="64"/>
      <c r="G392" s="6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11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64"/>
      <c r="F395" s="64"/>
      <c r="G395" s="6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12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114"/>
      <c r="G397" s="114"/>
      <c r="H397" s="64"/>
      <c r="I397" s="66"/>
      <c r="J397" s="66"/>
      <c r="K397" s="64"/>
      <c r="L397" s="101"/>
      <c r="M397" s="8"/>
      <c r="N397" s="87"/>
      <c r="O397" s="10"/>
      <c r="P397" s="10"/>
      <c r="Q397" s="11"/>
      <c r="R397" s="12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64"/>
      <c r="F398" s="64"/>
      <c r="G398" s="64"/>
      <c r="H398" s="64"/>
      <c r="I398" s="66"/>
      <c r="J398" s="66"/>
      <c r="K398" s="64"/>
      <c r="L398" s="101"/>
      <c r="M398" s="8"/>
      <c r="N398" s="87"/>
      <c r="O398" s="10"/>
      <c r="P398" s="10"/>
      <c r="Q398" s="11"/>
      <c r="R398" s="12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114"/>
      <c r="G399" s="114"/>
      <c r="H399" s="64"/>
      <c r="I399" s="66"/>
      <c r="J399" s="66"/>
      <c r="K399" s="64"/>
      <c r="L399" s="101"/>
      <c r="M399" s="8"/>
      <c r="N399" s="87"/>
      <c r="O399" s="10"/>
      <c r="P399" s="10"/>
      <c r="Q399" s="11"/>
      <c r="R399" s="12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114"/>
      <c r="F400" s="114"/>
      <c r="G400" s="114"/>
      <c r="H400" s="64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114"/>
      <c r="F401" s="64"/>
      <c r="G401" s="114"/>
      <c r="H401" s="64"/>
      <c r="I401" s="64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114"/>
      <c r="F402" s="64"/>
      <c r="G402" s="114"/>
      <c r="H402" s="64"/>
      <c r="I402" s="64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114"/>
      <c r="F403" s="64"/>
      <c r="G403" s="114"/>
      <c r="H403" s="64"/>
      <c r="I403" s="64"/>
      <c r="J403" s="66"/>
      <c r="K403" s="64"/>
      <c r="L403" s="101"/>
      <c r="M403" s="8"/>
      <c r="N403" s="87"/>
      <c r="O403" s="10"/>
      <c r="P403" s="10"/>
      <c r="Q403" s="11"/>
      <c r="R403" s="43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43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43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43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4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4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4"/>
      <c r="L417" s="101"/>
      <c r="M417" s="8"/>
      <c r="N417" s="87"/>
      <c r="O417" s="10"/>
      <c r="P417" s="10"/>
      <c r="Q417" s="11"/>
      <c r="R417" s="43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4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43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7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115"/>
      <c r="E436" s="64"/>
      <c r="F436" s="64"/>
      <c r="G436" s="64"/>
      <c r="H436" s="66"/>
      <c r="I436" s="66"/>
      <c r="J436" s="66"/>
      <c r="K436" s="66"/>
      <c r="L436" s="101"/>
      <c r="M436" s="8"/>
      <c r="N436" s="87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7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7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86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86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86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9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86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9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/>
      <c r="N456" s="86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/>
      <c r="N457" s="86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/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/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9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9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9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86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86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86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86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 t="s">
        <v>66</v>
      </c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 t="s">
        <v>66</v>
      </c>
      <c r="N473" s="9"/>
      <c r="O473" s="10"/>
      <c r="P473" s="10"/>
      <c r="Q473" s="11"/>
      <c r="R473" s="12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 t="s">
        <v>66</v>
      </c>
      <c r="N474" s="9"/>
      <c r="O474" s="10"/>
      <c r="P474" s="10"/>
      <c r="Q474" s="11"/>
      <c r="R474" s="12"/>
      <c r="X474" s="92"/>
      <c r="Y474" s="92"/>
      <c r="Z474" s="92"/>
      <c r="AA474" s="92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6"/>
      <c r="I475" s="66"/>
      <c r="J475" s="66"/>
      <c r="K475" s="66"/>
      <c r="L475" s="101"/>
      <c r="M475" s="8" t="s">
        <v>66</v>
      </c>
      <c r="N475" s="9"/>
      <c r="O475" s="10"/>
      <c r="P475" s="10"/>
      <c r="Q475" s="11"/>
      <c r="R475" s="12"/>
      <c r="X475" s="92"/>
      <c r="Y475" s="92"/>
      <c r="Z475" s="92"/>
      <c r="AA475" s="92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4"/>
      <c r="G476" s="64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12"/>
      <c r="X476" s="92"/>
      <c r="Y476" s="92"/>
      <c r="Z476" s="92"/>
      <c r="AA476" s="92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4"/>
      <c r="G477" s="64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X477" s="92"/>
      <c r="Y477" s="92"/>
      <c r="Z477" s="92"/>
      <c r="AA477" s="92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4"/>
      <c r="G478" s="64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4"/>
      <c r="G479" s="64"/>
      <c r="H479" s="65"/>
      <c r="I479" s="66"/>
      <c r="J479" s="66"/>
      <c r="K479" s="66"/>
      <c r="L479" s="101"/>
      <c r="M479" s="8"/>
      <c r="N479" s="16"/>
      <c r="O479" s="10"/>
      <c r="P479" s="10"/>
      <c r="Q479" s="11"/>
      <c r="R479" s="43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6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43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43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9"/>
      <c r="O482" s="10"/>
      <c r="P482" s="10"/>
      <c r="Q482" s="11"/>
      <c r="R482" s="43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9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9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9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6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6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6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6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87"/>
      <c r="O491" s="10"/>
      <c r="P491" s="10"/>
      <c r="Q491" s="11"/>
      <c r="R491" s="12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87"/>
      <c r="O492" s="10"/>
      <c r="P492" s="10"/>
      <c r="Q492" s="11"/>
      <c r="R492" s="12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87"/>
      <c r="O493" s="10"/>
      <c r="P493" s="10"/>
      <c r="Q493" s="11"/>
      <c r="R493" s="12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87"/>
      <c r="O494" s="10"/>
      <c r="P494" s="10"/>
      <c r="Q494" s="11"/>
      <c r="R494" s="12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4"/>
      <c r="E496" s="64"/>
      <c r="F496" s="64"/>
      <c r="G496" s="64"/>
      <c r="H496" s="65"/>
      <c r="I496" s="66"/>
      <c r="J496" s="66"/>
      <c r="K496" s="66"/>
      <c r="L496" s="101"/>
      <c r="M496" s="8"/>
      <c r="N496" s="9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63"/>
      <c r="D497" s="64"/>
      <c r="E497" s="64"/>
      <c r="F497" s="65"/>
      <c r="G497" s="66"/>
      <c r="H497" s="66"/>
      <c r="I497" s="66"/>
      <c r="J497" s="66"/>
      <c r="K497" s="66"/>
      <c r="L497" s="101"/>
      <c r="M497" s="8"/>
      <c r="N497" s="9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63"/>
      <c r="D498" s="64"/>
      <c r="E498" s="64"/>
      <c r="F498" s="65"/>
      <c r="G498" s="66"/>
      <c r="H498" s="66"/>
      <c r="I498" s="66"/>
      <c r="J498" s="66"/>
      <c r="K498" s="66"/>
      <c r="L498" s="101"/>
      <c r="M498" s="8"/>
      <c r="N498" s="9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63"/>
      <c r="D499" s="64"/>
      <c r="E499" s="64"/>
      <c r="F499" s="65"/>
      <c r="G499" s="66"/>
      <c r="H499" s="66"/>
      <c r="I499" s="66"/>
      <c r="J499" s="66"/>
      <c r="K499" s="66"/>
      <c r="L499" s="101"/>
      <c r="M499" s="8"/>
      <c r="N499" s="9"/>
      <c r="O499" s="10"/>
      <c r="P499" s="10"/>
      <c r="Q499" s="1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63"/>
      <c r="D500" s="66"/>
      <c r="E500" s="64"/>
      <c r="F500" s="66"/>
      <c r="G500" s="70"/>
      <c r="H500" s="66"/>
      <c r="I500" s="66"/>
      <c r="J500" s="66"/>
      <c r="K500" s="66"/>
      <c r="L500" s="101"/>
      <c r="M500" s="8"/>
      <c r="N500" s="86"/>
      <c r="O500" s="10"/>
      <c r="P500" s="10"/>
      <c r="Q500" s="1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102"/>
      <c r="D501" s="103"/>
      <c r="E501" s="103"/>
      <c r="F501" s="103"/>
      <c r="G501" s="104"/>
      <c r="H501" s="103"/>
      <c r="I501" s="103"/>
      <c r="J501" s="103"/>
      <c r="K501" s="103"/>
      <c r="L501" s="105"/>
      <c r="M501" s="8"/>
      <c r="N501" s="86"/>
      <c r="O501" s="10"/>
      <c r="P501" s="10"/>
      <c r="Q501" s="11"/>
      <c r="R501" s="12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89"/>
      <c r="F502" s="89"/>
      <c r="H502" s="29"/>
      <c r="I502" s="89"/>
      <c r="J502" s="89"/>
      <c r="K502" s="89"/>
      <c r="L502" s="22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89"/>
      <c r="H506" s="89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60"/>
      <c r="E507" s="60"/>
      <c r="F507" s="29"/>
      <c r="G507" s="89"/>
      <c r="H507" s="89"/>
      <c r="I507" s="89"/>
      <c r="J507" s="89"/>
      <c r="K507" s="89"/>
      <c r="L507" s="22"/>
      <c r="M507" s="8"/>
      <c r="N507" s="9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x14ac:dyDescent="0.55000000000000004">
      <c r="A508" s="5"/>
      <c r="B508" s="52" t="s">
        <v>66</v>
      </c>
      <c r="C508" s="88"/>
      <c r="D508" s="60"/>
      <c r="E508" s="60"/>
      <c r="F508" s="29"/>
      <c r="G508" s="89"/>
      <c r="H508" s="89"/>
      <c r="I508" s="89"/>
      <c r="J508" s="89"/>
      <c r="K508" s="89"/>
      <c r="L508" s="22"/>
      <c r="M508" s="8"/>
      <c r="N508" s="9"/>
      <c r="O508" s="10"/>
      <c r="P508" s="10"/>
      <c r="Q508" s="91"/>
      <c r="R508" s="43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9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9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89"/>
      <c r="E511" s="60"/>
      <c r="F511" s="60"/>
      <c r="G511" s="60"/>
      <c r="H511" s="90"/>
      <c r="I511" s="89"/>
      <c r="J511" s="89"/>
      <c r="K511" s="89"/>
      <c r="L511" s="22"/>
      <c r="M511" s="8"/>
      <c r="N511" s="86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89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12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60"/>
      <c r="E513" s="89"/>
      <c r="F513" s="89"/>
      <c r="G513" s="60"/>
      <c r="H513" s="90"/>
      <c r="I513" s="89"/>
      <c r="J513" s="89"/>
      <c r="K513" s="89"/>
      <c r="L513" s="22"/>
      <c r="M513" s="8"/>
      <c r="N513" s="9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60"/>
      <c r="F514" s="29"/>
      <c r="G514" s="89"/>
      <c r="H514" s="89"/>
      <c r="I514" s="89"/>
      <c r="J514" s="89"/>
      <c r="K514" s="89"/>
      <c r="L514" s="22"/>
      <c r="M514" s="8"/>
      <c r="N514" s="9"/>
      <c r="O514" s="10"/>
      <c r="P514" s="10"/>
      <c r="Q514" s="11"/>
      <c r="R514" s="43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92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89"/>
      <c r="E517" s="60"/>
      <c r="F517" s="60"/>
      <c r="G517" s="60"/>
      <c r="H517" s="90"/>
      <c r="I517" s="89"/>
      <c r="J517" s="89"/>
      <c r="K517" s="89"/>
      <c r="L517" s="22"/>
      <c r="M517" s="8"/>
      <c r="N517" s="86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89"/>
      <c r="F518" s="60"/>
      <c r="G518" s="60"/>
      <c r="H518" s="90"/>
      <c r="I518" s="89"/>
      <c r="J518" s="89"/>
      <c r="K518" s="89"/>
      <c r="L518" s="22"/>
      <c r="M518" s="8"/>
      <c r="N518" s="86"/>
      <c r="O518" s="10"/>
      <c r="P518" s="10"/>
      <c r="Q518" s="11"/>
      <c r="R518" s="12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89"/>
      <c r="G519" s="60"/>
      <c r="H519" s="90"/>
      <c r="I519" s="89"/>
      <c r="J519" s="89"/>
      <c r="K519" s="89"/>
      <c r="L519" s="22"/>
      <c r="M519" s="8"/>
      <c r="N519" s="9"/>
      <c r="O519" s="10"/>
      <c r="P519" s="10"/>
      <c r="Q519" s="11"/>
      <c r="R519" s="12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60"/>
      <c r="F520" s="29"/>
      <c r="G520" s="89"/>
      <c r="H520" s="89"/>
      <c r="I520" s="89"/>
      <c r="J520" s="89"/>
      <c r="K520" s="89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60"/>
      <c r="F521" s="29"/>
      <c r="G521" s="89"/>
      <c r="H521" s="89"/>
      <c r="I521" s="89"/>
      <c r="J521" s="89"/>
      <c r="K521" s="89"/>
      <c r="L521" s="22"/>
      <c r="M521" s="8"/>
      <c r="N521" s="9"/>
      <c r="O521" s="10"/>
      <c r="P521" s="10"/>
      <c r="Q521" s="11"/>
      <c r="R521" s="43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2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89"/>
      <c r="E523" s="60"/>
      <c r="F523" s="60"/>
      <c r="G523" s="89"/>
      <c r="H523" s="29"/>
      <c r="I523" s="89"/>
      <c r="J523" s="89"/>
      <c r="K523" s="89"/>
      <c r="L523" s="22"/>
      <c r="M523" s="8"/>
      <c r="N523" s="86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89"/>
      <c r="F524" s="60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89"/>
      <c r="F525" s="89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89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89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60"/>
      <c r="H528" s="29"/>
      <c r="I528" s="89"/>
      <c r="J528" s="89"/>
      <c r="K528" s="89"/>
      <c r="L528" s="22"/>
      <c r="M528" s="8"/>
      <c r="N528" s="9"/>
      <c r="O528" s="10"/>
      <c r="P528" s="10"/>
      <c r="Q528" s="11"/>
      <c r="R528" s="12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89"/>
      <c r="G529" s="89"/>
      <c r="H529" s="29"/>
      <c r="I529" s="89"/>
      <c r="J529" s="89"/>
      <c r="K529" s="89"/>
      <c r="L529" s="22"/>
      <c r="M529" s="8"/>
      <c r="N529" s="9"/>
      <c r="O529" s="10"/>
      <c r="P529" s="10"/>
      <c r="Q529" s="1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89"/>
      <c r="G530" s="60"/>
      <c r="H530" s="29"/>
      <c r="I530" s="89"/>
      <c r="J530" s="89"/>
      <c r="K530" s="89"/>
      <c r="L530" s="22"/>
      <c r="M530" s="8"/>
      <c r="N530" s="9"/>
      <c r="O530" s="10"/>
      <c r="P530" s="10"/>
      <c r="Q530" s="11"/>
      <c r="R530" s="12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89"/>
      <c r="G531" s="89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12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89"/>
      <c r="G532" s="60"/>
      <c r="H532" s="8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29"/>
      <c r="G533" s="89"/>
      <c r="H533" s="89"/>
      <c r="I533" s="89"/>
      <c r="J533" s="89"/>
      <c r="K533" s="89"/>
      <c r="L533" s="22"/>
      <c r="M533" s="8"/>
      <c r="N533" s="9"/>
      <c r="O533" s="10"/>
      <c r="P533" s="10"/>
      <c r="Q533" s="9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29"/>
      <c r="G534" s="89"/>
      <c r="H534" s="89"/>
      <c r="I534" s="89"/>
      <c r="J534" s="89"/>
      <c r="K534" s="89"/>
      <c r="L534" s="22"/>
      <c r="M534" s="8"/>
      <c r="N534" s="9"/>
      <c r="O534" s="10"/>
      <c r="P534" s="10"/>
      <c r="Q534" s="9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29"/>
      <c r="G535" s="89"/>
      <c r="H535" s="89"/>
      <c r="I535" s="89"/>
      <c r="J535" s="89"/>
      <c r="K535" s="89"/>
      <c r="L535" s="22"/>
      <c r="M535" s="8"/>
      <c r="N535" s="9"/>
      <c r="O535" s="10"/>
      <c r="P535" s="10"/>
      <c r="Q535" s="9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E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9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F543" s="60"/>
      <c r="G543" s="60"/>
      <c r="H543" s="29"/>
      <c r="I543" s="89"/>
      <c r="J543" s="89"/>
      <c r="K543" s="89"/>
      <c r="L543" s="22"/>
      <c r="M543" s="8"/>
      <c r="N543" s="9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7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7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83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87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17"/>
      <c r="O555" s="10"/>
      <c r="P555" s="10"/>
      <c r="Q555" s="11"/>
      <c r="R555" s="43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G556" s="60"/>
      <c r="H556" s="90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ht="22.5" customHeight="1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9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ht="22.5" customHeight="1" x14ac:dyDescent="0.55000000000000004">
      <c r="A558" s="5"/>
      <c r="B558" s="52" t="s">
        <v>66</v>
      </c>
      <c r="C558" s="88"/>
      <c r="D558" s="60"/>
      <c r="E558" s="60"/>
      <c r="F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87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x14ac:dyDescent="0.55000000000000004">
      <c r="A561" s="5"/>
      <c r="B561" s="52" t="s">
        <v>66</v>
      </c>
      <c r="C561" s="88"/>
      <c r="D561" s="60"/>
      <c r="E561" s="60"/>
      <c r="F561" s="60"/>
      <c r="G561" s="29"/>
      <c r="H561" s="90"/>
      <c r="I561" s="89"/>
      <c r="J561" s="89"/>
      <c r="K561" s="89"/>
      <c r="L561" s="22"/>
      <c r="M561" s="8"/>
      <c r="N561" s="87"/>
      <c r="O561" s="10"/>
      <c r="P561" s="10"/>
      <c r="Q561" s="11"/>
      <c r="R561" s="43"/>
      <c r="S561" s="3"/>
      <c r="T561" s="3"/>
      <c r="U561" s="3"/>
      <c r="V561" s="3"/>
      <c r="X561" s="92"/>
      <c r="Y561" s="92"/>
      <c r="Z561" s="92"/>
      <c r="AA561" s="94"/>
      <c r="AB561" s="92"/>
      <c r="AC561" s="93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100"/>
      <c r="O562" s="10"/>
      <c r="P562" s="10"/>
      <c r="Q562" s="11"/>
      <c r="R562" s="43"/>
      <c r="S562" s="3"/>
      <c r="T562" s="3"/>
      <c r="U562" s="3"/>
      <c r="V562" s="3"/>
      <c r="X562" s="92"/>
      <c r="Y562" s="92"/>
      <c r="Z562" s="92"/>
      <c r="AA562" s="94"/>
      <c r="AB562" s="92"/>
      <c r="AC562" s="93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S563" s="3"/>
      <c r="T563" s="3"/>
      <c r="U563" s="3"/>
      <c r="V563" s="3"/>
      <c r="X563" s="92"/>
      <c r="Y563" s="92"/>
      <c r="Z563" s="92"/>
      <c r="AA563" s="94"/>
      <c r="AB563" s="92"/>
      <c r="AC563" s="93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S564" s="3"/>
      <c r="T564" s="3"/>
      <c r="U564" s="3"/>
      <c r="V564" s="3"/>
      <c r="X564" s="92"/>
      <c r="Y564" s="92"/>
      <c r="Z564" s="92"/>
      <c r="AA564" s="94"/>
      <c r="AB564" s="92"/>
      <c r="AC564" s="93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87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9"/>
      <c r="O574" s="10"/>
      <c r="P574" s="10"/>
      <c r="Q574" s="11"/>
      <c r="R574" s="43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9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87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16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17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17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8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90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9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9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6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6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89"/>
      <c r="I612" s="89"/>
      <c r="J612" s="89"/>
      <c r="K612" s="89"/>
      <c r="L612" s="22"/>
      <c r="M612" s="8"/>
      <c r="N612" s="17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17"/>
      <c r="O613" s="10"/>
      <c r="P613" s="10"/>
      <c r="Q613" s="11"/>
      <c r="R613" s="43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90"/>
      <c r="I615" s="89"/>
      <c r="J615" s="89"/>
      <c r="K615" s="89"/>
      <c r="L615" s="22"/>
      <c r="M615" s="8"/>
      <c r="N615" s="17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17"/>
      <c r="O616" s="10"/>
      <c r="P616" s="10"/>
      <c r="Q616" s="11"/>
      <c r="R616" s="43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8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8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9"/>
      <c r="O629" s="10"/>
      <c r="P629" s="10"/>
      <c r="Q629" s="11"/>
      <c r="R629" s="43"/>
      <c r="V629" s="1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88"/>
      <c r="D630" s="60"/>
      <c r="E630" s="60"/>
      <c r="F630" s="60"/>
      <c r="G630" s="60"/>
      <c r="H630" s="29"/>
      <c r="I630" s="89"/>
      <c r="J630" s="89"/>
      <c r="K630" s="89"/>
      <c r="L630" s="22"/>
      <c r="M630" s="8"/>
      <c r="N630" s="16"/>
      <c r="O630" s="10"/>
      <c r="P630" s="10"/>
      <c r="Q630" s="11"/>
      <c r="R630" s="43"/>
      <c r="V630" s="1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88"/>
      <c r="D631" s="60"/>
      <c r="E631" s="60"/>
      <c r="F631" s="60"/>
      <c r="G631" s="60"/>
      <c r="H631" s="29"/>
      <c r="I631" s="89"/>
      <c r="J631" s="89"/>
      <c r="K631" s="89"/>
      <c r="L631" s="22"/>
      <c r="M631" s="8"/>
      <c r="N631" s="19"/>
      <c r="O631" s="10"/>
      <c r="P631" s="10"/>
      <c r="Q631" s="11"/>
      <c r="R631" s="43"/>
      <c r="V631" s="1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88"/>
      <c r="D632" s="60"/>
      <c r="E632" s="60"/>
      <c r="F632" s="60"/>
      <c r="G632" s="60"/>
      <c r="H632" s="29"/>
      <c r="I632" s="89"/>
      <c r="J632" s="89"/>
      <c r="K632" s="89"/>
      <c r="L632" s="22"/>
      <c r="M632" s="8"/>
      <c r="N632" s="19"/>
      <c r="O632" s="10"/>
      <c r="P632" s="10"/>
      <c r="Q632" s="11"/>
      <c r="R632" s="43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88"/>
      <c r="D633" s="60"/>
      <c r="E633" s="60"/>
      <c r="F633" s="60"/>
      <c r="G633" s="60"/>
      <c r="H633" s="29"/>
      <c r="I633" s="89"/>
      <c r="J633" s="89"/>
      <c r="K633" s="89"/>
      <c r="L633" s="22"/>
      <c r="M633" s="8"/>
      <c r="N633" s="17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89"/>
      <c r="J634" s="89"/>
      <c r="K634" s="89"/>
      <c r="L634" s="6"/>
      <c r="M634" s="8"/>
      <c r="N634" s="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2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20"/>
      <c r="B638" s="52" t="s">
        <v>66</v>
      </c>
      <c r="C638" s="59"/>
      <c r="D638" s="60"/>
      <c r="E638" s="60"/>
      <c r="F638" s="60"/>
      <c r="G638" s="60"/>
      <c r="H638" s="29"/>
      <c r="I638" s="29"/>
      <c r="J638" s="89"/>
      <c r="K638" s="89"/>
      <c r="L638" s="6"/>
      <c r="M638" s="8"/>
      <c r="N638" s="9"/>
      <c r="O638" s="10"/>
      <c r="P638" s="10"/>
      <c r="Q638" s="11"/>
      <c r="R638" s="43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29"/>
      <c r="J639" s="89"/>
      <c r="K639" s="89"/>
      <c r="L639" s="6"/>
      <c r="M639" s="8"/>
      <c r="N639" s="17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29"/>
      <c r="I640" s="29"/>
      <c r="J640" s="89"/>
      <c r="K640" s="89"/>
      <c r="L640" s="6"/>
      <c r="M640" s="8"/>
      <c r="N640" s="9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29"/>
      <c r="I641" s="89"/>
      <c r="J641" s="89"/>
      <c r="K641" s="89"/>
      <c r="L641" s="6"/>
      <c r="M641" s="8"/>
      <c r="N641" s="9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29"/>
      <c r="I642" s="89"/>
      <c r="J642" s="89"/>
      <c r="K642" s="89"/>
      <c r="L642" s="6"/>
      <c r="M642" s="8"/>
      <c r="N642" s="9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29"/>
      <c r="I643" s="89"/>
      <c r="J643" s="89"/>
      <c r="K643" s="89"/>
      <c r="L643" s="6"/>
      <c r="M643" s="8"/>
      <c r="N643" s="18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20"/>
      <c r="B644" s="52" t="s">
        <v>66</v>
      </c>
      <c r="C644" s="59"/>
      <c r="D644" s="60"/>
      <c r="E644" s="60"/>
      <c r="F644" s="60"/>
      <c r="G644" s="60"/>
      <c r="H644" s="29"/>
      <c r="I644" s="89"/>
      <c r="J644" s="89"/>
      <c r="K644" s="89"/>
      <c r="L644" s="6"/>
      <c r="M644" s="8"/>
      <c r="N644" s="9"/>
      <c r="O644" s="10"/>
      <c r="P644" s="10"/>
      <c r="Q644" s="11"/>
      <c r="R644" s="43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89"/>
      <c r="I645" s="89"/>
      <c r="J645" s="89"/>
      <c r="K645" s="89"/>
      <c r="L645" s="6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89"/>
      <c r="I646" s="89"/>
      <c r="J646" s="89"/>
      <c r="K646" s="89"/>
      <c r="L646" s="6"/>
      <c r="M646" s="8"/>
      <c r="N646" s="21"/>
      <c r="O646" s="10"/>
      <c r="P646" s="10"/>
      <c r="Q646" s="11"/>
      <c r="R646" s="43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55"/>
      <c r="I647" s="23"/>
      <c r="J647" s="23"/>
      <c r="K647" s="24"/>
      <c r="L647" s="24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25"/>
      <c r="K648" s="26"/>
      <c r="L648" s="24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25"/>
      <c r="J649" s="6"/>
      <c r="K649" s="25"/>
      <c r="L649" s="2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6"/>
      <c r="L650" s="25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ht="22.5" customHeight="1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23"/>
      <c r="K655" s="23"/>
      <c r="L655" s="7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ht="22.5" customHeight="1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7"/>
      <c r="M658" s="8"/>
      <c r="N658" s="21"/>
      <c r="O658" s="10"/>
      <c r="P658" s="10"/>
      <c r="Q658" s="11"/>
      <c r="R658" s="43"/>
      <c r="V658" s="1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7"/>
      <c r="L662" s="7"/>
      <c r="M662" s="8"/>
      <c r="N662" s="21"/>
      <c r="O662" s="10"/>
      <c r="P662" s="10"/>
      <c r="Q662" s="11"/>
      <c r="R662" s="43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7"/>
      <c r="M664" s="8"/>
      <c r="N664" s="21"/>
      <c r="O664" s="10"/>
      <c r="P664" s="10"/>
      <c r="Q664" s="11"/>
      <c r="R664" s="43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6"/>
      <c r="M665" s="8"/>
      <c r="N665" s="21"/>
      <c r="O665" s="10"/>
      <c r="P665" s="10"/>
      <c r="Q665" s="11"/>
      <c r="R665" s="43"/>
      <c r="V665" s="1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  <c r="V666" s="1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7"/>
      <c r="M667" s="8"/>
      <c r="N667" s="21"/>
      <c r="O667" s="10"/>
      <c r="P667" s="10"/>
      <c r="Q667" s="11"/>
      <c r="R667" s="43"/>
      <c r="V667" s="1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1"/>
      <c r="O668" s="10"/>
      <c r="P668" s="10"/>
      <c r="Q668" s="11"/>
      <c r="R668" s="43"/>
      <c r="V668" s="1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7"/>
      <c r="K669" s="7"/>
      <c r="L669" s="6"/>
      <c r="M669" s="8"/>
      <c r="N669" s="21"/>
      <c r="O669" s="10"/>
      <c r="P669" s="10"/>
      <c r="Q669" s="11"/>
      <c r="R669" s="43"/>
      <c r="V669" s="1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27"/>
      <c r="M671" s="8"/>
      <c r="N671" s="21"/>
      <c r="O671" s="10"/>
      <c r="P671" s="10"/>
      <c r="Q671" s="11"/>
      <c r="R671" s="43"/>
      <c r="V671" s="14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27"/>
      <c r="M674" s="8"/>
      <c r="N674" s="21"/>
      <c r="O674" s="10"/>
      <c r="P674" s="10"/>
      <c r="Q674" s="11"/>
      <c r="R674" s="43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  <c r="V677" s="14"/>
    </row>
    <row r="678" spans="1:22" ht="22.5" customHeight="1" x14ac:dyDescent="0.55000000000000004">
      <c r="A678" s="5"/>
      <c r="B678" s="52" t="s">
        <v>66</v>
      </c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 t="s">
        <v>66</v>
      </c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 t="s">
        <v>66</v>
      </c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 t="s">
        <v>66</v>
      </c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27"/>
      <c r="M683" s="8"/>
      <c r="N683" s="21"/>
      <c r="O683" s="10"/>
      <c r="P683" s="10"/>
      <c r="Q683" s="11"/>
      <c r="R683" s="43"/>
      <c r="V683" s="14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1"/>
      <c r="O686" s="10"/>
      <c r="P686" s="10"/>
      <c r="Q686" s="11"/>
      <c r="R686" s="43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7"/>
      <c r="K687" s="7"/>
      <c r="L687" s="7"/>
      <c r="M687" s="8"/>
      <c r="N687" s="21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7"/>
      <c r="M688" s="8"/>
      <c r="N688" s="21"/>
      <c r="O688" s="10"/>
      <c r="P688" s="10"/>
      <c r="Q688" s="11"/>
      <c r="R688" s="43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27"/>
      <c r="M689" s="8"/>
      <c r="N689" s="21"/>
      <c r="O689" s="10"/>
      <c r="P689" s="10"/>
      <c r="Q689" s="11"/>
      <c r="R689" s="43"/>
      <c r="V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7"/>
      <c r="K690" s="7"/>
      <c r="L690" s="7"/>
      <c r="M690" s="8"/>
      <c r="N690" s="21"/>
      <c r="O690" s="10"/>
      <c r="P690" s="10"/>
      <c r="Q690" s="11"/>
      <c r="R690" s="43"/>
      <c r="V690" s="14"/>
    </row>
    <row r="691" spans="1:23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6"/>
      <c r="M691" s="8"/>
      <c r="N691" s="28"/>
      <c r="O691" s="10"/>
      <c r="P691" s="10"/>
      <c r="Q691" s="11"/>
      <c r="R691" s="43"/>
      <c r="V691" s="14"/>
    </row>
    <row r="692" spans="1:23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6"/>
      <c r="M692" s="8"/>
      <c r="N692" s="28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7"/>
      <c r="M693" s="8"/>
      <c r="N693" s="28"/>
      <c r="O693" s="10"/>
      <c r="P693" s="10"/>
      <c r="Q693" s="11"/>
      <c r="R693" s="43"/>
      <c r="V693" s="14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8"/>
      <c r="O694" s="10"/>
      <c r="P694" s="10"/>
      <c r="Q694" s="11"/>
      <c r="R694" s="43"/>
    </row>
    <row r="695" spans="1:23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6"/>
      <c r="L695" s="24"/>
      <c r="M695" s="8"/>
      <c r="N695" s="28"/>
      <c r="O695" s="10"/>
      <c r="P695" s="10"/>
      <c r="Q695" s="11"/>
      <c r="R695" s="43"/>
      <c r="V695" s="14"/>
    </row>
    <row r="696" spans="1:23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24"/>
      <c r="M696" s="8"/>
      <c r="N696" s="28"/>
      <c r="O696" s="10"/>
      <c r="P696" s="10"/>
      <c r="Q696" s="11"/>
      <c r="R696" s="43"/>
      <c r="V696" s="14"/>
    </row>
    <row r="697" spans="1:23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24"/>
      <c r="M697" s="8"/>
      <c r="N697" s="21"/>
      <c r="O697" s="10"/>
      <c r="P697" s="10"/>
      <c r="Q697" s="11"/>
      <c r="R697" s="43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6"/>
      <c r="L698" s="6"/>
      <c r="M698" s="8"/>
      <c r="N698" s="21"/>
      <c r="O698" s="10"/>
      <c r="P698" s="10"/>
      <c r="Q698" s="11"/>
      <c r="R698" s="43"/>
    </row>
    <row r="699" spans="1:23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24"/>
      <c r="M699" s="8"/>
      <c r="N699" s="21"/>
      <c r="O699" s="10"/>
      <c r="P699" s="10"/>
      <c r="Q699" s="11"/>
      <c r="R699" s="43"/>
    </row>
    <row r="700" spans="1:23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7"/>
      <c r="M700" s="8"/>
      <c r="N700" s="21"/>
      <c r="O700" s="10"/>
      <c r="P700" s="10"/>
      <c r="Q700" s="11"/>
      <c r="R700" s="43"/>
      <c r="V700" s="14"/>
    </row>
    <row r="701" spans="1:23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6"/>
      <c r="L701" s="6"/>
      <c r="M701" s="8"/>
      <c r="N701" s="21"/>
      <c r="O701" s="10"/>
      <c r="P701" s="10"/>
      <c r="Q701" s="11"/>
      <c r="R701" s="43"/>
    </row>
    <row r="702" spans="1:23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6"/>
      <c r="M702" s="8"/>
      <c r="N702" s="21"/>
      <c r="O702" s="10"/>
      <c r="P702" s="10"/>
      <c r="Q702" s="11"/>
      <c r="R702" s="43"/>
      <c r="V702" s="14"/>
    </row>
    <row r="703" spans="1:23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7"/>
      <c r="M703" s="8"/>
      <c r="N703" s="21"/>
      <c r="O703" s="10"/>
      <c r="P703" s="10"/>
      <c r="Q703" s="11"/>
      <c r="R703" s="4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6"/>
      <c r="L704" s="6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7"/>
      <c r="K706" s="7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7"/>
      <c r="K708" s="7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7"/>
      <c r="K709" s="7"/>
      <c r="L709" s="7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6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6"/>
      <c r="L711" s="7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6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6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6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9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56"/>
      <c r="I719" s="7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22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29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29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29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6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6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7"/>
      <c r="L730" s="6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7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7"/>
      <c r="K732" s="6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7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7"/>
      <c r="K734" s="7"/>
      <c r="L734" s="7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7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15"/>
      <c r="I736" s="6"/>
      <c r="J736" s="6"/>
      <c r="K736" s="7"/>
      <c r="L736" s="6"/>
      <c r="M736" s="8"/>
      <c r="N736" s="9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6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22"/>
      <c r="I740" s="7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22"/>
      <c r="I741" s="6"/>
      <c r="J741" s="6"/>
      <c r="K741" s="7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29"/>
      <c r="K742" s="7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6"/>
      <c r="L745" s="7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6"/>
      <c r="L746" s="6"/>
      <c r="M746" s="8"/>
      <c r="N746" s="21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6"/>
      <c r="L747" s="7"/>
      <c r="M747" s="8"/>
      <c r="N747" s="21"/>
      <c r="O747" s="10"/>
      <c r="P747" s="125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10"/>
      <c r="P748" s="125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15"/>
      <c r="I750" s="6"/>
      <c r="J750" s="6"/>
      <c r="K750" s="7"/>
      <c r="L750" s="6"/>
      <c r="M750" s="8"/>
      <c r="N750" s="9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15"/>
      <c r="I751" s="6"/>
      <c r="J751" s="6"/>
      <c r="K751" s="7"/>
      <c r="L751" s="6"/>
      <c r="M751" s="8"/>
      <c r="N751" s="21"/>
      <c r="O751" s="30"/>
      <c r="P751" s="126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30"/>
      <c r="P752" s="126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30"/>
      <c r="P753" s="126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22"/>
      <c r="I754" s="7"/>
      <c r="J754" s="6"/>
      <c r="K754" s="7"/>
      <c r="L754" s="6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22"/>
      <c r="I755" s="6"/>
      <c r="J755" s="6"/>
      <c r="K755" s="7"/>
      <c r="L755" s="6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20"/>
      <c r="B756" s="52"/>
      <c r="C756" s="59"/>
      <c r="D756" s="60"/>
      <c r="E756" s="60"/>
      <c r="F756" s="60"/>
      <c r="G756" s="60"/>
      <c r="H756" s="15"/>
      <c r="I756" s="6"/>
      <c r="J756" s="29"/>
      <c r="K756" s="7"/>
      <c r="L756" s="6"/>
      <c r="M756" s="8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8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8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6"/>
      <c r="L759" s="7"/>
      <c r="M759" s="8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27"/>
      <c r="L760" s="6"/>
      <c r="M760" s="31"/>
      <c r="N760" s="21"/>
      <c r="O760" s="10"/>
      <c r="P760" s="125"/>
      <c r="Q760" s="3"/>
      <c r="R760" s="50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6"/>
      <c r="L761" s="7"/>
      <c r="M761" s="31"/>
      <c r="N761" s="21"/>
      <c r="O761" s="10"/>
      <c r="P761" s="125"/>
      <c r="Q761" s="3"/>
      <c r="R761" s="50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31"/>
      <c r="N762" s="21"/>
      <c r="O762" s="10"/>
      <c r="P762" s="125"/>
      <c r="Q762" s="3"/>
      <c r="R762" s="50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31"/>
      <c r="N763" s="21"/>
      <c r="O763" s="10"/>
      <c r="P763" s="125"/>
      <c r="Q763" s="3"/>
      <c r="R763" s="50"/>
      <c r="W763" s="3"/>
    </row>
    <row r="764" spans="1:23" s="13" customFormat="1" ht="22.5" customHeight="1" x14ac:dyDescent="0.55000000000000004">
      <c r="A764" s="5"/>
      <c r="B764" s="52"/>
      <c r="C764" s="59"/>
      <c r="D764" s="60"/>
      <c r="E764" s="60"/>
      <c r="F764" s="60"/>
      <c r="G764" s="60"/>
      <c r="H764" s="15"/>
      <c r="I764" s="6"/>
      <c r="J764" s="6"/>
      <c r="K764" s="7"/>
      <c r="L764" s="6"/>
      <c r="M764" s="31"/>
      <c r="N764" s="9"/>
      <c r="O764" s="10"/>
      <c r="P764" s="125"/>
      <c r="Q764" s="3"/>
      <c r="W764" s="3"/>
    </row>
    <row r="765" spans="1:23" s="13" customFormat="1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6"/>
      <c r="K765" s="7"/>
      <c r="L765" s="6"/>
      <c r="M765" s="8"/>
      <c r="N765" s="21"/>
      <c r="O765" s="30"/>
      <c r="P765" s="126"/>
      <c r="Q765" s="3"/>
      <c r="W765" s="3"/>
    </row>
    <row r="766" spans="1:23" s="13" customFormat="1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8"/>
      <c r="N766" s="21"/>
      <c r="O766" s="30"/>
      <c r="P766" s="126"/>
      <c r="Q766" s="3"/>
      <c r="W766" s="3"/>
    </row>
    <row r="767" spans="1:23" s="13" customFormat="1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8"/>
      <c r="N767" s="21"/>
      <c r="O767" s="30"/>
      <c r="P767" s="126"/>
      <c r="Q767" s="3"/>
      <c r="W767" s="3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22"/>
      <c r="I768" s="7"/>
      <c r="J768" s="6"/>
      <c r="K768" s="7"/>
      <c r="L768" s="6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54"/>
      <c r="I769" s="6"/>
      <c r="J769" s="6"/>
      <c r="K769" s="7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29"/>
      <c r="K770" s="7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31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6"/>
      <c r="L773" s="7"/>
      <c r="M773" s="31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6"/>
      <c r="L774" s="6"/>
      <c r="M774" s="31"/>
      <c r="N774" s="21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6"/>
      <c r="L775" s="7"/>
      <c r="M775" s="31"/>
      <c r="N775" s="21"/>
      <c r="O775" s="10"/>
      <c r="P775" s="125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10"/>
      <c r="P776" s="125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9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30"/>
      <c r="P779" s="126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30"/>
      <c r="P780" s="126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30"/>
      <c r="P781" s="126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21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18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9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21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21"/>
      <c r="O795" s="10"/>
      <c r="P795" s="125"/>
    </row>
    <row r="796" spans="1:16" ht="22.5" customHeight="1" x14ac:dyDescent="0.55000000000000004">
      <c r="A796" s="20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21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21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18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18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18"/>
      <c r="O810" s="10"/>
      <c r="P810" s="125"/>
    </row>
    <row r="811" spans="1:16" ht="22.5" customHeight="1" x14ac:dyDescent="0.55000000000000004">
      <c r="A811" s="20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18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9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9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9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9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16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16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16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16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21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21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21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21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16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32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1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33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9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33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9"/>
      <c r="O855" s="10"/>
      <c r="P855" s="125"/>
    </row>
    <row r="856" spans="1:16" ht="22.5" customHeight="1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9"/>
      <c r="O856" s="10"/>
      <c r="P856" s="125"/>
    </row>
    <row r="857" spans="1:16" ht="22.5" customHeight="1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16"/>
      <c r="O857" s="10"/>
      <c r="P857" s="125"/>
    </row>
    <row r="858" spans="1:16" ht="22.5" customHeight="1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16"/>
      <c r="O858" s="10"/>
      <c r="P858" s="125"/>
    </row>
    <row r="859" spans="1:16" ht="22.5" customHeight="1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21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21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15"/>
      <c r="I862" s="6"/>
      <c r="J862" s="6"/>
      <c r="K862" s="7"/>
      <c r="L862" s="6"/>
      <c r="M862" s="8"/>
      <c r="N862" s="21"/>
      <c r="O862" s="10"/>
      <c r="P862" s="125"/>
    </row>
    <row r="863" spans="1:16" x14ac:dyDescent="0.55000000000000004">
      <c r="A863" s="5"/>
      <c r="B863" s="52"/>
      <c r="C863" s="59"/>
      <c r="D863" s="60"/>
      <c r="E863" s="60"/>
      <c r="F863" s="60"/>
      <c r="G863" s="60"/>
      <c r="H863" s="15"/>
      <c r="I863" s="6"/>
      <c r="J863" s="6"/>
      <c r="K863" s="7"/>
      <c r="L863" s="6"/>
      <c r="M863" s="8"/>
      <c r="N863" s="21"/>
      <c r="O863" s="10"/>
      <c r="P863" s="125"/>
    </row>
    <row r="864" spans="1:16" x14ac:dyDescent="0.55000000000000004">
      <c r="A864" s="5"/>
      <c r="B864" s="52"/>
      <c r="C864" s="59"/>
      <c r="D864" s="60"/>
      <c r="E864" s="60"/>
      <c r="F864" s="60"/>
      <c r="G864" s="60"/>
      <c r="H864" s="15"/>
      <c r="I864" s="6"/>
      <c r="J864" s="6"/>
      <c r="K864" s="7"/>
      <c r="L864" s="6"/>
      <c r="M864" s="8"/>
      <c r="N864" s="34"/>
      <c r="O864" s="10"/>
      <c r="P864" s="125"/>
    </row>
    <row r="865" spans="1:16" x14ac:dyDescent="0.55000000000000004">
      <c r="A865" s="5"/>
      <c r="B865" s="52"/>
      <c r="C865" s="59"/>
      <c r="D865" s="60"/>
      <c r="E865" s="60"/>
      <c r="F865" s="60"/>
      <c r="G865" s="60"/>
      <c r="H865" s="15"/>
      <c r="I865" s="6"/>
      <c r="J865" s="6"/>
      <c r="K865" s="7"/>
      <c r="L865" s="6"/>
      <c r="M865" s="8"/>
      <c r="N865" s="34"/>
      <c r="O865" s="10"/>
      <c r="P865" s="125"/>
    </row>
    <row r="866" spans="1:16" x14ac:dyDescent="0.55000000000000004">
      <c r="A866" s="5"/>
      <c r="B866" s="52"/>
      <c r="C866" s="59"/>
      <c r="D866" s="60"/>
      <c r="E866" s="60"/>
      <c r="F866" s="60"/>
      <c r="G866" s="60"/>
      <c r="H866" s="55"/>
      <c r="I866" s="7"/>
      <c r="J866" s="7"/>
      <c r="K866" s="7"/>
      <c r="L866" s="7"/>
      <c r="M866" s="35"/>
      <c r="N866" s="34"/>
      <c r="O866" s="10"/>
      <c r="P866" s="125"/>
    </row>
    <row r="867" spans="1:16" x14ac:dyDescent="0.55000000000000004">
      <c r="A867" s="36"/>
      <c r="B867" s="52"/>
      <c r="C867" s="59"/>
      <c r="D867" s="60"/>
      <c r="E867" s="60"/>
      <c r="F867" s="60"/>
      <c r="G867" s="60"/>
      <c r="H867" s="57"/>
      <c r="I867" s="37"/>
      <c r="J867" s="37"/>
      <c r="K867" s="38"/>
      <c r="L867" s="37"/>
      <c r="M867" s="39"/>
      <c r="N867" s="40"/>
      <c r="O867" s="41"/>
      <c r="P867" s="125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2"/>
      <c r="N868" s="44"/>
      <c r="O868" s="45"/>
      <c r="P868" s="124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2"/>
      <c r="N869" s="44"/>
      <c r="O869" s="45"/>
      <c r="P869" s="124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2"/>
      <c r="N870" s="44"/>
      <c r="O870" s="45"/>
      <c r="P870" s="124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2"/>
      <c r="N871" s="44"/>
      <c r="O871" s="45"/>
      <c r="P871" s="124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  <row r="874" spans="1:16" x14ac:dyDescent="0.55000000000000004">
      <c r="A874" s="42"/>
      <c r="B874" s="53"/>
      <c r="H874" s="58"/>
      <c r="I874" s="43"/>
      <c r="J874" s="43"/>
      <c r="K874" s="43"/>
      <c r="L874" s="43"/>
      <c r="M874" s="46"/>
      <c r="N874" s="42"/>
      <c r="O874" s="47"/>
    </row>
    <row r="875" spans="1:16" x14ac:dyDescent="0.55000000000000004">
      <c r="A875" s="42"/>
      <c r="B875" s="53"/>
      <c r="H875" s="58"/>
      <c r="I875" s="43"/>
      <c r="J875" s="43"/>
      <c r="K875" s="43"/>
      <c r="L875" s="43"/>
      <c r="M875" s="46"/>
      <c r="N875" s="42"/>
      <c r="O875" s="47"/>
    </row>
    <row r="876" spans="1:16" x14ac:dyDescent="0.55000000000000004">
      <c r="A876" s="42"/>
      <c r="B876" s="53"/>
      <c r="H876" s="58"/>
      <c r="I876" s="43"/>
      <c r="J876" s="43"/>
      <c r="K876" s="43"/>
      <c r="L876" s="43"/>
      <c r="M876" s="46"/>
      <c r="N876" s="42"/>
      <c r="O876" s="47"/>
    </row>
    <row r="877" spans="1:16" x14ac:dyDescent="0.55000000000000004">
      <c r="A877" s="42"/>
      <c r="B877" s="53"/>
      <c r="H877" s="58"/>
      <c r="I877" s="43"/>
      <c r="J877" s="43"/>
      <c r="K877" s="43"/>
      <c r="L877" s="43"/>
      <c r="M877" s="46"/>
      <c r="N877" s="42"/>
      <c r="O877" s="47"/>
    </row>
  </sheetData>
  <autoFilter ref="A2:AO681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9">
    <cfRule type="duplicateValues" dxfId="9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F143-2C08-414E-8398-15FEA1E9D9C2}">
  <sheetPr>
    <pageSetUpPr fitToPage="1"/>
  </sheetPr>
  <dimension ref="A1:AO872"/>
  <sheetViews>
    <sheetView zoomScale="70" zoomScaleNormal="70" workbookViewId="0">
      <pane xSplit="2" ySplit="2" topLeftCell="C47" activePane="bottomRight" state="frozen"/>
      <selection pane="topRight" activeCell="C1" sqref="C1"/>
      <selection pane="bottomLeft" activeCell="A3" sqref="A3"/>
      <selection pane="bottomRight" activeCell="H13" sqref="H1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7">
        <v>40013808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425</v>
      </c>
      <c r="O3" s="10">
        <v>1</v>
      </c>
      <c r="P3" s="10">
        <v>22.5</v>
      </c>
      <c r="Q3" s="11" t="s">
        <v>76</v>
      </c>
      <c r="R3" s="43">
        <v>37.5</v>
      </c>
      <c r="X3" s="50"/>
      <c r="Y3" s="50">
        <v>1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1</v>
      </c>
      <c r="AI3" s="119"/>
      <c r="AJ3" s="119"/>
      <c r="AK3" s="119">
        <v>1</v>
      </c>
      <c r="AL3" s="119"/>
      <c r="AM3" s="119"/>
      <c r="AN3" s="119">
        <v>1</v>
      </c>
    </row>
    <row r="4" spans="1:40" ht="22.5" customHeight="1" x14ac:dyDescent="0.55000000000000004">
      <c r="A4" s="5"/>
      <c r="B4" s="52" t="s">
        <v>66</v>
      </c>
      <c r="C4" s="110"/>
      <c r="D4" s="129">
        <v>30023560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426</v>
      </c>
      <c r="O4" s="10">
        <f>O3</f>
        <v>1</v>
      </c>
      <c r="P4" s="10">
        <v>22.5</v>
      </c>
      <c r="Q4" s="11" t="s">
        <v>75</v>
      </c>
      <c r="R4" s="43">
        <f t="shared" ref="R4:R58" si="0">$AB$1/P4</f>
        <v>160</v>
      </c>
      <c r="X4" s="50"/>
      <c r="Y4" s="50">
        <f t="shared" ref="Y4:Y58" si="1">$Y$1/R4</f>
        <v>6.25</v>
      </c>
      <c r="Z4" s="50"/>
      <c r="AA4" s="50"/>
      <c r="AB4" s="50">
        <f t="shared" ref="AB4:AB58" si="2">$Y$1/R4</f>
        <v>6.25</v>
      </c>
      <c r="AC4" s="118"/>
      <c r="AD4" s="119"/>
      <c r="AE4" s="119">
        <f t="shared" ref="AE4:AE58" si="3">$Y$1/R4</f>
        <v>6.25</v>
      </c>
      <c r="AF4" s="119"/>
      <c r="AG4" s="119"/>
      <c r="AH4" s="119">
        <f t="shared" ref="AH4:AH58" si="4">$Y$1/R4</f>
        <v>6.25</v>
      </c>
      <c r="AI4" s="119"/>
      <c r="AJ4" s="119"/>
      <c r="AK4" s="119">
        <f t="shared" ref="AK4:AK58" si="5">$Y$1/R4</f>
        <v>6.25</v>
      </c>
      <c r="AL4" s="119"/>
      <c r="AM4" s="119"/>
      <c r="AN4" s="119">
        <f t="shared" ref="AN4:AN58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1"/>
        <v>7.4999999999999991</v>
      </c>
      <c r="Z15" s="50"/>
      <c r="AA15" s="50"/>
      <c r="AB15" s="50">
        <f t="shared" si="2"/>
        <v>7.4999999999999991</v>
      </c>
      <c r="AC15" s="118"/>
      <c r="AD15" s="119"/>
      <c r="AE15" s="119">
        <f t="shared" si="3"/>
        <v>7.4999999999999991</v>
      </c>
      <c r="AF15" s="119"/>
      <c r="AG15" s="119"/>
      <c r="AH15" s="119">
        <f t="shared" si="4"/>
        <v>7.4999999999999991</v>
      </c>
      <c r="AI15" s="119"/>
      <c r="AJ15" s="119"/>
      <c r="AK15" s="119">
        <f t="shared" si="5"/>
        <v>7.4999999999999991</v>
      </c>
      <c r="AL15" s="119"/>
      <c r="AM15" s="119"/>
      <c r="AN15" s="119">
        <f t="shared" si="6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1"/>
        <v>98.6111111111111</v>
      </c>
      <c r="Z17" s="50"/>
      <c r="AA17" s="50"/>
      <c r="AB17" s="50">
        <f t="shared" si="2"/>
        <v>98.6111111111111</v>
      </c>
      <c r="AC17" s="118"/>
      <c r="AD17" s="119"/>
      <c r="AE17" s="119">
        <f t="shared" si="3"/>
        <v>98.6111111111111</v>
      </c>
      <c r="AF17" s="119"/>
      <c r="AG17" s="119"/>
      <c r="AH17" s="119">
        <f t="shared" si="4"/>
        <v>98.6111111111111</v>
      </c>
      <c r="AI17" s="119"/>
      <c r="AJ17" s="119"/>
      <c r="AK17" s="119">
        <f t="shared" si="5"/>
        <v>98.6111111111111</v>
      </c>
      <c r="AL17" s="119"/>
      <c r="AM17" s="119"/>
      <c r="AN17" s="119">
        <f t="shared" si="6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1"/>
        <v>14.999999999999998</v>
      </c>
      <c r="Z18" s="50"/>
      <c r="AA18" s="50"/>
      <c r="AB18" s="50">
        <f t="shared" si="2"/>
        <v>14.999999999999998</v>
      </c>
      <c r="AC18" s="118"/>
      <c r="AD18" s="119"/>
      <c r="AE18" s="119">
        <f t="shared" si="3"/>
        <v>14.999999999999998</v>
      </c>
      <c r="AF18" s="119"/>
      <c r="AG18" s="119"/>
      <c r="AH18" s="119">
        <f t="shared" si="4"/>
        <v>14.999999999999998</v>
      </c>
      <c r="AI18" s="119"/>
      <c r="AJ18" s="119"/>
      <c r="AK18" s="119">
        <f t="shared" si="5"/>
        <v>14.999999999999998</v>
      </c>
      <c r="AL18" s="119"/>
      <c r="AM18" s="119"/>
      <c r="AN18" s="119">
        <f t="shared" si="6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0"/>
        <v>72</v>
      </c>
      <c r="X20" s="50"/>
      <c r="Y20" s="50">
        <f t="shared" si="1"/>
        <v>13.888888888888889</v>
      </c>
      <c r="Z20" s="50"/>
      <c r="AA20" s="50"/>
      <c r="AB20" s="50">
        <f t="shared" si="2"/>
        <v>13.888888888888889</v>
      </c>
      <c r="AC20" s="118"/>
      <c r="AD20" s="119"/>
      <c r="AE20" s="119">
        <f t="shared" si="3"/>
        <v>13.888888888888889</v>
      </c>
      <c r="AF20" s="119"/>
      <c r="AG20" s="119"/>
      <c r="AH20" s="119">
        <f t="shared" si="4"/>
        <v>13.888888888888889</v>
      </c>
      <c r="AI20" s="119"/>
      <c r="AJ20" s="119"/>
      <c r="AK20" s="119">
        <f t="shared" si="5"/>
        <v>13.888888888888889</v>
      </c>
      <c r="AL20" s="119"/>
      <c r="AM20" s="119"/>
      <c r="AN20" s="119">
        <f t="shared" si="6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0"/>
        <v>300</v>
      </c>
      <c r="X21" s="50"/>
      <c r="Y21" s="50">
        <f t="shared" si="1"/>
        <v>3.3333333333333335</v>
      </c>
      <c r="Z21" s="50"/>
      <c r="AA21" s="50"/>
      <c r="AB21" s="50">
        <f t="shared" si="2"/>
        <v>3.3333333333333335</v>
      </c>
      <c r="AC21" s="118"/>
      <c r="AD21" s="119"/>
      <c r="AE21" s="119">
        <f t="shared" si="3"/>
        <v>3.3333333333333335</v>
      </c>
      <c r="AF21" s="119"/>
      <c r="AG21" s="119"/>
      <c r="AH21" s="119">
        <f t="shared" si="4"/>
        <v>3.3333333333333335</v>
      </c>
      <c r="AI21" s="119"/>
      <c r="AJ21" s="119"/>
      <c r="AK21" s="119">
        <f t="shared" si="5"/>
        <v>3.3333333333333335</v>
      </c>
      <c r="AL21" s="119"/>
      <c r="AM21" s="119"/>
      <c r="AN21" s="119">
        <f t="shared" si="6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0"/>
        <v>200</v>
      </c>
      <c r="X23" s="50"/>
      <c r="Y23" s="50">
        <f t="shared" si="1"/>
        <v>5</v>
      </c>
      <c r="Z23" s="50"/>
      <c r="AA23" s="50"/>
      <c r="AB23" s="50">
        <f t="shared" si="2"/>
        <v>5</v>
      </c>
      <c r="AC23" s="118"/>
      <c r="AD23" s="119"/>
      <c r="AE23" s="119">
        <f t="shared" si="3"/>
        <v>5</v>
      </c>
      <c r="AF23" s="119"/>
      <c r="AG23" s="119"/>
      <c r="AH23" s="119">
        <f t="shared" si="4"/>
        <v>5</v>
      </c>
      <c r="AI23" s="119"/>
      <c r="AJ23" s="119"/>
      <c r="AK23" s="119">
        <f t="shared" si="5"/>
        <v>5</v>
      </c>
      <c r="AL23" s="119"/>
      <c r="AM23" s="119"/>
      <c r="AN23" s="119">
        <f t="shared" si="6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0"/>
        <v>72</v>
      </c>
      <c r="X25" s="50"/>
      <c r="Y25" s="50">
        <f t="shared" si="1"/>
        <v>13.888888888888889</v>
      </c>
      <c r="Z25" s="50"/>
      <c r="AA25" s="50"/>
      <c r="AB25" s="50">
        <f t="shared" si="2"/>
        <v>13.888888888888889</v>
      </c>
      <c r="AC25" s="118"/>
      <c r="AD25" s="119"/>
      <c r="AE25" s="119">
        <f t="shared" si="3"/>
        <v>13.888888888888889</v>
      </c>
      <c r="AF25" s="119"/>
      <c r="AG25" s="119"/>
      <c r="AH25" s="119">
        <f t="shared" si="4"/>
        <v>13.888888888888889</v>
      </c>
      <c r="AI25" s="119"/>
      <c r="AJ25" s="119"/>
      <c r="AK25" s="119">
        <f t="shared" si="5"/>
        <v>13.888888888888889</v>
      </c>
      <c r="AL25" s="119"/>
      <c r="AM25" s="119"/>
      <c r="AN25" s="119">
        <f t="shared" si="6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0"/>
        <v>300</v>
      </c>
      <c r="X26" s="50"/>
      <c r="Y26" s="50">
        <f t="shared" si="1"/>
        <v>3.3333333333333335</v>
      </c>
      <c r="Z26" s="50"/>
      <c r="AA26" s="50"/>
      <c r="AB26" s="50">
        <f t="shared" si="2"/>
        <v>3.3333333333333335</v>
      </c>
      <c r="AC26" s="118"/>
      <c r="AD26" s="119"/>
      <c r="AE26" s="119">
        <f t="shared" si="3"/>
        <v>3.3333333333333335</v>
      </c>
      <c r="AF26" s="119"/>
      <c r="AG26" s="119"/>
      <c r="AH26" s="119">
        <f t="shared" si="4"/>
        <v>3.3333333333333335</v>
      </c>
      <c r="AI26" s="119"/>
      <c r="AJ26" s="119"/>
      <c r="AK26" s="119">
        <f t="shared" si="5"/>
        <v>3.3333333333333335</v>
      </c>
      <c r="AL26" s="119"/>
      <c r="AM26" s="119"/>
      <c r="AN26" s="119">
        <f t="shared" si="6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0"/>
        <v>200</v>
      </c>
      <c r="X28" s="50"/>
      <c r="Y28" s="50">
        <f t="shared" si="1"/>
        <v>5</v>
      </c>
      <c r="Z28" s="50"/>
      <c r="AA28" s="50"/>
      <c r="AB28" s="50">
        <f t="shared" si="2"/>
        <v>5</v>
      </c>
      <c r="AC28" s="118"/>
      <c r="AD28" s="119"/>
      <c r="AE28" s="119">
        <f t="shared" si="3"/>
        <v>5</v>
      </c>
      <c r="AF28" s="119"/>
      <c r="AG28" s="119"/>
      <c r="AH28" s="119">
        <f t="shared" si="4"/>
        <v>5</v>
      </c>
      <c r="AI28" s="119"/>
      <c r="AJ28" s="119"/>
      <c r="AK28" s="119">
        <f t="shared" si="5"/>
        <v>5</v>
      </c>
      <c r="AL28" s="119"/>
      <c r="AM28" s="119"/>
      <c r="AN28" s="119">
        <f t="shared" si="6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1"/>
        <v>3.3333333333333335</v>
      </c>
      <c r="Z30" s="50"/>
      <c r="AA30" s="50"/>
      <c r="AB30" s="50">
        <f t="shared" si="2"/>
        <v>3.3333333333333335</v>
      </c>
      <c r="AC30" s="118"/>
      <c r="AD30" s="119"/>
      <c r="AE30" s="119">
        <f t="shared" si="3"/>
        <v>3.3333333333333335</v>
      </c>
      <c r="AF30" s="119"/>
      <c r="AG30" s="119"/>
      <c r="AH30" s="119">
        <f t="shared" si="4"/>
        <v>3.3333333333333335</v>
      </c>
      <c r="AI30" s="119"/>
      <c r="AJ30" s="119"/>
      <c r="AK30" s="119">
        <f t="shared" si="5"/>
        <v>3.3333333333333335</v>
      </c>
      <c r="AL30" s="119"/>
      <c r="AM30" s="119"/>
      <c r="AN30" s="119">
        <f t="shared" si="6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0"/>
        <v>300</v>
      </c>
      <c r="X32" s="50"/>
      <c r="Y32" s="50">
        <f t="shared" si="1"/>
        <v>3.3333333333333335</v>
      </c>
      <c r="Z32" s="50"/>
      <c r="AA32" s="50"/>
      <c r="AB32" s="50">
        <f t="shared" si="2"/>
        <v>3.3333333333333335</v>
      </c>
      <c r="AC32" s="118"/>
      <c r="AD32" s="119"/>
      <c r="AE32" s="119">
        <f t="shared" si="3"/>
        <v>3.3333333333333335</v>
      </c>
      <c r="AF32" s="119"/>
      <c r="AG32" s="119"/>
      <c r="AH32" s="119">
        <f t="shared" si="4"/>
        <v>3.3333333333333335</v>
      </c>
      <c r="AI32" s="119"/>
      <c r="AJ32" s="119"/>
      <c r="AK32" s="119">
        <f t="shared" si="5"/>
        <v>3.3333333333333335</v>
      </c>
      <c r="AL32" s="119"/>
      <c r="AM32" s="119"/>
      <c r="AN32" s="119">
        <f t="shared" si="6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0"/>
        <v>100</v>
      </c>
      <c r="X34" s="50"/>
      <c r="Y34" s="50">
        <f t="shared" si="1"/>
        <v>10</v>
      </c>
      <c r="Z34" s="50"/>
      <c r="AA34" s="50"/>
      <c r="AB34" s="50">
        <f t="shared" si="2"/>
        <v>10</v>
      </c>
      <c r="AC34" s="118"/>
      <c r="AD34" s="119"/>
      <c r="AE34" s="119">
        <f t="shared" si="3"/>
        <v>10</v>
      </c>
      <c r="AF34" s="119"/>
      <c r="AG34" s="119"/>
      <c r="AH34" s="119">
        <f t="shared" si="4"/>
        <v>10</v>
      </c>
      <c r="AI34" s="119"/>
      <c r="AJ34" s="119"/>
      <c r="AK34" s="119">
        <f t="shared" si="5"/>
        <v>10</v>
      </c>
      <c r="AL34" s="119"/>
      <c r="AM34" s="119"/>
      <c r="AN34" s="119">
        <f t="shared" si="6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0"/>
        <v>112.5</v>
      </c>
      <c r="X36" s="50"/>
      <c r="Y36" s="50">
        <f t="shared" si="1"/>
        <v>8.8888888888888893</v>
      </c>
      <c r="Z36" s="50"/>
      <c r="AA36" s="50"/>
      <c r="AB36" s="50">
        <f t="shared" si="2"/>
        <v>8.8888888888888893</v>
      </c>
      <c r="AC36" s="118"/>
      <c r="AD36" s="119"/>
      <c r="AE36" s="119">
        <f t="shared" si="3"/>
        <v>8.8888888888888893</v>
      </c>
      <c r="AF36" s="119"/>
      <c r="AG36" s="119"/>
      <c r="AH36" s="119">
        <f t="shared" si="4"/>
        <v>8.8888888888888893</v>
      </c>
      <c r="AI36" s="119"/>
      <c r="AJ36" s="119"/>
      <c r="AK36" s="119">
        <f t="shared" si="5"/>
        <v>8.8888888888888893</v>
      </c>
      <c r="AL36" s="119"/>
      <c r="AM36" s="119"/>
      <c r="AN36" s="119">
        <f t="shared" si="6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0"/>
        <v>150</v>
      </c>
      <c r="X37" s="50"/>
      <c r="Y37" s="50">
        <f t="shared" si="1"/>
        <v>6.666666666666667</v>
      </c>
      <c r="Z37" s="50"/>
      <c r="AA37" s="50"/>
      <c r="AB37" s="50">
        <f t="shared" si="2"/>
        <v>6.666666666666667</v>
      </c>
      <c r="AC37" s="118"/>
      <c r="AD37" s="119"/>
      <c r="AE37" s="119">
        <f t="shared" si="3"/>
        <v>6.666666666666667</v>
      </c>
      <c r="AF37" s="119"/>
      <c r="AG37" s="119"/>
      <c r="AH37" s="119">
        <f t="shared" si="4"/>
        <v>6.666666666666667</v>
      </c>
      <c r="AI37" s="119"/>
      <c r="AJ37" s="119"/>
      <c r="AK37" s="119">
        <f t="shared" si="5"/>
        <v>6.666666666666667</v>
      </c>
      <c r="AL37" s="119"/>
      <c r="AM37" s="119"/>
      <c r="AN37" s="119">
        <f t="shared" si="6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0"/>
        <v>300</v>
      </c>
      <c r="X39" s="50"/>
      <c r="Y39" s="50">
        <f t="shared" si="1"/>
        <v>3.3333333333333335</v>
      </c>
      <c r="Z39" s="50"/>
      <c r="AA39" s="50"/>
      <c r="AB39" s="50">
        <f t="shared" si="2"/>
        <v>3.3333333333333335</v>
      </c>
      <c r="AC39" s="118"/>
      <c r="AD39" s="119"/>
      <c r="AE39" s="119">
        <f t="shared" si="3"/>
        <v>3.3333333333333335</v>
      </c>
      <c r="AF39" s="119"/>
      <c r="AG39" s="119"/>
      <c r="AH39" s="119">
        <f t="shared" si="4"/>
        <v>3.3333333333333335</v>
      </c>
      <c r="AI39" s="119"/>
      <c r="AJ39" s="119"/>
      <c r="AK39" s="119">
        <f t="shared" si="5"/>
        <v>3.3333333333333335</v>
      </c>
      <c r="AL39" s="119"/>
      <c r="AM39" s="119"/>
      <c r="AN39" s="119">
        <f t="shared" si="6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10035144</v>
      </c>
      <c r="F43" s="71"/>
      <c r="G43" s="71"/>
      <c r="H43" s="71"/>
      <c r="I43" s="64"/>
      <c r="J43" s="64"/>
      <c r="K43" s="71"/>
      <c r="L43" s="112"/>
      <c r="M43" s="8"/>
      <c r="N43" s="87" t="s">
        <v>445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120.7929492822343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5.3925423786711741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1.0785084757342347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78.731118728599142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10.785084757342348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4.3140339029369388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29">
        <v>30023561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427</v>
      </c>
      <c r="O50" s="10">
        <f>O3*4</f>
        <v>4</v>
      </c>
      <c r="P50" s="10">
        <v>22.5</v>
      </c>
      <c r="Q50" s="11" t="s">
        <v>75</v>
      </c>
      <c r="R50" s="43">
        <f t="shared" si="0"/>
        <v>160</v>
      </c>
      <c r="X50" s="50"/>
      <c r="Y50" s="50">
        <f t="shared" si="1"/>
        <v>6.25</v>
      </c>
      <c r="Z50" s="50"/>
      <c r="AA50" s="50"/>
      <c r="AB50" s="50">
        <f t="shared" si="2"/>
        <v>6.25</v>
      </c>
      <c r="AC50" s="118"/>
      <c r="AD50" s="119"/>
      <c r="AE50" s="119">
        <f t="shared" si="3"/>
        <v>6.25</v>
      </c>
      <c r="AF50" s="119"/>
      <c r="AG50" s="119"/>
      <c r="AH50" s="119">
        <f t="shared" si="4"/>
        <v>6.25</v>
      </c>
      <c r="AI50" s="119"/>
      <c r="AJ50" s="119"/>
      <c r="AK50" s="119">
        <f t="shared" si="5"/>
        <v>6.25</v>
      </c>
      <c r="AL50" s="119"/>
      <c r="AM50" s="119"/>
      <c r="AN50" s="119">
        <f t="shared" si="6"/>
        <v>6.25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0"/>
        <v>32.727272727272727</v>
      </c>
      <c r="X51" s="50"/>
      <c r="Y51" s="50">
        <f t="shared" si="1"/>
        <v>30.555555555555557</v>
      </c>
      <c r="Z51" s="50"/>
      <c r="AA51" s="50"/>
      <c r="AB51" s="50">
        <f t="shared" si="2"/>
        <v>30.555555555555557</v>
      </c>
      <c r="AC51" s="118"/>
      <c r="AD51" s="119"/>
      <c r="AE51" s="119">
        <f t="shared" si="3"/>
        <v>30.555555555555557</v>
      </c>
      <c r="AF51" s="119"/>
      <c r="AG51" s="119"/>
      <c r="AH51" s="119">
        <f t="shared" si="4"/>
        <v>30.555555555555557</v>
      </c>
      <c r="AI51" s="119"/>
      <c r="AJ51" s="119"/>
      <c r="AK51" s="119">
        <f t="shared" si="5"/>
        <v>30.555555555555557</v>
      </c>
      <c r="AL51" s="119"/>
      <c r="AM51" s="119"/>
      <c r="AN51" s="119">
        <f t="shared" si="6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0"/>
        <v>100</v>
      </c>
      <c r="X52" s="50"/>
      <c r="Y52" s="50">
        <f t="shared" si="1"/>
        <v>10</v>
      </c>
      <c r="Z52" s="50"/>
      <c r="AA52" s="50"/>
      <c r="AB52" s="50">
        <f t="shared" si="2"/>
        <v>10</v>
      </c>
      <c r="AC52" s="118"/>
      <c r="AD52" s="119"/>
      <c r="AE52" s="119">
        <f t="shared" si="3"/>
        <v>10</v>
      </c>
      <c r="AF52" s="119"/>
      <c r="AG52" s="119"/>
      <c r="AH52" s="119">
        <f t="shared" si="4"/>
        <v>10</v>
      </c>
      <c r="AI52" s="119"/>
      <c r="AJ52" s="119"/>
      <c r="AK52" s="119">
        <f t="shared" si="5"/>
        <v>10</v>
      </c>
      <c r="AL52" s="119"/>
      <c r="AM52" s="119"/>
      <c r="AN52" s="119">
        <f t="shared" si="6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0"/>
        <v>50</v>
      </c>
      <c r="X53" s="50"/>
      <c r="Y53" s="50">
        <f t="shared" si="1"/>
        <v>20</v>
      </c>
      <c r="Z53" s="50"/>
      <c r="AA53" s="50"/>
      <c r="AB53" s="50">
        <f t="shared" si="2"/>
        <v>20</v>
      </c>
      <c r="AC53" s="118"/>
      <c r="AD53" s="119"/>
      <c r="AE53" s="119">
        <f t="shared" si="3"/>
        <v>20</v>
      </c>
      <c r="AF53" s="119"/>
      <c r="AG53" s="119"/>
      <c r="AH53" s="119">
        <f t="shared" si="4"/>
        <v>20</v>
      </c>
      <c r="AI53" s="119"/>
      <c r="AJ53" s="119"/>
      <c r="AK53" s="119">
        <f t="shared" si="5"/>
        <v>20</v>
      </c>
      <c r="AL53" s="119"/>
      <c r="AM53" s="119"/>
      <c r="AN53" s="119">
        <f t="shared" si="6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0"/>
        <v>400</v>
      </c>
      <c r="X55" s="50"/>
      <c r="Y55" s="50">
        <f t="shared" si="1"/>
        <v>2.5</v>
      </c>
      <c r="Z55" s="50"/>
      <c r="AA55" s="50"/>
      <c r="AB55" s="50">
        <f t="shared" si="2"/>
        <v>2.5</v>
      </c>
      <c r="AC55" s="118"/>
      <c r="AD55" s="119"/>
      <c r="AE55" s="119">
        <f t="shared" si="3"/>
        <v>2.5</v>
      </c>
      <c r="AF55" s="119"/>
      <c r="AG55" s="119"/>
      <c r="AH55" s="119">
        <f t="shared" si="4"/>
        <v>2.5</v>
      </c>
      <c r="AI55" s="119"/>
      <c r="AJ55" s="119"/>
      <c r="AK55" s="119">
        <f t="shared" si="5"/>
        <v>2.5</v>
      </c>
      <c r="AL55" s="119"/>
      <c r="AM55" s="119"/>
      <c r="AN55" s="119">
        <f t="shared" si="6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0"/>
        <v>300</v>
      </c>
      <c r="X56" s="50"/>
      <c r="Y56" s="50">
        <f t="shared" si="1"/>
        <v>3.3333333333333335</v>
      </c>
      <c r="Z56" s="50"/>
      <c r="AA56" s="50"/>
      <c r="AB56" s="50">
        <f t="shared" si="2"/>
        <v>3.3333333333333335</v>
      </c>
      <c r="AC56" s="118"/>
      <c r="AD56" s="119"/>
      <c r="AE56" s="119">
        <f t="shared" si="3"/>
        <v>3.3333333333333335</v>
      </c>
      <c r="AF56" s="119"/>
      <c r="AG56" s="119"/>
      <c r="AH56" s="119">
        <f t="shared" si="4"/>
        <v>3.3333333333333335</v>
      </c>
      <c r="AI56" s="119"/>
      <c r="AJ56" s="119"/>
      <c r="AK56" s="119">
        <f t="shared" si="5"/>
        <v>3.3333333333333335</v>
      </c>
      <c r="AL56" s="119"/>
      <c r="AM56" s="119"/>
      <c r="AN56" s="119">
        <f t="shared" si="6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0"/>
        <v>400</v>
      </c>
      <c r="X58" s="50"/>
      <c r="Y58" s="50">
        <f t="shared" si="1"/>
        <v>2.5</v>
      </c>
      <c r="Z58" s="50"/>
      <c r="AA58" s="50"/>
      <c r="AB58" s="50">
        <f t="shared" si="2"/>
        <v>2.5</v>
      </c>
      <c r="AC58" s="118"/>
      <c r="AD58" s="119"/>
      <c r="AE58" s="119">
        <f t="shared" si="3"/>
        <v>2.5</v>
      </c>
      <c r="AF58" s="119"/>
      <c r="AG58" s="119"/>
      <c r="AH58" s="119">
        <f t="shared" si="4"/>
        <v>2.5</v>
      </c>
      <c r="AI58" s="119"/>
      <c r="AJ58" s="119"/>
      <c r="AK58" s="119">
        <f t="shared" si="5"/>
        <v>2.5</v>
      </c>
      <c r="AL58" s="119"/>
      <c r="AM58" s="119"/>
      <c r="AN58" s="119">
        <f t="shared" si="6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10035144</v>
      </c>
      <c r="F60" s="71"/>
      <c r="G60" s="71"/>
      <c r="H60" s="71"/>
      <c r="I60" s="64"/>
      <c r="J60" s="64"/>
      <c r="K60" s="71"/>
      <c r="L60" s="112"/>
      <c r="M60" s="8"/>
      <c r="N60" s="87" t="s">
        <v>445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14.942829203274309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0.6670905894318887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0.13341811788637775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9.7395226057055755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1.3341811788637774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0.53367247154551101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29">
        <v>30023562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428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f t="shared" ref="Y67:Y92" si="13">$Y$1/R67</f>
        <v>6.25</v>
      </c>
      <c r="Z67" s="50"/>
      <c r="AA67" s="50"/>
      <c r="AB67" s="50">
        <f t="shared" ref="AB67:AB92" si="14">$Y$1/R67</f>
        <v>6.25</v>
      </c>
      <c r="AC67" s="118"/>
      <c r="AD67" s="119"/>
      <c r="AE67" s="119">
        <f t="shared" ref="AE67:AE92" si="15">$Y$1/R67</f>
        <v>6.25</v>
      </c>
      <c r="AF67" s="119"/>
      <c r="AG67" s="119"/>
      <c r="AH67" s="119">
        <f t="shared" ref="AH67:AH92" si="16">$Y$1/R67</f>
        <v>6.25</v>
      </c>
      <c r="AI67" s="119"/>
      <c r="AJ67" s="119"/>
      <c r="AK67" s="119">
        <f t="shared" ref="AK67:AK92" si="17">$Y$1/R67</f>
        <v>6.25</v>
      </c>
      <c r="AL67" s="119"/>
      <c r="AM67" s="119"/>
      <c r="AN67" s="119">
        <f t="shared" ref="AN67:AN92" si="18">$Y$1/R67</f>
        <v>6.25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si="13"/>
        <v>41.666666666666664</v>
      </c>
      <c r="Z68" s="50"/>
      <c r="AA68" s="50"/>
      <c r="AB68" s="50">
        <f t="shared" si="14"/>
        <v>41.666666666666664</v>
      </c>
      <c r="AC68" s="118"/>
      <c r="AD68" s="119"/>
      <c r="AE68" s="119">
        <f t="shared" si="15"/>
        <v>41.666666666666664</v>
      </c>
      <c r="AF68" s="119"/>
      <c r="AG68" s="119"/>
      <c r="AH68" s="119">
        <f t="shared" si="16"/>
        <v>41.666666666666664</v>
      </c>
      <c r="AI68" s="119"/>
      <c r="AJ68" s="119"/>
      <c r="AK68" s="119">
        <f t="shared" si="17"/>
        <v>41.666666666666664</v>
      </c>
      <c r="AL68" s="119"/>
      <c r="AM68" s="119"/>
      <c r="AN68" s="119">
        <f t="shared" si="18"/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10035144</v>
      </c>
      <c r="F77" s="71"/>
      <c r="G77" s="71"/>
      <c r="H77" s="71"/>
      <c r="I77" s="64"/>
      <c r="J77" s="64"/>
      <c r="K77" s="71"/>
      <c r="L77" s="112"/>
      <c r="M77" s="8"/>
      <c r="N77" s="87" t="s">
        <v>445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19.467376724562694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0.86907931806083449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0.17381586361216689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12.688558043688184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1.738158636121669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0.69526345444866755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29">
        <v>30023563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429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f t="shared" si="13"/>
        <v>6.25</v>
      </c>
      <c r="Z84" s="50"/>
      <c r="AA84" s="50"/>
      <c r="AB84" s="50">
        <f t="shared" si="14"/>
        <v>6.25</v>
      </c>
      <c r="AC84" s="118"/>
      <c r="AD84" s="119"/>
      <c r="AE84" s="119">
        <f t="shared" si="15"/>
        <v>6.25</v>
      </c>
      <c r="AF84" s="119"/>
      <c r="AG84" s="119"/>
      <c r="AH84" s="119">
        <f t="shared" si="16"/>
        <v>6.25</v>
      </c>
      <c r="AI84" s="119"/>
      <c r="AJ84" s="119"/>
      <c r="AK84" s="119">
        <f t="shared" si="17"/>
        <v>6.25</v>
      </c>
      <c r="AL84" s="119"/>
      <c r="AM84" s="119"/>
      <c r="AN84" s="119">
        <f t="shared" si="18"/>
        <v>6.25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10035144</v>
      </c>
      <c r="F94" s="71"/>
      <c r="G94" s="71"/>
      <c r="H94" s="71"/>
      <c r="I94" s="64"/>
      <c r="J94" s="64"/>
      <c r="K94" s="71"/>
      <c r="L94" s="112"/>
      <c r="M94" s="8"/>
      <c r="N94" s="87" t="s">
        <v>445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20.44764010939469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0.91284107631226297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0.18256821526245257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13.32747971415904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1.8256821526245259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0.73027286104981026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tr">
        <f>VLOOKUP(D101,TC27BLU!$D$106:$N$164,11,0)</f>
        <v>U000409 Round lock head assembly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tr">
        <f>VLOOKUP(D102,TC27BLU!$D$106:$N$164,11,0)</f>
        <v>P000492 Round lock head joint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tr">
        <f>VLOOKUP(D103,TC27BLU!$D$106:$N$164,11,0)</f>
        <v>P000538 Hexagon socket flat end set screw M4x5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tr">
        <f>VLOOKUP(D104,TC27BLU!$D$106:$N$164,11,0)</f>
        <v>P002726 Aluminum handle 593mm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tr">
        <f>VLOOKUP(D105,TC27BLU!$D$106:$N$164,11,0)</f>
        <v xml:space="preserve">P002520 Cross round self-tapping screw F 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tr">
        <f>VLOOKUP(D106,TC27BLU!$D$106:$N$164,11,0)</f>
        <v>P002727 Plastic slide lock L=581.6mm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tr">
        <f>VLOOKUP(D107,TC27BLU!$D$106:$N$164,11,0)</f>
        <v>P002761 Drawer lock housing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tr">
        <f>VLOOKUP(D108,TC27BLU!$D$106:$N$164,11,0)</f>
        <v>P002762 Drawer lock tongue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tr">
        <f>VLOOKUP(D109,TC27BLU!$D$106:$N$164,11,0)</f>
        <v>P002763 Drawer lock spring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tr">
        <f>VLOOKUP(D110,TC27BLU!$D$106:$N$164,11,0)</f>
        <v>P002803 ball slide rail core (left)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tr">
        <f>VLOOKUP(D111,TC27BLU!$D$106:$N$164,11,0)</f>
        <v>P002804 ball slide rail shell (left)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tr">
        <f>VLOOKUP(D112,TC27BLU!$D$106:$N$164,11,0)</f>
        <v>P002805 ball slide rail core (right)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tr">
        <f>VLOOKUP(D113,TC27BLU!$D$106:$N$164,11,0)</f>
        <v>P002806 ball slide rail shell (right)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tr">
        <f>VLOOKUP(D114,TC27BLU!$D$106:$N$164,11,0)</f>
        <v>P002729 ball slide rail core (left)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tr">
        <f>VLOOKUP(D115,TC27BLU!$D$106:$N$164,11,0)</f>
        <v>P003213 ball slide rail core (right)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tr">
        <f>VLOOKUP(D116,TC27BLU!$D$106:$N$164,11,0)</f>
        <v>P000457 Open aluminum rivet 4x6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tr">
        <f>VLOOKUP(D117,TC27BLU!$D$106:$N$164,11,0)</f>
        <v>P002662 Transmission shaft Φ6*526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tr">
        <f>VLOOKUP(D118,TC27BLU!$D$106:$N$164,11,0)</f>
        <v>P002956 5″×2″ fixed caster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tr">
        <f>VLOOKUP(D119,TC27BLU!$D$106:$N$164,11,0)</f>
        <v>P002957  5″×2″ brake caster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tr">
        <f>VLOOKUP(D120,TC27BLU!$D$106:$N$164,11,0)</f>
        <v>P003455 Flat head half hexagon rivet nut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tr">
        <f>VLOOKUP(D125,TC27BLU!$D$106:$N$164,11,0)</f>
        <v>P002829 Hexagon socket wrench 5mm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tr">
        <f>VLOOKUP(D126,TC27BLU!$D$106:$N$164,11,0)</f>
        <v>P002958 Hexagon flange bolt M8×35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tr">
        <f>VLOOKUP(D127,TC27BLU!$D$106:$N$164,11,0)</f>
        <v>P003490 Hexagon flange bolt M6×35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tr">
        <f>VLOOKUP(D128,TC27BLU!$D$106:$N$164,11,0)</f>
        <v>P002960 Hexagon flange nut M6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tr">
        <f>VLOOKUP(D129,TC27BLU!$D$106:$N$164,11,0)</f>
        <v>P000936 Hexagon flange nut M8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tr">
        <f>VLOOKUP(D130,TC27BLU!$D$106:$N$164,11,0)</f>
        <v>P002661 Hexagonal flat head rivet nut M6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tr">
        <f>VLOOKUP(D131,TC27BLU!$D$106:$N$164,11,0)</f>
        <v>P002669 Handle ear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tr">
        <f>VLOOKUP(D132,TC27BLU!$D$106:$N$164,11,0)</f>
        <v>P002670 Handle tube φ32×400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tr">
        <f>VLOOKUP(D133,TC27BLU!$D$106:$N$164,11,0)</f>
        <v>P002671 hexagonal half-thread bolt M6×50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tr">
        <f>VLOOKUP(D134,TC27BLU!$D$106:$N$164,11,0)</f>
        <v>PM040097 Red sealed bag 80x130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tr">
        <f>VLOOKUP(D135,TC27BLU!$D$106:$N$164,11,0)</f>
        <v>PM040011 Plastic bag 200x600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20004087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tr">
        <f>VLOOKUP(D136,TC27BLU!$D$106:$N$164,11,0)</f>
        <v>M00012 Tape OPP 45Y (สีใส)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tr">
        <f>VLOOKUP(D137,TC27BLU!$D$106:$N$164,11,0)</f>
        <v>PM990004 Black nylon rope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tr">
        <f>VLOOKUP(D138,TC27BLU!$D$106:$N$164,11,0)</f>
        <v>PM040095 Sealed bag 70x80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tr">
        <f>VLOOKUP(D139,TC27BLU!$D$106:$N$164,11,0)</f>
        <v>PM060101 PVC pad 566x494x2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tr">
        <f>VLOOKUP(D140,TC27BLU!$D$106:$N$164,11,0)</f>
        <v>P002694 Rubber mat 675x551x2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tr">
        <f>VLOOKUP(D141,TC27BLU!$D$106:$N$164,11,0)</f>
        <v>P001106 Rubber trademark U.S.GENERAL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tr">
        <f>VLOOKUP(D142,TC27BLU!$D$106:$N$164,11,0)</f>
        <v>P003300 Rubber trademark SERIES3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tr">
        <f>VLOOKUP(D143,TC27BLU!$D$106:$N$164,11,0)</f>
        <v>PM030252 TC-2707TSR five-sided carton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tr">
        <f>VLOOKUP(D144,TC27BLU!$D$106:$N$164,11,0)</f>
        <v>PM036063 Floor cover carton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tr">
        <f>VLOOKUP(D145,TC27BLU!$D$106:$N$164,11,0)</f>
        <v>P002758 Foam edge guard 912x50x50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tr">
        <f>VLOOKUP(D146,TC27BLU!$D$106:$N$164,11,0)</f>
        <v>PM050293 Foam board 615x912x20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tr">
        <f>VLOOKUP(D147,TC27BLU!$D$106:$N$164,11,0)</f>
        <v>PM050294 Foam board 492x912x20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tr">
        <f>VLOOKUP(D148,TC27BLU!$D$106:$N$164,11,0)</f>
        <v>PM050295 Foam board 670x535x20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tr">
        <f>VLOOKUP(D149,TC27BLU!$D$106:$N$164,11,0)</f>
        <v>PM040150 Plastic bag 1500x1700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tr">
        <f>VLOOKUP(D150,TC27BLU!$D$106:$N$164,11,0)</f>
        <v>P002759  Carton with casters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tr">
        <f>VLOOKUP(D151,TC27BLU!$D$106:$N$164,11,0)</f>
        <v>PM050227 EPE foam 600x500x1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tr">
        <f>VLOOKUP(D152,TC27BLU!$D$106:$N$164,11,0)</f>
        <v>PM090140 TC-2707TSR English manual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20005257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437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20005258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438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tr">
        <f>VLOOKUP(D155,TC27BLU!$D$106:$N$164,11,0)</f>
        <v>PM080101 Warning label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tr">
        <f>VLOOKUP(D156,TC27BLU!$D$106:$N$164,11,0)</f>
        <v>PM080420 Carton tracking code label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20005259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439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20005152</v>
      </c>
      <c r="E158" s="64"/>
      <c r="F158" s="64"/>
      <c r="G158" s="64"/>
      <c r="H158" s="64"/>
      <c r="I158" s="64"/>
      <c r="J158" s="64"/>
      <c r="K158" s="114"/>
      <c r="L158" s="101"/>
      <c r="M158" s="8"/>
      <c r="N158" s="87" t="s">
        <v>451</v>
      </c>
      <c r="O158" s="10">
        <v>11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20004089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450</v>
      </c>
      <c r="O159" s="10">
        <v>2.5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10034963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444</v>
      </c>
      <c r="O160" s="10">
        <v>2.5000000000000001E-2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/>
      <c r="E161" s="64"/>
      <c r="F161" s="64"/>
      <c r="G161" s="64"/>
      <c r="H161" s="114"/>
      <c r="I161" s="64"/>
      <c r="J161" s="64"/>
      <c r="K161" s="64"/>
      <c r="L161" s="101"/>
      <c r="M161" s="8"/>
      <c r="N161" s="87"/>
      <c r="O161" s="10"/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/>
      <c r="E162" s="64"/>
      <c r="F162" s="64"/>
      <c r="G162" s="64"/>
      <c r="H162" s="114"/>
      <c r="I162" s="64"/>
      <c r="J162" s="64"/>
      <c r="K162" s="114"/>
      <c r="L162" s="101"/>
      <c r="M162" s="8"/>
      <c r="N162" s="87"/>
      <c r="O162" s="10"/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64"/>
      <c r="H163" s="114"/>
      <c r="I163" s="64"/>
      <c r="J163" s="64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64"/>
      <c r="H164" s="114"/>
      <c r="I164" s="64"/>
      <c r="J164" s="64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114"/>
      <c r="I165" s="64"/>
      <c r="J165" s="64"/>
      <c r="K165" s="11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114"/>
      <c r="F167" s="114"/>
      <c r="G167" s="11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4">
    <cfRule type="duplicateValues" dxfId="8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5DF9-B54B-4FB3-939E-B6AA80286C1B}">
  <sheetPr>
    <pageSetUpPr fitToPage="1"/>
  </sheetPr>
  <dimension ref="A1:AO872"/>
  <sheetViews>
    <sheetView zoomScale="55" zoomScaleNormal="55" workbookViewId="0">
      <pane xSplit="2" ySplit="2" topLeftCell="C148" activePane="bottomRight" state="frozen"/>
      <selection pane="topRight" activeCell="C1" sqref="C1"/>
      <selection pane="bottomLeft" activeCell="A3" sqref="A3"/>
      <selection pane="bottomRight" activeCell="J94" sqref="J94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44">
        <v>40013808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425</v>
      </c>
      <c r="O3" s="10">
        <v>1</v>
      </c>
      <c r="P3" s="134">
        <v>138</v>
      </c>
      <c r="Q3" s="11" t="s">
        <v>76</v>
      </c>
      <c r="R3" s="43">
        <f t="shared" ref="R3:R58" si="0">$AB$1/P3</f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32">
        <v>30023560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426</v>
      </c>
      <c r="O4" s="10">
        <f>O3</f>
        <v>1</v>
      </c>
      <c r="P4" s="10">
        <v>22.5</v>
      </c>
      <c r="Q4" s="11" t="s">
        <v>75</v>
      </c>
      <c r="R4" s="43">
        <f t="shared" si="0"/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1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0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0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0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0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0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0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0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0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0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0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0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10035144</v>
      </c>
      <c r="F43" s="71"/>
      <c r="G43" s="71"/>
      <c r="H43" s="71"/>
      <c r="I43" s="64"/>
      <c r="J43" s="64"/>
      <c r="K43" s="71"/>
      <c r="L43" s="112"/>
      <c r="M43" s="8"/>
      <c r="N43" s="87" t="s">
        <v>445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32">
        <v>30023561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427</v>
      </c>
      <c r="O50" s="10">
        <f>O3*4</f>
        <v>4</v>
      </c>
      <c r="P50" s="10">
        <v>22.5</v>
      </c>
      <c r="Q50" s="11" t="s">
        <v>75</v>
      </c>
      <c r="R50" s="43">
        <f t="shared" si="0"/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0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0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0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0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0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0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10035144</v>
      </c>
      <c r="F60" s="71"/>
      <c r="G60" s="71"/>
      <c r="H60" s="71"/>
      <c r="I60" s="64"/>
      <c r="J60" s="64"/>
      <c r="K60" s="71"/>
      <c r="L60" s="112"/>
      <c r="M60" s="8"/>
      <c r="N60" s="87" t="s">
        <v>445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32">
        <v>30023562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428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10035144</v>
      </c>
      <c r="F77" s="71"/>
      <c r="G77" s="71"/>
      <c r="H77" s="71"/>
      <c r="I77" s="64"/>
      <c r="J77" s="64"/>
      <c r="K77" s="71"/>
      <c r="L77" s="112"/>
      <c r="M77" s="8"/>
      <c r="N77" s="87" t="s">
        <v>445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32">
        <v>30023563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429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v>160</v>
      </c>
      <c r="AI84" s="119"/>
      <c r="AJ84" s="119"/>
      <c r="AK84" s="119">
        <v>160</v>
      </c>
      <c r="AL84" s="119"/>
      <c r="AM84" s="119"/>
      <c r="AN84" s="119"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10035144</v>
      </c>
      <c r="F94" s="71"/>
      <c r="G94" s="71"/>
      <c r="H94" s="71"/>
      <c r="I94" s="64"/>
      <c r="J94" s="64"/>
      <c r="K94" s="71"/>
      <c r="L94" s="112"/>
      <c r="M94" s="8"/>
      <c r="N94" s="87" t="s">
        <v>445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tr">
        <f>VLOOKUP(D101,TC27BLU!$D$106:$N$164,11,0)</f>
        <v>U000409 Round lock head assembly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tr">
        <f>VLOOKUP(D102,TC27BLU!$D$106:$N$164,11,0)</f>
        <v>P000492 Round lock head joint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tr">
        <f>VLOOKUP(D103,TC27BLU!$D$106:$N$164,11,0)</f>
        <v>P000538 Hexagon socket flat end set screw M4x5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tr">
        <f>VLOOKUP(D104,TC27BLU!$D$106:$N$164,11,0)</f>
        <v>P002726 Aluminum handle 593mm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tr">
        <f>VLOOKUP(D105,TC27BLU!$D$106:$N$164,11,0)</f>
        <v xml:space="preserve">P002520 Cross round self-tapping screw F 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tr">
        <f>VLOOKUP(D106,TC27BLU!$D$106:$N$164,11,0)</f>
        <v>P002727 Plastic slide lock L=581.6mm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tr">
        <f>VLOOKUP(D107,TC27BLU!$D$106:$N$164,11,0)</f>
        <v>P002761 Drawer lock housing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tr">
        <f>VLOOKUP(D108,TC27BLU!$D$106:$N$164,11,0)</f>
        <v>P002762 Drawer lock tongue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tr">
        <f>VLOOKUP(D109,TC27BLU!$D$106:$N$164,11,0)</f>
        <v>P002763 Drawer lock spring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tr">
        <f>VLOOKUP(D110,TC27BLU!$D$106:$N$164,11,0)</f>
        <v>P002803 ball slide rail core (left)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tr">
        <f>VLOOKUP(D111,TC27BLU!$D$106:$N$164,11,0)</f>
        <v>P002804 ball slide rail shell (left)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tr">
        <f>VLOOKUP(D112,TC27BLU!$D$106:$N$164,11,0)</f>
        <v>P002805 ball slide rail core (right)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tr">
        <f>VLOOKUP(D113,TC27BLU!$D$106:$N$164,11,0)</f>
        <v>P002806 ball slide rail shell (right)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tr">
        <f>VLOOKUP(D114,TC27BLU!$D$106:$N$164,11,0)</f>
        <v>P002729 ball slide rail core (left)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tr">
        <f>VLOOKUP(D115,TC27BLU!$D$106:$N$164,11,0)</f>
        <v>P003213 ball slide rail core (right)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tr">
        <f>VLOOKUP(D116,TC27BLU!$D$106:$N$164,11,0)</f>
        <v>P000457 Open aluminum rivet 4x6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tr">
        <f>VLOOKUP(D117,TC27BLU!$D$106:$N$164,11,0)</f>
        <v>P002662 Transmission shaft Φ6*526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tr">
        <f>VLOOKUP(D118,TC27BLU!$D$106:$N$164,11,0)</f>
        <v>P002956 5″×2″ fixed caster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tr">
        <f>VLOOKUP(D119,TC27BLU!$D$106:$N$164,11,0)</f>
        <v>P002957  5″×2″ brake caster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tr">
        <f>VLOOKUP(D120,TC27BLU!$D$106:$N$164,11,0)</f>
        <v>P003455 Flat head half hexagon rivet nut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tr">
        <f>VLOOKUP(D125,TC27BLU!$D$106:$N$164,11,0)</f>
        <v>P002829 Hexagon socket wrench 5mm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tr">
        <f>VLOOKUP(D126,TC27BLU!$D$106:$N$164,11,0)</f>
        <v>P002958 Hexagon flange bolt M8×35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tr">
        <f>VLOOKUP(D127,TC27BLU!$D$106:$N$164,11,0)</f>
        <v>P003490 Hexagon flange bolt M6×35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tr">
        <f>VLOOKUP(D128,TC27BLU!$D$106:$N$164,11,0)</f>
        <v>P002960 Hexagon flange nut M6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tr">
        <f>VLOOKUP(D129,TC27BLU!$D$106:$N$164,11,0)</f>
        <v>P000936 Hexagon flange nut M8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tr">
        <f>VLOOKUP(D130,TC27BLU!$D$106:$N$164,11,0)</f>
        <v>P002661 Hexagonal flat head rivet nut M6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tr">
        <f>VLOOKUP(D131,TC27BLU!$D$106:$N$164,11,0)</f>
        <v>P002669 Handle ear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tr">
        <f>VLOOKUP(D132,TC27BLU!$D$106:$N$164,11,0)</f>
        <v>P002670 Handle tube φ32×400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tr">
        <f>VLOOKUP(D133,TC27BLU!$D$106:$N$164,11,0)</f>
        <v>P002671 hexagonal half-thread bolt M6×50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tr">
        <f>VLOOKUP(D134,TC27BLU!$D$106:$N$164,11,0)</f>
        <v>PM040097 Red sealed bag 80x130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tr">
        <f>VLOOKUP(D135,TC27BLU!$D$106:$N$164,11,0)</f>
        <v>PM040011 Plastic bag 200x600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20004087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tr">
        <f>VLOOKUP(D136,TC27BLU!$D$106:$N$164,11,0)</f>
        <v>M00012 Tape OPP 45Y (สีใส)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tr">
        <f>VLOOKUP(D137,TC27BLU!$D$106:$N$164,11,0)</f>
        <v>PM990004 Black nylon rope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tr">
        <f>VLOOKUP(D138,TC27BLU!$D$106:$N$164,11,0)</f>
        <v>PM040095 Sealed bag 70x80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tr">
        <f>VLOOKUP(D139,TC27BLU!$D$106:$N$164,11,0)</f>
        <v>PM060101 PVC pad 566x494x2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tr">
        <f>VLOOKUP(D140,TC27BLU!$D$106:$N$164,11,0)</f>
        <v>P002694 Rubber mat 675x551x2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tr">
        <f>VLOOKUP(D141,TC27BLU!$D$106:$N$164,11,0)</f>
        <v>P001106 Rubber trademark U.S.GENERAL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tr">
        <f>VLOOKUP(D142,TC27BLU!$D$106:$N$164,11,0)</f>
        <v>P003300 Rubber trademark SERIES3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tr">
        <f>VLOOKUP(D143,TC27BLU!$D$106:$N$164,11,0)</f>
        <v>PM030252 TC-2707TSR five-sided carton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tr">
        <f>VLOOKUP(D144,TC27BLU!$D$106:$N$164,11,0)</f>
        <v>PM036063 Floor cover carton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tr">
        <f>VLOOKUP(D145,TC27BLU!$D$106:$N$164,11,0)</f>
        <v>P002758 Foam edge guard 912x50x50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tr">
        <f>VLOOKUP(D146,TC27BLU!$D$106:$N$164,11,0)</f>
        <v>PM050293 Foam board 615x912x20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tr">
        <f>VLOOKUP(D147,TC27BLU!$D$106:$N$164,11,0)</f>
        <v>PM050294 Foam board 492x912x20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tr">
        <f>VLOOKUP(D148,TC27BLU!$D$106:$N$164,11,0)</f>
        <v>PM050295 Foam board 670x535x20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tr">
        <f>VLOOKUP(D149,TC27BLU!$D$106:$N$164,11,0)</f>
        <v>PM040150 Plastic bag 1500x1700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tr">
        <f>VLOOKUP(D150,TC27BLU!$D$106:$N$164,11,0)</f>
        <v>P002759  Carton with casters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tr">
        <f>VLOOKUP(D151,TC27BLU!$D$106:$N$164,11,0)</f>
        <v>PM050227 EPE foam 600x500x1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tr">
        <f>VLOOKUP(D152,TC27BLU!$D$106:$N$164,11,0)</f>
        <v>PM090140 TC-2707TSR English manual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20005257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437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20005258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438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tr">
        <f>VLOOKUP(D155,TC27BLU!$D$106:$N$164,11,0)</f>
        <v>PM080101 Warning label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tr">
        <f>VLOOKUP(D156,TC27BLU!$D$106:$N$164,11,0)</f>
        <v>PM080420 Carton tracking code label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20005259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439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20005152</v>
      </c>
      <c r="E158" s="64"/>
      <c r="F158" s="64"/>
      <c r="G158" s="64"/>
      <c r="H158" s="64"/>
      <c r="I158" s="64"/>
      <c r="J158" s="64"/>
      <c r="K158" s="114"/>
      <c r="L158" s="101"/>
      <c r="M158" s="8"/>
      <c r="N158" s="87" t="s">
        <v>451</v>
      </c>
      <c r="O158" s="10">
        <v>11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20004089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450</v>
      </c>
      <c r="O159" s="10">
        <v>2.5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10035743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458</v>
      </c>
      <c r="O160" s="10">
        <v>2.5000000000000001E-2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/>
      <c r="E161" s="64"/>
      <c r="F161" s="64"/>
      <c r="G161" s="64"/>
      <c r="H161" s="114"/>
      <c r="I161" s="64"/>
      <c r="J161" s="64"/>
      <c r="K161" s="64"/>
      <c r="L161" s="101"/>
      <c r="M161" s="8"/>
      <c r="N161" s="87"/>
      <c r="O161" s="10"/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/>
      <c r="E162" s="64"/>
      <c r="F162" s="64"/>
      <c r="G162" s="64"/>
      <c r="H162" s="114"/>
      <c r="I162" s="64"/>
      <c r="J162" s="64"/>
      <c r="K162" s="114"/>
      <c r="L162" s="101"/>
      <c r="M162" s="8"/>
      <c r="N162" s="87"/>
      <c r="O162" s="10"/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64"/>
      <c r="H163" s="114"/>
      <c r="I163" s="64"/>
      <c r="J163" s="64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64"/>
      <c r="H164" s="114"/>
      <c r="I164" s="64"/>
      <c r="J164" s="64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64"/>
      <c r="G165" s="64"/>
      <c r="H165" s="114"/>
      <c r="I165" s="64"/>
      <c r="J165" s="64"/>
      <c r="K165" s="11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114"/>
      <c r="F167" s="114"/>
      <c r="G167" s="11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4">
    <cfRule type="duplicateValues" dxfId="7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57FE-5521-4DAC-A1E7-CDBA3634187A}">
  <sheetPr>
    <pageSetUpPr fitToPage="1"/>
  </sheetPr>
  <dimension ref="A1:AO872"/>
  <sheetViews>
    <sheetView zoomScale="85" zoomScaleNormal="85" workbookViewId="0">
      <pane xSplit="2" ySplit="2" topLeftCell="C146" activePane="bottomRight" state="frozen"/>
      <selection pane="topRight" activeCell="C1" sqref="C1"/>
      <selection pane="bottomLeft" activeCell="A3" sqref="A3"/>
      <selection pane="bottomRight" activeCell="N155" sqref="N15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44">
        <v>40013810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420</v>
      </c>
      <c r="O3" s="10">
        <v>1</v>
      </c>
      <c r="P3" s="10">
        <v>138</v>
      </c>
      <c r="Q3" s="11" t="s">
        <v>76</v>
      </c>
      <c r="R3" s="43">
        <f t="shared" ref="R3:R58" si="0">$AB$1/P3</f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32">
        <v>30023556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421</v>
      </c>
      <c r="O4" s="10">
        <f>O3</f>
        <v>1</v>
      </c>
      <c r="P4" s="10">
        <v>22.5</v>
      </c>
      <c r="Q4" s="11" t="s">
        <v>75</v>
      </c>
      <c r="R4" s="43">
        <f t="shared" si="0"/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1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0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0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0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0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0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0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0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0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0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0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0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10035143</v>
      </c>
      <c r="F43" s="71"/>
      <c r="G43" s="71"/>
      <c r="H43" s="71"/>
      <c r="I43" s="64"/>
      <c r="J43" s="64"/>
      <c r="K43" s="71"/>
      <c r="L43" s="112"/>
      <c r="M43" s="8"/>
      <c r="N43" s="87" t="s">
        <v>442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32">
        <v>30023557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422</v>
      </c>
      <c r="O50" s="10">
        <f>O3*4</f>
        <v>4</v>
      </c>
      <c r="P50" s="10">
        <v>22.5</v>
      </c>
      <c r="Q50" s="11" t="s">
        <v>75</v>
      </c>
      <c r="R50" s="43">
        <f t="shared" si="0"/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0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0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0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0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0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0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10035143</v>
      </c>
      <c r="F60" s="71"/>
      <c r="G60" s="71"/>
      <c r="H60" s="71"/>
      <c r="I60" s="64"/>
      <c r="J60" s="64"/>
      <c r="K60" s="71"/>
      <c r="L60" s="112"/>
      <c r="M60" s="8"/>
      <c r="N60" s="87" t="s">
        <v>442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32">
        <v>30023558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423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10035143</v>
      </c>
      <c r="F77" s="71"/>
      <c r="G77" s="71"/>
      <c r="H77" s="71"/>
      <c r="I77" s="64"/>
      <c r="J77" s="64"/>
      <c r="K77" s="71"/>
      <c r="L77" s="112"/>
      <c r="M77" s="8"/>
      <c r="N77" s="87" t="s">
        <v>442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32">
        <v>30023559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424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v>160</v>
      </c>
      <c r="AI84" s="119"/>
      <c r="AJ84" s="119"/>
      <c r="AK84" s="119">
        <v>160</v>
      </c>
      <c r="AL84" s="119"/>
      <c r="AM84" s="119"/>
      <c r="AN84" s="119"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10035143</v>
      </c>
      <c r="F94" s="71"/>
      <c r="G94" s="71"/>
      <c r="H94" s="71"/>
      <c r="I94" s="64"/>
      <c r="J94" s="64"/>
      <c r="K94" s="71"/>
      <c r="L94" s="112"/>
      <c r="M94" s="8"/>
      <c r="N94" s="87" t="s">
        <v>442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">
        <v>254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">
        <v>255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">
        <v>256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">
        <v>235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">
        <v>236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">
        <v>237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">
        <v>257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">
        <v>258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">
        <v>259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">
        <v>238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">
        <v>239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">
        <v>240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">
        <v>241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">
        <v>260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">
        <v>261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">
        <v>242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">
        <v>262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">
        <v>263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">
        <v>264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">
        <v>413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">
        <v>266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">
        <v>430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">
        <v>431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">
        <v>432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">
        <v>433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">
        <v>271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">
        <v>272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">
        <v>273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">
        <v>274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">
        <v>275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">
        <v>276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20004089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">
        <v>450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">
        <v>248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">
        <v>249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">
        <v>246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">
        <v>277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">
        <v>244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">
        <v>245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">
        <v>278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">
        <v>279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">
        <v>280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">
        <v>281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">
        <v>282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">
        <v>283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">
        <v>284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">
        <v>286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">
        <v>287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">
        <v>288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20005254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121" t="s">
        <v>454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20005255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121" t="s">
        <v>453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">
        <v>250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">
        <v>251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20005593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121" t="s">
        <v>523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/>
      <c r="C158" s="63"/>
      <c r="D158" s="64">
        <v>20005594</v>
      </c>
      <c r="E158" s="64"/>
      <c r="F158" s="64"/>
      <c r="G158" s="114"/>
      <c r="H158" s="64"/>
      <c r="I158" s="114"/>
      <c r="J158" s="64"/>
      <c r="K158" s="114"/>
      <c r="L158" s="101"/>
      <c r="M158" s="8"/>
      <c r="N158" s="121" t="s">
        <v>524</v>
      </c>
      <c r="O158" s="10">
        <v>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20005152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451</v>
      </c>
      <c r="O159" s="10">
        <v>11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20005987</v>
      </c>
      <c r="E160" s="115"/>
      <c r="F160" s="64"/>
      <c r="G160" s="64"/>
      <c r="H160" s="64"/>
      <c r="I160" s="64"/>
      <c r="J160" s="64"/>
      <c r="K160" s="114"/>
      <c r="L160" s="101"/>
      <c r="M160" s="8"/>
      <c r="N160" s="87" t="s">
        <v>525</v>
      </c>
      <c r="O160" s="149">
        <v>4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10036761</v>
      </c>
      <c r="E161" s="64"/>
      <c r="F161" s="64"/>
      <c r="G161" s="64"/>
      <c r="H161" s="64"/>
      <c r="I161" s="64"/>
      <c r="J161" s="64"/>
      <c r="K161" s="114"/>
      <c r="L161" s="101"/>
      <c r="M161" s="8"/>
      <c r="N161" s="87" t="s">
        <v>544</v>
      </c>
      <c r="O161" s="10">
        <v>2.5000000000000001E-2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10036298</v>
      </c>
      <c r="E162" s="146"/>
      <c r="F162" s="114"/>
      <c r="G162" s="114"/>
      <c r="H162" s="114"/>
      <c r="I162" s="114"/>
      <c r="J162" s="113"/>
      <c r="K162" s="114"/>
      <c r="L162" s="101"/>
      <c r="M162" s="8"/>
      <c r="N162" s="87" t="s">
        <v>518</v>
      </c>
      <c r="O162" s="10">
        <v>0.02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10036299</v>
      </c>
      <c r="E163" s="146"/>
      <c r="F163" s="114"/>
      <c r="G163" s="114"/>
      <c r="H163" s="114"/>
      <c r="I163" s="114"/>
      <c r="J163" s="113"/>
      <c r="K163" s="114"/>
      <c r="L163" s="101"/>
      <c r="M163" s="8"/>
      <c r="N163" s="87" t="s">
        <v>519</v>
      </c>
      <c r="O163" s="10">
        <v>0.05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10036337</v>
      </c>
      <c r="E164" s="146"/>
      <c r="F164" s="71"/>
      <c r="G164" s="114"/>
      <c r="H164" s="114"/>
      <c r="I164" s="64"/>
      <c r="J164" s="65"/>
      <c r="K164" s="66"/>
      <c r="L164" s="101"/>
      <c r="M164" s="8"/>
      <c r="N164" s="87" t="s">
        <v>520</v>
      </c>
      <c r="O164" s="10">
        <v>5.0000000000000001E-3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20005977</v>
      </c>
      <c r="E165" s="64"/>
      <c r="F165" s="64"/>
      <c r="G165" s="64"/>
      <c r="H165" s="114"/>
      <c r="I165" s="64"/>
      <c r="J165" s="64"/>
      <c r="K165" s="114"/>
      <c r="L165" s="101"/>
      <c r="M165" s="8"/>
      <c r="N165" s="87" t="s">
        <v>521</v>
      </c>
      <c r="O165" s="10">
        <v>1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>
        <v>20005978</v>
      </c>
      <c r="E166" s="64"/>
      <c r="F166" s="64"/>
      <c r="G166" s="64"/>
      <c r="H166" s="114"/>
      <c r="I166" s="64"/>
      <c r="J166" s="64"/>
      <c r="K166" s="114"/>
      <c r="L166" s="101"/>
      <c r="M166" s="8"/>
      <c r="N166" s="87" t="s">
        <v>522</v>
      </c>
      <c r="O166" s="10">
        <v>4</v>
      </c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>
        <v>20006211</v>
      </c>
      <c r="E167" s="64"/>
      <c r="F167" s="64"/>
      <c r="G167" s="64"/>
      <c r="H167" s="114"/>
      <c r="I167" s="64"/>
      <c r="J167" s="64"/>
      <c r="K167" s="114"/>
      <c r="L167" s="101"/>
      <c r="M167" s="8"/>
      <c r="N167" s="87" t="s">
        <v>543</v>
      </c>
      <c r="O167" s="10">
        <f>0.5/18.288</f>
        <v>2.7340332458442695E-2</v>
      </c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44">
    <cfRule type="duplicateValues" dxfId="6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5162-F6FE-4DC7-B510-46DA4FB11BAA}">
  <sheetPr>
    <pageSetUpPr fitToPage="1"/>
  </sheetPr>
  <dimension ref="A1:AO872"/>
  <sheetViews>
    <sheetView zoomScale="55" zoomScaleNormal="55" workbookViewId="0">
      <pane xSplit="2" ySplit="2" topLeftCell="C151" activePane="bottomRight" state="frozen"/>
      <selection pane="topRight" activeCell="C1" sqref="C1"/>
      <selection pane="bottomLeft" activeCell="A3" sqref="A3"/>
      <selection pane="bottomRight" activeCell="J169" sqref="J169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44">
        <v>40013808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425</v>
      </c>
      <c r="O3" s="10">
        <v>1</v>
      </c>
      <c r="P3" s="134">
        <v>138</v>
      </c>
      <c r="Q3" s="11" t="s">
        <v>76</v>
      </c>
      <c r="R3" s="43">
        <f t="shared" ref="R3:R58" si="0">$AB$1/P3</f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32">
        <v>30023560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426</v>
      </c>
      <c r="O4" s="10">
        <f>O3</f>
        <v>1</v>
      </c>
      <c r="P4" s="10">
        <v>22.5</v>
      </c>
      <c r="Q4" s="11" t="s">
        <v>75</v>
      </c>
      <c r="R4" s="43">
        <f t="shared" si="0"/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1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0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0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0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0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0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0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0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0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0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0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0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10035144</v>
      </c>
      <c r="F43" s="71"/>
      <c r="G43" s="71"/>
      <c r="H43" s="71"/>
      <c r="I43" s="64"/>
      <c r="J43" s="64"/>
      <c r="K43" s="71"/>
      <c r="L43" s="112"/>
      <c r="M43" s="8"/>
      <c r="N43" s="87" t="s">
        <v>445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32">
        <v>30023561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427</v>
      </c>
      <c r="O50" s="10">
        <f>O3*4</f>
        <v>4</v>
      </c>
      <c r="P50" s="10">
        <v>22.5</v>
      </c>
      <c r="Q50" s="11" t="s">
        <v>75</v>
      </c>
      <c r="R50" s="43">
        <f t="shared" si="0"/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0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0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0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0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0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0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10035144</v>
      </c>
      <c r="F60" s="71"/>
      <c r="G60" s="71"/>
      <c r="H60" s="71"/>
      <c r="I60" s="64"/>
      <c r="J60" s="64"/>
      <c r="K60" s="71"/>
      <c r="L60" s="112"/>
      <c r="M60" s="8"/>
      <c r="N60" s="87" t="s">
        <v>445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32">
        <v>30023562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428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10035144</v>
      </c>
      <c r="F77" s="71"/>
      <c r="G77" s="71"/>
      <c r="H77" s="71"/>
      <c r="I77" s="64"/>
      <c r="J77" s="64"/>
      <c r="K77" s="71"/>
      <c r="L77" s="112"/>
      <c r="M77" s="8"/>
      <c r="N77" s="87" t="s">
        <v>445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32">
        <v>30023563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429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v>160</v>
      </c>
      <c r="AI84" s="119"/>
      <c r="AJ84" s="119"/>
      <c r="AK84" s="119">
        <v>160</v>
      </c>
      <c r="AL84" s="119"/>
      <c r="AM84" s="119"/>
      <c r="AN84" s="119"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10035144</v>
      </c>
      <c r="F94" s="71"/>
      <c r="G94" s="71"/>
      <c r="H94" s="71"/>
      <c r="I94" s="64"/>
      <c r="J94" s="64"/>
      <c r="K94" s="71"/>
      <c r="L94" s="112"/>
      <c r="M94" s="8"/>
      <c r="N94" s="87" t="s">
        <v>445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tr">
        <f>VLOOKUP(D101,TC27BLU!$D$106:$N$164,11,0)</f>
        <v>U000409 Round lock head assembly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tr">
        <f>VLOOKUP(D102,TC27BLU!$D$106:$N$164,11,0)</f>
        <v>P000492 Round lock head joint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tr">
        <f>VLOOKUP(D103,TC27BLU!$D$106:$N$164,11,0)</f>
        <v>P000538 Hexagon socket flat end set screw M4x5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tr">
        <f>VLOOKUP(D104,TC27BLU!$D$106:$N$164,11,0)</f>
        <v>P002726 Aluminum handle 593mm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tr">
        <f>VLOOKUP(D105,TC27BLU!$D$106:$N$164,11,0)</f>
        <v xml:space="preserve">P002520 Cross round self-tapping screw F 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tr">
        <f>VLOOKUP(D106,TC27BLU!$D$106:$N$164,11,0)</f>
        <v>P002727 Plastic slide lock L=581.6mm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tr">
        <f>VLOOKUP(D107,TC27BLU!$D$106:$N$164,11,0)</f>
        <v>P002761 Drawer lock housing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tr">
        <f>VLOOKUP(D108,TC27BLU!$D$106:$N$164,11,0)</f>
        <v>P002762 Drawer lock tongue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tr">
        <f>VLOOKUP(D109,TC27BLU!$D$106:$N$164,11,0)</f>
        <v>P002763 Drawer lock spring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tr">
        <f>VLOOKUP(D110,TC27BLU!$D$106:$N$164,11,0)</f>
        <v>P002803 ball slide rail core (left)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tr">
        <f>VLOOKUP(D111,TC27BLU!$D$106:$N$164,11,0)</f>
        <v>P002804 ball slide rail shell (left)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tr">
        <f>VLOOKUP(D112,TC27BLU!$D$106:$N$164,11,0)</f>
        <v>P002805 ball slide rail core (right)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tr">
        <f>VLOOKUP(D113,TC27BLU!$D$106:$N$164,11,0)</f>
        <v>P002806 ball slide rail shell (right)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tr">
        <f>VLOOKUP(D114,TC27BLU!$D$106:$N$164,11,0)</f>
        <v>P002729 ball slide rail core (left)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tr">
        <f>VLOOKUP(D115,TC27BLU!$D$106:$N$164,11,0)</f>
        <v>P003213 ball slide rail core (right)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tr">
        <f>VLOOKUP(D116,TC27BLU!$D$106:$N$164,11,0)</f>
        <v>P000457 Open aluminum rivet 4x6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tr">
        <f>VLOOKUP(D117,TC27BLU!$D$106:$N$164,11,0)</f>
        <v>P002662 Transmission shaft Φ6*526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tr">
        <f>VLOOKUP(D118,TC27BLU!$D$106:$N$164,11,0)</f>
        <v>P002956 5″×2″ fixed caster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tr">
        <f>VLOOKUP(D119,TC27BLU!$D$106:$N$164,11,0)</f>
        <v>P002957  5″×2″ brake caster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tr">
        <f>VLOOKUP(D120,TC27BLU!$D$106:$N$164,11,0)</f>
        <v>P003455 Flat head half hexagon rivet nut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tr">
        <f>VLOOKUP(D125,TC27BLU!$D$106:$N$164,11,0)</f>
        <v>P002829 Hexagon socket wrench 5mm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tr">
        <f>VLOOKUP(D126,TC27BLU!$D$106:$N$164,11,0)</f>
        <v>P002958 Hexagon flange bolt M8×35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tr">
        <f>VLOOKUP(D127,TC27BLU!$D$106:$N$164,11,0)</f>
        <v>P003490 Hexagon flange bolt M6×35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tr">
        <f>VLOOKUP(D128,TC27BLU!$D$106:$N$164,11,0)</f>
        <v>P002960 Hexagon flange nut M6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tr">
        <f>VLOOKUP(D129,TC27BLU!$D$106:$N$164,11,0)</f>
        <v>P000936 Hexagon flange nut M8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tr">
        <f>VLOOKUP(D130,TC27BLU!$D$106:$N$164,11,0)</f>
        <v>P002661 Hexagonal flat head rivet nut M6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tr">
        <f>VLOOKUP(D131,TC27BLU!$D$106:$N$164,11,0)</f>
        <v>P002669 Handle ear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tr">
        <f>VLOOKUP(D132,TC27BLU!$D$106:$N$164,11,0)</f>
        <v>P002670 Handle tube φ32×400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tr">
        <f>VLOOKUP(D133,TC27BLU!$D$106:$N$164,11,0)</f>
        <v>P002671 hexagonal half-thread bolt M6×50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tr">
        <f>VLOOKUP(D134,TC27BLU!$D$106:$N$164,11,0)</f>
        <v>PM040097 Red sealed bag 80x130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tr">
        <f>VLOOKUP(D135,TC27BLU!$D$106:$N$164,11,0)</f>
        <v>PM040011 Plastic bag 200x600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20004087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tr">
        <f>VLOOKUP(D136,TC27BLU!$D$106:$N$164,11,0)</f>
        <v>M00012 Tape OPP 45Y (สีใส)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tr">
        <f>VLOOKUP(D137,TC27BLU!$D$106:$N$164,11,0)</f>
        <v>PM990004 Black nylon rope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tr">
        <f>VLOOKUP(D138,TC27BLU!$D$106:$N$164,11,0)</f>
        <v>PM040095 Sealed bag 70x80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tr">
        <f>VLOOKUP(D139,TC27BLU!$D$106:$N$164,11,0)</f>
        <v>PM060101 PVC pad 566x494x2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tr">
        <f>VLOOKUP(D140,TC27BLU!$D$106:$N$164,11,0)</f>
        <v>P002694 Rubber mat 675x551x2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tr">
        <f>VLOOKUP(D141,TC27BLU!$D$106:$N$164,11,0)</f>
        <v>P001106 Rubber trademark U.S.GENERAL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tr">
        <f>VLOOKUP(D142,TC27BLU!$D$106:$N$164,11,0)</f>
        <v>P003300 Rubber trademark SERIES3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tr">
        <f>VLOOKUP(D143,TC27BLU!$D$106:$N$164,11,0)</f>
        <v>PM030252 TC-2707TSR five-sided carton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tr">
        <f>VLOOKUP(D144,TC27BLU!$D$106:$N$164,11,0)</f>
        <v>PM036063 Floor cover carton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tr">
        <f>VLOOKUP(D145,TC27BLU!$D$106:$N$164,11,0)</f>
        <v>P002758 Foam edge guard 912x50x50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tr">
        <f>VLOOKUP(D146,TC27BLU!$D$106:$N$164,11,0)</f>
        <v>PM050293 Foam board 615x912x20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tr">
        <f>VLOOKUP(D147,TC27BLU!$D$106:$N$164,11,0)</f>
        <v>PM050294 Foam board 492x912x20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tr">
        <f>VLOOKUP(D148,TC27BLU!$D$106:$N$164,11,0)</f>
        <v>PM050295 Foam board 670x535x20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tr">
        <f>VLOOKUP(D149,TC27BLU!$D$106:$N$164,11,0)</f>
        <v>PM040150 Plastic bag 1500x1700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tr">
        <f>VLOOKUP(D150,TC27BLU!$D$106:$N$164,11,0)</f>
        <v>P002759  Carton with casters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tr">
        <f>VLOOKUP(D151,TC27BLU!$D$106:$N$164,11,0)</f>
        <v>PM050227 EPE foam 600x500x1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tr">
        <f>VLOOKUP(D152,TC27BLU!$D$106:$N$164,11,0)</f>
        <v>PM090140 TC-2707TSR English manual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20005257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437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20005258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438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tr">
        <f>VLOOKUP(D155,TC27BLU!$D$106:$N$164,11,0)</f>
        <v>PM080101 Warning label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tr">
        <f>VLOOKUP(D156,TC27BLU!$D$106:$N$164,11,0)</f>
        <v>PM080420 Carton tracking code label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20005259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439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20005152</v>
      </c>
      <c r="E158" s="64"/>
      <c r="F158" s="64"/>
      <c r="G158" s="64"/>
      <c r="H158" s="64"/>
      <c r="I158" s="64"/>
      <c r="J158" s="64"/>
      <c r="K158" s="114"/>
      <c r="L158" s="101"/>
      <c r="M158" s="8"/>
      <c r="N158" s="87" t="s">
        <v>451</v>
      </c>
      <c r="O158" s="10">
        <v>11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20004089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450</v>
      </c>
      <c r="O159" s="10">
        <v>2.5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10034963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444</v>
      </c>
      <c r="O160" s="10">
        <v>2.5000000000000001E-2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10036298</v>
      </c>
      <c r="E161" s="146"/>
      <c r="F161" s="114"/>
      <c r="G161" s="114"/>
      <c r="H161" s="114"/>
      <c r="I161" s="114"/>
      <c r="J161" s="113"/>
      <c r="K161" s="114"/>
      <c r="L161" s="101"/>
      <c r="M161" s="8"/>
      <c r="N161" s="87" t="s">
        <v>518</v>
      </c>
      <c r="O161" s="10">
        <v>0.02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10036299</v>
      </c>
      <c r="E162" s="146"/>
      <c r="F162" s="114"/>
      <c r="G162" s="114"/>
      <c r="H162" s="114"/>
      <c r="I162" s="114"/>
      <c r="J162" s="113"/>
      <c r="K162" s="114"/>
      <c r="L162" s="101"/>
      <c r="M162" s="8"/>
      <c r="N162" s="87" t="s">
        <v>519</v>
      </c>
      <c r="O162" s="10">
        <v>0.05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10036337</v>
      </c>
      <c r="E163" s="146"/>
      <c r="F163" s="71"/>
      <c r="G163" s="114"/>
      <c r="H163" s="114"/>
      <c r="I163" s="64"/>
      <c r="J163" s="65"/>
      <c r="K163" s="66"/>
      <c r="L163" s="101"/>
      <c r="M163" s="8"/>
      <c r="N163" s="87" t="s">
        <v>520</v>
      </c>
      <c r="O163" s="10">
        <v>5.0000000000000001E-3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20005977</v>
      </c>
      <c r="E164" s="64"/>
      <c r="F164" s="64"/>
      <c r="G164" s="64"/>
      <c r="H164" s="114"/>
      <c r="I164" s="64"/>
      <c r="J164" s="64"/>
      <c r="K164" s="114"/>
      <c r="L164" s="101"/>
      <c r="M164" s="8"/>
      <c r="N164" s="87" t="s">
        <v>521</v>
      </c>
      <c r="O164" s="10">
        <v>1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20005978</v>
      </c>
      <c r="E165" s="64"/>
      <c r="F165" s="64"/>
      <c r="G165" s="64"/>
      <c r="H165" s="114"/>
      <c r="I165" s="64"/>
      <c r="J165" s="64"/>
      <c r="K165" s="114"/>
      <c r="L165" s="101"/>
      <c r="M165" s="8"/>
      <c r="N165" s="87" t="s">
        <v>522</v>
      </c>
      <c r="O165" s="10">
        <v>4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64"/>
      <c r="G166" s="64"/>
      <c r="H166" s="114"/>
      <c r="I166" s="64"/>
      <c r="J166" s="64"/>
      <c r="K166" s="11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114"/>
      <c r="F167" s="114"/>
      <c r="G167" s="114"/>
      <c r="H167" s="114"/>
      <c r="I167" s="64"/>
      <c r="J167" s="64"/>
      <c r="K167" s="11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4">
    <cfRule type="duplicateValues" dxfId="5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D47D-1360-43E6-9497-A796FFCCA49A}">
  <sheetPr>
    <pageSetUpPr fitToPage="1"/>
  </sheetPr>
  <dimension ref="A1:AO872"/>
  <sheetViews>
    <sheetView zoomScale="70" zoomScaleNormal="70" workbookViewId="0">
      <pane xSplit="2" ySplit="2" topLeftCell="C147" activePane="bottomRight" state="frozen"/>
      <selection pane="topRight" activeCell="C1" sqref="C1"/>
      <selection pane="bottomLeft" activeCell="A3" sqref="A3"/>
      <selection pane="bottomRight" activeCell="N152" sqref="N152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44">
        <v>40013808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425</v>
      </c>
      <c r="O3" s="10">
        <v>1</v>
      </c>
      <c r="P3" s="134">
        <v>138</v>
      </c>
      <c r="Q3" s="11" t="s">
        <v>76</v>
      </c>
      <c r="R3" s="43">
        <f t="shared" ref="R3:R58" si="0">$AB$1/P3</f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32">
        <v>30023560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426</v>
      </c>
      <c r="O4" s="10">
        <f>O3</f>
        <v>1</v>
      </c>
      <c r="P4" s="10">
        <v>22.5</v>
      </c>
      <c r="Q4" s="11" t="s">
        <v>75</v>
      </c>
      <c r="R4" s="43">
        <f t="shared" si="0"/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1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0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0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0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0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0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0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0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0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0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0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0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10035144</v>
      </c>
      <c r="F43" s="71"/>
      <c r="G43" s="71"/>
      <c r="H43" s="71"/>
      <c r="I43" s="64"/>
      <c r="J43" s="64"/>
      <c r="K43" s="71"/>
      <c r="L43" s="112"/>
      <c r="M43" s="8"/>
      <c r="N43" s="87" t="s">
        <v>445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32">
        <v>30023561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427</v>
      </c>
      <c r="O50" s="10">
        <f>O3*4</f>
        <v>4</v>
      </c>
      <c r="P50" s="10">
        <v>22.5</v>
      </c>
      <c r="Q50" s="11" t="s">
        <v>75</v>
      </c>
      <c r="R50" s="43">
        <f t="shared" si="0"/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0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0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0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0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0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0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10035144</v>
      </c>
      <c r="F60" s="71"/>
      <c r="G60" s="71"/>
      <c r="H60" s="71"/>
      <c r="I60" s="64"/>
      <c r="J60" s="64"/>
      <c r="K60" s="71"/>
      <c r="L60" s="112"/>
      <c r="M60" s="8"/>
      <c r="N60" s="87" t="s">
        <v>445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32">
        <v>30023562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428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10035144</v>
      </c>
      <c r="F77" s="71"/>
      <c r="G77" s="71"/>
      <c r="H77" s="71"/>
      <c r="I77" s="64"/>
      <c r="J77" s="64"/>
      <c r="K77" s="71"/>
      <c r="L77" s="112"/>
      <c r="M77" s="8"/>
      <c r="N77" s="87" t="s">
        <v>445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32">
        <v>30023563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429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v>160</v>
      </c>
      <c r="AI84" s="119"/>
      <c r="AJ84" s="119"/>
      <c r="AK84" s="119">
        <v>160</v>
      </c>
      <c r="AL84" s="119"/>
      <c r="AM84" s="119"/>
      <c r="AN84" s="119"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10035144</v>
      </c>
      <c r="F94" s="71"/>
      <c r="G94" s="71"/>
      <c r="H94" s="71"/>
      <c r="I94" s="64"/>
      <c r="J94" s="64"/>
      <c r="K94" s="71"/>
      <c r="L94" s="112"/>
      <c r="M94" s="8"/>
      <c r="N94" s="87" t="s">
        <v>445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tr">
        <f>VLOOKUP(D101,TC27BLU!$D$106:$N$164,11,0)</f>
        <v>U000409 Round lock head assembly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tr">
        <f>VLOOKUP(D102,TC27BLU!$D$106:$N$164,11,0)</f>
        <v>P000492 Round lock head joint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tr">
        <f>VLOOKUP(D103,TC27BLU!$D$106:$N$164,11,0)</f>
        <v>P000538 Hexagon socket flat end set screw M4x5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tr">
        <f>VLOOKUP(D104,TC27BLU!$D$106:$N$164,11,0)</f>
        <v>P002726 Aluminum handle 593mm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tr">
        <f>VLOOKUP(D105,TC27BLU!$D$106:$N$164,11,0)</f>
        <v xml:space="preserve">P002520 Cross round self-tapping screw F 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tr">
        <f>VLOOKUP(D106,TC27BLU!$D$106:$N$164,11,0)</f>
        <v>P002727 Plastic slide lock L=581.6mm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tr">
        <f>VLOOKUP(D107,TC27BLU!$D$106:$N$164,11,0)</f>
        <v>P002761 Drawer lock housing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tr">
        <f>VLOOKUP(D108,TC27BLU!$D$106:$N$164,11,0)</f>
        <v>P002762 Drawer lock tongue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tr">
        <f>VLOOKUP(D109,TC27BLU!$D$106:$N$164,11,0)</f>
        <v>P002763 Drawer lock spring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tr">
        <f>VLOOKUP(D110,TC27BLU!$D$106:$N$164,11,0)</f>
        <v>P002803 ball slide rail core (left)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tr">
        <f>VLOOKUP(D111,TC27BLU!$D$106:$N$164,11,0)</f>
        <v>P002804 ball slide rail shell (left)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tr">
        <f>VLOOKUP(D112,TC27BLU!$D$106:$N$164,11,0)</f>
        <v>P002805 ball slide rail core (right)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tr">
        <f>VLOOKUP(D113,TC27BLU!$D$106:$N$164,11,0)</f>
        <v>P002806 ball slide rail shell (right)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tr">
        <f>VLOOKUP(D114,TC27BLU!$D$106:$N$164,11,0)</f>
        <v>P002729 ball slide rail core (left)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tr">
        <f>VLOOKUP(D115,TC27BLU!$D$106:$N$164,11,0)</f>
        <v>P003213 ball slide rail core (right)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tr">
        <f>VLOOKUP(D116,TC27BLU!$D$106:$N$164,11,0)</f>
        <v>P000457 Open aluminum rivet 4x6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tr">
        <f>VLOOKUP(D117,TC27BLU!$D$106:$N$164,11,0)</f>
        <v>P002662 Transmission shaft Φ6*526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tr">
        <f>VLOOKUP(D118,TC27BLU!$D$106:$N$164,11,0)</f>
        <v>P002956 5″×2″ fixed caster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tr">
        <f>VLOOKUP(D119,TC27BLU!$D$106:$N$164,11,0)</f>
        <v>P002957  5″×2″ brake caster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tr">
        <f>VLOOKUP(D120,TC27BLU!$D$106:$N$164,11,0)</f>
        <v>P003455 Flat head half hexagon rivet nut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tr">
        <f>VLOOKUP(D125,TC27BLU!$D$106:$N$164,11,0)</f>
        <v>P002829 Hexagon socket wrench 5mm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tr">
        <f>VLOOKUP(D126,TC27BLU!$D$106:$N$164,11,0)</f>
        <v>P002958 Hexagon flange bolt M8×35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tr">
        <f>VLOOKUP(D127,TC27BLU!$D$106:$N$164,11,0)</f>
        <v>P003490 Hexagon flange bolt M6×35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tr">
        <f>VLOOKUP(D128,TC27BLU!$D$106:$N$164,11,0)</f>
        <v>P002960 Hexagon flange nut M6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tr">
        <f>VLOOKUP(D129,TC27BLU!$D$106:$N$164,11,0)</f>
        <v>P000936 Hexagon flange nut M8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tr">
        <f>VLOOKUP(D130,TC27BLU!$D$106:$N$164,11,0)</f>
        <v>P002661 Hexagonal flat head rivet nut M6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tr">
        <f>VLOOKUP(D131,TC27BLU!$D$106:$N$164,11,0)</f>
        <v>P002669 Handle ear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tr">
        <f>VLOOKUP(D132,TC27BLU!$D$106:$N$164,11,0)</f>
        <v>P002670 Handle tube φ32×400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tr">
        <f>VLOOKUP(D133,TC27BLU!$D$106:$N$164,11,0)</f>
        <v>P002671 hexagonal half-thread bolt M6×50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tr">
        <f>VLOOKUP(D134,TC27BLU!$D$106:$N$164,11,0)</f>
        <v>PM040097 Red sealed bag 80x130</v>
      </c>
      <c r="O134" s="10">
        <v>2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20004972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tr">
        <f>VLOOKUP(D135,TC27BLU!$D$106:$N$164,11,0)</f>
        <v>PM040011 Plastic bag 200x600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20004089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">
        <v>450</v>
      </c>
      <c r="O136" s="10">
        <v>0.2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20004998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tr">
        <f>VLOOKUP(D137,TC27BLU!$D$106:$N$164,11,0)</f>
        <v>PM990004 Black nylon rope</v>
      </c>
      <c r="O137" s="10">
        <v>1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20004973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tr">
        <f>VLOOKUP(D138,TC27BLU!$D$106:$N$164,11,0)</f>
        <v>PM040095 Sealed bag 70x80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20005026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tr">
        <f>VLOOKUP(D139,TC27BLU!$D$106:$N$164,11,0)</f>
        <v>PM060101 PVC pad 566x494x2</v>
      </c>
      <c r="O139" s="10">
        <v>7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10030485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tr">
        <f>VLOOKUP(D140,TC27BLU!$D$106:$N$164,11,0)</f>
        <v>P002694 Rubber mat 675x551x2</v>
      </c>
      <c r="O140" s="10">
        <v>1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20004241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tr">
        <f>VLOOKUP(D141,TC27BLU!$D$106:$N$164,11,0)</f>
        <v>P001106 Rubber trademark U.S.GENERAL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20004981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tr">
        <f>VLOOKUP(D142,TC27BLU!$D$106:$N$164,11,0)</f>
        <v>P003300 Rubber trademark SERIES3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20004937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tr">
        <f>VLOOKUP(D143,TC27BLU!$D$106:$N$164,11,0)</f>
        <v>PM030252 TC-2707TSR five-sided carton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20004941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tr">
        <f>VLOOKUP(D144,TC27BLU!$D$106:$N$164,11,0)</f>
        <v>PM036063 Floor cover carton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20004290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tr">
        <f>VLOOKUP(D145,TC27BLU!$D$106:$N$164,11,0)</f>
        <v>P002758 Foam edge guard 912x50x50</v>
      </c>
      <c r="O145" s="10">
        <v>4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20004957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tr">
        <f>VLOOKUP(D146,TC27BLU!$D$106:$N$164,11,0)</f>
        <v>PM050293 Foam board 615x912x20</v>
      </c>
      <c r="O146" s="10">
        <v>2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20004958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tr">
        <f>VLOOKUP(D147,TC27BLU!$D$106:$N$164,11,0)</f>
        <v>PM050294 Foam board 492x912x20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20004959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tr">
        <f>VLOOKUP(D148,TC27BLU!$D$106:$N$164,11,0)</f>
        <v>PM050295 Foam board 670x535x20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20004977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tr">
        <f>VLOOKUP(D149,TC27BLU!$D$106:$N$164,11,0)</f>
        <v>PM040150 Plastic bag 1500x1700</v>
      </c>
      <c r="O149" s="10">
        <v>1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20004296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tr">
        <f>VLOOKUP(D150,TC27BLU!$D$106:$N$164,11,0)</f>
        <v>P002759  Carton with casters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20004954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tr">
        <f>VLOOKUP(D151,TC27BLU!$D$106:$N$164,11,0)</f>
        <v>PM050227 EPE foam 600x500x1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20005001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">
        <v>288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20005257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437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20005258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438</v>
      </c>
      <c r="O154" s="10">
        <v>4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20004982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tr">
        <f>VLOOKUP(D155,TC27BLU!$D$106:$N$164,11,0)</f>
        <v>PM080101 Warning label</v>
      </c>
      <c r="O155" s="10">
        <v>2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20004985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tr">
        <f>VLOOKUP(D156,TC27BLU!$D$106:$N$164,11,0)</f>
        <v>PM080420 Carton tracking code label</v>
      </c>
      <c r="O156" s="10">
        <v>4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20005593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523</v>
      </c>
      <c r="O157" s="10">
        <v>2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/>
      <c r="C158" s="63"/>
      <c r="D158" s="64">
        <v>20005594</v>
      </c>
      <c r="E158" s="64"/>
      <c r="F158" s="64"/>
      <c r="G158" s="114"/>
      <c r="H158" s="64"/>
      <c r="I158" s="114"/>
      <c r="J158" s="64"/>
      <c r="K158" s="114"/>
      <c r="L158" s="101"/>
      <c r="M158" s="8"/>
      <c r="N158" s="87" t="s">
        <v>524</v>
      </c>
      <c r="O158" s="10">
        <v>1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20005152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451</v>
      </c>
      <c r="O159" s="10">
        <v>11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20005987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525</v>
      </c>
      <c r="O160" s="149">
        <v>4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 t="s">
        <v>66</v>
      </c>
      <c r="C161" s="63"/>
      <c r="D161" s="64">
        <v>10034963</v>
      </c>
      <c r="E161" s="64"/>
      <c r="F161" s="64"/>
      <c r="G161" s="64"/>
      <c r="H161" s="64"/>
      <c r="I161" s="64"/>
      <c r="J161" s="64"/>
      <c r="K161" s="114"/>
      <c r="L161" s="101"/>
      <c r="M161" s="8"/>
      <c r="N161" s="87" t="s">
        <v>444</v>
      </c>
      <c r="O161" s="10">
        <v>2.5000000000000001E-2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 t="s">
        <v>66</v>
      </c>
      <c r="C162" s="63"/>
      <c r="D162" s="64">
        <v>10036298</v>
      </c>
      <c r="E162" s="146"/>
      <c r="F162" s="114"/>
      <c r="G162" s="114"/>
      <c r="H162" s="114"/>
      <c r="I162" s="114"/>
      <c r="J162" s="113"/>
      <c r="K162" s="114"/>
      <c r="L162" s="101"/>
      <c r="M162" s="8"/>
      <c r="N162" s="87" t="s">
        <v>518</v>
      </c>
      <c r="O162" s="10">
        <v>0.02</v>
      </c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 t="s">
        <v>66</v>
      </c>
      <c r="C163" s="63"/>
      <c r="D163" s="64">
        <v>10036299</v>
      </c>
      <c r="E163" s="146"/>
      <c r="F163" s="114"/>
      <c r="G163" s="114"/>
      <c r="H163" s="114"/>
      <c r="I163" s="114"/>
      <c r="J163" s="113"/>
      <c r="K163" s="114"/>
      <c r="L163" s="101"/>
      <c r="M163" s="8"/>
      <c r="N163" s="87" t="s">
        <v>519</v>
      </c>
      <c r="O163" s="10">
        <v>0.05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 t="s">
        <v>66</v>
      </c>
      <c r="C164" s="63"/>
      <c r="D164" s="64">
        <v>10036337</v>
      </c>
      <c r="E164" s="146"/>
      <c r="F164" s="71"/>
      <c r="G164" s="114"/>
      <c r="H164" s="114"/>
      <c r="I164" s="64"/>
      <c r="J164" s="65"/>
      <c r="K164" s="66"/>
      <c r="L164" s="101"/>
      <c r="M164" s="8"/>
      <c r="N164" s="87" t="s">
        <v>520</v>
      </c>
      <c r="O164" s="10">
        <v>5.0000000000000001E-3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>
        <v>20005977</v>
      </c>
      <c r="E165" s="64"/>
      <c r="F165" s="64"/>
      <c r="G165" s="64"/>
      <c r="H165" s="114"/>
      <c r="I165" s="64"/>
      <c r="J165" s="64"/>
      <c r="K165" s="114"/>
      <c r="L165" s="101"/>
      <c r="M165" s="8"/>
      <c r="N165" s="87" t="s">
        <v>521</v>
      </c>
      <c r="O165" s="10">
        <v>1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>
        <v>20005978</v>
      </c>
      <c r="E166" s="64"/>
      <c r="F166" s="64"/>
      <c r="G166" s="64"/>
      <c r="H166" s="114"/>
      <c r="I166" s="64"/>
      <c r="J166" s="64"/>
      <c r="K166" s="114"/>
      <c r="L166" s="101"/>
      <c r="M166" s="8"/>
      <c r="N166" s="87" t="s">
        <v>522</v>
      </c>
      <c r="O166" s="10">
        <v>4</v>
      </c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>
        <v>20006211</v>
      </c>
      <c r="E167" s="64"/>
      <c r="F167" s="64"/>
      <c r="G167" s="64"/>
      <c r="H167" s="114"/>
      <c r="I167" s="64"/>
      <c r="J167" s="64"/>
      <c r="K167" s="114"/>
      <c r="L167" s="101"/>
      <c r="M167" s="8"/>
      <c r="N167" s="87" t="s">
        <v>543</v>
      </c>
      <c r="O167" s="10">
        <f>0.5/18.288</f>
        <v>2.7340332458442695E-2</v>
      </c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114"/>
      <c r="F168" s="114"/>
      <c r="G168" s="114"/>
      <c r="H168" s="114"/>
      <c r="I168" s="64"/>
      <c r="J168" s="64"/>
      <c r="K168" s="11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11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6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0" ht="22.5" customHeight="1" x14ac:dyDescent="0.55000000000000004">
      <c r="A175" s="5"/>
      <c r="B175" s="52" t="s">
        <v>66</v>
      </c>
      <c r="C175" s="63"/>
      <c r="D175" s="64"/>
      <c r="E175" s="64"/>
      <c r="F175" s="114"/>
      <c r="G175" s="114"/>
      <c r="H175" s="114"/>
      <c r="I175" s="64"/>
      <c r="J175" s="65"/>
      <c r="K175" s="66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6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11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3"/>
      <c r="I183" s="64"/>
      <c r="J183" s="65"/>
      <c r="K183" s="66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6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64"/>
      <c r="G185" s="64"/>
      <c r="H185" s="71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64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71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64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71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64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114"/>
      <c r="F193" s="114"/>
      <c r="G193" s="114"/>
      <c r="H193" s="114"/>
      <c r="I193" s="64"/>
      <c r="J193" s="114"/>
      <c r="K193" s="11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114"/>
      <c r="J196" s="113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71"/>
      <c r="G200" s="114"/>
      <c r="H200" s="114"/>
      <c r="I200" s="64"/>
      <c r="J200" s="65"/>
      <c r="K200" s="66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71"/>
      <c r="I202" s="64"/>
      <c r="J202" s="64"/>
      <c r="K202" s="65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64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11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71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114"/>
      <c r="I210" s="64"/>
      <c r="J210" s="114"/>
      <c r="K210" s="114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114"/>
      <c r="J213" s="113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71"/>
      <c r="G217" s="114"/>
      <c r="H217" s="114"/>
      <c r="I217" s="64"/>
      <c r="J217" s="65"/>
      <c r="K217" s="66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71"/>
      <c r="I219" s="64"/>
      <c r="J219" s="64"/>
      <c r="K219" s="65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64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114"/>
      <c r="I222" s="11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71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64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114"/>
      <c r="G227" s="114"/>
      <c r="H227" s="114"/>
      <c r="I227" s="64"/>
      <c r="J227" s="114"/>
      <c r="K227" s="114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114"/>
      <c r="J230" s="113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64"/>
      <c r="F234" s="64"/>
      <c r="G234" s="114"/>
      <c r="H234" s="114"/>
      <c r="I234" s="114"/>
      <c r="J234" s="114"/>
      <c r="K234" s="65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114"/>
      <c r="J236" s="114"/>
      <c r="K236" s="114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6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6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6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11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6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11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6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11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6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11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6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11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71"/>
      <c r="K262" s="6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64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114"/>
      <c r="K267" s="11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11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114"/>
      <c r="F270" s="114"/>
      <c r="G270" s="114"/>
      <c r="H270" s="114"/>
      <c r="I270" s="6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/>
      <c r="C274" s="63"/>
      <c r="D274" s="64"/>
      <c r="E274" s="114"/>
      <c r="F274" s="114"/>
      <c r="G274" s="114"/>
      <c r="H274" s="114"/>
      <c r="I274" s="114"/>
      <c r="J274" s="113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71"/>
      <c r="G278" s="114"/>
      <c r="H278" s="114"/>
      <c r="I278" s="114"/>
      <c r="J278" s="114"/>
      <c r="K278" s="6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71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4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114"/>
      <c r="F283" s="114"/>
      <c r="G283" s="114"/>
      <c r="H283" s="114"/>
      <c r="I283" s="64"/>
      <c r="J283" s="114"/>
      <c r="K283" s="11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/>
      <c r="C286" s="63"/>
      <c r="D286" s="64"/>
      <c r="E286" s="114"/>
      <c r="F286" s="114"/>
      <c r="G286" s="114"/>
      <c r="H286" s="114"/>
      <c r="I286" s="114"/>
      <c r="J286" s="113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 t="s">
        <v>66</v>
      </c>
      <c r="C290" s="63"/>
      <c r="D290" s="64"/>
      <c r="E290" s="64"/>
      <c r="F290" s="71"/>
      <c r="G290" s="114"/>
      <c r="H290" s="114"/>
      <c r="I290" s="114"/>
      <c r="J290" s="114"/>
      <c r="K290" s="6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71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4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s="117" customFormat="1" ht="22.5" customHeight="1" x14ac:dyDescent="0.55000000000000004">
      <c r="A295" s="116"/>
      <c r="B295" s="52" t="s">
        <v>66</v>
      </c>
      <c r="C295" s="63"/>
      <c r="D295" s="64"/>
      <c r="E295" s="64"/>
      <c r="F295" s="64"/>
      <c r="G295" s="64"/>
      <c r="H295" s="11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S295" s="13"/>
      <c r="T295" s="13"/>
      <c r="U295" s="13"/>
      <c r="V295" s="13"/>
      <c r="W295" s="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  <c r="AO295" s="3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64"/>
      <c r="I297" s="64"/>
      <c r="J297" s="64"/>
      <c r="K297" s="65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ht="22.5" customHeight="1" x14ac:dyDescent="0.55000000000000004">
      <c r="A299" s="5"/>
      <c r="B299" s="52" t="s">
        <v>66</v>
      </c>
      <c r="C299" s="63"/>
      <c r="D299" s="64"/>
      <c r="E299" s="114"/>
      <c r="F299" s="114"/>
      <c r="G299" s="114"/>
      <c r="H299" s="114"/>
      <c r="I299" s="64"/>
      <c r="J299" s="114"/>
      <c r="K299" s="114"/>
      <c r="L299" s="101"/>
      <c r="M299" s="8"/>
      <c r="N299" s="87"/>
      <c r="O299" s="10"/>
      <c r="P299" s="10"/>
      <c r="Q299" s="11"/>
      <c r="R299" s="4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/>
      <c r="C302" s="63"/>
      <c r="D302" s="64"/>
      <c r="E302" s="114"/>
      <c r="F302" s="114"/>
      <c r="G302" s="114"/>
      <c r="H302" s="114"/>
      <c r="I302" s="114"/>
      <c r="J302" s="113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 t="s">
        <v>66</v>
      </c>
      <c r="C306" s="63"/>
      <c r="D306" s="64"/>
      <c r="E306" s="64"/>
      <c r="F306" s="71"/>
      <c r="G306" s="114"/>
      <c r="H306" s="114"/>
      <c r="I306" s="114"/>
      <c r="J306" s="114"/>
      <c r="K306" s="6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71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4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s="117" customFormat="1" ht="22.5" customHeight="1" x14ac:dyDescent="0.55000000000000004">
      <c r="A311" s="116"/>
      <c r="B311" s="52" t="s">
        <v>66</v>
      </c>
      <c r="C311" s="63"/>
      <c r="D311" s="64"/>
      <c r="E311" s="64"/>
      <c r="F311" s="64"/>
      <c r="G311" s="64"/>
      <c r="H311" s="11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S311" s="13"/>
      <c r="T311" s="13"/>
      <c r="U311" s="13"/>
      <c r="V311" s="13"/>
      <c r="W311" s="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3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64"/>
      <c r="I313" s="64"/>
      <c r="J313" s="64"/>
      <c r="K313" s="65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ht="22.5" customHeight="1" x14ac:dyDescent="0.55000000000000004">
      <c r="A315" s="5"/>
      <c r="B315" s="52" t="s">
        <v>66</v>
      </c>
      <c r="C315" s="63"/>
      <c r="D315" s="64"/>
      <c r="E315" s="114"/>
      <c r="F315" s="114"/>
      <c r="G315" s="114"/>
      <c r="H315" s="114"/>
      <c r="I315" s="64"/>
      <c r="J315" s="114"/>
      <c r="K315" s="114"/>
      <c r="L315" s="101"/>
      <c r="M315" s="8"/>
      <c r="N315" s="87"/>
      <c r="O315" s="10"/>
      <c r="P315" s="10"/>
      <c r="Q315" s="11"/>
      <c r="R315" s="4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/>
      <c r="C318" s="63"/>
      <c r="D318" s="64"/>
      <c r="E318" s="114"/>
      <c r="F318" s="114"/>
      <c r="G318" s="114"/>
      <c r="H318" s="114"/>
      <c r="I318" s="114"/>
      <c r="J318" s="113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71"/>
      <c r="G322" s="114"/>
      <c r="H322" s="114"/>
      <c r="I322" s="114"/>
      <c r="J322" s="114"/>
      <c r="K322" s="6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3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71"/>
      <c r="I324" s="64"/>
      <c r="J324" s="6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4"/>
      <c r="I325" s="114"/>
      <c r="J325" s="11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71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4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114"/>
      <c r="F332" s="114"/>
      <c r="G332" s="114"/>
      <c r="H332" s="114"/>
      <c r="I332" s="64"/>
      <c r="J332" s="114"/>
      <c r="K332" s="114"/>
      <c r="L332" s="101"/>
      <c r="M332" s="8"/>
      <c r="N332" s="87"/>
      <c r="O332" s="10"/>
      <c r="P332" s="10"/>
      <c r="Q332" s="11"/>
      <c r="R332" s="43"/>
      <c r="X332" s="50"/>
      <c r="Y332" s="50"/>
      <c r="Z332" s="50"/>
      <c r="AA332" s="50"/>
      <c r="AB332" s="50"/>
      <c r="AC332" s="118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  <c r="AN332" s="119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/>
      <c r="C335" s="63"/>
      <c r="D335" s="64"/>
      <c r="E335" s="114"/>
      <c r="F335" s="114"/>
      <c r="G335" s="114"/>
      <c r="H335" s="114"/>
      <c r="I335" s="114"/>
      <c r="J335" s="113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114"/>
      <c r="H339" s="64"/>
      <c r="I339" s="114"/>
      <c r="J339" s="114"/>
      <c r="K339" s="6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64"/>
      <c r="J340" s="64"/>
      <c r="K340" s="64"/>
      <c r="L340" s="101"/>
      <c r="M340" s="8"/>
      <c r="N340" s="87"/>
      <c r="O340" s="10"/>
      <c r="P340" s="10"/>
      <c r="Q340" s="11"/>
      <c r="R340" s="43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114"/>
      <c r="F341" s="114"/>
      <c r="G341" s="114"/>
      <c r="H341" s="114"/>
      <c r="I341" s="64"/>
      <c r="J341" s="114"/>
      <c r="K341" s="114"/>
      <c r="L341" s="101"/>
      <c r="M341" s="8"/>
      <c r="N341" s="87"/>
      <c r="O341" s="10"/>
      <c r="P341" s="10"/>
      <c r="Q341" s="11"/>
      <c r="R341" s="43"/>
      <c r="X341" s="50"/>
      <c r="Y341" s="50"/>
      <c r="Z341" s="50"/>
      <c r="AA341" s="50"/>
      <c r="AB341" s="50"/>
      <c r="AC341" s="118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  <c r="AN341" s="119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/>
      <c r="C344" s="63"/>
      <c r="D344" s="64"/>
      <c r="E344" s="114"/>
      <c r="F344" s="114"/>
      <c r="G344" s="114"/>
      <c r="H344" s="114"/>
      <c r="I344" s="114"/>
      <c r="J344" s="113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4"/>
      <c r="G348" s="114"/>
      <c r="H348" s="114"/>
      <c r="I348" s="114"/>
      <c r="J348" s="64"/>
      <c r="K348" s="64"/>
      <c r="L348" s="101"/>
      <c r="M348" s="8"/>
      <c r="N348" s="87"/>
      <c r="O348" s="10"/>
      <c r="P348" s="10"/>
      <c r="Q348" s="11"/>
      <c r="R348" s="43"/>
      <c r="X348" s="92"/>
      <c r="Y348" s="92"/>
      <c r="Z348" s="92"/>
      <c r="AA348" s="92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64"/>
      <c r="H349" s="64"/>
      <c r="I349" s="6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114"/>
      <c r="H350" s="114"/>
      <c r="I350" s="11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11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64"/>
      <c r="I352" s="64"/>
      <c r="J352" s="66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11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64"/>
      <c r="H357" s="66"/>
      <c r="I357" s="66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4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114"/>
      <c r="F360" s="114"/>
      <c r="G360" s="11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4"/>
      <c r="G362" s="6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12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114"/>
      <c r="F363" s="114"/>
      <c r="G363" s="11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64"/>
      <c r="F365" s="64"/>
      <c r="G365" s="6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114"/>
      <c r="F366" s="114"/>
      <c r="G366" s="11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64"/>
      <c r="G368" s="114"/>
      <c r="H368" s="64"/>
      <c r="I368" s="64"/>
      <c r="J368" s="66"/>
      <c r="K368" s="64"/>
      <c r="L368" s="101"/>
      <c r="M368" s="8"/>
      <c r="N368" s="87"/>
      <c r="O368" s="10"/>
      <c r="P368" s="10"/>
      <c r="Q368" s="11"/>
      <c r="R368" s="43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114"/>
      <c r="G371" s="114"/>
      <c r="H371" s="64"/>
      <c r="I371" s="66"/>
      <c r="J371" s="66"/>
      <c r="K371" s="64"/>
      <c r="L371" s="101"/>
      <c r="M371" s="8"/>
      <c r="N371" s="87"/>
      <c r="O371" s="10"/>
      <c r="P371" s="10"/>
      <c r="Q371" s="11"/>
      <c r="R371" s="12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6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64"/>
      <c r="G373" s="6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114"/>
      <c r="F374" s="114"/>
      <c r="G374" s="11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115"/>
      <c r="E376" s="64"/>
      <c r="F376" s="64"/>
      <c r="G376" s="6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64"/>
      <c r="E377" s="114"/>
      <c r="F377" s="114"/>
      <c r="G377" s="11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64"/>
      <c r="F379" s="64"/>
      <c r="G379" s="6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114"/>
      <c r="F380" s="114"/>
      <c r="G380" s="11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64"/>
      <c r="G382" s="114"/>
      <c r="H382" s="64"/>
      <c r="I382" s="64"/>
      <c r="J382" s="66"/>
      <c r="K382" s="64"/>
      <c r="L382" s="101"/>
      <c r="M382" s="8"/>
      <c r="N382" s="87"/>
      <c r="O382" s="10"/>
      <c r="P382" s="10"/>
      <c r="Q382" s="91"/>
      <c r="R382" s="43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114"/>
      <c r="G385" s="114"/>
      <c r="H385" s="64"/>
      <c r="I385" s="66"/>
      <c r="J385" s="66"/>
      <c r="K385" s="64"/>
      <c r="L385" s="101"/>
      <c r="M385" s="8"/>
      <c r="N385" s="87"/>
      <c r="O385" s="10"/>
      <c r="P385" s="10"/>
      <c r="Q385" s="11"/>
      <c r="R385" s="12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6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64"/>
      <c r="G387" s="6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114"/>
      <c r="F388" s="114"/>
      <c r="G388" s="11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64"/>
      <c r="F390" s="64"/>
      <c r="G390" s="6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114"/>
      <c r="F391" s="114"/>
      <c r="G391" s="11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64"/>
      <c r="F393" s="64"/>
      <c r="G393" s="6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114"/>
      <c r="F394" s="114"/>
      <c r="G394" s="11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43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64"/>
      <c r="G396" s="114"/>
      <c r="H396" s="64"/>
      <c r="I396" s="64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64"/>
      <c r="F399" s="64"/>
      <c r="G399" s="64"/>
      <c r="H399" s="66"/>
      <c r="I399" s="66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12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43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12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6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43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12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115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64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6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9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86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9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86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9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 t="s">
        <v>66</v>
      </c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86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9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/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43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S473" s="3"/>
      <c r="T473" s="3"/>
      <c r="U473" s="3"/>
      <c r="V473" s="3"/>
      <c r="X473" s="92"/>
      <c r="Y473" s="92"/>
      <c r="Z473" s="92"/>
      <c r="AA473" s="94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5"/>
      <c r="I474" s="66"/>
      <c r="J474" s="66"/>
      <c r="K474" s="66"/>
      <c r="L474" s="101"/>
      <c r="M474" s="8"/>
      <c r="N474" s="16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6"/>
      <c r="G475" s="66"/>
      <c r="H475" s="66"/>
      <c r="I475" s="66"/>
      <c r="J475" s="66"/>
      <c r="K475" s="66"/>
      <c r="L475" s="101"/>
      <c r="M475" s="8"/>
      <c r="N475" s="9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5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12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86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7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6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7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9"/>
      <c r="O490" s="10"/>
      <c r="P490" s="10"/>
      <c r="Q490" s="11"/>
      <c r="R490" s="43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4"/>
      <c r="G491" s="64"/>
      <c r="H491" s="65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5"/>
      <c r="G492" s="66"/>
      <c r="H492" s="66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6"/>
      <c r="E495" s="64"/>
      <c r="F495" s="66"/>
      <c r="G495" s="70"/>
      <c r="H495" s="66"/>
      <c r="I495" s="66"/>
      <c r="J495" s="66"/>
      <c r="K495" s="66"/>
      <c r="L495" s="101"/>
      <c r="M495" s="8"/>
      <c r="N495" s="86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102"/>
      <c r="D496" s="103"/>
      <c r="E496" s="103"/>
      <c r="F496" s="103"/>
      <c r="G496" s="104"/>
      <c r="H496" s="103"/>
      <c r="I496" s="103"/>
      <c r="J496" s="103"/>
      <c r="K496" s="103"/>
      <c r="L496" s="105"/>
      <c r="M496" s="8"/>
      <c r="N496" s="86"/>
      <c r="O496" s="10"/>
      <c r="P496" s="10"/>
      <c r="Q496" s="11"/>
      <c r="R496" s="12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89"/>
      <c r="F497" s="89"/>
      <c r="H497" s="29"/>
      <c r="I497" s="89"/>
      <c r="J497" s="89"/>
      <c r="K497" s="89"/>
      <c r="L497" s="22"/>
      <c r="M497" s="8"/>
      <c r="N497" s="86"/>
      <c r="O497" s="10"/>
      <c r="P497" s="10"/>
      <c r="Q497" s="11"/>
      <c r="R497" s="43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29"/>
      <c r="G498" s="89"/>
      <c r="H498" s="89"/>
      <c r="I498" s="89"/>
      <c r="J498" s="89"/>
      <c r="K498" s="89"/>
      <c r="L498" s="22"/>
      <c r="M498" s="8"/>
      <c r="N498" s="9"/>
      <c r="O498" s="10"/>
      <c r="P498" s="10"/>
      <c r="Q498" s="9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89"/>
      <c r="E501" s="60"/>
      <c r="F501" s="89"/>
      <c r="H501" s="89"/>
      <c r="I501" s="89"/>
      <c r="J501" s="89"/>
      <c r="K501" s="89"/>
      <c r="L501" s="22"/>
      <c r="M501" s="8"/>
      <c r="N501" s="86"/>
      <c r="O501" s="10"/>
      <c r="P501" s="10"/>
      <c r="Q501" s="1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60"/>
      <c r="E502" s="60"/>
      <c r="F502" s="29"/>
      <c r="G502" s="89"/>
      <c r="H502" s="89"/>
      <c r="I502" s="89"/>
      <c r="J502" s="89"/>
      <c r="K502" s="89"/>
      <c r="L502" s="22"/>
      <c r="M502" s="8"/>
      <c r="N502" s="9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9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89"/>
      <c r="E506" s="60"/>
      <c r="F506" s="60"/>
      <c r="G506" s="60"/>
      <c r="H506" s="90"/>
      <c r="I506" s="89"/>
      <c r="J506" s="89"/>
      <c r="K506" s="89"/>
      <c r="L506" s="22"/>
      <c r="M506" s="8"/>
      <c r="N506" s="86"/>
      <c r="O506" s="10"/>
      <c r="P506" s="10"/>
      <c r="Q506" s="1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89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12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60"/>
      <c r="E508" s="89"/>
      <c r="F508" s="89"/>
      <c r="G508" s="60"/>
      <c r="H508" s="90"/>
      <c r="I508" s="89"/>
      <c r="J508" s="89"/>
      <c r="K508" s="89"/>
      <c r="L508" s="22"/>
      <c r="M508" s="8"/>
      <c r="N508" s="9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60"/>
      <c r="F509" s="29"/>
      <c r="G509" s="89"/>
      <c r="H509" s="89"/>
      <c r="I509" s="89"/>
      <c r="J509" s="89"/>
      <c r="K509" s="89"/>
      <c r="L509" s="22"/>
      <c r="M509" s="8"/>
      <c r="N509" s="9"/>
      <c r="O509" s="10"/>
      <c r="P509" s="10"/>
      <c r="Q509" s="11"/>
      <c r="R509" s="43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92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89"/>
      <c r="E512" s="60"/>
      <c r="F512" s="60"/>
      <c r="G512" s="60"/>
      <c r="H512" s="90"/>
      <c r="I512" s="89"/>
      <c r="J512" s="89"/>
      <c r="K512" s="89"/>
      <c r="L512" s="22"/>
      <c r="M512" s="8"/>
      <c r="N512" s="86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89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12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60"/>
      <c r="E514" s="89"/>
      <c r="F514" s="89"/>
      <c r="G514" s="60"/>
      <c r="H514" s="90"/>
      <c r="I514" s="89"/>
      <c r="J514" s="89"/>
      <c r="K514" s="89"/>
      <c r="L514" s="22"/>
      <c r="M514" s="8"/>
      <c r="N514" s="9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60"/>
      <c r="F515" s="29"/>
      <c r="G515" s="89"/>
      <c r="H515" s="89"/>
      <c r="I515" s="89"/>
      <c r="J515" s="89"/>
      <c r="K515" s="89"/>
      <c r="L515" s="22"/>
      <c r="M515" s="8"/>
      <c r="N515" s="9"/>
      <c r="O515" s="10"/>
      <c r="P515" s="10"/>
      <c r="Q515" s="11"/>
      <c r="R515" s="43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89"/>
      <c r="E518" s="60"/>
      <c r="F518" s="60"/>
      <c r="G518" s="89"/>
      <c r="H518" s="29"/>
      <c r="I518" s="89"/>
      <c r="J518" s="89"/>
      <c r="K518" s="89"/>
      <c r="L518" s="22"/>
      <c r="M518" s="8"/>
      <c r="N518" s="86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60"/>
      <c r="E519" s="89"/>
      <c r="F519" s="60"/>
      <c r="G519" s="89"/>
      <c r="H519" s="29"/>
      <c r="I519" s="89"/>
      <c r="J519" s="89"/>
      <c r="K519" s="89"/>
      <c r="L519" s="22"/>
      <c r="M519" s="8"/>
      <c r="N519" s="9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89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12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60"/>
      <c r="F522" s="89"/>
      <c r="G522" s="89"/>
      <c r="H522" s="89"/>
      <c r="I522" s="89"/>
      <c r="J522" s="89"/>
      <c r="K522" s="89"/>
      <c r="L522" s="22"/>
      <c r="M522" s="8"/>
      <c r="N522" s="9"/>
      <c r="O522" s="10"/>
      <c r="P522" s="10"/>
      <c r="Q522" s="11"/>
      <c r="R522" s="43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60"/>
      <c r="H523" s="29"/>
      <c r="I523" s="89"/>
      <c r="J523" s="89"/>
      <c r="K523" s="89"/>
      <c r="L523" s="22"/>
      <c r="M523" s="8"/>
      <c r="N523" s="9"/>
      <c r="O523" s="10"/>
      <c r="P523" s="10"/>
      <c r="Q523" s="11"/>
      <c r="R523" s="12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89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43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60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12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89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60"/>
      <c r="H527" s="89"/>
      <c r="I527" s="89"/>
      <c r="J527" s="89"/>
      <c r="K527" s="89"/>
      <c r="L527" s="22"/>
      <c r="M527" s="8"/>
      <c r="N527" s="9"/>
      <c r="O527" s="10"/>
      <c r="P527" s="10"/>
      <c r="Q527" s="11"/>
      <c r="R527" s="43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29"/>
      <c r="G528" s="89"/>
      <c r="H528" s="89"/>
      <c r="I528" s="89"/>
      <c r="J528" s="89"/>
      <c r="K528" s="89"/>
      <c r="L528" s="22"/>
      <c r="M528" s="8"/>
      <c r="N528" s="9"/>
      <c r="O528" s="10"/>
      <c r="P528" s="10"/>
      <c r="Q528" s="9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60"/>
      <c r="G531" s="60"/>
      <c r="H531" s="29"/>
      <c r="I531" s="89"/>
      <c r="J531" s="89"/>
      <c r="K531" s="89"/>
      <c r="L531" s="22"/>
      <c r="M531" s="8"/>
      <c r="N531" s="9"/>
      <c r="O531" s="10"/>
      <c r="P531" s="10"/>
      <c r="Q531" s="1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E539" s="60"/>
      <c r="F539" s="60"/>
      <c r="G539" s="60"/>
      <c r="H539" s="29"/>
      <c r="I539" s="89"/>
      <c r="J539" s="89"/>
      <c r="K539" s="89"/>
      <c r="L539" s="22"/>
      <c r="M539" s="8"/>
      <c r="N539" s="87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9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87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3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9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87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9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17"/>
      <c r="O550" s="10"/>
      <c r="P550" s="10"/>
      <c r="Q550" s="11"/>
      <c r="R550" s="43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90"/>
      <c r="I551" s="89"/>
      <c r="J551" s="89"/>
      <c r="K551" s="89"/>
      <c r="L551" s="22"/>
      <c r="M551" s="8"/>
      <c r="N551" s="9"/>
      <c r="O551" s="10"/>
      <c r="P551" s="10"/>
      <c r="Q551" s="11"/>
      <c r="R551" s="43"/>
      <c r="S551" s="3"/>
      <c r="T551" s="3"/>
      <c r="U551" s="3"/>
      <c r="V551" s="3"/>
      <c r="X551" s="92"/>
      <c r="Y551" s="92"/>
      <c r="Z551" s="92"/>
      <c r="AA551" s="94"/>
      <c r="AB551" s="92"/>
      <c r="AC551" s="93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29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x14ac:dyDescent="0.55000000000000004">
      <c r="A554" s="5"/>
      <c r="B554" s="52" t="s">
        <v>66</v>
      </c>
      <c r="C554" s="88"/>
      <c r="D554" s="60"/>
      <c r="E554" s="60"/>
      <c r="F554" s="60"/>
      <c r="G554" s="60"/>
      <c r="H554" s="29"/>
      <c r="I554" s="89"/>
      <c r="J554" s="89"/>
      <c r="K554" s="89"/>
      <c r="L554" s="22"/>
      <c r="M554" s="8"/>
      <c r="N554" s="87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ht="22.5" customHeight="1" x14ac:dyDescent="0.55000000000000004">
      <c r="A555" s="5"/>
      <c r="B555" s="52" t="s">
        <v>66</v>
      </c>
      <c r="C555" s="88"/>
      <c r="D555" s="60"/>
      <c r="E555" s="60"/>
      <c r="F555" s="60"/>
      <c r="H555" s="29"/>
      <c r="I555" s="89"/>
      <c r="J555" s="89"/>
      <c r="K555" s="89"/>
      <c r="L555" s="22"/>
      <c r="M555" s="8"/>
      <c r="N555" s="9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x14ac:dyDescent="0.55000000000000004">
      <c r="A556" s="5"/>
      <c r="B556" s="52" t="s">
        <v>66</v>
      </c>
      <c r="C556" s="88"/>
      <c r="D556" s="60"/>
      <c r="E556" s="60"/>
      <c r="F556" s="60"/>
      <c r="G556" s="29"/>
      <c r="H556" s="90"/>
      <c r="I556" s="89"/>
      <c r="J556" s="89"/>
      <c r="K556" s="89"/>
      <c r="L556" s="22"/>
      <c r="M556" s="8"/>
      <c r="N556" s="87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60"/>
      <c r="H557" s="29"/>
      <c r="I557" s="89"/>
      <c r="J557" s="89"/>
      <c r="K557" s="89"/>
      <c r="L557" s="22"/>
      <c r="M557" s="8"/>
      <c r="N557" s="100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9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ht="22.5" customHeight="1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87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9"/>
      <c r="O565" s="10"/>
      <c r="P565" s="10"/>
      <c r="Q565" s="11"/>
      <c r="R565" s="43"/>
      <c r="V565" s="1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V568" s="1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V570" s="1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87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9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16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7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9"/>
      <c r="O576" s="10"/>
      <c r="P576" s="10"/>
      <c r="Q576" s="11"/>
      <c r="R576" s="43"/>
      <c r="V576" s="1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8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2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V581" s="1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90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29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V585" s="1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V589" s="1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V593" s="1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16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7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9"/>
      <c r="O597" s="10"/>
      <c r="P597" s="10"/>
      <c r="Q597" s="11"/>
      <c r="R597" s="43"/>
      <c r="V597" s="1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16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7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9"/>
      <c r="O601" s="10"/>
      <c r="P601" s="10"/>
      <c r="Q601" s="11"/>
      <c r="R601" s="43"/>
      <c r="V601" s="1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16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7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9"/>
      <c r="O605" s="10"/>
      <c r="P605" s="10"/>
      <c r="Q605" s="11"/>
      <c r="R605" s="43"/>
      <c r="V605" s="1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16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89"/>
      <c r="I607" s="89"/>
      <c r="J607" s="89"/>
      <c r="K607" s="89"/>
      <c r="L607" s="22"/>
      <c r="M607" s="8"/>
      <c r="N607" s="17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2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9"/>
      <c r="O609" s="10"/>
      <c r="P609" s="10"/>
      <c r="Q609" s="11"/>
      <c r="R609" s="43"/>
      <c r="V609" s="1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90"/>
      <c r="I610" s="89"/>
      <c r="J610" s="89"/>
      <c r="K610" s="89"/>
      <c r="L610" s="22"/>
      <c r="M610" s="8"/>
      <c r="N610" s="17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29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9"/>
      <c r="O612" s="10"/>
      <c r="P612" s="10"/>
      <c r="Q612" s="11"/>
      <c r="R612" s="43"/>
      <c r="V612" s="1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18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9"/>
      <c r="O616" s="10"/>
      <c r="P616" s="10"/>
      <c r="Q616" s="11"/>
      <c r="R616" s="43"/>
      <c r="V616" s="1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18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9"/>
      <c r="O620" s="10"/>
      <c r="P620" s="10"/>
      <c r="Q620" s="11"/>
      <c r="R620" s="43"/>
      <c r="V620" s="1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18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9"/>
      <c r="O624" s="10"/>
      <c r="P624" s="10"/>
      <c r="Q624" s="11"/>
      <c r="R624" s="43"/>
      <c r="V624" s="1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16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9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7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59"/>
      <c r="D629" s="60"/>
      <c r="E629" s="60"/>
      <c r="F629" s="60"/>
      <c r="G629" s="60"/>
      <c r="H629" s="29"/>
      <c r="I629" s="89"/>
      <c r="J629" s="89"/>
      <c r="K629" s="89"/>
      <c r="L629" s="6"/>
      <c r="M629" s="8"/>
      <c r="N629" s="9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2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V632" s="1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20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5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17"/>
      <c r="O634" s="10"/>
      <c r="P634" s="10"/>
      <c r="Q634" s="11"/>
      <c r="R634" s="43"/>
      <c r="V634" s="1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9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89"/>
      <c r="J636" s="89"/>
      <c r="K636" s="89"/>
      <c r="L636" s="6"/>
      <c r="M636" s="8"/>
      <c r="N636" s="9"/>
      <c r="O636" s="10"/>
      <c r="P636" s="10"/>
      <c r="Q636" s="11"/>
      <c r="R636" s="43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V637" s="1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18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20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9"/>
      <c r="O639" s="10"/>
      <c r="P639" s="10"/>
      <c r="Q639" s="11"/>
      <c r="R639" s="43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5"/>
      <c r="B640" s="52" t="s">
        <v>66</v>
      </c>
      <c r="C640" s="59"/>
      <c r="D640" s="60"/>
      <c r="E640" s="60"/>
      <c r="F640" s="60"/>
      <c r="G640" s="60"/>
      <c r="H640" s="89"/>
      <c r="I640" s="89"/>
      <c r="J640" s="89"/>
      <c r="K640" s="89"/>
      <c r="L640" s="6"/>
      <c r="M640" s="8"/>
      <c r="N640" s="21"/>
      <c r="O640" s="10"/>
      <c r="P640" s="10"/>
      <c r="Q640" s="11"/>
      <c r="R640" s="43"/>
      <c r="V640" s="1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55"/>
      <c r="I642" s="23"/>
      <c r="J642" s="23"/>
      <c r="K642" s="24"/>
      <c r="L642" s="24"/>
      <c r="M642" s="8"/>
      <c r="N642" s="21"/>
      <c r="O642" s="10"/>
      <c r="P642" s="10"/>
      <c r="Q642" s="11"/>
      <c r="R642" s="43"/>
      <c r="V642" s="1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15"/>
      <c r="I643" s="6"/>
      <c r="J643" s="25"/>
      <c r="K643" s="26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25"/>
      <c r="J644" s="6"/>
      <c r="K644" s="25"/>
      <c r="L644" s="26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6"/>
      <c r="J645" s="6"/>
      <c r="K645" s="6"/>
      <c r="L645" s="25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6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0"/>
      <c r="Q649" s="11"/>
      <c r="R649" s="43"/>
      <c r="V649" s="1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23"/>
      <c r="K650" s="23"/>
      <c r="L650" s="7"/>
      <c r="M650" s="8"/>
      <c r="N650" s="21"/>
      <c r="O650" s="10"/>
      <c r="P650" s="10"/>
      <c r="Q650" s="11"/>
      <c r="R650" s="43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6"/>
      <c r="K651" s="6"/>
      <c r="L651" s="6"/>
      <c r="M651" s="8"/>
      <c r="N651" s="21"/>
      <c r="O651" s="10"/>
      <c r="P651" s="10"/>
      <c r="Q651" s="11"/>
      <c r="R651" s="43"/>
      <c r="V651" s="1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7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6"/>
      <c r="M655" s="8"/>
      <c r="N655" s="21"/>
      <c r="O655" s="10"/>
      <c r="P655" s="10"/>
      <c r="Q655" s="11"/>
      <c r="R655" s="43"/>
      <c r="V655" s="1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ht="22.5" customHeight="1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7"/>
      <c r="L657" s="7"/>
      <c r="M657" s="8"/>
      <c r="N657" s="21"/>
      <c r="O657" s="10"/>
      <c r="P657" s="10"/>
      <c r="Q657" s="11"/>
      <c r="R657" s="43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6"/>
      <c r="L658" s="6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7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6"/>
      <c r="M660" s="8"/>
      <c r="N660" s="21"/>
      <c r="O660" s="10"/>
      <c r="P660" s="10"/>
      <c r="Q660" s="11"/>
      <c r="R660" s="43"/>
      <c r="V660" s="1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7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6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7"/>
      <c r="K664" s="7"/>
      <c r="L664" s="6"/>
      <c r="M664" s="8"/>
      <c r="N664" s="21"/>
      <c r="O664" s="10"/>
      <c r="P664" s="10"/>
      <c r="Q664" s="11"/>
      <c r="R664" s="43"/>
      <c r="V664" s="1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6"/>
      <c r="K665" s="6"/>
      <c r="L665" s="7"/>
      <c r="M665" s="8"/>
      <c r="N665" s="21"/>
      <c r="O665" s="10"/>
      <c r="P665" s="10"/>
      <c r="Q665" s="11"/>
      <c r="R665" s="43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27"/>
      <c r="M666" s="8"/>
      <c r="N666" s="21"/>
      <c r="O666" s="10"/>
      <c r="P666" s="10"/>
      <c r="Q666" s="11"/>
      <c r="R666" s="43"/>
      <c r="V666" s="14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6"/>
      <c r="M667" s="8"/>
      <c r="N667" s="21"/>
      <c r="O667" s="10"/>
      <c r="P667" s="10"/>
      <c r="Q667" s="11"/>
      <c r="R667" s="43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7"/>
      <c r="M668" s="8"/>
      <c r="N668" s="21"/>
      <c r="O668" s="10"/>
      <c r="P668" s="10"/>
      <c r="Q668" s="11"/>
      <c r="R668" s="43"/>
      <c r="V668" s="14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27"/>
      <c r="M669" s="8"/>
      <c r="N669" s="21"/>
      <c r="O669" s="10"/>
      <c r="P669" s="10"/>
      <c r="Q669" s="11"/>
      <c r="R669" s="43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6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7"/>
      <c r="M672" s="8"/>
      <c r="N672" s="21"/>
      <c r="O672" s="10"/>
      <c r="P672" s="10"/>
      <c r="Q672" s="11"/>
      <c r="R672" s="43"/>
      <c r="V672" s="14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2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6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6"/>
      <c r="L677" s="7"/>
      <c r="M677" s="8"/>
      <c r="N677" s="21"/>
      <c r="O677" s="10"/>
      <c r="P677" s="10"/>
      <c r="Q677" s="11"/>
      <c r="R677" s="43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27"/>
      <c r="M678" s="8"/>
      <c r="N678" s="21"/>
      <c r="O678" s="10"/>
      <c r="P678" s="10"/>
      <c r="Q678" s="11"/>
      <c r="R678" s="43"/>
      <c r="V678" s="14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7"/>
      <c r="M679" s="8"/>
      <c r="N679" s="21"/>
      <c r="O679" s="10"/>
      <c r="P679" s="10"/>
      <c r="Q679" s="11"/>
      <c r="R679" s="43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  <c r="V680" s="14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6"/>
      <c r="M681" s="8"/>
      <c r="N681" s="21"/>
      <c r="O681" s="10"/>
      <c r="P681" s="10"/>
      <c r="Q681" s="11"/>
      <c r="R681" s="43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7"/>
      <c r="K682" s="7"/>
      <c r="L682" s="7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6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27"/>
      <c r="M684" s="8"/>
      <c r="N684" s="21"/>
      <c r="O684" s="10"/>
      <c r="P684" s="10"/>
      <c r="Q684" s="11"/>
      <c r="R684" s="43"/>
      <c r="V684" s="14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7"/>
      <c r="K685" s="7"/>
      <c r="L685" s="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6"/>
      <c r="L686" s="6"/>
      <c r="M686" s="8"/>
      <c r="N686" s="28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27"/>
      <c r="M688" s="8"/>
      <c r="N688" s="28"/>
      <c r="O688" s="10"/>
      <c r="P688" s="10"/>
      <c r="Q688" s="11"/>
      <c r="R688" s="43"/>
      <c r="V688" s="14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6"/>
      <c r="M689" s="8"/>
      <c r="N689" s="28"/>
      <c r="O689" s="10"/>
      <c r="P689" s="10"/>
      <c r="Q689" s="11"/>
      <c r="R689" s="43"/>
    </row>
    <row r="690" spans="1:23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24"/>
      <c r="M690" s="8"/>
      <c r="N690" s="28"/>
      <c r="O690" s="10"/>
      <c r="P690" s="10"/>
      <c r="Q690" s="11"/>
      <c r="R690" s="43"/>
      <c r="V690" s="14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1"/>
      <c r="O692" s="10"/>
      <c r="P692" s="10"/>
      <c r="Q692" s="11"/>
      <c r="R692" s="43"/>
    </row>
    <row r="693" spans="1:23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6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7"/>
      <c r="K694" s="7"/>
      <c r="L694" s="24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7"/>
      <c r="M695" s="8"/>
      <c r="N695" s="21"/>
      <c r="O695" s="10"/>
      <c r="P695" s="10"/>
      <c r="Q695" s="11"/>
      <c r="R695" s="43"/>
      <c r="V695" s="14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6"/>
      <c r="L696" s="6"/>
      <c r="M696" s="8"/>
      <c r="N696" s="21"/>
      <c r="O696" s="10"/>
      <c r="P696" s="10"/>
      <c r="Q696" s="11"/>
      <c r="R696" s="43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7"/>
      <c r="K697" s="7"/>
      <c r="L697" s="6"/>
      <c r="M697" s="8"/>
      <c r="N697" s="21"/>
      <c r="O697" s="10"/>
      <c r="P697" s="10"/>
      <c r="Q697" s="11"/>
      <c r="R697" s="43"/>
      <c r="V697" s="14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7"/>
      <c r="M698" s="8"/>
      <c r="N698" s="21"/>
      <c r="O698" s="10"/>
      <c r="P698" s="10"/>
      <c r="Q698" s="11"/>
      <c r="R698" s="43"/>
    </row>
    <row r="699" spans="1:23" s="13" customFormat="1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6"/>
      <c r="L699" s="6"/>
      <c r="M699" s="8"/>
      <c r="N699" s="21"/>
      <c r="O699" s="10"/>
      <c r="P699" s="125"/>
      <c r="Q699" s="3"/>
      <c r="R699" s="50"/>
      <c r="W699" s="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7"/>
      <c r="K700" s="7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7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6"/>
      <c r="L702" s="6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7"/>
      <c r="K703" s="7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7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6"/>
      <c r="L705" s="6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7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6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21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56"/>
      <c r="I714" s="7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22"/>
      <c r="I715" s="6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29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29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29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7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6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7"/>
      <c r="K724" s="6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7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7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7"/>
      <c r="K727" s="6"/>
      <c r="L727" s="6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7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7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6"/>
      <c r="M731" s="8"/>
      <c r="N731" s="9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21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22"/>
      <c r="I735" s="7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6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15"/>
      <c r="I737" s="6"/>
      <c r="J737" s="29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6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6"/>
      <c r="L740" s="7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6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7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7"/>
      <c r="L743" s="6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9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21"/>
      <c r="O746" s="30"/>
      <c r="P746" s="126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22"/>
      <c r="I749" s="7"/>
      <c r="J749" s="6"/>
      <c r="K749" s="7"/>
      <c r="L749" s="6"/>
      <c r="M749" s="8"/>
      <c r="N749" s="21"/>
      <c r="O749" s="10"/>
      <c r="P749" s="125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6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20"/>
      <c r="B751" s="52"/>
      <c r="C751" s="59"/>
      <c r="D751" s="60"/>
      <c r="E751" s="60"/>
      <c r="F751" s="60"/>
      <c r="G751" s="60"/>
      <c r="H751" s="15"/>
      <c r="I751" s="6"/>
      <c r="J751" s="29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5"/>
      <c r="B752" s="52"/>
      <c r="C752" s="59"/>
      <c r="D752" s="60"/>
      <c r="E752" s="60"/>
      <c r="F752" s="60"/>
      <c r="G752" s="60"/>
      <c r="H752" s="15"/>
      <c r="I752" s="6"/>
      <c r="J752" s="6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6"/>
      <c r="L754" s="7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27"/>
      <c r="L755" s="6"/>
      <c r="M755" s="31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6"/>
      <c r="L756" s="7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7"/>
      <c r="L757" s="6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9"/>
      <c r="O759" s="10"/>
      <c r="P759" s="125"/>
      <c r="Q759" s="3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8"/>
      <c r="N760" s="21"/>
      <c r="O760" s="30"/>
      <c r="P760" s="126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ht="22.5" customHeight="1" x14ac:dyDescent="0.55000000000000004">
      <c r="A763" s="5"/>
      <c r="B763" s="52"/>
      <c r="C763" s="59"/>
      <c r="D763" s="60"/>
      <c r="E763" s="60"/>
      <c r="F763" s="60"/>
      <c r="G763" s="60"/>
      <c r="H763" s="22"/>
      <c r="I763" s="7"/>
      <c r="J763" s="6"/>
      <c r="K763" s="7"/>
      <c r="L763" s="6"/>
      <c r="M763" s="31"/>
      <c r="N763" s="21"/>
      <c r="O763" s="10"/>
      <c r="P763" s="125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54"/>
      <c r="I764" s="6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15"/>
      <c r="I765" s="6"/>
      <c r="J765" s="29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6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6"/>
      <c r="L768" s="7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6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7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7"/>
      <c r="L771" s="6"/>
      <c r="M771" s="8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9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21"/>
      <c r="O774" s="30"/>
      <c r="P774" s="126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10"/>
      <c r="P777" s="125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18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9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21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20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5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18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20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5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9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16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21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16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9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32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19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33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9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33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9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16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21"/>
      <c r="O854" s="10"/>
      <c r="P854" s="125"/>
    </row>
    <row r="855" spans="1:16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34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55"/>
      <c r="I861" s="7"/>
      <c r="J861" s="7"/>
      <c r="K861" s="7"/>
      <c r="L861" s="7"/>
      <c r="M861" s="35"/>
      <c r="N861" s="34"/>
      <c r="O861" s="10"/>
      <c r="P861" s="125"/>
    </row>
    <row r="862" spans="1:16" x14ac:dyDescent="0.55000000000000004">
      <c r="A862" s="36"/>
      <c r="B862" s="52"/>
      <c r="C862" s="59"/>
      <c r="D862" s="60"/>
      <c r="E862" s="60"/>
      <c r="F862" s="60"/>
      <c r="G862" s="60"/>
      <c r="H862" s="57"/>
      <c r="I862" s="37"/>
      <c r="J862" s="37"/>
      <c r="K862" s="38"/>
      <c r="L862" s="37"/>
      <c r="M862" s="39"/>
      <c r="N862" s="40"/>
      <c r="O862" s="41"/>
      <c r="P862" s="125"/>
    </row>
    <row r="863" spans="1:16" x14ac:dyDescent="0.55000000000000004">
      <c r="A863" s="42"/>
      <c r="B863" s="53"/>
      <c r="H863" s="58"/>
      <c r="I863" s="43"/>
      <c r="J863" s="43"/>
      <c r="K863" s="43"/>
      <c r="L863" s="43"/>
      <c r="M863" s="2"/>
      <c r="N863" s="44"/>
      <c r="O863" s="45"/>
      <c r="P863" s="124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46"/>
      <c r="N867" s="42"/>
      <c r="O867" s="47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</sheetData>
  <autoFilter ref="A2:AO67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O1:O2"/>
    <mergeCell ref="A1:A2"/>
    <mergeCell ref="B1:B2"/>
    <mergeCell ref="C1:L2"/>
    <mergeCell ref="M1:M2"/>
    <mergeCell ref="N1:N2"/>
    <mergeCell ref="W1:W2"/>
    <mergeCell ref="Q1:Q2"/>
    <mergeCell ref="R1:R2"/>
    <mergeCell ref="S1:S2"/>
    <mergeCell ref="T1:T2"/>
    <mergeCell ref="U1:U2"/>
    <mergeCell ref="V1:V2"/>
  </mergeCells>
  <conditionalFormatting sqref="N544">
    <cfRule type="duplicateValues" dxfId="4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F789-6BE7-4278-B684-D7944CEF98B6}">
  <sheetPr>
    <pageSetUpPr fitToPage="1"/>
  </sheetPr>
  <dimension ref="A1:AO873"/>
  <sheetViews>
    <sheetView zoomScale="85" zoomScaleNormal="85" workbookViewId="0">
      <pane xSplit="2" ySplit="2" topLeftCell="C147" activePane="bottomRight" state="frozen"/>
      <selection pane="topRight" activeCell="C1" sqref="C1"/>
      <selection pane="bottomLeft" activeCell="A3" sqref="A3"/>
      <selection pane="bottomRight" activeCell="N155" sqref="N15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50">
        <v>40014687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528</v>
      </c>
      <c r="O3" s="10">
        <v>1</v>
      </c>
      <c r="P3" s="134">
        <v>138</v>
      </c>
      <c r="Q3" s="11" t="s">
        <v>76</v>
      </c>
      <c r="R3" s="43"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20">
        <v>30024145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529</v>
      </c>
      <c r="O4" s="10">
        <f>O3</f>
        <v>1</v>
      </c>
      <c r="P4" s="10">
        <v>22.5</v>
      </c>
      <c r="Q4" s="11" t="s">
        <v>75</v>
      </c>
      <c r="R4" s="43"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0">O4</f>
        <v>1</v>
      </c>
      <c r="P5" s="10">
        <f>180+60</f>
        <v>240</v>
      </c>
      <c r="Q5" s="11" t="s">
        <v>74</v>
      </c>
      <c r="R5" s="43">
        <f t="shared" ref="R5:R58" si="1">$AB$1/P5</f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1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1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1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1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1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1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1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1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1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1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1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1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1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1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1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1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1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1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1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10035378</v>
      </c>
      <c r="F43" s="71"/>
      <c r="G43" s="71"/>
      <c r="H43" s="71"/>
      <c r="I43" s="64"/>
      <c r="J43" s="64"/>
      <c r="K43" s="71"/>
      <c r="L43" s="112"/>
      <c r="M43" s="8"/>
      <c r="N43" s="87" t="s">
        <v>533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20">
        <v>30024146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530</v>
      </c>
      <c r="O50" s="10">
        <f>O3*4</f>
        <v>4</v>
      </c>
      <c r="P50" s="10">
        <v>22.5</v>
      </c>
      <c r="Q50" s="11" t="s">
        <v>75</v>
      </c>
      <c r="R50" s="43"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1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1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1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1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1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1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10035378</v>
      </c>
      <c r="F60" s="71"/>
      <c r="G60" s="71"/>
      <c r="H60" s="71"/>
      <c r="I60" s="64"/>
      <c r="J60" s="64"/>
      <c r="K60" s="71"/>
      <c r="L60" s="112"/>
      <c r="M60" s="8"/>
      <c r="N60" s="87" t="s">
        <v>533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20">
        <v>30024147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531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10035378</v>
      </c>
      <c r="F77" s="71"/>
      <c r="G77" s="71"/>
      <c r="H77" s="71"/>
      <c r="I77" s="64"/>
      <c r="J77" s="64"/>
      <c r="K77" s="71"/>
      <c r="L77" s="112"/>
      <c r="M77" s="8"/>
      <c r="N77" s="87" t="s">
        <v>533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20">
        <v>30024148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532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v>160</v>
      </c>
      <c r="AI84" s="119"/>
      <c r="AJ84" s="119"/>
      <c r="AK84" s="119">
        <v>160</v>
      </c>
      <c r="AL84" s="119"/>
      <c r="AM84" s="119"/>
      <c r="AN84" s="119"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10035378</v>
      </c>
      <c r="F94" s="71"/>
      <c r="G94" s="71"/>
      <c r="H94" s="71"/>
      <c r="I94" s="64"/>
      <c r="J94" s="64"/>
      <c r="K94" s="71"/>
      <c r="L94" s="112"/>
      <c r="M94" s="8"/>
      <c r="N94" s="87" t="s">
        <v>533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">
        <v>254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">
        <v>255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">
        <v>256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">
        <v>235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">
        <v>236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">
        <v>237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">
        <v>257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">
        <v>258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">
        <v>259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">
        <v>238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">
        <v>239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">
        <v>240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">
        <v>241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">
        <v>260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">
        <v>261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">
        <v>242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">
        <v>262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">
        <v>263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">
        <v>264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">
        <v>413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">
        <v>266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">
        <v>430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">
        <v>431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">
        <v>432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">
        <v>433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">
        <v>271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">
        <v>272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">
        <v>273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">
        <v>274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">
        <v>275</v>
      </c>
      <c r="O134" s="10">
        <v>1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20005977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">
        <v>521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20004972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">
        <v>276</v>
      </c>
      <c r="O136" s="10">
        <v>1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20004089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">
        <v>450</v>
      </c>
      <c r="O137" s="10">
        <v>0.2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20004998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">
        <v>248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20004973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">
        <v>249</v>
      </c>
      <c r="O139" s="10">
        <v>1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20005026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">
        <v>246</v>
      </c>
      <c r="O140" s="10">
        <v>7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10030485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">
        <v>277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20004241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">
        <v>244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20004981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">
        <v>245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20004937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">
        <v>278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20004941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">
        <v>279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20004290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">
        <v>280</v>
      </c>
      <c r="O146" s="10">
        <v>4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20004957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">
        <v>281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20004958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">
        <v>282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20004959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">
        <v>283</v>
      </c>
      <c r="O149" s="10">
        <v>2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20004977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">
        <v>284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20004296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">
        <v>286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20004954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">
        <v>287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20005001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288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20006117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526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20006118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">
        <v>527</v>
      </c>
      <c r="O155" s="10">
        <v>4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20004982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">
        <v>250</v>
      </c>
      <c r="O156" s="10">
        <v>2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20004985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251</v>
      </c>
      <c r="O157" s="10">
        <v>4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/>
      <c r="C158" s="63"/>
      <c r="D158" s="64">
        <v>20005593</v>
      </c>
      <c r="E158" s="64"/>
      <c r="F158" s="64"/>
      <c r="G158" s="114"/>
      <c r="H158" s="64"/>
      <c r="I158" s="114"/>
      <c r="J158" s="64"/>
      <c r="K158" s="114"/>
      <c r="L158" s="101"/>
      <c r="M158" s="8"/>
      <c r="N158" s="87" t="s">
        <v>523</v>
      </c>
      <c r="O158" s="10">
        <v>2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20005594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524</v>
      </c>
      <c r="O159" s="10">
        <v>1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20005152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451</v>
      </c>
      <c r="O160" s="149">
        <v>11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1" ht="22.5" customHeight="1" x14ac:dyDescent="0.55000000000000004">
      <c r="A161" s="5"/>
      <c r="B161" s="52" t="s">
        <v>66</v>
      </c>
      <c r="C161" s="63"/>
      <c r="D161" s="64">
        <v>20005987</v>
      </c>
      <c r="E161" s="64"/>
      <c r="F161" s="64"/>
      <c r="G161" s="64"/>
      <c r="H161" s="64"/>
      <c r="I161" s="64"/>
      <c r="J161" s="64"/>
      <c r="K161" s="114"/>
      <c r="L161" s="101"/>
      <c r="M161" s="8"/>
      <c r="N161" s="87" t="s">
        <v>525</v>
      </c>
      <c r="O161" s="10">
        <v>4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1" ht="22.5" customHeight="1" x14ac:dyDescent="0.55000000000000004">
      <c r="A162" s="5"/>
      <c r="B162" s="52"/>
      <c r="C162" s="63"/>
      <c r="D162" s="64">
        <v>20005978</v>
      </c>
      <c r="E162" s="147"/>
      <c r="F162" s="114"/>
      <c r="G162" s="114"/>
      <c r="H162" s="114"/>
      <c r="I162" s="114"/>
      <c r="J162" s="113"/>
      <c r="K162" s="114"/>
      <c r="L162" s="101"/>
      <c r="M162" s="8"/>
      <c r="N162" s="87" t="s">
        <v>522</v>
      </c>
      <c r="O162" s="10">
        <v>4</v>
      </c>
      <c r="P162" s="10"/>
      <c r="Q162" s="11"/>
      <c r="R162" s="11"/>
      <c r="S162" s="134"/>
      <c r="W162" s="13"/>
      <c r="Y162" s="50"/>
      <c r="Z162" s="50"/>
      <c r="AA162" s="50"/>
      <c r="AB162" s="50"/>
      <c r="AC162" s="50"/>
      <c r="AD162" s="118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</row>
    <row r="163" spans="1:41" ht="22.5" customHeight="1" x14ac:dyDescent="0.55000000000000004">
      <c r="A163" s="5"/>
      <c r="B163" s="52" t="s">
        <v>66</v>
      </c>
      <c r="C163" s="63"/>
      <c r="D163" s="64">
        <v>10036298</v>
      </c>
      <c r="E163" s="146"/>
      <c r="F163" s="114"/>
      <c r="G163" s="114"/>
      <c r="H163" s="114"/>
      <c r="I163" s="114"/>
      <c r="J163" s="113"/>
      <c r="K163" s="114"/>
      <c r="L163" s="101"/>
      <c r="M163" s="8"/>
      <c r="N163" s="87" t="s">
        <v>518</v>
      </c>
      <c r="O163" s="10">
        <v>0.02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1" ht="22.5" customHeight="1" x14ac:dyDescent="0.55000000000000004">
      <c r="A164" s="5"/>
      <c r="B164" s="52" t="s">
        <v>66</v>
      </c>
      <c r="C164" s="63"/>
      <c r="D164" s="64">
        <v>10036299</v>
      </c>
      <c r="E164" s="146"/>
      <c r="F164" s="114"/>
      <c r="G164" s="114"/>
      <c r="H164" s="114"/>
      <c r="I164" s="114"/>
      <c r="J164" s="113"/>
      <c r="K164" s="114"/>
      <c r="L164" s="101"/>
      <c r="M164" s="8"/>
      <c r="N164" s="87" t="s">
        <v>519</v>
      </c>
      <c r="O164" s="10">
        <v>0.05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1" ht="22.5" customHeight="1" x14ac:dyDescent="0.55000000000000004">
      <c r="A165" s="5"/>
      <c r="B165" s="52" t="s">
        <v>66</v>
      </c>
      <c r="C165" s="63"/>
      <c r="D165" s="64">
        <v>10036337</v>
      </c>
      <c r="E165" s="146"/>
      <c r="F165" s="71"/>
      <c r="G165" s="114"/>
      <c r="H165" s="114"/>
      <c r="I165" s="64"/>
      <c r="J165" s="65"/>
      <c r="K165" s="66"/>
      <c r="L165" s="101"/>
      <c r="M165" s="8"/>
      <c r="N165" s="87" t="s">
        <v>520</v>
      </c>
      <c r="O165" s="10">
        <v>5.0000000000000001E-3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1" ht="22.5" customHeight="1" x14ac:dyDescent="0.55000000000000004">
      <c r="A166" s="5"/>
      <c r="B166" s="52" t="s">
        <v>66</v>
      </c>
      <c r="C166" s="63"/>
      <c r="D166" s="64">
        <v>20005977</v>
      </c>
      <c r="E166" s="64"/>
      <c r="F166" s="64"/>
      <c r="G166" s="64"/>
      <c r="H166" s="114"/>
      <c r="I166" s="64"/>
      <c r="J166" s="64"/>
      <c r="K166" s="114"/>
      <c r="L166" s="101"/>
      <c r="M166" s="8"/>
      <c r="N166" s="87" t="s">
        <v>521</v>
      </c>
      <c r="O166" s="10">
        <v>1</v>
      </c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1" ht="22.5" customHeight="1" x14ac:dyDescent="0.55000000000000004">
      <c r="A167" s="5"/>
      <c r="B167" s="52" t="s">
        <v>66</v>
      </c>
      <c r="C167" s="63"/>
      <c r="D167" s="64">
        <v>20006211</v>
      </c>
      <c r="E167" s="64"/>
      <c r="F167" s="64"/>
      <c r="G167" s="64"/>
      <c r="H167" s="114"/>
      <c r="I167" s="64"/>
      <c r="J167" s="64"/>
      <c r="K167" s="114"/>
      <c r="L167" s="101"/>
      <c r="M167" s="8"/>
      <c r="N167" s="87" t="s">
        <v>543</v>
      </c>
      <c r="O167" s="10">
        <f>0.5/18.288</f>
        <v>2.7340332458442695E-2</v>
      </c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1" ht="22.5" customHeight="1" x14ac:dyDescent="0.55000000000000004">
      <c r="A168" s="5"/>
      <c r="B168" s="52" t="s">
        <v>66</v>
      </c>
      <c r="C168" s="63"/>
      <c r="D168" s="64">
        <v>10036842</v>
      </c>
      <c r="E168" s="64"/>
      <c r="F168" s="64"/>
      <c r="G168" s="64"/>
      <c r="H168" s="71"/>
      <c r="I168" s="64"/>
      <c r="J168" s="64"/>
      <c r="K168" s="65"/>
      <c r="L168" s="101"/>
      <c r="M168" s="8"/>
      <c r="N168" s="87" t="s">
        <v>542</v>
      </c>
      <c r="O168" s="10">
        <v>2.5000000000000001E-2</v>
      </c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1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1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1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1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1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1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11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1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1" ht="22.5" customHeight="1" x14ac:dyDescent="0.55000000000000004">
      <c r="A176" s="5"/>
      <c r="B176" s="52" t="s">
        <v>66</v>
      </c>
      <c r="C176" s="63"/>
      <c r="D176" s="64"/>
      <c r="E176" s="64"/>
      <c r="F176" s="114"/>
      <c r="G176" s="114"/>
      <c r="H176" s="114"/>
      <c r="I176" s="64"/>
      <c r="J176" s="65"/>
      <c r="K176" s="66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6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11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114"/>
      <c r="G185" s="114"/>
      <c r="H185" s="113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71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64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71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64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71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64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64"/>
      <c r="J196" s="114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114"/>
      <c r="J200" s="113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71"/>
      <c r="G202" s="114"/>
      <c r="H202" s="114"/>
      <c r="I202" s="64"/>
      <c r="J202" s="65"/>
      <c r="K202" s="66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71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6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64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71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11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64"/>
      <c r="J213" s="114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114"/>
      <c r="J217" s="113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71"/>
      <c r="G219" s="114"/>
      <c r="H219" s="114"/>
      <c r="I219" s="64"/>
      <c r="J219" s="65"/>
      <c r="K219" s="66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71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114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71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64"/>
      <c r="I227" s="11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64"/>
      <c r="J230" s="114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114"/>
      <c r="J234" s="113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114"/>
      <c r="H236" s="114"/>
      <c r="I236" s="114"/>
      <c r="J236" s="114"/>
      <c r="K236" s="65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11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11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11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11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11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11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71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11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114"/>
      <c r="F274" s="114"/>
      <c r="G274" s="114"/>
      <c r="H274" s="114"/>
      <c r="I274" s="6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/>
      <c r="C278" s="63"/>
      <c r="D278" s="64"/>
      <c r="E278" s="114"/>
      <c r="F278" s="114"/>
      <c r="G278" s="114"/>
      <c r="H278" s="114"/>
      <c r="I278" s="114"/>
      <c r="J278" s="113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71"/>
      <c r="G280" s="114"/>
      <c r="H280" s="114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71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64"/>
      <c r="G283" s="64"/>
      <c r="H283" s="64"/>
      <c r="I283" s="114"/>
      <c r="J283" s="114"/>
      <c r="K283" s="6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114"/>
      <c r="F286" s="114"/>
      <c r="G286" s="114"/>
      <c r="H286" s="114"/>
      <c r="I286" s="64"/>
      <c r="J286" s="114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/>
      <c r="C290" s="63"/>
      <c r="D290" s="64"/>
      <c r="E290" s="114"/>
      <c r="F290" s="114"/>
      <c r="G290" s="114"/>
      <c r="H290" s="114"/>
      <c r="I290" s="114"/>
      <c r="J290" s="113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71"/>
      <c r="G292" s="114"/>
      <c r="H292" s="114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71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 t="s">
        <v>66</v>
      </c>
      <c r="C295" s="63"/>
      <c r="D295" s="64"/>
      <c r="E295" s="64"/>
      <c r="F295" s="64"/>
      <c r="G295" s="64"/>
      <c r="H295" s="6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114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s="117" customFormat="1" ht="22.5" customHeight="1" x14ac:dyDescent="0.55000000000000004">
      <c r="A299" s="116"/>
      <c r="B299" s="52" t="s">
        <v>66</v>
      </c>
      <c r="C299" s="63"/>
      <c r="D299" s="64"/>
      <c r="E299" s="64"/>
      <c r="F299" s="64"/>
      <c r="G299" s="64"/>
      <c r="H299" s="64"/>
      <c r="I299" s="64"/>
      <c r="J299" s="64"/>
      <c r="K299" s="65"/>
      <c r="L299" s="101"/>
      <c r="M299" s="8"/>
      <c r="N299" s="87"/>
      <c r="O299" s="10"/>
      <c r="P299" s="10"/>
      <c r="Q299" s="11"/>
      <c r="R299" s="43"/>
      <c r="S299" s="13"/>
      <c r="T299" s="13"/>
      <c r="U299" s="13"/>
      <c r="V299" s="13"/>
      <c r="W299" s="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3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 t="s">
        <v>66</v>
      </c>
      <c r="C302" s="63"/>
      <c r="D302" s="64"/>
      <c r="E302" s="114"/>
      <c r="F302" s="114"/>
      <c r="G302" s="114"/>
      <c r="H302" s="114"/>
      <c r="I302" s="64"/>
      <c r="J302" s="114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/>
      <c r="C306" s="63"/>
      <c r="D306" s="64"/>
      <c r="E306" s="114"/>
      <c r="F306" s="114"/>
      <c r="G306" s="114"/>
      <c r="H306" s="114"/>
      <c r="I306" s="114"/>
      <c r="J306" s="113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71"/>
      <c r="G308" s="114"/>
      <c r="H308" s="114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114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s="117" customFormat="1" ht="22.5" customHeight="1" x14ac:dyDescent="0.55000000000000004">
      <c r="A315" s="116"/>
      <c r="B315" s="52" t="s">
        <v>66</v>
      </c>
      <c r="C315" s="63"/>
      <c r="D315" s="64"/>
      <c r="E315" s="64"/>
      <c r="F315" s="64"/>
      <c r="G315" s="64"/>
      <c r="H315" s="64"/>
      <c r="I315" s="64"/>
      <c r="J315" s="64"/>
      <c r="K315" s="65"/>
      <c r="L315" s="101"/>
      <c r="M315" s="8"/>
      <c r="N315" s="87"/>
      <c r="O315" s="10"/>
      <c r="P315" s="10"/>
      <c r="Q315" s="11"/>
      <c r="R315" s="43"/>
      <c r="S315" s="13"/>
      <c r="T315" s="13"/>
      <c r="U315" s="13"/>
      <c r="V315" s="13"/>
      <c r="W315" s="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3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 t="s">
        <v>66</v>
      </c>
      <c r="C318" s="63"/>
      <c r="D318" s="64"/>
      <c r="E318" s="114"/>
      <c r="F318" s="114"/>
      <c r="G318" s="114"/>
      <c r="H318" s="114"/>
      <c r="I318" s="64"/>
      <c r="J318" s="114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/>
      <c r="C322" s="63"/>
      <c r="D322" s="64"/>
      <c r="E322" s="114"/>
      <c r="F322" s="114"/>
      <c r="G322" s="114"/>
      <c r="H322" s="114"/>
      <c r="I322" s="114"/>
      <c r="J322" s="113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4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71"/>
      <c r="G324" s="113"/>
      <c r="H324" s="114"/>
      <c r="I324" s="114"/>
      <c r="J324" s="11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92"/>
      <c r="Y332" s="92"/>
      <c r="Z332" s="92"/>
      <c r="AA332" s="92"/>
      <c r="AB332" s="92"/>
      <c r="AC332" s="93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114"/>
      <c r="F335" s="114"/>
      <c r="G335" s="114"/>
      <c r="H335" s="114"/>
      <c r="I335" s="64"/>
      <c r="J335" s="114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/>
      <c r="C339" s="63"/>
      <c r="D339" s="64"/>
      <c r="E339" s="114"/>
      <c r="F339" s="114"/>
      <c r="G339" s="114"/>
      <c r="H339" s="114"/>
      <c r="I339" s="114"/>
      <c r="J339" s="113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114"/>
      <c r="J340" s="114"/>
      <c r="K340" s="6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114"/>
      <c r="H341" s="64"/>
      <c r="I341" s="64"/>
      <c r="J341" s="64"/>
      <c r="K341" s="64"/>
      <c r="L341" s="101"/>
      <c r="M341" s="8"/>
      <c r="N341" s="87"/>
      <c r="O341" s="10"/>
      <c r="P341" s="10"/>
      <c r="Q341" s="11"/>
      <c r="R341" s="43"/>
      <c r="X341" s="92"/>
      <c r="Y341" s="92"/>
      <c r="Z341" s="92"/>
      <c r="AA341" s="92"/>
      <c r="AB341" s="92"/>
      <c r="AC341" s="93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 t="s">
        <v>66</v>
      </c>
      <c r="C344" s="63"/>
      <c r="D344" s="64"/>
      <c r="E344" s="114"/>
      <c r="F344" s="114"/>
      <c r="G344" s="114"/>
      <c r="H344" s="114"/>
      <c r="I344" s="64"/>
      <c r="J344" s="114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/>
      <c r="C348" s="63"/>
      <c r="D348" s="64"/>
      <c r="E348" s="114"/>
      <c r="F348" s="114"/>
      <c r="G348" s="114"/>
      <c r="H348" s="114"/>
      <c r="I348" s="114"/>
      <c r="J348" s="113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114"/>
      <c r="H349" s="114"/>
      <c r="I349" s="11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64"/>
      <c r="H350" s="64"/>
      <c r="I350" s="6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6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114"/>
      <c r="I352" s="114"/>
      <c r="J352" s="114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114"/>
      <c r="H357" s="64"/>
      <c r="I357" s="64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11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6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114"/>
      <c r="G362" s="11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114"/>
      <c r="F365" s="114"/>
      <c r="G365" s="11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64"/>
      <c r="G371" s="114"/>
      <c r="H371" s="64"/>
      <c r="I371" s="64"/>
      <c r="J371" s="66"/>
      <c r="K371" s="64"/>
      <c r="L371" s="101"/>
      <c r="M371" s="8"/>
      <c r="N371" s="87"/>
      <c r="O371" s="10"/>
      <c r="P371" s="10"/>
      <c r="Q371" s="11"/>
      <c r="R371" s="43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115"/>
      <c r="E377" s="64"/>
      <c r="F377" s="64"/>
      <c r="G377" s="6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11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64"/>
      <c r="G385" s="114"/>
      <c r="H385" s="64"/>
      <c r="I385" s="64"/>
      <c r="J385" s="66"/>
      <c r="K385" s="64"/>
      <c r="L385" s="101"/>
      <c r="M385" s="8"/>
      <c r="N385" s="87"/>
      <c r="O385" s="10"/>
      <c r="P385" s="10"/>
      <c r="Q385" s="91"/>
      <c r="R385" s="43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11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64"/>
      <c r="G394" s="6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64"/>
      <c r="G399" s="114"/>
      <c r="H399" s="64"/>
      <c r="I399" s="64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43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43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115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9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86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9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86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86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/>
      <c r="N474" s="9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5"/>
      <c r="I475" s="66"/>
      <c r="J475" s="66"/>
      <c r="K475" s="66"/>
      <c r="L475" s="101"/>
      <c r="M475" s="8"/>
      <c r="N475" s="16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6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6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7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6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7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4"/>
      <c r="G492" s="64"/>
      <c r="H492" s="65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6"/>
      <c r="E496" s="64"/>
      <c r="F496" s="66"/>
      <c r="G496" s="70"/>
      <c r="H496" s="66"/>
      <c r="I496" s="66"/>
      <c r="J496" s="66"/>
      <c r="K496" s="66"/>
      <c r="L496" s="101"/>
      <c r="M496" s="8"/>
      <c r="N496" s="86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102"/>
      <c r="D497" s="103"/>
      <c r="E497" s="103"/>
      <c r="F497" s="103"/>
      <c r="G497" s="104"/>
      <c r="H497" s="103"/>
      <c r="I497" s="103"/>
      <c r="J497" s="103"/>
      <c r="K497" s="103"/>
      <c r="L497" s="105"/>
      <c r="M497" s="8"/>
      <c r="N497" s="86"/>
      <c r="O497" s="10"/>
      <c r="P497" s="10"/>
      <c r="Q497" s="11"/>
      <c r="R497" s="12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89"/>
      <c r="F498" s="89"/>
      <c r="H498" s="29"/>
      <c r="I498" s="89"/>
      <c r="J498" s="89"/>
      <c r="K498" s="89"/>
      <c r="L498" s="22"/>
      <c r="M498" s="8"/>
      <c r="N498" s="86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60"/>
      <c r="E501" s="60"/>
      <c r="F501" s="29"/>
      <c r="G501" s="89"/>
      <c r="H501" s="89"/>
      <c r="I501" s="89"/>
      <c r="J501" s="89"/>
      <c r="K501" s="89"/>
      <c r="L501" s="22"/>
      <c r="M501" s="8"/>
      <c r="N501" s="9"/>
      <c r="O501" s="10"/>
      <c r="P501" s="10"/>
      <c r="Q501" s="9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89"/>
      <c r="E502" s="60"/>
      <c r="F502" s="89"/>
      <c r="H502" s="89"/>
      <c r="I502" s="89"/>
      <c r="J502" s="89"/>
      <c r="K502" s="89"/>
      <c r="L502" s="22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60"/>
      <c r="E506" s="60"/>
      <c r="F506" s="29"/>
      <c r="G506" s="89"/>
      <c r="H506" s="89"/>
      <c r="I506" s="89"/>
      <c r="J506" s="89"/>
      <c r="K506" s="89"/>
      <c r="L506" s="22"/>
      <c r="M506" s="8"/>
      <c r="N506" s="9"/>
      <c r="O506" s="10"/>
      <c r="P506" s="10"/>
      <c r="Q506" s="9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60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89"/>
      <c r="E508" s="89"/>
      <c r="F508" s="60"/>
      <c r="G508" s="60"/>
      <c r="H508" s="90"/>
      <c r="I508" s="89"/>
      <c r="J508" s="89"/>
      <c r="K508" s="89"/>
      <c r="L508" s="22"/>
      <c r="M508" s="8"/>
      <c r="N508" s="86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89"/>
      <c r="F509" s="89"/>
      <c r="G509" s="60"/>
      <c r="H509" s="90"/>
      <c r="I509" s="89"/>
      <c r="J509" s="89"/>
      <c r="K509" s="89"/>
      <c r="L509" s="22"/>
      <c r="M509" s="8"/>
      <c r="N509" s="9"/>
      <c r="O509" s="10"/>
      <c r="P509" s="10"/>
      <c r="Q509" s="11"/>
      <c r="R509" s="12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92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60"/>
      <c r="E512" s="60"/>
      <c r="F512" s="29"/>
      <c r="G512" s="89"/>
      <c r="H512" s="89"/>
      <c r="I512" s="89"/>
      <c r="J512" s="89"/>
      <c r="K512" s="89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60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43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89"/>
      <c r="E514" s="89"/>
      <c r="F514" s="60"/>
      <c r="G514" s="60"/>
      <c r="H514" s="90"/>
      <c r="I514" s="89"/>
      <c r="J514" s="89"/>
      <c r="K514" s="89"/>
      <c r="L514" s="22"/>
      <c r="M514" s="8"/>
      <c r="N514" s="86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89"/>
      <c r="F515" s="89"/>
      <c r="G515" s="60"/>
      <c r="H515" s="90"/>
      <c r="I515" s="89"/>
      <c r="J515" s="89"/>
      <c r="K515" s="89"/>
      <c r="L515" s="22"/>
      <c r="M515" s="8"/>
      <c r="N515" s="9"/>
      <c r="O515" s="10"/>
      <c r="P515" s="10"/>
      <c r="Q515" s="11"/>
      <c r="R515" s="12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60"/>
      <c r="E518" s="60"/>
      <c r="F518" s="29"/>
      <c r="G518" s="89"/>
      <c r="H518" s="89"/>
      <c r="I518" s="89"/>
      <c r="J518" s="89"/>
      <c r="K518" s="89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89"/>
      <c r="E519" s="60"/>
      <c r="F519" s="60"/>
      <c r="G519" s="89"/>
      <c r="H519" s="29"/>
      <c r="I519" s="89"/>
      <c r="J519" s="89"/>
      <c r="K519" s="89"/>
      <c r="L519" s="22"/>
      <c r="M519" s="8"/>
      <c r="N519" s="86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60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89"/>
      <c r="F522" s="89"/>
      <c r="G522" s="89"/>
      <c r="H522" s="29"/>
      <c r="I522" s="89"/>
      <c r="J522" s="89"/>
      <c r="K522" s="89"/>
      <c r="L522" s="22"/>
      <c r="M522" s="8"/>
      <c r="N522" s="9"/>
      <c r="O522" s="10"/>
      <c r="P522" s="10"/>
      <c r="Q522" s="11"/>
      <c r="R522" s="12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89"/>
      <c r="H523" s="89"/>
      <c r="I523" s="89"/>
      <c r="J523" s="89"/>
      <c r="K523" s="89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60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12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60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89"/>
      <c r="H527" s="29"/>
      <c r="I527" s="89"/>
      <c r="J527" s="89"/>
      <c r="K527" s="89"/>
      <c r="L527" s="22"/>
      <c r="M527" s="8"/>
      <c r="N527" s="9"/>
      <c r="O527" s="10"/>
      <c r="P527" s="10"/>
      <c r="Q527" s="11"/>
      <c r="R527" s="12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60"/>
      <c r="H528" s="89"/>
      <c r="I528" s="89"/>
      <c r="J528" s="89"/>
      <c r="K528" s="89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29"/>
      <c r="G531" s="89"/>
      <c r="H531" s="89"/>
      <c r="I531" s="89"/>
      <c r="J531" s="89"/>
      <c r="K531" s="89"/>
      <c r="L531" s="22"/>
      <c r="M531" s="8"/>
      <c r="N531" s="9"/>
      <c r="O531" s="10"/>
      <c r="P531" s="10"/>
      <c r="Q531" s="9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87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7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3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17"/>
      <c r="O551" s="10"/>
      <c r="P551" s="10"/>
      <c r="Q551" s="11"/>
      <c r="R551" s="43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90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87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H556" s="29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29"/>
      <c r="H557" s="90"/>
      <c r="I557" s="89"/>
      <c r="J557" s="89"/>
      <c r="K557" s="89"/>
      <c r="L557" s="22"/>
      <c r="M557" s="8"/>
      <c r="N557" s="87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100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87"/>
      <c r="O565" s="10"/>
      <c r="P565" s="10"/>
      <c r="Q565" s="11"/>
      <c r="R565" s="43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V566" s="1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V569" s="1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87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6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17"/>
      <c r="O576" s="10"/>
      <c r="P576" s="10"/>
      <c r="Q576" s="11"/>
      <c r="R576" s="43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8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V580" s="1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90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6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17"/>
      <c r="O597" s="10"/>
      <c r="P597" s="10"/>
      <c r="Q597" s="11"/>
      <c r="R597" s="43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6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8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90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7"/>
      <c r="O612" s="10"/>
      <c r="P612" s="10"/>
      <c r="Q612" s="11"/>
      <c r="R612" s="43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18"/>
      <c r="O616" s="10"/>
      <c r="P616" s="10"/>
      <c r="Q616" s="11"/>
      <c r="R616" s="43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6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9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17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8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V633" s="1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20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17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V636" s="1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9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18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20"/>
      <c r="B640" s="52" t="s">
        <v>66</v>
      </c>
      <c r="C640" s="59"/>
      <c r="D640" s="60"/>
      <c r="E640" s="60"/>
      <c r="F640" s="60"/>
      <c r="G640" s="60"/>
      <c r="H640" s="29"/>
      <c r="I640" s="89"/>
      <c r="J640" s="89"/>
      <c r="K640" s="89"/>
      <c r="L640" s="6"/>
      <c r="M640" s="8"/>
      <c r="N640" s="9"/>
      <c r="O640" s="10"/>
      <c r="P640" s="10"/>
      <c r="Q640" s="11"/>
      <c r="R640" s="43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V641" s="1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89"/>
      <c r="I642" s="89"/>
      <c r="J642" s="89"/>
      <c r="K642" s="89"/>
      <c r="L642" s="6"/>
      <c r="M642" s="8"/>
      <c r="N642" s="21"/>
      <c r="O642" s="10"/>
      <c r="P642" s="10"/>
      <c r="Q642" s="11"/>
      <c r="R642" s="43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55"/>
      <c r="I643" s="23"/>
      <c r="J643" s="23"/>
      <c r="K643" s="24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6"/>
      <c r="J644" s="25"/>
      <c r="K644" s="26"/>
      <c r="L644" s="24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25"/>
      <c r="J645" s="6"/>
      <c r="K645" s="25"/>
      <c r="L645" s="26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25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7"/>
      <c r="L650" s="6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23"/>
      <c r="K651" s="23"/>
      <c r="L651" s="7"/>
      <c r="M651" s="8"/>
      <c r="N651" s="21"/>
      <c r="O651" s="10"/>
      <c r="P651" s="10"/>
      <c r="Q651" s="11"/>
      <c r="R651" s="43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7"/>
      <c r="L658" s="7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1"/>
      <c r="O664" s="10"/>
      <c r="P664" s="10"/>
      <c r="Q664" s="11"/>
      <c r="R664" s="43"/>
      <c r="V664" s="1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7"/>
      <c r="K665" s="7"/>
      <c r="L665" s="6"/>
      <c r="M665" s="8"/>
      <c r="N665" s="21"/>
      <c r="O665" s="10"/>
      <c r="P665" s="10"/>
      <c r="Q665" s="11"/>
      <c r="R665" s="43"/>
      <c r="V665" s="1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1"/>
      <c r="O667" s="10"/>
      <c r="P667" s="10"/>
      <c r="Q667" s="11"/>
      <c r="R667" s="43"/>
      <c r="V667" s="1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1"/>
      <c r="O668" s="10"/>
      <c r="P668" s="10"/>
      <c r="Q668" s="11"/>
      <c r="R668" s="43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7"/>
      <c r="M669" s="8"/>
      <c r="N669" s="21"/>
      <c r="O669" s="10"/>
      <c r="P669" s="10"/>
      <c r="Q669" s="11"/>
      <c r="R669" s="43"/>
      <c r="V669" s="1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2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2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7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0"/>
      <c r="Q677" s="11"/>
      <c r="R677" s="43"/>
      <c r="V677" s="14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7"/>
      <c r="M678" s="8"/>
      <c r="N678" s="21"/>
      <c r="O678" s="10"/>
      <c r="P678" s="10"/>
      <c r="Q678" s="11"/>
      <c r="R678" s="43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2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2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7"/>
      <c r="K686" s="7"/>
      <c r="L686" s="7"/>
      <c r="M686" s="8"/>
      <c r="N686" s="21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  <c r="V687" s="14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8"/>
      <c r="O688" s="10"/>
      <c r="P688" s="10"/>
      <c r="Q688" s="11"/>
      <c r="R688" s="43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27"/>
      <c r="M689" s="8"/>
      <c r="N689" s="28"/>
      <c r="O689" s="10"/>
      <c r="P689" s="10"/>
      <c r="Q689" s="11"/>
      <c r="R689" s="43"/>
      <c r="V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6"/>
      <c r="M690" s="8"/>
      <c r="N690" s="28"/>
      <c r="O690" s="10"/>
      <c r="P690" s="10"/>
      <c r="Q690" s="11"/>
      <c r="R690" s="43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8"/>
      <c r="O692" s="10"/>
      <c r="P692" s="10"/>
      <c r="Q692" s="11"/>
      <c r="R692" s="43"/>
      <c r="V692" s="14"/>
    </row>
    <row r="693" spans="1:23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4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24"/>
      <c r="M695" s="8"/>
      <c r="N695" s="21"/>
      <c r="O695" s="10"/>
      <c r="P695" s="10"/>
      <c r="Q695" s="11"/>
      <c r="R695" s="43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7"/>
      <c r="K696" s="7"/>
      <c r="L696" s="7"/>
      <c r="M696" s="8"/>
      <c r="N696" s="21"/>
      <c r="O696" s="10"/>
      <c r="P696" s="10"/>
      <c r="Q696" s="11"/>
      <c r="R696" s="43"/>
      <c r="V696" s="14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6"/>
      <c r="M697" s="8"/>
      <c r="N697" s="21"/>
      <c r="O697" s="10"/>
      <c r="P697" s="10"/>
      <c r="Q697" s="11"/>
      <c r="R697" s="43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0"/>
      <c r="Q698" s="11"/>
      <c r="R698" s="43"/>
      <c r="V698" s="14"/>
    </row>
    <row r="699" spans="1:23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7"/>
      <c r="M699" s="8"/>
      <c r="N699" s="21"/>
      <c r="O699" s="10"/>
      <c r="P699" s="10"/>
      <c r="Q699" s="11"/>
      <c r="R699" s="4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6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7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6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7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6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7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6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9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56"/>
      <c r="I715" s="7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22"/>
      <c r="I716" s="6"/>
      <c r="J716" s="6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29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29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29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7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6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6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7"/>
      <c r="K726" s="7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7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6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7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9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7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22"/>
      <c r="I737" s="6"/>
      <c r="J737" s="6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29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7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6"/>
      <c r="L743" s="7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9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30"/>
      <c r="P749" s="126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7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22"/>
      <c r="I751" s="6"/>
      <c r="J751" s="6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20"/>
      <c r="B752" s="52"/>
      <c r="C752" s="59"/>
      <c r="D752" s="60"/>
      <c r="E752" s="60"/>
      <c r="F752" s="60"/>
      <c r="G752" s="60"/>
      <c r="H752" s="15"/>
      <c r="I752" s="6"/>
      <c r="J752" s="29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6"/>
      <c r="L755" s="7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27"/>
      <c r="L756" s="6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6"/>
      <c r="L757" s="7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31"/>
      <c r="N760" s="9"/>
      <c r="O760" s="10"/>
      <c r="P760" s="125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30"/>
      <c r="P763" s="126"/>
      <c r="Q763" s="3"/>
      <c r="W763" s="3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22"/>
      <c r="I764" s="7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54"/>
      <c r="I765" s="6"/>
      <c r="J765" s="6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29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7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6"/>
      <c r="L771" s="7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9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30"/>
      <c r="P777" s="126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9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20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20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16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9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2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1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33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33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16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34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55"/>
      <c r="I862" s="7"/>
      <c r="J862" s="7"/>
      <c r="K862" s="7"/>
      <c r="L862" s="7"/>
      <c r="M862" s="35"/>
      <c r="N862" s="34"/>
      <c r="O862" s="10"/>
      <c r="P862" s="125"/>
    </row>
    <row r="863" spans="1:16" x14ac:dyDescent="0.55000000000000004">
      <c r="A863" s="36"/>
      <c r="B863" s="52"/>
      <c r="C863" s="59"/>
      <c r="D863" s="60"/>
      <c r="E863" s="60"/>
      <c r="F863" s="60"/>
      <c r="G863" s="60"/>
      <c r="H863" s="57"/>
      <c r="I863" s="37"/>
      <c r="J863" s="37"/>
      <c r="K863" s="38"/>
      <c r="L863" s="37"/>
      <c r="M863" s="39"/>
      <c r="N863" s="40"/>
      <c r="O863" s="41"/>
      <c r="P863" s="125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2"/>
      <c r="N867" s="44"/>
      <c r="O867" s="45"/>
      <c r="P867" s="124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</sheetData>
  <autoFilter ref="A2:AO677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5">
    <cfRule type="duplicateValues" dxfId="3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B060-FE9D-4B15-BE27-40EA5B2B10A3}">
  <sheetPr>
    <pageSetUpPr fitToPage="1"/>
  </sheetPr>
  <dimension ref="A1:AO873"/>
  <sheetViews>
    <sheetView zoomScale="70" zoomScaleNormal="70" workbookViewId="0">
      <pane xSplit="2" ySplit="2" topLeftCell="C152" activePane="bottomRight" state="frozen"/>
      <selection pane="topRight" activeCell="C1" sqref="C1"/>
      <selection pane="bottomLeft" activeCell="A3" sqref="A3"/>
      <selection pane="bottomRight" activeCell="N155" sqref="N155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50">
        <v>40014688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537</v>
      </c>
      <c r="O3" s="10">
        <v>1</v>
      </c>
      <c r="P3" s="134">
        <v>138</v>
      </c>
      <c r="Q3" s="11" t="s">
        <v>76</v>
      </c>
      <c r="R3" s="43">
        <f t="shared" ref="R3:R58" si="0">$AB$1/P3</f>
        <v>26.086956521739129</v>
      </c>
      <c r="X3" s="50"/>
      <c r="Y3" s="50">
        <v>25</v>
      </c>
      <c r="Z3" s="50"/>
      <c r="AA3" s="50"/>
      <c r="AB3" s="50">
        <v>1</v>
      </c>
      <c r="AC3" s="118"/>
      <c r="AD3" s="119"/>
      <c r="AE3" s="119">
        <v>1</v>
      </c>
      <c r="AF3" s="119"/>
      <c r="AG3" s="119"/>
      <c r="AH3" s="119">
        <v>26.086956521739129</v>
      </c>
      <c r="AI3" s="119"/>
      <c r="AJ3" s="119"/>
      <c r="AK3" s="119">
        <v>26.086956521739129</v>
      </c>
      <c r="AL3" s="119"/>
      <c r="AM3" s="119"/>
      <c r="AN3" s="119">
        <v>26.086956521739129</v>
      </c>
    </row>
    <row r="4" spans="1:40" ht="22.5" customHeight="1" x14ac:dyDescent="0.55000000000000004">
      <c r="A4" s="5"/>
      <c r="B4" s="52" t="s">
        <v>66</v>
      </c>
      <c r="C4" s="110"/>
      <c r="D4" s="120">
        <v>30024149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538</v>
      </c>
      <c r="O4" s="10">
        <f>O3</f>
        <v>1</v>
      </c>
      <c r="P4" s="10">
        <v>22.5</v>
      </c>
      <c r="Q4" s="11" t="s">
        <v>75</v>
      </c>
      <c r="R4" s="43">
        <f t="shared" si="0"/>
        <v>160</v>
      </c>
      <c r="X4" s="50"/>
      <c r="Y4" s="119">
        <v>17</v>
      </c>
      <c r="Z4" s="50"/>
      <c r="AA4" s="50"/>
      <c r="AB4" s="119">
        <v>1</v>
      </c>
      <c r="AC4" s="118"/>
      <c r="AD4" s="119"/>
      <c r="AE4" s="119">
        <v>1</v>
      </c>
      <c r="AF4" s="119"/>
      <c r="AG4" s="119"/>
      <c r="AH4" s="119">
        <v>160</v>
      </c>
      <c r="AI4" s="119"/>
      <c r="AJ4" s="119"/>
      <c r="AK4" s="119">
        <v>160</v>
      </c>
      <c r="AL4" s="119"/>
      <c r="AM4" s="119"/>
      <c r="AN4" s="119">
        <v>160</v>
      </c>
    </row>
    <row r="5" spans="1:40" ht="22.5" customHeight="1" x14ac:dyDescent="0.55000000000000004">
      <c r="A5" s="5"/>
      <c r="B5" s="52" t="s">
        <v>66</v>
      </c>
      <c r="C5" s="110"/>
      <c r="D5" s="71"/>
      <c r="E5" s="128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" si="1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ref="Y5:Y58" si="2">$Y$1/R5</f>
        <v>66.666666666666671</v>
      </c>
      <c r="Z5" s="50"/>
      <c r="AA5" s="50"/>
      <c r="AB5" s="50">
        <f t="shared" ref="AB5:AB58" si="3">$Y$1/R5</f>
        <v>66.666666666666671</v>
      </c>
      <c r="AC5" s="118"/>
      <c r="AD5" s="119"/>
      <c r="AE5" s="119">
        <f t="shared" ref="AE5:AE58" si="4">$Y$1/R5</f>
        <v>66.666666666666671</v>
      </c>
      <c r="AF5" s="119"/>
      <c r="AG5" s="119"/>
      <c r="AH5" s="119">
        <f t="shared" ref="AH5:AH58" si="5">$Y$1/R5</f>
        <v>66.666666666666671</v>
      </c>
      <c r="AI5" s="119"/>
      <c r="AJ5" s="119"/>
      <c r="AK5" s="119">
        <f t="shared" ref="AK5:AK58" si="6">$Y$1/R5</f>
        <v>66.666666666666671</v>
      </c>
      <c r="AL5" s="119"/>
      <c r="AM5" s="119"/>
      <c r="AN5" s="119">
        <f t="shared" ref="AN5:AN58" si="7">$Y$1/R5</f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2"/>
        <v>97.222222222222214</v>
      </c>
      <c r="Z6" s="50"/>
      <c r="AA6" s="50"/>
      <c r="AB6" s="50">
        <f t="shared" si="3"/>
        <v>97.222222222222214</v>
      </c>
      <c r="AC6" s="118"/>
      <c r="AD6" s="119"/>
      <c r="AE6" s="119">
        <f t="shared" si="4"/>
        <v>97.222222222222214</v>
      </c>
      <c r="AF6" s="119"/>
      <c r="AG6" s="119"/>
      <c r="AH6" s="119">
        <f t="shared" si="5"/>
        <v>97.222222222222214</v>
      </c>
      <c r="AI6" s="119"/>
      <c r="AJ6" s="119"/>
      <c r="AK6" s="119">
        <f t="shared" si="6"/>
        <v>97.222222222222214</v>
      </c>
      <c r="AL6" s="119"/>
      <c r="AM6" s="119"/>
      <c r="AN6" s="119">
        <f t="shared" si="7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ref="O7:O10" si="8">O6</f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2"/>
        <v>2.7777777777777777</v>
      </c>
      <c r="Z7" s="50"/>
      <c r="AA7" s="50"/>
      <c r="AB7" s="50">
        <f t="shared" si="3"/>
        <v>2.7777777777777777</v>
      </c>
      <c r="AC7" s="118"/>
      <c r="AD7" s="119"/>
      <c r="AE7" s="119">
        <f t="shared" si="4"/>
        <v>2.7777777777777777</v>
      </c>
      <c r="AF7" s="119"/>
      <c r="AG7" s="119"/>
      <c r="AH7" s="119">
        <f t="shared" si="5"/>
        <v>2.7777777777777777</v>
      </c>
      <c r="AI7" s="119"/>
      <c r="AJ7" s="119"/>
      <c r="AK7" s="119">
        <f t="shared" si="6"/>
        <v>2.7777777777777777</v>
      </c>
      <c r="AL7" s="119"/>
      <c r="AM7" s="119"/>
      <c r="AN7" s="119">
        <f t="shared" si="7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8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2"/>
        <v>5</v>
      </c>
      <c r="Z8" s="50"/>
      <c r="AA8" s="50"/>
      <c r="AB8" s="50">
        <f t="shared" si="3"/>
        <v>5</v>
      </c>
      <c r="AC8" s="118"/>
      <c r="AD8" s="119"/>
      <c r="AE8" s="119">
        <f t="shared" si="4"/>
        <v>5</v>
      </c>
      <c r="AF8" s="119"/>
      <c r="AG8" s="119"/>
      <c r="AH8" s="119">
        <f t="shared" si="5"/>
        <v>5</v>
      </c>
      <c r="AI8" s="119"/>
      <c r="AJ8" s="119"/>
      <c r="AK8" s="119">
        <f t="shared" si="6"/>
        <v>5</v>
      </c>
      <c r="AL8" s="119"/>
      <c r="AM8" s="119"/>
      <c r="AN8" s="119">
        <f t="shared" si="7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71"/>
      <c r="H9" s="71"/>
      <c r="I9" s="71">
        <v>30022117</v>
      </c>
      <c r="J9" s="71"/>
      <c r="K9" s="111"/>
      <c r="L9" s="112"/>
      <c r="M9" s="8"/>
      <c r="N9" s="87" t="s">
        <v>175</v>
      </c>
      <c r="O9" s="10">
        <f t="shared" si="8"/>
        <v>1</v>
      </c>
      <c r="P9" s="10"/>
      <c r="Q9" s="11"/>
      <c r="R9" s="43"/>
      <c r="X9" s="50"/>
      <c r="Y9" s="50"/>
      <c r="Z9" s="50"/>
      <c r="AA9" s="50"/>
      <c r="AB9" s="50"/>
      <c r="AC9" s="118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71"/>
      <c r="G10" s="71"/>
      <c r="H10" s="71"/>
      <c r="I10" s="71"/>
      <c r="J10" s="71">
        <v>10030761</v>
      </c>
      <c r="K10" s="111"/>
      <c r="L10" s="112"/>
      <c r="M10" s="8"/>
      <c r="N10" s="87" t="s">
        <v>173</v>
      </c>
      <c r="O10" s="10">
        <f t="shared" si="8"/>
        <v>1</v>
      </c>
      <c r="P10" s="10"/>
      <c r="Q10" s="11"/>
      <c r="R10" s="43"/>
      <c r="X10" s="50"/>
      <c r="Y10" s="50"/>
      <c r="Z10" s="50"/>
      <c r="AA10" s="50"/>
      <c r="AB10" s="50"/>
      <c r="AC10" s="118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</row>
    <row r="11" spans="1:40" ht="22.5" customHeight="1" x14ac:dyDescent="0.55000000000000004">
      <c r="A11" s="5"/>
      <c r="B11" s="52" t="s">
        <v>66</v>
      </c>
      <c r="C11" s="63"/>
      <c r="D11" s="64"/>
      <c r="E11" s="64"/>
      <c r="F11" s="64"/>
      <c r="G11" s="71"/>
      <c r="H11" s="120">
        <v>10030762</v>
      </c>
      <c r="I11" s="64"/>
      <c r="J11" s="64"/>
      <c r="K11" s="71"/>
      <c r="L11" s="101"/>
      <c r="M11" s="8"/>
      <c r="N11" s="87" t="s">
        <v>230</v>
      </c>
      <c r="O11" s="10">
        <f>O7</f>
        <v>1</v>
      </c>
      <c r="P11" s="10"/>
      <c r="Q11" s="11"/>
      <c r="R11" s="43"/>
      <c r="X11" s="50"/>
      <c r="Y11" s="50"/>
      <c r="Z11" s="50"/>
      <c r="AA11" s="50"/>
      <c r="AB11" s="50"/>
      <c r="AC11" s="118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120">
        <v>30022119</v>
      </c>
      <c r="H12" s="71"/>
      <c r="I12" s="71"/>
      <c r="J12" s="71"/>
      <c r="K12" s="111"/>
      <c r="L12" s="112"/>
      <c r="M12" s="8"/>
      <c r="N12" s="87" t="s">
        <v>177</v>
      </c>
      <c r="O12" s="10">
        <f>O6</f>
        <v>1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2"/>
        <v>2.5</v>
      </c>
      <c r="Z12" s="50"/>
      <c r="AA12" s="50"/>
      <c r="AB12" s="50">
        <f t="shared" si="3"/>
        <v>2.5</v>
      </c>
      <c r="AC12" s="118"/>
      <c r="AD12" s="119"/>
      <c r="AE12" s="119">
        <f t="shared" si="4"/>
        <v>2.5</v>
      </c>
      <c r="AF12" s="119"/>
      <c r="AG12" s="119"/>
      <c r="AH12" s="119">
        <f t="shared" si="5"/>
        <v>2.5</v>
      </c>
      <c r="AI12" s="119"/>
      <c r="AJ12" s="119"/>
      <c r="AK12" s="119">
        <f t="shared" si="6"/>
        <v>2.5</v>
      </c>
      <c r="AL12" s="119"/>
      <c r="AM12" s="119"/>
      <c r="AN12" s="119">
        <f t="shared" si="7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30022120</v>
      </c>
      <c r="I13" s="71"/>
      <c r="J13" s="71"/>
      <c r="K13" s="111"/>
      <c r="L13" s="112"/>
      <c r="M13" s="8"/>
      <c r="N13" s="87" t="s">
        <v>178</v>
      </c>
      <c r="O13" s="10">
        <f t="shared" ref="O13:O14" si="9">O12</f>
        <v>1</v>
      </c>
      <c r="P13" s="10"/>
      <c r="Q13" s="11"/>
      <c r="R13" s="43"/>
      <c r="X13" s="50"/>
      <c r="Y13" s="50"/>
      <c r="Z13" s="50"/>
      <c r="AA13" s="50"/>
      <c r="AB13" s="50"/>
      <c r="AC13" s="118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71">
        <v>10030763</v>
      </c>
      <c r="J14" s="71"/>
      <c r="K14" s="111"/>
      <c r="L14" s="112"/>
      <c r="M14" s="8"/>
      <c r="N14" s="87" t="s">
        <v>179</v>
      </c>
      <c r="O14" s="10">
        <f t="shared" si="9"/>
        <v>1</v>
      </c>
      <c r="P14" s="10"/>
      <c r="Q14" s="11"/>
      <c r="R14" s="43"/>
      <c r="X14" s="50"/>
      <c r="Y14" s="50"/>
      <c r="Z14" s="50"/>
      <c r="AA14" s="50"/>
      <c r="AB14" s="50"/>
      <c r="AC14" s="118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120">
        <v>30022121</v>
      </c>
      <c r="H15" s="71"/>
      <c r="I15" s="71"/>
      <c r="J15" s="71"/>
      <c r="K15" s="111"/>
      <c r="L15" s="112"/>
      <c r="M15" s="8"/>
      <c r="N15" s="87" t="s">
        <v>181</v>
      </c>
      <c r="O15" s="10">
        <f>O6*2</f>
        <v>2</v>
      </c>
      <c r="P15" s="10">
        <v>27</v>
      </c>
      <c r="Q15" s="11" t="s">
        <v>72</v>
      </c>
      <c r="R15" s="43">
        <f t="shared" si="0"/>
        <v>133.33333333333334</v>
      </c>
      <c r="X15" s="50"/>
      <c r="Y15" s="50">
        <f t="shared" si="2"/>
        <v>7.4999999999999991</v>
      </c>
      <c r="Z15" s="50"/>
      <c r="AA15" s="50"/>
      <c r="AB15" s="50">
        <f t="shared" si="3"/>
        <v>7.4999999999999991</v>
      </c>
      <c r="AC15" s="118"/>
      <c r="AD15" s="119"/>
      <c r="AE15" s="119">
        <f t="shared" si="4"/>
        <v>7.4999999999999991</v>
      </c>
      <c r="AF15" s="119"/>
      <c r="AG15" s="119"/>
      <c r="AH15" s="119">
        <f t="shared" si="5"/>
        <v>7.4999999999999991</v>
      </c>
      <c r="AI15" s="119"/>
      <c r="AJ15" s="119"/>
      <c r="AK15" s="119">
        <f t="shared" si="6"/>
        <v>7.4999999999999991</v>
      </c>
      <c r="AL15" s="119"/>
      <c r="AM15" s="119"/>
      <c r="AN15" s="119">
        <f t="shared" si="7"/>
        <v>7.4999999999999991</v>
      </c>
    </row>
    <row r="16" spans="1:40" ht="22.5" customHeight="1" x14ac:dyDescent="0.55000000000000004">
      <c r="A16" s="5"/>
      <c r="B16" s="52" t="s">
        <v>66</v>
      </c>
      <c r="C16" s="110"/>
      <c r="D16" s="64"/>
      <c r="E16" s="64"/>
      <c r="F16" s="64"/>
      <c r="G16" s="71"/>
      <c r="H16" s="71">
        <v>10030764</v>
      </c>
      <c r="I16" s="71"/>
      <c r="J16" s="71"/>
      <c r="K16" s="111"/>
      <c r="L16" s="112"/>
      <c r="M16" s="8"/>
      <c r="N16" s="87" t="s">
        <v>180</v>
      </c>
      <c r="O16" s="10">
        <f>O15</f>
        <v>2</v>
      </c>
      <c r="P16" s="10"/>
      <c r="Q16" s="11"/>
      <c r="R16" s="43"/>
      <c r="X16" s="50"/>
      <c r="Y16" s="50"/>
      <c r="Z16" s="50"/>
      <c r="AA16" s="50"/>
      <c r="AB16" s="50"/>
      <c r="AC16" s="118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71">
        <v>30023058</v>
      </c>
      <c r="H17" s="71"/>
      <c r="I17" s="71"/>
      <c r="J17" s="71"/>
      <c r="K17" s="111"/>
      <c r="L17" s="112"/>
      <c r="M17" s="8"/>
      <c r="N17" s="87" t="s">
        <v>182</v>
      </c>
      <c r="O17" s="10">
        <f>O6</f>
        <v>1</v>
      </c>
      <c r="P17" s="10">
        <f>40+40+75+75+45+80</f>
        <v>355</v>
      </c>
      <c r="Q17" s="11" t="s">
        <v>73</v>
      </c>
      <c r="R17" s="43">
        <f t="shared" si="0"/>
        <v>10.140845070422536</v>
      </c>
      <c r="X17" s="50"/>
      <c r="Y17" s="50">
        <f t="shared" si="2"/>
        <v>98.6111111111111</v>
      </c>
      <c r="Z17" s="50"/>
      <c r="AA17" s="50"/>
      <c r="AB17" s="50">
        <f t="shared" si="3"/>
        <v>98.6111111111111</v>
      </c>
      <c r="AC17" s="118"/>
      <c r="AD17" s="119"/>
      <c r="AE17" s="119">
        <f t="shared" si="4"/>
        <v>98.6111111111111</v>
      </c>
      <c r="AF17" s="119"/>
      <c r="AG17" s="119"/>
      <c r="AH17" s="119">
        <f t="shared" si="5"/>
        <v>98.6111111111111</v>
      </c>
      <c r="AI17" s="119"/>
      <c r="AJ17" s="119"/>
      <c r="AK17" s="119">
        <f t="shared" si="6"/>
        <v>98.6111111111111</v>
      </c>
      <c r="AL17" s="119"/>
      <c r="AM17" s="119"/>
      <c r="AN17" s="119">
        <f t="shared" si="7"/>
        <v>98.6111111111111</v>
      </c>
    </row>
    <row r="18" spans="1:40" ht="22.5" customHeight="1" x14ac:dyDescent="0.55000000000000004">
      <c r="A18" s="5"/>
      <c r="B18" s="52" t="s">
        <v>66</v>
      </c>
      <c r="C18" s="110"/>
      <c r="D18" s="71"/>
      <c r="E18" s="71"/>
      <c r="F18" s="71"/>
      <c r="G18" s="71"/>
      <c r="H18" s="120">
        <v>30023056</v>
      </c>
      <c r="I18" s="71"/>
      <c r="J18" s="71"/>
      <c r="K18" s="111"/>
      <c r="L18" s="112"/>
      <c r="M18" s="8"/>
      <c r="N18" s="87" t="s">
        <v>183</v>
      </c>
      <c r="O18" s="10">
        <f>O17</f>
        <v>1</v>
      </c>
      <c r="P18" s="10">
        <v>54</v>
      </c>
      <c r="Q18" s="11" t="s">
        <v>85</v>
      </c>
      <c r="R18" s="43">
        <f t="shared" si="0"/>
        <v>66.666666666666671</v>
      </c>
      <c r="X18" s="50"/>
      <c r="Y18" s="50">
        <f t="shared" si="2"/>
        <v>14.999999999999998</v>
      </c>
      <c r="Z18" s="50"/>
      <c r="AA18" s="50"/>
      <c r="AB18" s="50">
        <f t="shared" si="3"/>
        <v>14.999999999999998</v>
      </c>
      <c r="AC18" s="118"/>
      <c r="AD18" s="119"/>
      <c r="AE18" s="119">
        <f t="shared" si="4"/>
        <v>14.999999999999998</v>
      </c>
      <c r="AF18" s="119"/>
      <c r="AG18" s="119"/>
      <c r="AH18" s="119">
        <f t="shared" si="5"/>
        <v>14.999999999999998</v>
      </c>
      <c r="AI18" s="119"/>
      <c r="AJ18" s="119"/>
      <c r="AK18" s="119">
        <f t="shared" si="6"/>
        <v>14.999999999999998</v>
      </c>
      <c r="AL18" s="119"/>
      <c r="AM18" s="119"/>
      <c r="AN18" s="119">
        <f t="shared" si="7"/>
        <v>14.999999999999998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71"/>
      <c r="H19" s="71"/>
      <c r="I19" s="71">
        <v>10034385</v>
      </c>
      <c r="J19" s="71"/>
      <c r="K19" s="71"/>
      <c r="L19" s="111"/>
      <c r="M19" s="8"/>
      <c r="N19" s="87" t="s">
        <v>184</v>
      </c>
      <c r="O19" s="10">
        <f>O18</f>
        <v>1</v>
      </c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110"/>
      <c r="D20" s="71"/>
      <c r="E20" s="71"/>
      <c r="F20" s="71"/>
      <c r="G20" s="71"/>
      <c r="H20" s="71">
        <v>30023060</v>
      </c>
      <c r="I20" s="71"/>
      <c r="J20" s="71"/>
      <c r="K20" s="71"/>
      <c r="L20" s="111"/>
      <c r="M20" s="8"/>
      <c r="N20" s="87" t="s">
        <v>190</v>
      </c>
      <c r="O20" s="10">
        <f>O17</f>
        <v>1</v>
      </c>
      <c r="P20" s="10">
        <v>50</v>
      </c>
      <c r="Q20" s="11" t="s">
        <v>73</v>
      </c>
      <c r="R20" s="43">
        <f t="shared" si="0"/>
        <v>72</v>
      </c>
      <c r="X20" s="50"/>
      <c r="Y20" s="50">
        <f t="shared" si="2"/>
        <v>13.888888888888889</v>
      </c>
      <c r="Z20" s="50"/>
      <c r="AA20" s="50"/>
      <c r="AB20" s="50">
        <f t="shared" si="3"/>
        <v>13.888888888888889</v>
      </c>
      <c r="AC20" s="118"/>
      <c r="AD20" s="119"/>
      <c r="AE20" s="119">
        <f t="shared" si="4"/>
        <v>13.888888888888889</v>
      </c>
      <c r="AF20" s="119"/>
      <c r="AG20" s="119"/>
      <c r="AH20" s="119">
        <f t="shared" si="5"/>
        <v>13.888888888888889</v>
      </c>
      <c r="AI20" s="119"/>
      <c r="AJ20" s="119"/>
      <c r="AK20" s="119">
        <f t="shared" si="6"/>
        <v>13.888888888888889</v>
      </c>
      <c r="AL20" s="119"/>
      <c r="AM20" s="119"/>
      <c r="AN20" s="119">
        <f t="shared" si="7"/>
        <v>13.888888888888889</v>
      </c>
    </row>
    <row r="21" spans="1:40" ht="22.5" customHeight="1" x14ac:dyDescent="0.55000000000000004">
      <c r="A21" s="5"/>
      <c r="B21" s="52" t="s">
        <v>66</v>
      </c>
      <c r="C21" s="110"/>
      <c r="D21" s="71"/>
      <c r="E21" s="71"/>
      <c r="F21" s="71"/>
      <c r="G21" s="71"/>
      <c r="H21" s="71"/>
      <c r="I21" s="120">
        <v>30023059</v>
      </c>
      <c r="J21" s="71"/>
      <c r="K21" s="71"/>
      <c r="L21" s="111"/>
      <c r="M21" s="8"/>
      <c r="N21" s="87" t="s">
        <v>189</v>
      </c>
      <c r="O21" s="10">
        <f>O20</f>
        <v>1</v>
      </c>
      <c r="P21" s="10">
        <v>12</v>
      </c>
      <c r="Q21" s="11" t="s">
        <v>85</v>
      </c>
      <c r="R21" s="43">
        <f t="shared" si="0"/>
        <v>300</v>
      </c>
      <c r="X21" s="50"/>
      <c r="Y21" s="50">
        <f t="shared" si="2"/>
        <v>3.3333333333333335</v>
      </c>
      <c r="Z21" s="50"/>
      <c r="AA21" s="50"/>
      <c r="AB21" s="50">
        <f t="shared" si="3"/>
        <v>3.3333333333333335</v>
      </c>
      <c r="AC21" s="118"/>
      <c r="AD21" s="119"/>
      <c r="AE21" s="119">
        <f t="shared" si="4"/>
        <v>3.3333333333333335</v>
      </c>
      <c r="AF21" s="119"/>
      <c r="AG21" s="119"/>
      <c r="AH21" s="119">
        <f t="shared" si="5"/>
        <v>3.3333333333333335</v>
      </c>
      <c r="AI21" s="119"/>
      <c r="AJ21" s="119"/>
      <c r="AK21" s="119">
        <f t="shared" si="6"/>
        <v>3.3333333333333335</v>
      </c>
      <c r="AL21" s="119"/>
      <c r="AM21" s="119"/>
      <c r="AN21" s="119">
        <f t="shared" si="7"/>
        <v>3.3333333333333335</v>
      </c>
    </row>
    <row r="22" spans="1:40" ht="22.5" customHeight="1" x14ac:dyDescent="0.55000000000000004">
      <c r="A22" s="5"/>
      <c r="B22" s="52" t="s">
        <v>66</v>
      </c>
      <c r="C22" s="110"/>
      <c r="D22" s="71"/>
      <c r="E22" s="71"/>
      <c r="F22" s="71"/>
      <c r="G22" s="71"/>
      <c r="H22" s="71"/>
      <c r="I22" s="71"/>
      <c r="J22" s="71">
        <v>10034386</v>
      </c>
      <c r="K22" s="71"/>
      <c r="L22" s="111"/>
      <c r="M22" s="8"/>
      <c r="N22" s="87" t="s">
        <v>188</v>
      </c>
      <c r="O22" s="10">
        <f t="shared" ref="O22" si="10">O19</f>
        <v>1</v>
      </c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30023055</v>
      </c>
      <c r="J23" s="71"/>
      <c r="K23" s="71"/>
      <c r="L23" s="71"/>
      <c r="M23" s="8"/>
      <c r="N23" s="87" t="s">
        <v>187</v>
      </c>
      <c r="O23" s="10">
        <f>O20</f>
        <v>1</v>
      </c>
      <c r="P23" s="10">
        <v>18</v>
      </c>
      <c r="Q23" s="11" t="s">
        <v>72</v>
      </c>
      <c r="R23" s="43">
        <f t="shared" si="0"/>
        <v>200</v>
      </c>
      <c r="X23" s="50"/>
      <c r="Y23" s="50">
        <f t="shared" si="2"/>
        <v>5</v>
      </c>
      <c r="Z23" s="50"/>
      <c r="AA23" s="50"/>
      <c r="AB23" s="50">
        <f t="shared" si="3"/>
        <v>5</v>
      </c>
      <c r="AC23" s="118"/>
      <c r="AD23" s="119"/>
      <c r="AE23" s="119">
        <f t="shared" si="4"/>
        <v>5</v>
      </c>
      <c r="AF23" s="119"/>
      <c r="AG23" s="119"/>
      <c r="AH23" s="119">
        <f t="shared" si="5"/>
        <v>5</v>
      </c>
      <c r="AI23" s="119"/>
      <c r="AJ23" s="119"/>
      <c r="AK23" s="119">
        <f t="shared" si="6"/>
        <v>5</v>
      </c>
      <c r="AL23" s="119"/>
      <c r="AM23" s="119"/>
      <c r="AN23" s="119">
        <f t="shared" si="7"/>
        <v>5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64"/>
      <c r="G24" s="64"/>
      <c r="H24" s="71"/>
      <c r="I24" s="71"/>
      <c r="J24" s="71">
        <v>10030768</v>
      </c>
      <c r="K24" s="71"/>
      <c r="L24" s="71"/>
      <c r="M24" s="8"/>
      <c r="N24" s="87" t="s">
        <v>185</v>
      </c>
      <c r="O24" s="10">
        <f>O23</f>
        <v>1</v>
      </c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110"/>
      <c r="D25" s="71"/>
      <c r="E25" s="71"/>
      <c r="F25" s="71"/>
      <c r="G25" s="64"/>
      <c r="H25" s="71">
        <v>30023062</v>
      </c>
      <c r="I25" s="71"/>
      <c r="J25" s="71"/>
      <c r="K25" s="111"/>
      <c r="L25" s="112"/>
      <c r="M25" s="8"/>
      <c r="N25" s="87" t="s">
        <v>193</v>
      </c>
      <c r="O25" s="10">
        <f>O17</f>
        <v>1</v>
      </c>
      <c r="P25" s="10">
        <v>50</v>
      </c>
      <c r="Q25" s="11" t="s">
        <v>73</v>
      </c>
      <c r="R25" s="43">
        <f t="shared" si="0"/>
        <v>72</v>
      </c>
      <c r="X25" s="50"/>
      <c r="Y25" s="50">
        <f t="shared" si="2"/>
        <v>13.888888888888889</v>
      </c>
      <c r="Z25" s="50"/>
      <c r="AA25" s="50"/>
      <c r="AB25" s="50">
        <f t="shared" si="3"/>
        <v>13.888888888888889</v>
      </c>
      <c r="AC25" s="118"/>
      <c r="AD25" s="119"/>
      <c r="AE25" s="119">
        <f t="shared" si="4"/>
        <v>13.888888888888889</v>
      </c>
      <c r="AF25" s="119"/>
      <c r="AG25" s="119"/>
      <c r="AH25" s="119">
        <f t="shared" si="5"/>
        <v>13.888888888888889</v>
      </c>
      <c r="AI25" s="119"/>
      <c r="AJ25" s="119"/>
      <c r="AK25" s="119">
        <f t="shared" si="6"/>
        <v>13.888888888888889</v>
      </c>
      <c r="AL25" s="119"/>
      <c r="AM25" s="119"/>
      <c r="AN25" s="119">
        <f t="shared" si="7"/>
        <v>13.888888888888889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/>
      <c r="F26" s="71"/>
      <c r="G26" s="64"/>
      <c r="H26" s="71"/>
      <c r="I26" s="120">
        <v>30023061</v>
      </c>
      <c r="J26" s="71"/>
      <c r="K26" s="111"/>
      <c r="L26" s="112"/>
      <c r="M26" s="8"/>
      <c r="N26" s="87" t="s">
        <v>192</v>
      </c>
      <c r="O26" s="10">
        <f>O25</f>
        <v>1</v>
      </c>
      <c r="P26" s="10">
        <v>12</v>
      </c>
      <c r="Q26" s="11" t="s">
        <v>85</v>
      </c>
      <c r="R26" s="43">
        <f t="shared" si="0"/>
        <v>300</v>
      </c>
      <c r="X26" s="50"/>
      <c r="Y26" s="50">
        <f t="shared" si="2"/>
        <v>3.3333333333333335</v>
      </c>
      <c r="Z26" s="50"/>
      <c r="AA26" s="50"/>
      <c r="AB26" s="50">
        <f t="shared" si="3"/>
        <v>3.3333333333333335</v>
      </c>
      <c r="AC26" s="118"/>
      <c r="AD26" s="119"/>
      <c r="AE26" s="119">
        <f t="shared" si="4"/>
        <v>3.3333333333333335</v>
      </c>
      <c r="AF26" s="119"/>
      <c r="AG26" s="119"/>
      <c r="AH26" s="119">
        <f t="shared" si="5"/>
        <v>3.3333333333333335</v>
      </c>
      <c r="AI26" s="119"/>
      <c r="AJ26" s="119"/>
      <c r="AK26" s="119">
        <f t="shared" si="6"/>
        <v>3.3333333333333335</v>
      </c>
      <c r="AL26" s="119"/>
      <c r="AM26" s="119"/>
      <c r="AN26" s="119">
        <f t="shared" si="7"/>
        <v>3.3333333333333335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71"/>
      <c r="G27" s="64"/>
      <c r="H27" s="71"/>
      <c r="I27" s="71"/>
      <c r="J27" s="71">
        <v>10034387</v>
      </c>
      <c r="K27" s="111"/>
      <c r="L27" s="112"/>
      <c r="M27" s="8"/>
      <c r="N27" s="87" t="s">
        <v>191</v>
      </c>
      <c r="O27" s="10">
        <f>O26</f>
        <v>1</v>
      </c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110"/>
      <c r="D28" s="64"/>
      <c r="E28" s="64"/>
      <c r="F28" s="64"/>
      <c r="G28" s="64"/>
      <c r="H28" s="71"/>
      <c r="I28" s="120">
        <v>30023055</v>
      </c>
      <c r="J28" s="71"/>
      <c r="K28" s="71"/>
      <c r="L28" s="112"/>
      <c r="M28" s="8"/>
      <c r="N28" s="87" t="s">
        <v>187</v>
      </c>
      <c r="O28" s="10">
        <f>O25</f>
        <v>1</v>
      </c>
      <c r="P28" s="10">
        <v>18</v>
      </c>
      <c r="Q28" s="11" t="s">
        <v>72</v>
      </c>
      <c r="R28" s="43">
        <f t="shared" si="0"/>
        <v>200</v>
      </c>
      <c r="X28" s="50"/>
      <c r="Y28" s="50">
        <f t="shared" si="2"/>
        <v>5</v>
      </c>
      <c r="Z28" s="50"/>
      <c r="AA28" s="50"/>
      <c r="AB28" s="50">
        <f t="shared" si="3"/>
        <v>5</v>
      </c>
      <c r="AC28" s="118"/>
      <c r="AD28" s="119"/>
      <c r="AE28" s="119">
        <f t="shared" si="4"/>
        <v>5</v>
      </c>
      <c r="AF28" s="119"/>
      <c r="AG28" s="119"/>
      <c r="AH28" s="119">
        <f t="shared" si="5"/>
        <v>5</v>
      </c>
      <c r="AI28" s="119"/>
      <c r="AJ28" s="119"/>
      <c r="AK28" s="119">
        <f t="shared" si="6"/>
        <v>5</v>
      </c>
      <c r="AL28" s="119"/>
      <c r="AM28" s="119"/>
      <c r="AN28" s="119">
        <f t="shared" si="7"/>
        <v>5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64"/>
      <c r="G29" s="64"/>
      <c r="H29" s="71"/>
      <c r="I29" s="71"/>
      <c r="J29" s="71">
        <v>10030768</v>
      </c>
      <c r="K29" s="71"/>
      <c r="L29" s="112"/>
      <c r="M29" s="8"/>
      <c r="N29" s="87" t="s">
        <v>185</v>
      </c>
      <c r="O29" s="10">
        <f>O28</f>
        <v>1</v>
      </c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110"/>
      <c r="D30" s="71"/>
      <c r="E30" s="71"/>
      <c r="F30" s="71"/>
      <c r="G30" s="64"/>
      <c r="H30" s="120">
        <v>30023063</v>
      </c>
      <c r="I30" s="71"/>
      <c r="J30" s="71"/>
      <c r="K30" s="111"/>
      <c r="L30" s="112"/>
      <c r="M30" s="8"/>
      <c r="N30" s="87" t="s">
        <v>196</v>
      </c>
      <c r="O30" s="10">
        <f>O17</f>
        <v>1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2"/>
        <v>3.3333333333333335</v>
      </c>
      <c r="Z30" s="50"/>
      <c r="AA30" s="50"/>
      <c r="AB30" s="50">
        <f t="shared" si="3"/>
        <v>3.3333333333333335</v>
      </c>
      <c r="AC30" s="118"/>
      <c r="AD30" s="119"/>
      <c r="AE30" s="119">
        <f t="shared" si="4"/>
        <v>3.3333333333333335</v>
      </c>
      <c r="AF30" s="119"/>
      <c r="AG30" s="119"/>
      <c r="AH30" s="119">
        <f t="shared" si="5"/>
        <v>3.3333333333333335</v>
      </c>
      <c r="AI30" s="119"/>
      <c r="AJ30" s="119"/>
      <c r="AK30" s="119">
        <f t="shared" si="6"/>
        <v>3.3333333333333335</v>
      </c>
      <c r="AL30" s="119"/>
      <c r="AM30" s="119"/>
      <c r="AN30" s="119">
        <f t="shared" si="7"/>
        <v>3.3333333333333335</v>
      </c>
    </row>
    <row r="31" spans="1:40" ht="22.5" customHeight="1" x14ac:dyDescent="0.55000000000000004">
      <c r="A31" s="5"/>
      <c r="B31" s="52" t="s">
        <v>66</v>
      </c>
      <c r="C31" s="110"/>
      <c r="D31" s="71"/>
      <c r="E31" s="71"/>
      <c r="F31" s="71"/>
      <c r="G31" s="64"/>
      <c r="H31" s="71"/>
      <c r="I31" s="71">
        <v>10034388</v>
      </c>
      <c r="J31" s="71"/>
      <c r="K31" s="111"/>
      <c r="L31" s="112"/>
      <c r="M31" s="8"/>
      <c r="N31" s="87" t="s">
        <v>195</v>
      </c>
      <c r="O31" s="10">
        <f>O30</f>
        <v>1</v>
      </c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110"/>
      <c r="D32" s="64"/>
      <c r="E32" s="64"/>
      <c r="F32" s="64"/>
      <c r="G32" s="64"/>
      <c r="H32" s="120">
        <v>30023064</v>
      </c>
      <c r="I32" s="71"/>
      <c r="J32" s="71"/>
      <c r="K32" s="71"/>
      <c r="L32" s="112"/>
      <c r="M32" s="8"/>
      <c r="N32" s="87" t="s">
        <v>197</v>
      </c>
      <c r="O32" s="10">
        <f>O17</f>
        <v>1</v>
      </c>
      <c r="P32" s="10">
        <v>12</v>
      </c>
      <c r="Q32" s="11" t="s">
        <v>85</v>
      </c>
      <c r="R32" s="43">
        <f t="shared" si="0"/>
        <v>300</v>
      </c>
      <c r="X32" s="50"/>
      <c r="Y32" s="50">
        <f t="shared" si="2"/>
        <v>3.3333333333333335</v>
      </c>
      <c r="Z32" s="50"/>
      <c r="AA32" s="50"/>
      <c r="AB32" s="50">
        <f t="shared" si="3"/>
        <v>3.3333333333333335</v>
      </c>
      <c r="AC32" s="118"/>
      <c r="AD32" s="119"/>
      <c r="AE32" s="119">
        <f t="shared" si="4"/>
        <v>3.3333333333333335</v>
      </c>
      <c r="AF32" s="119"/>
      <c r="AG32" s="119"/>
      <c r="AH32" s="119">
        <f t="shared" si="5"/>
        <v>3.3333333333333335</v>
      </c>
      <c r="AI32" s="119"/>
      <c r="AJ32" s="119"/>
      <c r="AK32" s="119">
        <f t="shared" si="6"/>
        <v>3.3333333333333335</v>
      </c>
      <c r="AL32" s="119"/>
      <c r="AM32" s="119"/>
      <c r="AN32" s="119">
        <f t="shared" si="7"/>
        <v>3.3333333333333335</v>
      </c>
    </row>
    <row r="33" spans="1:41" ht="22.5" customHeight="1" x14ac:dyDescent="0.55000000000000004">
      <c r="A33" s="5"/>
      <c r="B33" s="52" t="s">
        <v>66</v>
      </c>
      <c r="C33" s="110"/>
      <c r="D33" s="64"/>
      <c r="E33" s="64"/>
      <c r="F33" s="64"/>
      <c r="G33" s="64"/>
      <c r="H33" s="71"/>
      <c r="I33" s="71">
        <v>10034389</v>
      </c>
      <c r="J33" s="71"/>
      <c r="K33" s="71"/>
      <c r="L33" s="112"/>
      <c r="M33" s="8"/>
      <c r="N33" s="87" t="s">
        <v>194</v>
      </c>
      <c r="O33" s="10">
        <f>O32</f>
        <v>1</v>
      </c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1" ht="22.5" customHeight="1" x14ac:dyDescent="0.55000000000000004">
      <c r="A34" s="5"/>
      <c r="B34" s="52" t="s">
        <v>66</v>
      </c>
      <c r="C34" s="110"/>
      <c r="D34" s="64"/>
      <c r="E34" s="64"/>
      <c r="F34" s="64"/>
      <c r="G34" s="64"/>
      <c r="H34" s="120">
        <v>30023050</v>
      </c>
      <c r="I34" s="71"/>
      <c r="J34" s="71"/>
      <c r="K34" s="71"/>
      <c r="L34" s="112"/>
      <c r="M34" s="8"/>
      <c r="N34" s="87" t="s">
        <v>199</v>
      </c>
      <c r="O34" s="10">
        <f>O17</f>
        <v>1</v>
      </c>
      <c r="P34" s="10">
        <v>36</v>
      </c>
      <c r="Q34" s="11" t="s">
        <v>72</v>
      </c>
      <c r="R34" s="43">
        <f t="shared" si="0"/>
        <v>100</v>
      </c>
      <c r="X34" s="50"/>
      <c r="Y34" s="50">
        <f t="shared" si="2"/>
        <v>10</v>
      </c>
      <c r="Z34" s="50"/>
      <c r="AA34" s="50"/>
      <c r="AB34" s="50">
        <f t="shared" si="3"/>
        <v>10</v>
      </c>
      <c r="AC34" s="118"/>
      <c r="AD34" s="119"/>
      <c r="AE34" s="119">
        <f t="shared" si="4"/>
        <v>10</v>
      </c>
      <c r="AF34" s="119"/>
      <c r="AG34" s="119"/>
      <c r="AH34" s="119">
        <f t="shared" si="5"/>
        <v>10</v>
      </c>
      <c r="AI34" s="119"/>
      <c r="AJ34" s="119"/>
      <c r="AK34" s="119">
        <f t="shared" si="6"/>
        <v>10</v>
      </c>
      <c r="AL34" s="119"/>
      <c r="AM34" s="119"/>
      <c r="AN34" s="119">
        <f t="shared" si="7"/>
        <v>10</v>
      </c>
    </row>
    <row r="35" spans="1:41" ht="22.5" customHeight="1" x14ac:dyDescent="0.55000000000000004">
      <c r="A35" s="5"/>
      <c r="B35" s="52" t="s">
        <v>66</v>
      </c>
      <c r="C35" s="110"/>
      <c r="D35" s="64"/>
      <c r="E35" s="64"/>
      <c r="F35" s="64"/>
      <c r="G35" s="64"/>
      <c r="H35" s="71"/>
      <c r="I35" s="71">
        <v>10034294</v>
      </c>
      <c r="J35" s="71"/>
      <c r="K35" s="71"/>
      <c r="L35" s="112"/>
      <c r="M35" s="8"/>
      <c r="N35" s="87" t="s">
        <v>198</v>
      </c>
      <c r="O35" s="10">
        <f>O34</f>
        <v>1</v>
      </c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1" ht="22.5" customHeight="1" x14ac:dyDescent="0.55000000000000004">
      <c r="A36" s="5"/>
      <c r="B36" s="52" t="s">
        <v>66</v>
      </c>
      <c r="C36" s="110"/>
      <c r="D36" s="64"/>
      <c r="E36" s="64"/>
      <c r="F36" s="64"/>
      <c r="G36" s="64"/>
      <c r="H36" s="71">
        <v>30023053</v>
      </c>
      <c r="I36" s="71"/>
      <c r="J36" s="71"/>
      <c r="K36" s="64"/>
      <c r="L36" s="112"/>
      <c r="M36" s="8"/>
      <c r="N36" s="87" t="s">
        <v>202</v>
      </c>
      <c r="O36" s="10">
        <f>O17*2</f>
        <v>2</v>
      </c>
      <c r="P36" s="10">
        <v>32</v>
      </c>
      <c r="Q36" s="11" t="s">
        <v>73</v>
      </c>
      <c r="R36" s="43">
        <f t="shared" si="0"/>
        <v>112.5</v>
      </c>
      <c r="X36" s="50"/>
      <c r="Y36" s="50">
        <f t="shared" si="2"/>
        <v>8.8888888888888893</v>
      </c>
      <c r="Z36" s="50"/>
      <c r="AA36" s="50"/>
      <c r="AB36" s="50">
        <f t="shared" si="3"/>
        <v>8.8888888888888893</v>
      </c>
      <c r="AC36" s="118"/>
      <c r="AD36" s="119"/>
      <c r="AE36" s="119">
        <f t="shared" si="4"/>
        <v>8.8888888888888893</v>
      </c>
      <c r="AF36" s="119"/>
      <c r="AG36" s="119"/>
      <c r="AH36" s="119">
        <f t="shared" si="5"/>
        <v>8.8888888888888893</v>
      </c>
      <c r="AI36" s="119"/>
      <c r="AJ36" s="119"/>
      <c r="AK36" s="119">
        <f t="shared" si="6"/>
        <v>8.8888888888888893</v>
      </c>
      <c r="AL36" s="119"/>
      <c r="AM36" s="119"/>
      <c r="AN36" s="119">
        <f t="shared" si="7"/>
        <v>8.8888888888888893</v>
      </c>
    </row>
    <row r="37" spans="1:41" ht="22.5" customHeight="1" x14ac:dyDescent="0.55000000000000004">
      <c r="A37" s="5"/>
      <c r="B37" s="52" t="s">
        <v>66</v>
      </c>
      <c r="C37" s="110"/>
      <c r="D37" s="64"/>
      <c r="E37" s="64"/>
      <c r="F37" s="64"/>
      <c r="G37" s="64"/>
      <c r="H37" s="71"/>
      <c r="I37" s="120">
        <v>30023052</v>
      </c>
      <c r="J37" s="71"/>
      <c r="K37" s="71"/>
      <c r="L37" s="112"/>
      <c r="M37" s="8"/>
      <c r="N37" s="87" t="s">
        <v>233</v>
      </c>
      <c r="O37" s="10">
        <f>O36</f>
        <v>2</v>
      </c>
      <c r="P37" s="10">
        <v>24</v>
      </c>
      <c r="Q37" s="11" t="s">
        <v>85</v>
      </c>
      <c r="R37" s="43">
        <f t="shared" si="0"/>
        <v>150</v>
      </c>
      <c r="X37" s="50"/>
      <c r="Y37" s="50">
        <f t="shared" si="2"/>
        <v>6.666666666666667</v>
      </c>
      <c r="Z37" s="50"/>
      <c r="AA37" s="50"/>
      <c r="AB37" s="50">
        <f t="shared" si="3"/>
        <v>6.666666666666667</v>
      </c>
      <c r="AC37" s="118"/>
      <c r="AD37" s="119"/>
      <c r="AE37" s="119">
        <f t="shared" si="4"/>
        <v>6.666666666666667</v>
      </c>
      <c r="AF37" s="119"/>
      <c r="AG37" s="119"/>
      <c r="AH37" s="119">
        <f t="shared" si="5"/>
        <v>6.666666666666667</v>
      </c>
      <c r="AI37" s="119"/>
      <c r="AJ37" s="119"/>
      <c r="AK37" s="119">
        <f t="shared" si="6"/>
        <v>6.666666666666667</v>
      </c>
      <c r="AL37" s="119"/>
      <c r="AM37" s="119"/>
      <c r="AN37" s="119">
        <f t="shared" si="7"/>
        <v>6.666666666666667</v>
      </c>
    </row>
    <row r="38" spans="1:41" ht="22.5" customHeight="1" x14ac:dyDescent="0.55000000000000004">
      <c r="A38" s="5"/>
      <c r="B38" s="52" t="s">
        <v>66</v>
      </c>
      <c r="C38" s="110"/>
      <c r="D38" s="64"/>
      <c r="E38" s="64"/>
      <c r="F38" s="64"/>
      <c r="G38" s="64"/>
      <c r="H38" s="71"/>
      <c r="I38" s="71"/>
      <c r="J38" s="71">
        <v>10034298</v>
      </c>
      <c r="K38" s="71"/>
      <c r="L38" s="112"/>
      <c r="M38" s="8"/>
      <c r="N38" s="87" t="s">
        <v>200</v>
      </c>
      <c r="O38" s="10">
        <f>O37</f>
        <v>2</v>
      </c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1" ht="22.5" customHeight="1" x14ac:dyDescent="0.55000000000000004">
      <c r="A39" s="5"/>
      <c r="B39" s="52" t="s">
        <v>66</v>
      </c>
      <c r="C39" s="110"/>
      <c r="D39" s="64"/>
      <c r="E39" s="64"/>
      <c r="F39" s="120">
        <v>30023054</v>
      </c>
      <c r="G39" s="71"/>
      <c r="H39" s="71"/>
      <c r="I39" s="71"/>
      <c r="J39" s="71"/>
      <c r="K39" s="71"/>
      <c r="L39" s="112"/>
      <c r="M39" s="8"/>
      <c r="N39" s="87" t="s">
        <v>234</v>
      </c>
      <c r="O39" s="10">
        <f>-O5</f>
        <v>-1</v>
      </c>
      <c r="P39" s="10">
        <v>12</v>
      </c>
      <c r="Q39" s="11" t="s">
        <v>85</v>
      </c>
      <c r="R39" s="43">
        <f t="shared" si="0"/>
        <v>300</v>
      </c>
      <c r="X39" s="50"/>
      <c r="Y39" s="50">
        <f t="shared" si="2"/>
        <v>3.3333333333333335</v>
      </c>
      <c r="Z39" s="50"/>
      <c r="AA39" s="50"/>
      <c r="AB39" s="50">
        <f t="shared" si="3"/>
        <v>3.3333333333333335</v>
      </c>
      <c r="AC39" s="118"/>
      <c r="AD39" s="119"/>
      <c r="AE39" s="119">
        <f t="shared" si="4"/>
        <v>3.3333333333333335</v>
      </c>
      <c r="AF39" s="119"/>
      <c r="AG39" s="119"/>
      <c r="AH39" s="119">
        <f t="shared" si="5"/>
        <v>3.3333333333333335</v>
      </c>
      <c r="AI39" s="119"/>
      <c r="AJ39" s="119"/>
      <c r="AK39" s="119">
        <f t="shared" si="6"/>
        <v>3.3333333333333335</v>
      </c>
      <c r="AL39" s="119"/>
      <c r="AM39" s="119"/>
      <c r="AN39" s="119">
        <f t="shared" si="7"/>
        <v>3.3333333333333335</v>
      </c>
    </row>
    <row r="40" spans="1:41" ht="22.5" customHeight="1" x14ac:dyDescent="0.55000000000000004">
      <c r="A40" s="5"/>
      <c r="B40" s="52" t="s">
        <v>66</v>
      </c>
      <c r="C40" s="110"/>
      <c r="D40" s="64"/>
      <c r="E40" s="64"/>
      <c r="F40" s="71"/>
      <c r="G40" s="71">
        <v>10030772</v>
      </c>
      <c r="H40" s="71"/>
      <c r="I40" s="71"/>
      <c r="J40" s="71"/>
      <c r="K40" s="71"/>
      <c r="L40" s="112"/>
      <c r="M40" s="8"/>
      <c r="N40" s="87" t="s">
        <v>163</v>
      </c>
      <c r="O40" s="10">
        <f>O5</f>
        <v>1</v>
      </c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1" ht="22.5" customHeight="1" x14ac:dyDescent="0.55000000000000004">
      <c r="A41" s="5"/>
      <c r="B41" s="52" t="s">
        <v>66</v>
      </c>
      <c r="C41" s="110"/>
      <c r="D41" s="71"/>
      <c r="E41" s="71"/>
      <c r="F41" s="71">
        <v>10011564</v>
      </c>
      <c r="G41" s="71"/>
      <c r="H41" s="71"/>
      <c r="I41" s="71"/>
      <c r="J41" s="71"/>
      <c r="K41" s="71"/>
      <c r="L41" s="112"/>
      <c r="M41" s="8"/>
      <c r="N41" s="87" t="s">
        <v>77</v>
      </c>
      <c r="O41" s="10">
        <v>0.02</v>
      </c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1" ht="22.5" customHeight="1" x14ac:dyDescent="0.55000000000000004">
      <c r="A42" s="5"/>
      <c r="B42" s="52" t="s">
        <v>66</v>
      </c>
      <c r="C42" s="110"/>
      <c r="D42" s="71"/>
      <c r="E42" s="71"/>
      <c r="F42" s="71">
        <v>10025819</v>
      </c>
      <c r="G42" s="71"/>
      <c r="H42" s="71"/>
      <c r="I42" s="71"/>
      <c r="J42" s="71"/>
      <c r="K42" s="71"/>
      <c r="L42" s="112"/>
      <c r="M42" s="8"/>
      <c r="N42" s="87" t="s">
        <v>78</v>
      </c>
      <c r="O42" s="10">
        <v>1E-3</v>
      </c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1" ht="22.5" customHeight="1" x14ac:dyDescent="0.55000000000000004">
      <c r="A43" s="5"/>
      <c r="B43" s="52" t="s">
        <v>66</v>
      </c>
      <c r="C43" s="110"/>
      <c r="D43" s="71"/>
      <c r="E43" s="71">
        <v>10035379</v>
      </c>
      <c r="F43" s="71"/>
      <c r="G43" s="71"/>
      <c r="H43" s="71"/>
      <c r="I43" s="64"/>
      <c r="J43" s="64"/>
      <c r="K43" s="71"/>
      <c r="L43" s="112"/>
      <c r="M43" s="8"/>
      <c r="N43" s="87" t="s">
        <v>536</v>
      </c>
      <c r="O43" s="10">
        <v>1.0320024724903705</v>
      </c>
      <c r="P43" s="10"/>
      <c r="Q43" s="10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</row>
    <row r="44" spans="1:41" ht="22.5" customHeight="1" x14ac:dyDescent="0.55000000000000004">
      <c r="A44" s="5"/>
      <c r="B44" s="52" t="s">
        <v>66</v>
      </c>
      <c r="C44" s="110"/>
      <c r="D44" s="71"/>
      <c r="E44" s="71">
        <v>10033352</v>
      </c>
      <c r="F44" s="71"/>
      <c r="G44" s="71"/>
      <c r="H44" s="71"/>
      <c r="I44" s="64"/>
      <c r="J44" s="64"/>
      <c r="K44" s="71"/>
      <c r="L44" s="112"/>
      <c r="M44" s="8"/>
      <c r="N44" s="87" t="s">
        <v>93</v>
      </c>
      <c r="O44" s="10">
        <v>27.782378334913883</v>
      </c>
      <c r="P44" s="10"/>
      <c r="Q44" s="10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</row>
    <row r="45" spans="1:41" ht="22.5" customHeight="1" x14ac:dyDescent="0.55000000000000004">
      <c r="A45" s="5"/>
      <c r="B45" s="52" t="s">
        <v>66</v>
      </c>
      <c r="C45" s="110"/>
      <c r="D45" s="71"/>
      <c r="E45" s="71">
        <v>10033353</v>
      </c>
      <c r="F45" s="71"/>
      <c r="G45" s="71"/>
      <c r="H45" s="71"/>
      <c r="I45" s="64"/>
      <c r="J45" s="64"/>
      <c r="K45" s="71"/>
      <c r="L45" s="112"/>
      <c r="M45" s="8"/>
      <c r="N45" s="87" t="s">
        <v>94</v>
      </c>
      <c r="O45" s="10">
        <v>1.7256135611747752</v>
      </c>
      <c r="P45" s="10"/>
      <c r="Q45" s="10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</row>
    <row r="46" spans="1:41" ht="22.5" customHeight="1" x14ac:dyDescent="0.55000000000000004">
      <c r="A46" s="5"/>
      <c r="B46" s="52" t="s">
        <v>66</v>
      </c>
      <c r="C46" s="110"/>
      <c r="D46" s="71"/>
      <c r="E46" s="71">
        <v>10033354</v>
      </c>
      <c r="F46" s="71"/>
      <c r="G46" s="71"/>
      <c r="H46" s="71"/>
      <c r="I46" s="64"/>
      <c r="J46" s="64"/>
      <c r="K46" s="71"/>
      <c r="L46" s="112"/>
      <c r="M46" s="8"/>
      <c r="N46" s="87" t="s">
        <v>95</v>
      </c>
      <c r="O46" s="10">
        <v>0.56082440738180206</v>
      </c>
      <c r="P46" s="10"/>
      <c r="Q46" s="10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</row>
    <row r="47" spans="1:41" ht="22.5" customHeight="1" x14ac:dyDescent="0.55000000000000004">
      <c r="A47" s="5"/>
      <c r="B47" s="52" t="s">
        <v>66</v>
      </c>
      <c r="C47" s="110"/>
      <c r="D47" s="71"/>
      <c r="E47" s="71">
        <v>10033355</v>
      </c>
      <c r="F47" s="71"/>
      <c r="G47" s="71"/>
      <c r="H47" s="71"/>
      <c r="I47" s="64"/>
      <c r="J47" s="64"/>
      <c r="K47" s="71"/>
      <c r="L47" s="112"/>
      <c r="M47" s="8"/>
      <c r="N47" s="87" t="s">
        <v>96</v>
      </c>
      <c r="O47" s="10">
        <v>41.727492926157545</v>
      </c>
      <c r="P47" s="10"/>
      <c r="Q47" s="10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</row>
    <row r="48" spans="1:41" ht="22.5" customHeight="1" x14ac:dyDescent="0.55000000000000004">
      <c r="A48" s="5"/>
      <c r="B48" s="52" t="s">
        <v>66</v>
      </c>
      <c r="C48" s="110"/>
      <c r="D48" s="71"/>
      <c r="E48" s="71">
        <v>10033356</v>
      </c>
      <c r="F48" s="71"/>
      <c r="G48" s="71"/>
      <c r="H48" s="71"/>
      <c r="I48" s="64"/>
      <c r="J48" s="64"/>
      <c r="K48" s="71"/>
      <c r="L48" s="112"/>
      <c r="M48" s="8"/>
      <c r="N48" s="87" t="s">
        <v>97</v>
      </c>
      <c r="O48" s="10">
        <v>3.4512271223495503</v>
      </c>
      <c r="P48" s="10"/>
      <c r="Q48" s="10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</row>
    <row r="49" spans="1:41" ht="22.5" customHeight="1" x14ac:dyDescent="0.55000000000000004">
      <c r="A49" s="5"/>
      <c r="B49" s="52" t="s">
        <v>66</v>
      </c>
      <c r="C49" s="110"/>
      <c r="D49" s="71"/>
      <c r="E49" s="71">
        <v>10033357</v>
      </c>
      <c r="F49" s="71"/>
      <c r="G49" s="71"/>
      <c r="H49" s="71"/>
      <c r="I49" s="64"/>
      <c r="J49" s="64"/>
      <c r="K49" s="71"/>
      <c r="L49" s="112"/>
      <c r="M49" s="8"/>
      <c r="N49" s="87" t="s">
        <v>98</v>
      </c>
      <c r="O49" s="10">
        <v>2.8904027149677489</v>
      </c>
      <c r="P49" s="10"/>
      <c r="Q49" s="10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</row>
    <row r="50" spans="1:41" ht="22.5" customHeight="1" x14ac:dyDescent="0.55000000000000004">
      <c r="A50" s="5"/>
      <c r="B50" s="52" t="s">
        <v>66</v>
      </c>
      <c r="C50" s="110"/>
      <c r="D50" s="120">
        <v>30024150</v>
      </c>
      <c r="E50" s="71"/>
      <c r="F50" s="71"/>
      <c r="G50" s="71"/>
      <c r="H50" s="111"/>
      <c r="I50" s="71"/>
      <c r="J50" s="71"/>
      <c r="K50" s="71"/>
      <c r="L50" s="112"/>
      <c r="M50" s="8"/>
      <c r="N50" s="87" t="s">
        <v>539</v>
      </c>
      <c r="O50" s="10">
        <f>O3*4</f>
        <v>4</v>
      </c>
      <c r="P50" s="10">
        <v>22.5</v>
      </c>
      <c r="Q50" s="11" t="s">
        <v>75</v>
      </c>
      <c r="R50" s="43">
        <f t="shared" si="0"/>
        <v>160</v>
      </c>
      <c r="X50" s="50"/>
      <c r="Y50" s="50">
        <v>17</v>
      </c>
      <c r="Z50" s="50"/>
      <c r="AA50" s="50"/>
      <c r="AB50" s="50">
        <v>1</v>
      </c>
      <c r="AC50" s="118"/>
      <c r="AD50" s="119"/>
      <c r="AE50" s="119">
        <v>1</v>
      </c>
      <c r="AF50" s="119"/>
      <c r="AG50" s="119"/>
      <c r="AH50" s="119">
        <v>160</v>
      </c>
      <c r="AI50" s="119"/>
      <c r="AJ50" s="119"/>
      <c r="AK50" s="119">
        <v>160</v>
      </c>
      <c r="AL50" s="119"/>
      <c r="AM50" s="119"/>
      <c r="AN50" s="119">
        <v>160</v>
      </c>
    </row>
    <row r="51" spans="1:41" ht="22.5" customHeight="1" x14ac:dyDescent="0.55000000000000004">
      <c r="A51" s="5"/>
      <c r="B51" s="52" t="s">
        <v>66</v>
      </c>
      <c r="C51" s="110"/>
      <c r="D51" s="71"/>
      <c r="E51" s="128">
        <v>30022140</v>
      </c>
      <c r="F51" s="71"/>
      <c r="G51" s="71"/>
      <c r="H51" s="71"/>
      <c r="I51" s="71"/>
      <c r="J51" s="71"/>
      <c r="K51" s="71"/>
      <c r="L51" s="112"/>
      <c r="M51" s="8"/>
      <c r="N51" s="87" t="s">
        <v>204</v>
      </c>
      <c r="O51" s="10">
        <f>O50</f>
        <v>4</v>
      </c>
      <c r="P51" s="10">
        <v>110</v>
      </c>
      <c r="Q51" s="11" t="s">
        <v>73</v>
      </c>
      <c r="R51" s="43">
        <f t="shared" si="0"/>
        <v>32.727272727272727</v>
      </c>
      <c r="X51" s="50"/>
      <c r="Y51" s="50">
        <f t="shared" si="2"/>
        <v>30.555555555555557</v>
      </c>
      <c r="Z51" s="50"/>
      <c r="AA51" s="50"/>
      <c r="AB51" s="50">
        <f t="shared" si="3"/>
        <v>30.555555555555557</v>
      </c>
      <c r="AC51" s="118"/>
      <c r="AD51" s="119"/>
      <c r="AE51" s="119">
        <f t="shared" si="4"/>
        <v>30.555555555555557</v>
      </c>
      <c r="AF51" s="119"/>
      <c r="AG51" s="119"/>
      <c r="AH51" s="119">
        <f t="shared" si="5"/>
        <v>30.555555555555557</v>
      </c>
      <c r="AI51" s="119"/>
      <c r="AJ51" s="119"/>
      <c r="AK51" s="119">
        <f t="shared" si="6"/>
        <v>30.555555555555557</v>
      </c>
      <c r="AL51" s="119"/>
      <c r="AM51" s="119"/>
      <c r="AN51" s="119">
        <f t="shared" si="7"/>
        <v>30.555555555555557</v>
      </c>
    </row>
    <row r="52" spans="1:41" ht="22.5" customHeight="1" x14ac:dyDescent="0.55000000000000004">
      <c r="A52" s="5"/>
      <c r="B52" s="52" t="s">
        <v>66</v>
      </c>
      <c r="C52" s="110"/>
      <c r="D52" s="71"/>
      <c r="E52" s="71"/>
      <c r="F52" s="128">
        <v>30022141</v>
      </c>
      <c r="G52" s="71"/>
      <c r="H52" s="71"/>
      <c r="I52" s="71"/>
      <c r="J52" s="71"/>
      <c r="K52" s="71"/>
      <c r="L52" s="112"/>
      <c r="M52" s="8"/>
      <c r="N52" s="87" t="s">
        <v>117</v>
      </c>
      <c r="O52" s="10">
        <f t="shared" ref="O52:O54" si="11">O51</f>
        <v>4</v>
      </c>
      <c r="P52" s="10">
        <v>36</v>
      </c>
      <c r="Q52" s="11" t="s">
        <v>72</v>
      </c>
      <c r="R52" s="43">
        <f t="shared" si="0"/>
        <v>100</v>
      </c>
      <c r="X52" s="50"/>
      <c r="Y52" s="50">
        <f t="shared" si="2"/>
        <v>10</v>
      </c>
      <c r="Z52" s="50"/>
      <c r="AA52" s="50"/>
      <c r="AB52" s="50">
        <f t="shared" si="3"/>
        <v>10</v>
      </c>
      <c r="AC52" s="118"/>
      <c r="AD52" s="119"/>
      <c r="AE52" s="119">
        <f t="shared" si="4"/>
        <v>10</v>
      </c>
      <c r="AF52" s="119"/>
      <c r="AG52" s="119"/>
      <c r="AH52" s="119">
        <f t="shared" si="5"/>
        <v>10</v>
      </c>
      <c r="AI52" s="119"/>
      <c r="AJ52" s="119"/>
      <c r="AK52" s="119">
        <f t="shared" si="6"/>
        <v>10</v>
      </c>
      <c r="AL52" s="119"/>
      <c r="AM52" s="119"/>
      <c r="AN52" s="119">
        <f t="shared" si="7"/>
        <v>10</v>
      </c>
    </row>
    <row r="53" spans="1:41" ht="22.5" customHeight="1" x14ac:dyDescent="0.55000000000000004">
      <c r="A53" s="5"/>
      <c r="B53" s="52" t="s">
        <v>66</v>
      </c>
      <c r="C53" s="110"/>
      <c r="D53" s="71"/>
      <c r="E53" s="71"/>
      <c r="F53" s="71"/>
      <c r="G53" s="128">
        <v>30022142</v>
      </c>
      <c r="H53" s="71"/>
      <c r="I53" s="71"/>
      <c r="J53" s="71"/>
      <c r="K53" s="71"/>
      <c r="L53" s="112"/>
      <c r="M53" s="8"/>
      <c r="N53" s="87" t="s">
        <v>116</v>
      </c>
      <c r="O53" s="10">
        <f t="shared" si="11"/>
        <v>4</v>
      </c>
      <c r="P53" s="10">
        <v>72</v>
      </c>
      <c r="Q53" s="11" t="s">
        <v>85</v>
      </c>
      <c r="R53" s="43">
        <f t="shared" si="0"/>
        <v>50</v>
      </c>
      <c r="X53" s="50"/>
      <c r="Y53" s="50">
        <f t="shared" si="2"/>
        <v>20</v>
      </c>
      <c r="Z53" s="50"/>
      <c r="AA53" s="50"/>
      <c r="AB53" s="50">
        <f t="shared" si="3"/>
        <v>20</v>
      </c>
      <c r="AC53" s="118"/>
      <c r="AD53" s="119"/>
      <c r="AE53" s="119">
        <f t="shared" si="4"/>
        <v>20</v>
      </c>
      <c r="AF53" s="119"/>
      <c r="AG53" s="119"/>
      <c r="AH53" s="119">
        <f t="shared" si="5"/>
        <v>20</v>
      </c>
      <c r="AI53" s="119"/>
      <c r="AJ53" s="119"/>
      <c r="AK53" s="119">
        <f t="shared" si="6"/>
        <v>20</v>
      </c>
      <c r="AL53" s="119"/>
      <c r="AM53" s="119"/>
      <c r="AN53" s="119">
        <f t="shared" si="7"/>
        <v>20</v>
      </c>
    </row>
    <row r="54" spans="1:41" ht="22.5" customHeight="1" x14ac:dyDescent="0.55000000000000004">
      <c r="A54" s="5"/>
      <c r="B54" s="52" t="s">
        <v>66</v>
      </c>
      <c r="C54" s="110"/>
      <c r="D54" s="71"/>
      <c r="E54" s="71"/>
      <c r="F54" s="71"/>
      <c r="G54" s="71"/>
      <c r="H54" s="71">
        <v>10030773</v>
      </c>
      <c r="I54" s="71"/>
      <c r="J54" s="71"/>
      <c r="K54" s="71"/>
      <c r="L54" s="112"/>
      <c r="M54" s="8"/>
      <c r="N54" s="87" t="s">
        <v>115</v>
      </c>
      <c r="O54" s="10">
        <f t="shared" si="11"/>
        <v>4</v>
      </c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1" ht="22.5" customHeight="1" x14ac:dyDescent="0.55000000000000004">
      <c r="A55" s="5"/>
      <c r="B55" s="52" t="s">
        <v>66</v>
      </c>
      <c r="C55" s="110"/>
      <c r="D55" s="64"/>
      <c r="E55" s="64"/>
      <c r="F55" s="128">
        <v>30023039</v>
      </c>
      <c r="G55" s="71"/>
      <c r="H55" s="71"/>
      <c r="I55" s="64"/>
      <c r="J55" s="71"/>
      <c r="K55" s="71"/>
      <c r="L55" s="112"/>
      <c r="M55" s="8"/>
      <c r="N55" s="87" t="s">
        <v>114</v>
      </c>
      <c r="O55" s="10">
        <f>O50</f>
        <v>4</v>
      </c>
      <c r="P55" s="10">
        <v>9</v>
      </c>
      <c r="Q55" s="11" t="s">
        <v>72</v>
      </c>
      <c r="R55" s="43">
        <f t="shared" si="0"/>
        <v>400</v>
      </c>
      <c r="X55" s="50"/>
      <c r="Y55" s="50">
        <f t="shared" si="2"/>
        <v>2.5</v>
      </c>
      <c r="Z55" s="50"/>
      <c r="AA55" s="50"/>
      <c r="AB55" s="50">
        <f t="shared" si="3"/>
        <v>2.5</v>
      </c>
      <c r="AC55" s="118"/>
      <c r="AD55" s="119"/>
      <c r="AE55" s="119">
        <f t="shared" si="4"/>
        <v>2.5</v>
      </c>
      <c r="AF55" s="119"/>
      <c r="AG55" s="119"/>
      <c r="AH55" s="119">
        <f t="shared" si="5"/>
        <v>2.5</v>
      </c>
      <c r="AI55" s="119"/>
      <c r="AJ55" s="119"/>
      <c r="AK55" s="119">
        <f t="shared" si="6"/>
        <v>2.5</v>
      </c>
      <c r="AL55" s="119"/>
      <c r="AM55" s="119"/>
      <c r="AN55" s="119">
        <f t="shared" si="7"/>
        <v>2.5</v>
      </c>
    </row>
    <row r="56" spans="1:41" ht="22.5" customHeight="1" x14ac:dyDescent="0.55000000000000004">
      <c r="A56" s="5"/>
      <c r="B56" s="52" t="s">
        <v>66</v>
      </c>
      <c r="C56" s="110"/>
      <c r="D56" s="64"/>
      <c r="E56" s="64"/>
      <c r="F56" s="71"/>
      <c r="G56" s="128">
        <v>30023040</v>
      </c>
      <c r="H56" s="71"/>
      <c r="I56" s="64"/>
      <c r="J56" s="71"/>
      <c r="K56" s="71"/>
      <c r="L56" s="112"/>
      <c r="M56" s="8"/>
      <c r="N56" s="87" t="s">
        <v>113</v>
      </c>
      <c r="O56" s="10">
        <f>O55</f>
        <v>4</v>
      </c>
      <c r="P56" s="10">
        <v>12</v>
      </c>
      <c r="Q56" s="11" t="s">
        <v>85</v>
      </c>
      <c r="R56" s="43">
        <f t="shared" si="0"/>
        <v>300</v>
      </c>
      <c r="X56" s="50"/>
      <c r="Y56" s="50">
        <f t="shared" si="2"/>
        <v>3.3333333333333335</v>
      </c>
      <c r="Z56" s="50"/>
      <c r="AA56" s="50"/>
      <c r="AB56" s="50">
        <f t="shared" si="3"/>
        <v>3.3333333333333335</v>
      </c>
      <c r="AC56" s="118"/>
      <c r="AD56" s="119"/>
      <c r="AE56" s="119">
        <f t="shared" si="4"/>
        <v>3.3333333333333335</v>
      </c>
      <c r="AF56" s="119"/>
      <c r="AG56" s="119"/>
      <c r="AH56" s="119">
        <f t="shared" si="5"/>
        <v>3.3333333333333335</v>
      </c>
      <c r="AI56" s="119"/>
      <c r="AJ56" s="119"/>
      <c r="AK56" s="119">
        <f t="shared" si="6"/>
        <v>3.3333333333333335</v>
      </c>
      <c r="AL56" s="119"/>
      <c r="AM56" s="119"/>
      <c r="AN56" s="119">
        <f t="shared" si="7"/>
        <v>3.3333333333333335</v>
      </c>
    </row>
    <row r="57" spans="1:41" ht="22.5" customHeight="1" x14ac:dyDescent="0.55000000000000004">
      <c r="A57" s="5"/>
      <c r="B57" s="52" t="s">
        <v>66</v>
      </c>
      <c r="C57" s="110"/>
      <c r="D57" s="64"/>
      <c r="E57" s="64"/>
      <c r="F57" s="71"/>
      <c r="G57" s="71"/>
      <c r="H57" s="71">
        <v>10030774</v>
      </c>
      <c r="I57" s="64"/>
      <c r="J57" s="71"/>
      <c r="K57" s="71"/>
      <c r="L57" s="112"/>
      <c r="M57" s="8"/>
      <c r="N57" s="87" t="s">
        <v>112</v>
      </c>
      <c r="O57" s="10">
        <f>O56</f>
        <v>4</v>
      </c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1" ht="22.5" customHeight="1" x14ac:dyDescent="0.55000000000000004">
      <c r="A58" s="5"/>
      <c r="B58" s="52" t="s">
        <v>66</v>
      </c>
      <c r="C58" s="63"/>
      <c r="D58" s="64"/>
      <c r="E58" s="64"/>
      <c r="F58" s="128">
        <v>30022146</v>
      </c>
      <c r="G58" s="71"/>
      <c r="H58" s="64"/>
      <c r="I58" s="64"/>
      <c r="J58" s="64"/>
      <c r="K58" s="64"/>
      <c r="L58" s="101"/>
      <c r="M58" s="8"/>
      <c r="N58" s="87" t="s">
        <v>207</v>
      </c>
      <c r="O58" s="10">
        <f>O50</f>
        <v>4</v>
      </c>
      <c r="P58" s="10">
        <v>9</v>
      </c>
      <c r="Q58" s="11" t="s">
        <v>72</v>
      </c>
      <c r="R58" s="43">
        <f t="shared" si="0"/>
        <v>400</v>
      </c>
      <c r="X58" s="50"/>
      <c r="Y58" s="50">
        <f t="shared" si="2"/>
        <v>2.5</v>
      </c>
      <c r="Z58" s="50"/>
      <c r="AA58" s="50"/>
      <c r="AB58" s="50">
        <f t="shared" si="3"/>
        <v>2.5</v>
      </c>
      <c r="AC58" s="118"/>
      <c r="AD58" s="119"/>
      <c r="AE58" s="119">
        <f t="shared" si="4"/>
        <v>2.5</v>
      </c>
      <c r="AF58" s="119"/>
      <c r="AG58" s="119"/>
      <c r="AH58" s="119">
        <f t="shared" si="5"/>
        <v>2.5</v>
      </c>
      <c r="AI58" s="119"/>
      <c r="AJ58" s="119"/>
      <c r="AK58" s="119">
        <f t="shared" si="6"/>
        <v>2.5</v>
      </c>
      <c r="AL58" s="119"/>
      <c r="AM58" s="119"/>
      <c r="AN58" s="119">
        <f t="shared" si="7"/>
        <v>2.5</v>
      </c>
    </row>
    <row r="59" spans="1:41" ht="22.5" customHeight="1" x14ac:dyDescent="0.55000000000000004">
      <c r="A59" s="5"/>
      <c r="B59" s="52" t="s">
        <v>66</v>
      </c>
      <c r="C59" s="63"/>
      <c r="D59" s="64"/>
      <c r="E59" s="64"/>
      <c r="F59" s="71"/>
      <c r="G59" s="71">
        <v>10030775</v>
      </c>
      <c r="H59" s="64"/>
      <c r="I59" s="64"/>
      <c r="J59" s="64"/>
      <c r="K59" s="64"/>
      <c r="L59" s="101"/>
      <c r="M59" s="8"/>
      <c r="N59" s="87" t="s">
        <v>206</v>
      </c>
      <c r="O59" s="10">
        <f>O50</f>
        <v>4</v>
      </c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1" ht="22.5" customHeight="1" x14ac:dyDescent="0.55000000000000004">
      <c r="A60" s="5"/>
      <c r="B60" s="52" t="s">
        <v>66</v>
      </c>
      <c r="C60" s="110"/>
      <c r="D60" s="71"/>
      <c r="E60" s="71">
        <v>10035379</v>
      </c>
      <c r="F60" s="71"/>
      <c r="G60" s="71"/>
      <c r="H60" s="71"/>
      <c r="I60" s="64"/>
      <c r="J60" s="64"/>
      <c r="K60" s="71"/>
      <c r="L60" s="112"/>
      <c r="M60" s="8"/>
      <c r="N60" s="87" t="s">
        <v>536</v>
      </c>
      <c r="O60" s="10">
        <v>0.12766503985053751</v>
      </c>
      <c r="P60" s="10"/>
      <c r="Q60" s="10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</row>
    <row r="61" spans="1:41" ht="22.5" customHeight="1" x14ac:dyDescent="0.55000000000000004">
      <c r="A61" s="5"/>
      <c r="B61" s="52" t="s">
        <v>66</v>
      </c>
      <c r="C61" s="110"/>
      <c r="D61" s="71"/>
      <c r="E61" s="71">
        <v>10033352</v>
      </c>
      <c r="F61" s="71"/>
      <c r="G61" s="71"/>
      <c r="H61" s="71"/>
      <c r="I61" s="64"/>
      <c r="J61" s="64"/>
      <c r="K61" s="71"/>
      <c r="L61" s="112"/>
      <c r="M61" s="8"/>
      <c r="N61" s="87" t="s">
        <v>93</v>
      </c>
      <c r="O61" s="10">
        <v>3.4368507167530904</v>
      </c>
      <c r="P61" s="10"/>
      <c r="Q61" s="10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</row>
    <row r="62" spans="1:41" ht="22.5" customHeight="1" x14ac:dyDescent="0.55000000000000004">
      <c r="A62" s="5"/>
      <c r="B62" s="52" t="s">
        <v>66</v>
      </c>
      <c r="C62" s="110"/>
      <c r="D62" s="71"/>
      <c r="E62" s="71">
        <v>10033353</v>
      </c>
      <c r="F62" s="71"/>
      <c r="G62" s="71"/>
      <c r="H62" s="71"/>
      <c r="I62" s="64"/>
      <c r="J62" s="64"/>
      <c r="K62" s="71"/>
      <c r="L62" s="112"/>
      <c r="M62" s="8"/>
      <c r="N62" s="87" t="s">
        <v>94</v>
      </c>
      <c r="O62" s="10">
        <v>0.21346898861820435</v>
      </c>
      <c r="P62" s="10"/>
      <c r="Q62" s="10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</row>
    <row r="63" spans="1:41" ht="22.5" customHeight="1" x14ac:dyDescent="0.55000000000000004">
      <c r="A63" s="5"/>
      <c r="B63" s="52" t="s">
        <v>66</v>
      </c>
      <c r="C63" s="110"/>
      <c r="D63" s="71"/>
      <c r="E63" s="71">
        <v>10033354</v>
      </c>
      <c r="F63" s="71"/>
      <c r="G63" s="71"/>
      <c r="H63" s="71"/>
      <c r="I63" s="64"/>
      <c r="J63" s="64"/>
      <c r="K63" s="71"/>
      <c r="L63" s="112"/>
      <c r="M63" s="8"/>
      <c r="N63" s="87" t="s">
        <v>95</v>
      </c>
      <c r="O63" s="10">
        <v>6.9377421300916425E-2</v>
      </c>
      <c r="P63" s="10"/>
      <c r="Q63" s="10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</row>
    <row r="64" spans="1:41" ht="22.5" customHeight="1" x14ac:dyDescent="0.55000000000000004">
      <c r="A64" s="5"/>
      <c r="B64" s="52" t="s">
        <v>66</v>
      </c>
      <c r="C64" s="110"/>
      <c r="D64" s="71"/>
      <c r="E64" s="71">
        <v>10033355</v>
      </c>
      <c r="F64" s="71"/>
      <c r="G64" s="71"/>
      <c r="H64" s="71"/>
      <c r="I64" s="64"/>
      <c r="J64" s="64"/>
      <c r="K64" s="71"/>
      <c r="L64" s="112"/>
      <c r="M64" s="8"/>
      <c r="N64" s="87" t="s">
        <v>96</v>
      </c>
      <c r="O64" s="10">
        <v>5.1619469810239558</v>
      </c>
      <c r="P64" s="10"/>
      <c r="Q64" s="10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</row>
    <row r="65" spans="1:41" ht="22.5" customHeight="1" x14ac:dyDescent="0.55000000000000004">
      <c r="A65" s="5"/>
      <c r="B65" s="52" t="s">
        <v>66</v>
      </c>
      <c r="C65" s="110"/>
      <c r="D65" s="71"/>
      <c r="E65" s="71">
        <v>10033356</v>
      </c>
      <c r="F65" s="71"/>
      <c r="G65" s="71"/>
      <c r="H65" s="71"/>
      <c r="I65" s="64"/>
      <c r="J65" s="64"/>
      <c r="K65" s="71"/>
      <c r="L65" s="112"/>
      <c r="M65" s="8"/>
      <c r="N65" s="87" t="s">
        <v>97</v>
      </c>
      <c r="O65" s="10">
        <v>0.42693797723640869</v>
      </c>
      <c r="P65" s="10"/>
      <c r="Q65" s="10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</row>
    <row r="66" spans="1:41" ht="22.5" customHeight="1" x14ac:dyDescent="0.55000000000000004">
      <c r="A66" s="5"/>
      <c r="B66" s="52" t="s">
        <v>66</v>
      </c>
      <c r="C66" s="110"/>
      <c r="D66" s="71"/>
      <c r="E66" s="71">
        <v>10033357</v>
      </c>
      <c r="F66" s="71"/>
      <c r="G66" s="71"/>
      <c r="H66" s="71"/>
      <c r="I66" s="64"/>
      <c r="J66" s="64"/>
      <c r="K66" s="71"/>
      <c r="L66" s="112"/>
      <c r="M66" s="8"/>
      <c r="N66" s="87" t="s">
        <v>98</v>
      </c>
      <c r="O66" s="10">
        <v>0.35756055593549235</v>
      </c>
      <c r="P66" s="10"/>
      <c r="Q66" s="10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</row>
    <row r="67" spans="1:41" ht="22.5" customHeight="1" x14ac:dyDescent="0.55000000000000004">
      <c r="A67" s="5"/>
      <c r="B67" s="52" t="s">
        <v>66</v>
      </c>
      <c r="C67" s="110"/>
      <c r="D67" s="120">
        <v>30024151</v>
      </c>
      <c r="E67" s="71"/>
      <c r="F67" s="71"/>
      <c r="G67" s="71"/>
      <c r="H67" s="111"/>
      <c r="I67" s="64"/>
      <c r="J67" s="64"/>
      <c r="K67" s="71"/>
      <c r="L67" s="112"/>
      <c r="M67" s="8"/>
      <c r="N67" s="87" t="s">
        <v>540</v>
      </c>
      <c r="O67" s="10">
        <f>O3*2</f>
        <v>2</v>
      </c>
      <c r="P67" s="10">
        <v>22.5</v>
      </c>
      <c r="Q67" s="11" t="s">
        <v>75</v>
      </c>
      <c r="R67" s="43">
        <f t="shared" ref="R67:R92" si="12">$AB$1/P67</f>
        <v>160</v>
      </c>
      <c r="X67" s="50"/>
      <c r="Y67" s="50">
        <v>17</v>
      </c>
      <c r="Z67" s="50"/>
      <c r="AA67" s="50"/>
      <c r="AB67" s="50">
        <v>1</v>
      </c>
      <c r="AC67" s="118"/>
      <c r="AD67" s="119"/>
      <c r="AE67" s="119">
        <v>1</v>
      </c>
      <c r="AF67" s="119"/>
      <c r="AG67" s="119"/>
      <c r="AH67" s="119">
        <v>160</v>
      </c>
      <c r="AI67" s="119"/>
      <c r="AJ67" s="119"/>
      <c r="AK67" s="119">
        <v>160</v>
      </c>
      <c r="AL67" s="119"/>
      <c r="AM67" s="119"/>
      <c r="AN67" s="119">
        <v>160</v>
      </c>
    </row>
    <row r="68" spans="1:41" ht="22.5" customHeight="1" x14ac:dyDescent="0.55000000000000004">
      <c r="A68" s="5"/>
      <c r="B68" s="52" t="s">
        <v>66</v>
      </c>
      <c r="C68" s="110"/>
      <c r="D68" s="71"/>
      <c r="E68" s="128">
        <v>30022148</v>
      </c>
      <c r="F68" s="71"/>
      <c r="G68" s="71"/>
      <c r="H68" s="71"/>
      <c r="I68" s="64"/>
      <c r="J68" s="64"/>
      <c r="K68" s="71"/>
      <c r="L68" s="112"/>
      <c r="M68" s="8"/>
      <c r="N68" s="87" t="s">
        <v>209</v>
      </c>
      <c r="O68" s="10">
        <f>O67</f>
        <v>2</v>
      </c>
      <c r="P68" s="10">
        <v>150</v>
      </c>
      <c r="Q68" s="11" t="s">
        <v>73</v>
      </c>
      <c r="R68" s="43">
        <f t="shared" si="12"/>
        <v>24</v>
      </c>
      <c r="X68" s="50"/>
      <c r="Y68" s="50">
        <f t="shared" ref="Y68:Y92" si="13">$Y$1/R68</f>
        <v>41.666666666666664</v>
      </c>
      <c r="Z68" s="50"/>
      <c r="AA68" s="50"/>
      <c r="AB68" s="50">
        <f t="shared" ref="AB68:AB92" si="14">$Y$1/R68</f>
        <v>41.666666666666664</v>
      </c>
      <c r="AC68" s="118"/>
      <c r="AD68" s="119"/>
      <c r="AE68" s="119">
        <f t="shared" ref="AE68:AE92" si="15">$Y$1/R68</f>
        <v>41.666666666666664</v>
      </c>
      <c r="AF68" s="119"/>
      <c r="AG68" s="119"/>
      <c r="AH68" s="119">
        <f t="shared" ref="AH68:AH92" si="16">$Y$1/R68</f>
        <v>41.666666666666664</v>
      </c>
      <c r="AI68" s="119"/>
      <c r="AJ68" s="119"/>
      <c r="AK68" s="119">
        <f t="shared" ref="AK68:AK92" si="17">$Y$1/R68</f>
        <v>41.666666666666664</v>
      </c>
      <c r="AL68" s="119"/>
      <c r="AM68" s="119"/>
      <c r="AN68" s="119">
        <f t="shared" ref="AN68:AN92" si="18">$Y$1/R68</f>
        <v>41.666666666666664</v>
      </c>
    </row>
    <row r="69" spans="1:41" ht="22.5" customHeight="1" x14ac:dyDescent="0.55000000000000004">
      <c r="A69" s="5"/>
      <c r="B69" s="52" t="s">
        <v>66</v>
      </c>
      <c r="C69" s="110"/>
      <c r="D69" s="71"/>
      <c r="E69" s="71"/>
      <c r="F69" s="128">
        <v>30022149</v>
      </c>
      <c r="G69" s="71"/>
      <c r="H69" s="71"/>
      <c r="I69" s="64"/>
      <c r="J69" s="64"/>
      <c r="K69" s="71"/>
      <c r="L69" s="112"/>
      <c r="M69" s="8"/>
      <c r="N69" s="87" t="s">
        <v>212</v>
      </c>
      <c r="O69" s="10">
        <f t="shared" ref="O69:O71" si="19">O68</f>
        <v>2</v>
      </c>
      <c r="P69" s="10">
        <v>36</v>
      </c>
      <c r="Q69" s="11" t="s">
        <v>72</v>
      </c>
      <c r="R69" s="43">
        <f t="shared" si="12"/>
        <v>100</v>
      </c>
      <c r="X69" s="50"/>
      <c r="Y69" s="50">
        <f t="shared" si="13"/>
        <v>10</v>
      </c>
      <c r="Z69" s="50"/>
      <c r="AA69" s="50"/>
      <c r="AB69" s="50">
        <f t="shared" si="14"/>
        <v>10</v>
      </c>
      <c r="AC69" s="118"/>
      <c r="AD69" s="119"/>
      <c r="AE69" s="119">
        <f t="shared" si="15"/>
        <v>10</v>
      </c>
      <c r="AF69" s="119"/>
      <c r="AG69" s="119"/>
      <c r="AH69" s="119">
        <f t="shared" si="16"/>
        <v>10</v>
      </c>
      <c r="AI69" s="119"/>
      <c r="AJ69" s="119"/>
      <c r="AK69" s="119">
        <f t="shared" si="17"/>
        <v>10</v>
      </c>
      <c r="AL69" s="119"/>
      <c r="AM69" s="119"/>
      <c r="AN69" s="119">
        <f t="shared" si="18"/>
        <v>10</v>
      </c>
    </row>
    <row r="70" spans="1:41" ht="22.5" customHeight="1" x14ac:dyDescent="0.55000000000000004">
      <c r="A70" s="5"/>
      <c r="B70" s="52" t="s">
        <v>66</v>
      </c>
      <c r="C70" s="110"/>
      <c r="D70" s="71"/>
      <c r="E70" s="71"/>
      <c r="F70" s="71"/>
      <c r="G70" s="128">
        <v>30022150</v>
      </c>
      <c r="H70" s="71"/>
      <c r="I70" s="64"/>
      <c r="J70" s="64"/>
      <c r="K70" s="71"/>
      <c r="L70" s="112"/>
      <c r="M70" s="8"/>
      <c r="N70" s="87" t="s">
        <v>211</v>
      </c>
      <c r="O70" s="10">
        <f t="shared" si="19"/>
        <v>2</v>
      </c>
      <c r="P70" s="10">
        <v>72</v>
      </c>
      <c r="Q70" s="11" t="s">
        <v>85</v>
      </c>
      <c r="R70" s="43">
        <f t="shared" si="12"/>
        <v>50</v>
      </c>
      <c r="X70" s="50"/>
      <c r="Y70" s="50">
        <f t="shared" si="13"/>
        <v>20</v>
      </c>
      <c r="Z70" s="50"/>
      <c r="AA70" s="50"/>
      <c r="AB70" s="50">
        <f t="shared" si="14"/>
        <v>20</v>
      </c>
      <c r="AC70" s="118"/>
      <c r="AD70" s="119"/>
      <c r="AE70" s="119">
        <f t="shared" si="15"/>
        <v>20</v>
      </c>
      <c r="AF70" s="119"/>
      <c r="AG70" s="119"/>
      <c r="AH70" s="119">
        <f t="shared" si="16"/>
        <v>20</v>
      </c>
      <c r="AI70" s="119"/>
      <c r="AJ70" s="119"/>
      <c r="AK70" s="119">
        <f t="shared" si="17"/>
        <v>20</v>
      </c>
      <c r="AL70" s="119"/>
      <c r="AM70" s="119"/>
      <c r="AN70" s="119">
        <f t="shared" si="18"/>
        <v>20</v>
      </c>
    </row>
    <row r="71" spans="1:41" ht="22.5" customHeight="1" x14ac:dyDescent="0.55000000000000004">
      <c r="A71" s="5"/>
      <c r="B71" s="52" t="s">
        <v>66</v>
      </c>
      <c r="C71" s="110"/>
      <c r="D71" s="71"/>
      <c r="E71" s="71"/>
      <c r="F71" s="71"/>
      <c r="G71" s="71"/>
      <c r="H71" s="71">
        <v>10030776</v>
      </c>
      <c r="I71" s="64"/>
      <c r="J71" s="64"/>
      <c r="K71" s="71"/>
      <c r="L71" s="112"/>
      <c r="M71" s="8"/>
      <c r="N71" s="87" t="s">
        <v>210</v>
      </c>
      <c r="O71" s="10">
        <f t="shared" si="19"/>
        <v>2</v>
      </c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1" ht="22.5" customHeight="1" x14ac:dyDescent="0.55000000000000004">
      <c r="A72" s="5"/>
      <c r="B72" s="52" t="s">
        <v>66</v>
      </c>
      <c r="C72" s="110"/>
      <c r="D72" s="71"/>
      <c r="E72" s="71"/>
      <c r="F72" s="128">
        <v>30022151</v>
      </c>
      <c r="G72" s="71"/>
      <c r="H72" s="71"/>
      <c r="I72" s="71"/>
      <c r="J72" s="64"/>
      <c r="K72" s="64"/>
      <c r="L72" s="112"/>
      <c r="M72" s="8"/>
      <c r="N72" s="87" t="s">
        <v>213</v>
      </c>
      <c r="O72" s="10">
        <f>O68</f>
        <v>2</v>
      </c>
      <c r="P72" s="10">
        <v>9</v>
      </c>
      <c r="Q72" s="11" t="s">
        <v>72</v>
      </c>
      <c r="R72" s="43">
        <f t="shared" si="12"/>
        <v>400</v>
      </c>
      <c r="X72" s="50"/>
      <c r="Y72" s="50">
        <f t="shared" si="13"/>
        <v>2.5</v>
      </c>
      <c r="Z72" s="50"/>
      <c r="AA72" s="50"/>
      <c r="AB72" s="50">
        <f t="shared" si="14"/>
        <v>2.5</v>
      </c>
      <c r="AC72" s="118"/>
      <c r="AD72" s="119"/>
      <c r="AE72" s="119">
        <f t="shared" si="15"/>
        <v>2.5</v>
      </c>
      <c r="AF72" s="119"/>
      <c r="AG72" s="119"/>
      <c r="AH72" s="119">
        <f t="shared" si="16"/>
        <v>2.5</v>
      </c>
      <c r="AI72" s="119"/>
      <c r="AJ72" s="119"/>
      <c r="AK72" s="119">
        <f t="shared" si="17"/>
        <v>2.5</v>
      </c>
      <c r="AL72" s="119"/>
      <c r="AM72" s="119"/>
      <c r="AN72" s="119">
        <f t="shared" si="18"/>
        <v>2.5</v>
      </c>
    </row>
    <row r="73" spans="1:41" ht="22.5" customHeight="1" x14ac:dyDescent="0.55000000000000004">
      <c r="A73" s="5"/>
      <c r="B73" s="52" t="s">
        <v>66</v>
      </c>
      <c r="C73" s="110"/>
      <c r="D73" s="71"/>
      <c r="E73" s="71"/>
      <c r="F73" s="71"/>
      <c r="G73" s="128">
        <v>30022152</v>
      </c>
      <c r="H73" s="71"/>
      <c r="I73" s="71"/>
      <c r="J73" s="64"/>
      <c r="K73" s="64"/>
      <c r="L73" s="112"/>
      <c r="M73" s="8"/>
      <c r="N73" s="87" t="s">
        <v>214</v>
      </c>
      <c r="O73" s="10">
        <f>O68</f>
        <v>2</v>
      </c>
      <c r="P73" s="10">
        <v>12</v>
      </c>
      <c r="Q73" s="11" t="s">
        <v>85</v>
      </c>
      <c r="R73" s="43">
        <f t="shared" si="12"/>
        <v>300</v>
      </c>
      <c r="X73" s="50"/>
      <c r="Y73" s="50">
        <f t="shared" si="13"/>
        <v>3.3333333333333335</v>
      </c>
      <c r="Z73" s="50"/>
      <c r="AA73" s="50"/>
      <c r="AB73" s="50">
        <f t="shared" si="14"/>
        <v>3.3333333333333335</v>
      </c>
      <c r="AC73" s="118"/>
      <c r="AD73" s="119"/>
      <c r="AE73" s="119">
        <f t="shared" si="15"/>
        <v>3.3333333333333335</v>
      </c>
      <c r="AF73" s="119"/>
      <c r="AG73" s="119"/>
      <c r="AH73" s="119">
        <f t="shared" si="16"/>
        <v>3.3333333333333335</v>
      </c>
      <c r="AI73" s="119"/>
      <c r="AJ73" s="119"/>
      <c r="AK73" s="119">
        <f t="shared" si="17"/>
        <v>3.3333333333333335</v>
      </c>
      <c r="AL73" s="119"/>
      <c r="AM73" s="119"/>
      <c r="AN73" s="119">
        <f t="shared" si="18"/>
        <v>3.3333333333333335</v>
      </c>
    </row>
    <row r="74" spans="1:41" ht="22.5" customHeight="1" x14ac:dyDescent="0.55000000000000004">
      <c r="A74" s="5"/>
      <c r="B74" s="52" t="s">
        <v>66</v>
      </c>
      <c r="C74" s="110"/>
      <c r="D74" s="71"/>
      <c r="E74" s="71"/>
      <c r="F74" s="71"/>
      <c r="G74" s="71"/>
      <c r="H74" s="71">
        <v>10030777</v>
      </c>
      <c r="I74" s="71"/>
      <c r="J74" s="64"/>
      <c r="K74" s="64"/>
      <c r="L74" s="112"/>
      <c r="M74" s="8"/>
      <c r="N74" s="87" t="s">
        <v>215</v>
      </c>
      <c r="O74" s="10">
        <f>O68</f>
        <v>2</v>
      </c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1" ht="22.5" customHeight="1" x14ac:dyDescent="0.55000000000000004">
      <c r="A75" s="5"/>
      <c r="B75" s="52" t="s">
        <v>66</v>
      </c>
      <c r="C75" s="110"/>
      <c r="D75" s="71"/>
      <c r="E75" s="71"/>
      <c r="F75" s="128">
        <v>30022154</v>
      </c>
      <c r="G75" s="71"/>
      <c r="H75" s="71"/>
      <c r="I75" s="71"/>
      <c r="J75" s="64"/>
      <c r="K75" s="64"/>
      <c r="L75" s="112"/>
      <c r="M75" s="8"/>
      <c r="N75" s="87" t="s">
        <v>217</v>
      </c>
      <c r="O75" s="10">
        <f>O68</f>
        <v>2</v>
      </c>
      <c r="P75" s="10">
        <v>9</v>
      </c>
      <c r="Q75" s="11" t="s">
        <v>72</v>
      </c>
      <c r="R75" s="43">
        <f t="shared" si="12"/>
        <v>400</v>
      </c>
      <c r="X75" s="50"/>
      <c r="Y75" s="50">
        <f t="shared" si="13"/>
        <v>2.5</v>
      </c>
      <c r="Z75" s="50"/>
      <c r="AA75" s="50"/>
      <c r="AB75" s="50">
        <f t="shared" si="14"/>
        <v>2.5</v>
      </c>
      <c r="AC75" s="118"/>
      <c r="AD75" s="119"/>
      <c r="AE75" s="119">
        <f t="shared" si="15"/>
        <v>2.5</v>
      </c>
      <c r="AF75" s="119"/>
      <c r="AG75" s="119"/>
      <c r="AH75" s="119">
        <f t="shared" si="16"/>
        <v>2.5</v>
      </c>
      <c r="AI75" s="119"/>
      <c r="AJ75" s="119"/>
      <c r="AK75" s="119">
        <f t="shared" si="17"/>
        <v>2.5</v>
      </c>
      <c r="AL75" s="119"/>
      <c r="AM75" s="119"/>
      <c r="AN75" s="119">
        <f t="shared" si="18"/>
        <v>2.5</v>
      </c>
    </row>
    <row r="76" spans="1:41" ht="22.5" customHeight="1" x14ac:dyDescent="0.55000000000000004">
      <c r="A76" s="5"/>
      <c r="B76" s="52" t="s">
        <v>66</v>
      </c>
      <c r="C76" s="110"/>
      <c r="D76" s="71"/>
      <c r="E76" s="71"/>
      <c r="F76" s="71"/>
      <c r="G76" s="71">
        <v>10030778</v>
      </c>
      <c r="H76" s="71"/>
      <c r="I76" s="71"/>
      <c r="J76" s="64"/>
      <c r="K76" s="64"/>
      <c r="L76" s="112"/>
      <c r="M76" s="8"/>
      <c r="N76" s="87" t="s">
        <v>216</v>
      </c>
      <c r="O76" s="10">
        <f>O68</f>
        <v>2</v>
      </c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1" ht="22.5" customHeight="1" x14ac:dyDescent="0.55000000000000004">
      <c r="A77" s="5"/>
      <c r="B77" s="52" t="s">
        <v>66</v>
      </c>
      <c r="C77" s="110"/>
      <c r="D77" s="71"/>
      <c r="E77" s="71">
        <v>10035379</v>
      </c>
      <c r="F77" s="71"/>
      <c r="G77" s="71"/>
      <c r="H77" s="71"/>
      <c r="I77" s="64"/>
      <c r="J77" s="64"/>
      <c r="K77" s="71"/>
      <c r="L77" s="112"/>
      <c r="M77" s="8"/>
      <c r="N77" s="87" t="s">
        <v>536</v>
      </c>
      <c r="O77" s="10">
        <v>0.16632080789507631</v>
      </c>
      <c r="P77" s="10"/>
      <c r="Q77" s="10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</row>
    <row r="78" spans="1:41" ht="22.5" customHeight="1" x14ac:dyDescent="0.55000000000000004">
      <c r="A78" s="5"/>
      <c r="B78" s="52" t="s">
        <v>66</v>
      </c>
      <c r="C78" s="110"/>
      <c r="D78" s="71"/>
      <c r="E78" s="71">
        <v>10033352</v>
      </c>
      <c r="F78" s="71"/>
      <c r="G78" s="71"/>
      <c r="H78" s="71"/>
      <c r="I78" s="64"/>
      <c r="J78" s="64"/>
      <c r="K78" s="71"/>
      <c r="L78" s="112"/>
      <c r="M78" s="8"/>
      <c r="N78" s="87" t="s">
        <v>93</v>
      </c>
      <c r="O78" s="10">
        <v>4.4774966466494188</v>
      </c>
      <c r="P78" s="10"/>
      <c r="Q78" s="10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</row>
    <row r="79" spans="1:41" ht="22.5" customHeight="1" x14ac:dyDescent="0.55000000000000004">
      <c r="A79" s="5"/>
      <c r="B79" s="52" t="s">
        <v>66</v>
      </c>
      <c r="C79" s="110"/>
      <c r="D79" s="71"/>
      <c r="E79" s="71">
        <v>10033353</v>
      </c>
      <c r="F79" s="71"/>
      <c r="G79" s="71"/>
      <c r="H79" s="71"/>
      <c r="I79" s="64"/>
      <c r="J79" s="64"/>
      <c r="K79" s="71"/>
      <c r="L79" s="112"/>
      <c r="M79" s="8"/>
      <c r="N79" s="87" t="s">
        <v>94</v>
      </c>
      <c r="O79" s="10">
        <v>0.27810538177946698</v>
      </c>
      <c r="P79" s="10"/>
      <c r="Q79" s="10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</row>
    <row r="80" spans="1:41" ht="22.5" customHeight="1" x14ac:dyDescent="0.55000000000000004">
      <c r="A80" s="5"/>
      <c r="B80" s="52" t="s">
        <v>66</v>
      </c>
      <c r="C80" s="110"/>
      <c r="D80" s="71"/>
      <c r="E80" s="71">
        <v>10033354</v>
      </c>
      <c r="F80" s="71"/>
      <c r="G80" s="71"/>
      <c r="H80" s="71"/>
      <c r="I80" s="64"/>
      <c r="J80" s="64"/>
      <c r="K80" s="71"/>
      <c r="L80" s="112"/>
      <c r="M80" s="8"/>
      <c r="N80" s="87" t="s">
        <v>95</v>
      </c>
      <c r="O80" s="10">
        <v>9.0384249078326775E-2</v>
      </c>
      <c r="P80" s="10"/>
      <c r="Q80" s="10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</row>
    <row r="81" spans="1:41" ht="22.5" customHeight="1" x14ac:dyDescent="0.55000000000000004">
      <c r="A81" s="5"/>
      <c r="B81" s="52" t="s">
        <v>66</v>
      </c>
      <c r="C81" s="110"/>
      <c r="D81" s="71"/>
      <c r="E81" s="71">
        <v>10033355</v>
      </c>
      <c r="F81" s="71"/>
      <c r="G81" s="71"/>
      <c r="H81" s="71"/>
      <c r="I81" s="64"/>
      <c r="J81" s="64"/>
      <c r="K81" s="71"/>
      <c r="L81" s="112"/>
      <c r="M81" s="8"/>
      <c r="N81" s="87" t="s">
        <v>96</v>
      </c>
      <c r="O81" s="10">
        <v>6.724935763154738</v>
      </c>
      <c r="P81" s="10"/>
      <c r="Q81" s="10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</row>
    <row r="82" spans="1:41" ht="22.5" customHeight="1" x14ac:dyDescent="0.55000000000000004">
      <c r="A82" s="5"/>
      <c r="B82" s="52" t="s">
        <v>66</v>
      </c>
      <c r="C82" s="110"/>
      <c r="D82" s="71"/>
      <c r="E82" s="71">
        <v>10033356</v>
      </c>
      <c r="F82" s="71"/>
      <c r="G82" s="71"/>
      <c r="H82" s="71"/>
      <c r="I82" s="64"/>
      <c r="J82" s="64"/>
      <c r="K82" s="71"/>
      <c r="L82" s="112"/>
      <c r="M82" s="8"/>
      <c r="N82" s="87" t="s">
        <v>97</v>
      </c>
      <c r="O82" s="10">
        <v>0.55621076355893395</v>
      </c>
      <c r="P82" s="10"/>
      <c r="Q82" s="10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</row>
    <row r="83" spans="1:41" ht="22.5" customHeight="1" x14ac:dyDescent="0.55000000000000004">
      <c r="A83" s="5"/>
      <c r="B83" s="52" t="s">
        <v>66</v>
      </c>
      <c r="C83" s="110"/>
      <c r="D83" s="71"/>
      <c r="E83" s="71">
        <v>10033357</v>
      </c>
      <c r="F83" s="71"/>
      <c r="G83" s="71"/>
      <c r="H83" s="71"/>
      <c r="I83" s="64"/>
      <c r="J83" s="64"/>
      <c r="K83" s="71"/>
      <c r="L83" s="112"/>
      <c r="M83" s="8"/>
      <c r="N83" s="87" t="s">
        <v>98</v>
      </c>
      <c r="O83" s="10">
        <v>0.46582651448060725</v>
      </c>
      <c r="P83" s="10"/>
      <c r="Q83" s="10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</row>
    <row r="84" spans="1:41" ht="22.5" customHeight="1" x14ac:dyDescent="0.55000000000000004">
      <c r="A84" s="5"/>
      <c r="B84" s="52" t="s">
        <v>66</v>
      </c>
      <c r="C84" s="110"/>
      <c r="D84" s="120">
        <v>30024152</v>
      </c>
      <c r="E84" s="71"/>
      <c r="F84" s="71"/>
      <c r="G84" s="71"/>
      <c r="H84" s="111"/>
      <c r="I84" s="71"/>
      <c r="J84" s="64"/>
      <c r="K84" s="64"/>
      <c r="L84" s="112"/>
      <c r="M84" s="8"/>
      <c r="N84" s="87" t="s">
        <v>541</v>
      </c>
      <c r="O84" s="10">
        <f>O3</f>
        <v>1</v>
      </c>
      <c r="P84" s="10">
        <v>22.5</v>
      </c>
      <c r="Q84" s="11" t="s">
        <v>75</v>
      </c>
      <c r="R84" s="43">
        <f t="shared" si="12"/>
        <v>160</v>
      </c>
      <c r="X84" s="50"/>
      <c r="Y84" s="50">
        <v>17</v>
      </c>
      <c r="Z84" s="50"/>
      <c r="AA84" s="50"/>
      <c r="AB84" s="50">
        <v>1</v>
      </c>
      <c r="AC84" s="118"/>
      <c r="AD84" s="119"/>
      <c r="AE84" s="119">
        <v>1</v>
      </c>
      <c r="AF84" s="119"/>
      <c r="AG84" s="119"/>
      <c r="AH84" s="119">
        <v>160</v>
      </c>
      <c r="AI84" s="119"/>
      <c r="AJ84" s="119"/>
      <c r="AK84" s="119">
        <v>160</v>
      </c>
      <c r="AL84" s="119"/>
      <c r="AM84" s="119"/>
      <c r="AN84" s="119">
        <v>160</v>
      </c>
    </row>
    <row r="85" spans="1:41" ht="22.5" customHeight="1" x14ac:dyDescent="0.55000000000000004">
      <c r="A85" s="5"/>
      <c r="B85" s="52" t="s">
        <v>66</v>
      </c>
      <c r="C85" s="110"/>
      <c r="D85" s="71"/>
      <c r="E85" s="128">
        <v>30022156</v>
      </c>
      <c r="F85" s="71"/>
      <c r="G85" s="71"/>
      <c r="H85" s="71"/>
      <c r="I85" s="71"/>
      <c r="J85" s="64"/>
      <c r="K85" s="64"/>
      <c r="L85" s="112"/>
      <c r="M85" s="8"/>
      <c r="N85" s="87" t="s">
        <v>219</v>
      </c>
      <c r="O85" s="10">
        <f>O84</f>
        <v>1</v>
      </c>
      <c r="P85" s="10">
        <v>150</v>
      </c>
      <c r="Q85" s="11" t="s">
        <v>73</v>
      </c>
      <c r="R85" s="43">
        <f t="shared" si="12"/>
        <v>24</v>
      </c>
      <c r="X85" s="50"/>
      <c r="Y85" s="50">
        <f t="shared" si="13"/>
        <v>41.666666666666664</v>
      </c>
      <c r="Z85" s="50"/>
      <c r="AA85" s="50"/>
      <c r="AB85" s="50">
        <f t="shared" si="14"/>
        <v>41.666666666666664</v>
      </c>
      <c r="AC85" s="118"/>
      <c r="AD85" s="119"/>
      <c r="AE85" s="119">
        <f t="shared" si="15"/>
        <v>41.666666666666664</v>
      </c>
      <c r="AF85" s="119"/>
      <c r="AG85" s="119"/>
      <c r="AH85" s="119">
        <f t="shared" si="16"/>
        <v>41.666666666666664</v>
      </c>
      <c r="AI85" s="119"/>
      <c r="AJ85" s="119"/>
      <c r="AK85" s="119">
        <f t="shared" si="17"/>
        <v>41.666666666666664</v>
      </c>
      <c r="AL85" s="119"/>
      <c r="AM85" s="119"/>
      <c r="AN85" s="119">
        <f t="shared" si="18"/>
        <v>41.666666666666664</v>
      </c>
    </row>
    <row r="86" spans="1:41" ht="22.5" customHeight="1" x14ac:dyDescent="0.55000000000000004">
      <c r="A86" s="5"/>
      <c r="B86" s="52" t="s">
        <v>66</v>
      </c>
      <c r="C86" s="110"/>
      <c r="D86" s="71"/>
      <c r="E86" s="71"/>
      <c r="F86" s="128">
        <v>30022157</v>
      </c>
      <c r="G86" s="71"/>
      <c r="H86" s="71"/>
      <c r="I86" s="71"/>
      <c r="J86" s="64"/>
      <c r="K86" s="64"/>
      <c r="L86" s="112"/>
      <c r="M86" s="8"/>
      <c r="N86" s="87" t="s">
        <v>222</v>
      </c>
      <c r="O86" s="10">
        <f t="shared" ref="O86:O88" si="20">O85</f>
        <v>1</v>
      </c>
      <c r="P86" s="10">
        <v>36</v>
      </c>
      <c r="Q86" s="11" t="s">
        <v>72</v>
      </c>
      <c r="R86" s="43">
        <f t="shared" si="12"/>
        <v>100</v>
      </c>
      <c r="X86" s="50"/>
      <c r="Y86" s="50">
        <f t="shared" si="13"/>
        <v>10</v>
      </c>
      <c r="Z86" s="50"/>
      <c r="AA86" s="50"/>
      <c r="AB86" s="50">
        <f t="shared" si="14"/>
        <v>10</v>
      </c>
      <c r="AC86" s="118"/>
      <c r="AD86" s="119"/>
      <c r="AE86" s="119">
        <f t="shared" si="15"/>
        <v>10</v>
      </c>
      <c r="AF86" s="119"/>
      <c r="AG86" s="119"/>
      <c r="AH86" s="119">
        <f t="shared" si="16"/>
        <v>10</v>
      </c>
      <c r="AI86" s="119"/>
      <c r="AJ86" s="119"/>
      <c r="AK86" s="119">
        <f t="shared" si="17"/>
        <v>10</v>
      </c>
      <c r="AL86" s="119"/>
      <c r="AM86" s="119"/>
      <c r="AN86" s="119">
        <f t="shared" si="18"/>
        <v>10</v>
      </c>
    </row>
    <row r="87" spans="1:41" ht="22.5" customHeight="1" x14ac:dyDescent="0.55000000000000004">
      <c r="A87" s="5"/>
      <c r="B87" s="52" t="s">
        <v>66</v>
      </c>
      <c r="C87" s="110"/>
      <c r="D87" s="71"/>
      <c r="E87" s="71"/>
      <c r="F87" s="71"/>
      <c r="G87" s="128">
        <v>30022158</v>
      </c>
      <c r="H87" s="71"/>
      <c r="I87" s="71"/>
      <c r="J87" s="64"/>
      <c r="K87" s="64"/>
      <c r="L87" s="112"/>
      <c r="M87" s="8"/>
      <c r="N87" s="87" t="s">
        <v>221</v>
      </c>
      <c r="O87" s="10">
        <f t="shared" si="20"/>
        <v>1</v>
      </c>
      <c r="P87" s="10">
        <v>72</v>
      </c>
      <c r="Q87" s="11" t="s">
        <v>85</v>
      </c>
      <c r="R87" s="43">
        <f t="shared" si="12"/>
        <v>50</v>
      </c>
      <c r="X87" s="50"/>
      <c r="Y87" s="50">
        <f t="shared" si="13"/>
        <v>20</v>
      </c>
      <c r="Z87" s="50"/>
      <c r="AA87" s="50"/>
      <c r="AB87" s="50">
        <f t="shared" si="14"/>
        <v>20</v>
      </c>
      <c r="AC87" s="118"/>
      <c r="AD87" s="119"/>
      <c r="AE87" s="119">
        <f t="shared" si="15"/>
        <v>20</v>
      </c>
      <c r="AF87" s="119"/>
      <c r="AG87" s="119"/>
      <c r="AH87" s="119">
        <f t="shared" si="16"/>
        <v>20</v>
      </c>
      <c r="AI87" s="119"/>
      <c r="AJ87" s="119"/>
      <c r="AK87" s="119">
        <f t="shared" si="17"/>
        <v>20</v>
      </c>
      <c r="AL87" s="119"/>
      <c r="AM87" s="119"/>
      <c r="AN87" s="119">
        <f t="shared" si="18"/>
        <v>20</v>
      </c>
    </row>
    <row r="88" spans="1:41" ht="22.5" customHeight="1" x14ac:dyDescent="0.55000000000000004">
      <c r="A88" s="5"/>
      <c r="B88" s="52" t="s">
        <v>66</v>
      </c>
      <c r="C88" s="110"/>
      <c r="D88" s="71"/>
      <c r="E88" s="71"/>
      <c r="F88" s="71"/>
      <c r="G88" s="71"/>
      <c r="H88" s="71">
        <v>10030779</v>
      </c>
      <c r="I88" s="71"/>
      <c r="J88" s="64"/>
      <c r="K88" s="64"/>
      <c r="L88" s="112"/>
      <c r="M88" s="8"/>
      <c r="N88" s="87" t="s">
        <v>220</v>
      </c>
      <c r="O88" s="10">
        <f t="shared" si="20"/>
        <v>1</v>
      </c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1" ht="22.5" customHeight="1" x14ac:dyDescent="0.55000000000000004">
      <c r="A89" s="5"/>
      <c r="B89" s="52"/>
      <c r="C89" s="110"/>
      <c r="D89" s="71"/>
      <c r="E89" s="71"/>
      <c r="F89" s="128">
        <v>30023081</v>
      </c>
      <c r="G89" s="71"/>
      <c r="H89" s="71"/>
      <c r="I89" s="64"/>
      <c r="J89" s="64"/>
      <c r="K89" s="71"/>
      <c r="L89" s="112"/>
      <c r="M89" s="8"/>
      <c r="N89" s="87" t="s">
        <v>225</v>
      </c>
      <c r="O89" s="10">
        <f>O85</f>
        <v>1</v>
      </c>
      <c r="P89" s="10">
        <v>12</v>
      </c>
      <c r="Q89" s="11" t="s">
        <v>85</v>
      </c>
      <c r="R89" s="43">
        <f t="shared" ref="R89:R90" si="21">$AA$1/P89</f>
        <v>0</v>
      </c>
      <c r="X89" s="50" t="e">
        <f t="shared" ref="X89:X90" si="22">$X$1/R89</f>
        <v>#DIV/0!</v>
      </c>
      <c r="Y89" s="50"/>
      <c r="Z89" s="50"/>
      <c r="AA89" s="50" t="e">
        <f t="shared" ref="AA89:AA90" si="23">$X$1/R89</f>
        <v>#DIV/0!</v>
      </c>
      <c r="AB89" s="118"/>
      <c r="AC89" s="119"/>
      <c r="AD89" s="119" t="e">
        <f t="shared" ref="AD89:AD90" si="24">$X$1/R89</f>
        <v>#DIV/0!</v>
      </c>
      <c r="AE89" s="119"/>
      <c r="AF89" s="119"/>
      <c r="AG89" s="119" t="e">
        <f t="shared" ref="AG89:AG90" si="25">$X$1/R89</f>
        <v>#DIV/0!</v>
      </c>
      <c r="AH89" s="119"/>
      <c r="AI89" s="119"/>
      <c r="AJ89" s="119" t="e">
        <f t="shared" ref="AJ89:AJ90" si="26">$X$1/R89</f>
        <v>#DIV/0!</v>
      </c>
      <c r="AK89" s="119"/>
      <c r="AL89" s="119"/>
      <c r="AM89" s="119" t="e">
        <f t="shared" ref="AM89:AM90" si="27">$X$1/R89</f>
        <v>#DIV/0!</v>
      </c>
    </row>
    <row r="90" spans="1:41" ht="22.5" customHeight="1" x14ac:dyDescent="0.55000000000000004">
      <c r="A90" s="5"/>
      <c r="B90" s="52"/>
      <c r="C90" s="110"/>
      <c r="D90" s="71"/>
      <c r="E90" s="71"/>
      <c r="F90" s="71"/>
      <c r="G90" s="128">
        <v>30023080</v>
      </c>
      <c r="H90" s="71"/>
      <c r="I90" s="64"/>
      <c r="J90" s="64"/>
      <c r="K90" s="71"/>
      <c r="L90" s="112"/>
      <c r="M90" s="8"/>
      <c r="N90" s="87" t="s">
        <v>224</v>
      </c>
      <c r="O90" s="10">
        <f>O89</f>
        <v>1</v>
      </c>
      <c r="P90" s="10">
        <v>9</v>
      </c>
      <c r="Q90" s="11" t="s">
        <v>72</v>
      </c>
      <c r="R90" s="43">
        <f t="shared" si="21"/>
        <v>0</v>
      </c>
      <c r="X90" s="50" t="e">
        <f t="shared" si="22"/>
        <v>#DIV/0!</v>
      </c>
      <c r="Y90" s="50"/>
      <c r="Z90" s="50"/>
      <c r="AA90" s="50" t="e">
        <f t="shared" si="23"/>
        <v>#DIV/0!</v>
      </c>
      <c r="AB90" s="118"/>
      <c r="AC90" s="119"/>
      <c r="AD90" s="119" t="e">
        <f t="shared" si="24"/>
        <v>#DIV/0!</v>
      </c>
      <c r="AE90" s="119"/>
      <c r="AF90" s="119"/>
      <c r="AG90" s="119" t="e">
        <f t="shared" si="25"/>
        <v>#DIV/0!</v>
      </c>
      <c r="AH90" s="119"/>
      <c r="AI90" s="119"/>
      <c r="AJ90" s="119" t="e">
        <f t="shared" si="26"/>
        <v>#DIV/0!</v>
      </c>
      <c r="AK90" s="119"/>
      <c r="AL90" s="119"/>
      <c r="AM90" s="119" t="e">
        <f t="shared" si="27"/>
        <v>#DIV/0!</v>
      </c>
    </row>
    <row r="91" spans="1:41" ht="22.5" customHeight="1" x14ac:dyDescent="0.55000000000000004">
      <c r="A91" s="5"/>
      <c r="B91" s="52"/>
      <c r="C91" s="110"/>
      <c r="D91" s="71"/>
      <c r="E91" s="71"/>
      <c r="F91" s="71"/>
      <c r="G91" s="71"/>
      <c r="H91" s="71">
        <v>10030780</v>
      </c>
      <c r="I91" s="64"/>
      <c r="J91" s="64"/>
      <c r="K91" s="71"/>
      <c r="L91" s="112"/>
      <c r="M91" s="8"/>
      <c r="N91" s="87" t="s">
        <v>223</v>
      </c>
      <c r="O91" s="10">
        <f>O90</f>
        <v>1</v>
      </c>
      <c r="P91" s="10"/>
      <c r="Q91" s="11"/>
      <c r="R91" s="43"/>
      <c r="X91" s="50"/>
      <c r="Y91" s="50"/>
      <c r="Z91" s="50"/>
      <c r="AA91" s="50"/>
      <c r="AB91" s="118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 spans="1:41" ht="22.5" customHeight="1" x14ac:dyDescent="0.55000000000000004">
      <c r="A92" s="5"/>
      <c r="B92" s="52" t="s">
        <v>66</v>
      </c>
      <c r="C92" s="110"/>
      <c r="D92" s="64"/>
      <c r="E92" s="64"/>
      <c r="F92" s="128">
        <v>30022162</v>
      </c>
      <c r="G92" s="71"/>
      <c r="H92" s="71"/>
      <c r="I92" s="71"/>
      <c r="J92" s="64"/>
      <c r="K92" s="64"/>
      <c r="L92" s="112"/>
      <c r="M92" s="8"/>
      <c r="N92" s="87" t="s">
        <v>227</v>
      </c>
      <c r="O92" s="10">
        <f>O84</f>
        <v>1</v>
      </c>
      <c r="P92" s="10">
        <v>9</v>
      </c>
      <c r="Q92" s="11" t="s">
        <v>72</v>
      </c>
      <c r="R92" s="43">
        <f t="shared" si="12"/>
        <v>400</v>
      </c>
      <c r="X92" s="50"/>
      <c r="Y92" s="50">
        <f t="shared" si="13"/>
        <v>2.5</v>
      </c>
      <c r="Z92" s="50"/>
      <c r="AA92" s="50"/>
      <c r="AB92" s="50">
        <f t="shared" si="14"/>
        <v>2.5</v>
      </c>
      <c r="AC92" s="118"/>
      <c r="AD92" s="119"/>
      <c r="AE92" s="119">
        <f t="shared" si="15"/>
        <v>2.5</v>
      </c>
      <c r="AF92" s="119"/>
      <c r="AG92" s="119"/>
      <c r="AH92" s="119">
        <f t="shared" si="16"/>
        <v>2.5</v>
      </c>
      <c r="AI92" s="119"/>
      <c r="AJ92" s="119"/>
      <c r="AK92" s="119">
        <f t="shared" si="17"/>
        <v>2.5</v>
      </c>
      <c r="AL92" s="119"/>
      <c r="AM92" s="119"/>
      <c r="AN92" s="119">
        <f t="shared" si="18"/>
        <v>2.5</v>
      </c>
    </row>
    <row r="93" spans="1:41" ht="22.5" customHeight="1" x14ac:dyDescent="0.55000000000000004">
      <c r="A93" s="5"/>
      <c r="B93" s="52" t="s">
        <v>66</v>
      </c>
      <c r="C93" s="110"/>
      <c r="D93" s="64"/>
      <c r="E93" s="64"/>
      <c r="F93" s="71"/>
      <c r="G93" s="71">
        <v>10030781</v>
      </c>
      <c r="H93" s="71"/>
      <c r="I93" s="71"/>
      <c r="J93" s="64"/>
      <c r="K93" s="64"/>
      <c r="L93" s="112"/>
      <c r="M93" s="8"/>
      <c r="N93" s="87" t="s">
        <v>226</v>
      </c>
      <c r="O93" s="10">
        <f>O85</f>
        <v>1</v>
      </c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1" ht="22.5" customHeight="1" x14ac:dyDescent="0.55000000000000004">
      <c r="A94" s="5"/>
      <c r="B94" s="52" t="s">
        <v>66</v>
      </c>
      <c r="C94" s="110"/>
      <c r="D94" s="71"/>
      <c r="E94" s="71">
        <v>10035379</v>
      </c>
      <c r="F94" s="71"/>
      <c r="G94" s="71"/>
      <c r="H94" s="71"/>
      <c r="I94" s="64"/>
      <c r="J94" s="64"/>
      <c r="K94" s="71"/>
      <c r="L94" s="112"/>
      <c r="M94" s="8"/>
      <c r="N94" s="87" t="s">
        <v>536</v>
      </c>
      <c r="O94" s="10">
        <v>0.17469575231732656</v>
      </c>
      <c r="P94" s="10"/>
      <c r="Q94" s="10"/>
      <c r="R94" s="11"/>
      <c r="S94" s="43"/>
      <c r="W94" s="13"/>
      <c r="X94" s="50"/>
      <c r="Z94" s="50"/>
      <c r="AA94" s="50"/>
      <c r="AB94" s="50"/>
      <c r="AC94" s="50"/>
      <c r="AD94" s="118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</row>
    <row r="95" spans="1:41" ht="22.5" customHeight="1" x14ac:dyDescent="0.55000000000000004">
      <c r="A95" s="5"/>
      <c r="B95" s="52" t="s">
        <v>66</v>
      </c>
      <c r="C95" s="110"/>
      <c r="D95" s="71"/>
      <c r="E95" s="71">
        <v>10033352</v>
      </c>
      <c r="F95" s="71"/>
      <c r="G95" s="71"/>
      <c r="H95" s="71"/>
      <c r="I95" s="64"/>
      <c r="J95" s="64"/>
      <c r="K95" s="71"/>
      <c r="L95" s="112"/>
      <c r="M95" s="8"/>
      <c r="N95" s="87" t="s">
        <v>93</v>
      </c>
      <c r="O95" s="10">
        <v>4.7029572251607776</v>
      </c>
      <c r="P95" s="10"/>
      <c r="Q95" s="10"/>
      <c r="R95" s="11"/>
      <c r="S95" s="43"/>
      <c r="W95" s="13"/>
      <c r="X95" s="50"/>
      <c r="Z95" s="50"/>
      <c r="AA95" s="50"/>
      <c r="AB95" s="50"/>
      <c r="AC95" s="50"/>
      <c r="AD95" s="118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</row>
    <row r="96" spans="1:41" ht="22.5" customHeight="1" x14ac:dyDescent="0.55000000000000004">
      <c r="A96" s="5"/>
      <c r="B96" s="52" t="s">
        <v>66</v>
      </c>
      <c r="C96" s="110"/>
      <c r="D96" s="71"/>
      <c r="E96" s="71">
        <v>10033353</v>
      </c>
      <c r="F96" s="71"/>
      <c r="G96" s="71"/>
      <c r="H96" s="71"/>
      <c r="I96" s="64"/>
      <c r="J96" s="64"/>
      <c r="K96" s="71"/>
      <c r="L96" s="112"/>
      <c r="M96" s="8"/>
      <c r="N96" s="87" t="s">
        <v>94</v>
      </c>
      <c r="O96" s="10">
        <v>0.29210914441992408</v>
      </c>
      <c r="P96" s="10"/>
      <c r="Q96" s="10"/>
      <c r="R96" s="11"/>
      <c r="S96" s="43"/>
      <c r="W96" s="13"/>
      <c r="X96" s="50"/>
      <c r="Z96" s="50"/>
      <c r="AA96" s="50"/>
      <c r="AB96" s="50"/>
      <c r="AC96" s="50"/>
      <c r="AD96" s="118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</row>
    <row r="97" spans="1:41" ht="22.5" customHeight="1" x14ac:dyDescent="0.55000000000000004">
      <c r="A97" s="5"/>
      <c r="B97" s="52" t="s">
        <v>66</v>
      </c>
      <c r="C97" s="110"/>
      <c r="D97" s="71"/>
      <c r="E97" s="71">
        <v>10033354</v>
      </c>
      <c r="F97" s="71"/>
      <c r="G97" s="71"/>
      <c r="H97" s="71"/>
      <c r="I97" s="64"/>
      <c r="J97" s="64"/>
      <c r="K97" s="71"/>
      <c r="L97" s="112"/>
      <c r="M97" s="8"/>
      <c r="N97" s="87" t="s">
        <v>95</v>
      </c>
      <c r="O97" s="10">
        <v>9.4935471936475335E-2</v>
      </c>
      <c r="P97" s="10"/>
      <c r="Q97" s="10"/>
      <c r="R97" s="11"/>
      <c r="S97" s="43"/>
      <c r="W97" s="13"/>
      <c r="X97" s="50"/>
      <c r="Z97" s="50"/>
      <c r="AA97" s="50"/>
      <c r="AB97" s="50"/>
      <c r="AC97" s="50"/>
      <c r="AD97" s="118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</row>
    <row r="98" spans="1:41" ht="22.5" customHeight="1" x14ac:dyDescent="0.55000000000000004">
      <c r="A98" s="5"/>
      <c r="B98" s="52" t="s">
        <v>66</v>
      </c>
      <c r="C98" s="110"/>
      <c r="D98" s="71"/>
      <c r="E98" s="71">
        <v>10033355</v>
      </c>
      <c r="F98" s="71"/>
      <c r="G98" s="71"/>
      <c r="H98" s="71"/>
      <c r="I98" s="64"/>
      <c r="J98" s="64"/>
      <c r="K98" s="71"/>
      <c r="L98" s="112"/>
      <c r="M98" s="8"/>
      <c r="N98" s="87" t="s">
        <v>96</v>
      </c>
      <c r="O98" s="10">
        <v>7.0635642485042913</v>
      </c>
      <c r="P98" s="10"/>
      <c r="Q98" s="10"/>
      <c r="R98" s="11"/>
      <c r="S98" s="43"/>
      <c r="W98" s="13"/>
      <c r="X98" s="50"/>
      <c r="Z98" s="50"/>
      <c r="AA98" s="50"/>
      <c r="AB98" s="50"/>
      <c r="AC98" s="50"/>
      <c r="AD98" s="118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</row>
    <row r="99" spans="1:41" ht="22.5" customHeight="1" x14ac:dyDescent="0.55000000000000004">
      <c r="A99" s="5"/>
      <c r="B99" s="52" t="s">
        <v>66</v>
      </c>
      <c r="C99" s="110"/>
      <c r="D99" s="71"/>
      <c r="E99" s="71">
        <v>10033356</v>
      </c>
      <c r="F99" s="71"/>
      <c r="G99" s="71"/>
      <c r="H99" s="71"/>
      <c r="I99" s="64"/>
      <c r="J99" s="64"/>
      <c r="K99" s="71"/>
      <c r="L99" s="112"/>
      <c r="M99" s="8"/>
      <c r="N99" s="87" t="s">
        <v>97</v>
      </c>
      <c r="O99" s="10">
        <v>0.58421828883984817</v>
      </c>
      <c r="P99" s="10"/>
      <c r="Q99" s="10"/>
      <c r="R99" s="11"/>
      <c r="S99" s="43"/>
      <c r="W99" s="13"/>
      <c r="X99" s="50"/>
      <c r="Z99" s="50"/>
      <c r="AA99" s="50"/>
      <c r="AB99" s="50"/>
      <c r="AC99" s="50"/>
      <c r="AD99" s="118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</row>
    <row r="100" spans="1:41" ht="22.5" customHeight="1" x14ac:dyDescent="0.55000000000000004">
      <c r="A100" s="5"/>
      <c r="B100" s="52" t="s">
        <v>66</v>
      </c>
      <c r="C100" s="110"/>
      <c r="D100" s="71"/>
      <c r="E100" s="71">
        <v>10033357</v>
      </c>
      <c r="F100" s="71"/>
      <c r="G100" s="71"/>
      <c r="H100" s="71"/>
      <c r="I100" s="64"/>
      <c r="J100" s="64"/>
      <c r="K100" s="71"/>
      <c r="L100" s="112"/>
      <c r="M100" s="8"/>
      <c r="N100" s="87" t="s">
        <v>98</v>
      </c>
      <c r="O100" s="10">
        <v>0.48928281690337289</v>
      </c>
      <c r="P100" s="10"/>
      <c r="Q100" s="10"/>
      <c r="R100" s="11"/>
      <c r="S100" s="43"/>
      <c r="W100" s="13"/>
      <c r="X100" s="50"/>
      <c r="Z100" s="50"/>
      <c r="AA100" s="50"/>
      <c r="AB100" s="50"/>
      <c r="AC100" s="50"/>
      <c r="AD100" s="118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</row>
    <row r="101" spans="1:41" ht="22.5" customHeight="1" x14ac:dyDescent="0.55000000000000004">
      <c r="A101" s="5"/>
      <c r="B101" s="52" t="s">
        <v>66</v>
      </c>
      <c r="C101" s="63"/>
      <c r="D101" s="64">
        <v>10030465</v>
      </c>
      <c r="E101" s="64"/>
      <c r="F101" s="64"/>
      <c r="G101" s="64"/>
      <c r="H101" s="71"/>
      <c r="I101" s="71"/>
      <c r="J101" s="71"/>
      <c r="K101" s="64"/>
      <c r="L101" s="101"/>
      <c r="M101" s="8"/>
      <c r="N101" s="87" t="s">
        <v>254</v>
      </c>
      <c r="O101" s="10">
        <v>1</v>
      </c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1" ht="22.5" customHeight="1" x14ac:dyDescent="0.55000000000000004">
      <c r="A102" s="5"/>
      <c r="B102" s="52" t="s">
        <v>66</v>
      </c>
      <c r="C102" s="63"/>
      <c r="D102" s="64">
        <v>10030466</v>
      </c>
      <c r="E102" s="64"/>
      <c r="F102" s="64"/>
      <c r="G102" s="64"/>
      <c r="H102" s="71"/>
      <c r="I102" s="71"/>
      <c r="J102" s="71"/>
      <c r="L102" s="101"/>
      <c r="M102" s="8"/>
      <c r="N102" s="87" t="s">
        <v>255</v>
      </c>
      <c r="O102" s="10">
        <v>1</v>
      </c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1" ht="22.5" customHeight="1" x14ac:dyDescent="0.55000000000000004">
      <c r="A103" s="5"/>
      <c r="B103" s="52" t="s">
        <v>66</v>
      </c>
      <c r="C103" s="63"/>
      <c r="D103" s="64">
        <v>10030467</v>
      </c>
      <c r="E103" s="64"/>
      <c r="F103" s="64"/>
      <c r="G103" s="64"/>
      <c r="H103" s="71"/>
      <c r="I103" s="71"/>
      <c r="J103" s="64"/>
      <c r="K103" s="114"/>
      <c r="L103" s="101"/>
      <c r="M103" s="8"/>
      <c r="N103" s="87" t="s">
        <v>256</v>
      </c>
      <c r="O103" s="10">
        <v>1</v>
      </c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1" ht="22.5" customHeight="1" x14ac:dyDescent="0.55000000000000004">
      <c r="A104" s="5"/>
      <c r="B104" s="52" t="s">
        <v>66</v>
      </c>
      <c r="C104" s="110"/>
      <c r="D104" s="64">
        <v>10030454</v>
      </c>
      <c r="E104" s="64"/>
      <c r="F104" s="64"/>
      <c r="G104" s="71"/>
      <c r="H104" s="64"/>
      <c r="I104" s="64"/>
      <c r="J104" s="64"/>
      <c r="K104" s="64"/>
      <c r="L104" s="112"/>
      <c r="M104" s="8"/>
      <c r="N104" s="87" t="s">
        <v>235</v>
      </c>
      <c r="O104" s="10">
        <v>7</v>
      </c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1" ht="22.5" customHeight="1" x14ac:dyDescent="0.55000000000000004">
      <c r="A105" s="5"/>
      <c r="B105" s="52" t="s">
        <v>66</v>
      </c>
      <c r="C105" s="110"/>
      <c r="D105" s="64">
        <v>10030455</v>
      </c>
      <c r="E105" s="64"/>
      <c r="F105" s="64"/>
      <c r="G105" s="71"/>
      <c r="H105" s="71"/>
      <c r="I105" s="64"/>
      <c r="J105" s="64"/>
      <c r="K105" s="64"/>
      <c r="L105" s="112"/>
      <c r="M105" s="8"/>
      <c r="N105" s="87" t="s">
        <v>236</v>
      </c>
      <c r="O105" s="10">
        <v>14</v>
      </c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1" ht="22.5" customHeight="1" x14ac:dyDescent="0.55000000000000004">
      <c r="A106" s="5"/>
      <c r="B106" s="52" t="s">
        <v>66</v>
      </c>
      <c r="C106" s="110"/>
      <c r="D106" s="64">
        <v>10030456</v>
      </c>
      <c r="E106" s="64"/>
      <c r="F106" s="64"/>
      <c r="G106" s="64"/>
      <c r="H106" s="64"/>
      <c r="I106" s="71"/>
      <c r="J106" s="71"/>
      <c r="K106" s="64"/>
      <c r="L106" s="112"/>
      <c r="M106" s="8"/>
      <c r="N106" s="87" t="s">
        <v>237</v>
      </c>
      <c r="O106" s="10">
        <v>7</v>
      </c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1" ht="22.5" customHeight="1" x14ac:dyDescent="0.55000000000000004">
      <c r="A107" s="5"/>
      <c r="B107" s="52" t="s">
        <v>66</v>
      </c>
      <c r="C107" s="110"/>
      <c r="D107" s="64">
        <v>10030470</v>
      </c>
      <c r="E107" s="64"/>
      <c r="F107" s="64"/>
      <c r="G107" s="64"/>
      <c r="H107" s="64"/>
      <c r="I107" s="71"/>
      <c r="J107" s="71"/>
      <c r="K107" s="64"/>
      <c r="L107" s="112"/>
      <c r="M107" s="8"/>
      <c r="N107" s="87" t="s">
        <v>257</v>
      </c>
      <c r="O107" s="10">
        <v>7</v>
      </c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1" ht="22.5" customHeight="1" x14ac:dyDescent="0.55000000000000004">
      <c r="A108" s="5"/>
      <c r="B108" s="52" t="s">
        <v>66</v>
      </c>
      <c r="C108" s="110"/>
      <c r="D108" s="64">
        <v>10030471</v>
      </c>
      <c r="E108" s="64"/>
      <c r="F108" s="64"/>
      <c r="G108" s="64"/>
      <c r="H108" s="71"/>
      <c r="I108" s="71"/>
      <c r="J108" s="71"/>
      <c r="K108" s="64"/>
      <c r="L108" s="112"/>
      <c r="M108" s="8"/>
      <c r="N108" s="87" t="s">
        <v>258</v>
      </c>
      <c r="O108" s="10">
        <v>7</v>
      </c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1" ht="22.5" customHeight="1" x14ac:dyDescent="0.55000000000000004">
      <c r="A109" s="5"/>
      <c r="B109" s="52" t="s">
        <v>66</v>
      </c>
      <c r="C109" s="110"/>
      <c r="D109" s="64">
        <v>10030472</v>
      </c>
      <c r="E109" s="64"/>
      <c r="F109" s="64"/>
      <c r="G109" s="64"/>
      <c r="H109" s="71"/>
      <c r="I109" s="71"/>
      <c r="J109" s="71"/>
      <c r="K109" s="64"/>
      <c r="L109" s="112"/>
      <c r="M109" s="8"/>
      <c r="N109" s="87" t="s">
        <v>259</v>
      </c>
      <c r="O109" s="10">
        <v>7</v>
      </c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1" ht="22.5" customHeight="1" x14ac:dyDescent="0.55000000000000004">
      <c r="A110" s="5"/>
      <c r="B110" s="52" t="s">
        <v>66</v>
      </c>
      <c r="C110" s="63"/>
      <c r="D110" s="64">
        <v>10034174</v>
      </c>
      <c r="E110" s="64"/>
      <c r="F110" s="64"/>
      <c r="G110" s="64"/>
      <c r="H110" s="71"/>
      <c r="I110" s="71"/>
      <c r="J110" s="71"/>
      <c r="K110" s="71"/>
      <c r="L110" s="101"/>
      <c r="M110" s="8"/>
      <c r="N110" s="87" t="s">
        <v>238</v>
      </c>
      <c r="O110" s="10">
        <v>7</v>
      </c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1" ht="22.5" customHeight="1" x14ac:dyDescent="0.55000000000000004">
      <c r="A111" s="5"/>
      <c r="B111" s="52" t="s">
        <v>66</v>
      </c>
      <c r="C111" s="63"/>
      <c r="D111" s="64">
        <v>10034175</v>
      </c>
      <c r="E111" s="64"/>
      <c r="F111" s="64"/>
      <c r="G111" s="64"/>
      <c r="H111" s="71"/>
      <c r="I111" s="71"/>
      <c r="J111" s="71"/>
      <c r="K111" s="71"/>
      <c r="L111" s="101"/>
      <c r="M111" s="8"/>
      <c r="N111" s="87" t="s">
        <v>239</v>
      </c>
      <c r="O111" s="10">
        <v>8</v>
      </c>
      <c r="P111" s="10" t="s">
        <v>294</v>
      </c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1" ht="22.5" customHeight="1" x14ac:dyDescent="0.55000000000000004">
      <c r="A112" s="5"/>
      <c r="B112" s="52" t="s">
        <v>66</v>
      </c>
      <c r="C112" s="110"/>
      <c r="D112" s="64">
        <v>10034176</v>
      </c>
      <c r="E112" s="64"/>
      <c r="F112" s="64"/>
      <c r="G112" s="71"/>
      <c r="H112" s="71"/>
      <c r="I112" s="71"/>
      <c r="J112" s="71"/>
      <c r="K112" s="64"/>
      <c r="L112" s="112"/>
      <c r="M112" s="8"/>
      <c r="N112" s="87" t="s">
        <v>240</v>
      </c>
      <c r="O112" s="10">
        <v>7</v>
      </c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110"/>
      <c r="D113" s="64">
        <v>10034177</v>
      </c>
      <c r="E113" s="64"/>
      <c r="F113" s="64"/>
      <c r="G113" s="71"/>
      <c r="H113" s="71"/>
      <c r="I113" s="71"/>
      <c r="J113" s="71"/>
      <c r="K113" s="64"/>
      <c r="L113" s="112"/>
      <c r="M113" s="8"/>
      <c r="N113" s="87" t="s">
        <v>241</v>
      </c>
      <c r="O113" s="10">
        <v>8</v>
      </c>
      <c r="P113" s="10" t="s">
        <v>294</v>
      </c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110"/>
      <c r="D114" s="64">
        <v>10034185</v>
      </c>
      <c r="E114" s="64"/>
      <c r="F114" s="64"/>
      <c r="G114" s="71"/>
      <c r="H114" s="71"/>
      <c r="I114" s="71"/>
      <c r="J114" s="71"/>
      <c r="K114" s="64"/>
      <c r="L114" s="112"/>
      <c r="M114" s="8"/>
      <c r="N114" s="87" t="s">
        <v>260</v>
      </c>
      <c r="O114" s="10">
        <v>1</v>
      </c>
      <c r="P114" s="10" t="s">
        <v>294</v>
      </c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110"/>
      <c r="D115" s="64">
        <v>10034186</v>
      </c>
      <c r="E115" s="64"/>
      <c r="F115" s="64"/>
      <c r="G115" s="71"/>
      <c r="H115" s="71"/>
      <c r="I115" s="71"/>
      <c r="J115" s="71"/>
      <c r="K115" s="64"/>
      <c r="L115" s="112"/>
      <c r="M115" s="8"/>
      <c r="N115" s="87" t="s">
        <v>261</v>
      </c>
      <c r="O115" s="10">
        <v>1</v>
      </c>
      <c r="P115" s="10" t="s">
        <v>294</v>
      </c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>
        <v>10034178</v>
      </c>
      <c r="E116" s="64"/>
      <c r="F116" s="64"/>
      <c r="G116" s="71"/>
      <c r="H116" s="71"/>
      <c r="I116" s="64"/>
      <c r="J116" s="64"/>
      <c r="K116" s="64"/>
      <c r="L116" s="101"/>
      <c r="M116" s="8"/>
      <c r="N116" s="87" t="s">
        <v>242</v>
      </c>
      <c r="O116" s="10">
        <v>46</v>
      </c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>
        <v>10030473</v>
      </c>
      <c r="E117" s="64"/>
      <c r="F117" s="64"/>
      <c r="G117" s="71"/>
      <c r="H117" s="71"/>
      <c r="I117" s="71"/>
      <c r="J117" s="71"/>
      <c r="K117" s="71"/>
      <c r="L117" s="101"/>
      <c r="M117" s="8"/>
      <c r="N117" s="87" t="s">
        <v>262</v>
      </c>
      <c r="O117" s="10">
        <v>1</v>
      </c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>
        <v>10034188</v>
      </c>
      <c r="E118" s="64"/>
      <c r="F118" s="64"/>
      <c r="G118" s="71"/>
      <c r="H118" s="71"/>
      <c r="I118" s="71"/>
      <c r="J118" s="71"/>
      <c r="K118" s="71"/>
      <c r="L118" s="101"/>
      <c r="M118" s="8"/>
      <c r="N118" s="87" t="s">
        <v>263</v>
      </c>
      <c r="O118" s="10">
        <v>2</v>
      </c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110"/>
      <c r="D119" s="64">
        <v>10034189</v>
      </c>
      <c r="E119" s="64"/>
      <c r="F119" s="64"/>
      <c r="G119" s="71"/>
      <c r="H119" s="71"/>
      <c r="I119" s="71"/>
      <c r="J119" s="71"/>
      <c r="K119" s="71"/>
      <c r="L119" s="112"/>
      <c r="M119" s="8"/>
      <c r="N119" s="87" t="s">
        <v>264</v>
      </c>
      <c r="O119" s="10">
        <v>2</v>
      </c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110"/>
      <c r="D120" s="64">
        <v>10034960</v>
      </c>
      <c r="E120" s="115"/>
      <c r="F120" s="64"/>
      <c r="G120" s="71"/>
      <c r="H120" s="71"/>
      <c r="I120" s="71"/>
      <c r="J120" s="71"/>
      <c r="K120" s="71"/>
      <c r="L120" s="112"/>
      <c r="M120" s="8"/>
      <c r="N120" s="87" t="s">
        <v>413</v>
      </c>
      <c r="O120" s="10">
        <v>4</v>
      </c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>
        <v>10035327</v>
      </c>
      <c r="E121" s="64"/>
      <c r="F121" s="64"/>
      <c r="G121" s="64"/>
      <c r="H121" s="64"/>
      <c r="I121" s="71"/>
      <c r="J121" s="64"/>
      <c r="K121" s="64"/>
      <c r="L121" s="101"/>
      <c r="M121" s="8"/>
      <c r="N121" s="87" t="s">
        <v>446</v>
      </c>
      <c r="O121" s="10">
        <v>16</v>
      </c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110"/>
      <c r="D122" s="64">
        <v>10035328</v>
      </c>
      <c r="E122" s="64"/>
      <c r="F122" s="64"/>
      <c r="G122" s="71"/>
      <c r="H122" s="71"/>
      <c r="I122" s="71"/>
      <c r="J122" s="64"/>
      <c r="K122" s="64"/>
      <c r="L122" s="112"/>
      <c r="M122" s="8"/>
      <c r="N122" s="87" t="s">
        <v>447</v>
      </c>
      <c r="O122" s="10">
        <v>16</v>
      </c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110"/>
      <c r="D123" s="64">
        <v>10035329</v>
      </c>
      <c r="E123" s="64"/>
      <c r="F123" s="64"/>
      <c r="G123" s="71"/>
      <c r="H123" s="71"/>
      <c r="I123" s="71"/>
      <c r="J123" s="64"/>
      <c r="K123" s="64"/>
      <c r="L123" s="112"/>
      <c r="M123" s="8"/>
      <c r="N123" s="87" t="s">
        <v>448</v>
      </c>
      <c r="O123" s="10">
        <v>16</v>
      </c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110"/>
      <c r="D124" s="64">
        <v>10035330</v>
      </c>
      <c r="E124" s="64"/>
      <c r="F124" s="64"/>
      <c r="G124" s="71"/>
      <c r="H124" s="71"/>
      <c r="I124" s="71"/>
      <c r="J124" s="71"/>
      <c r="K124" s="64"/>
      <c r="L124" s="112"/>
      <c r="M124" s="8"/>
      <c r="N124" s="87" t="s">
        <v>449</v>
      </c>
      <c r="O124" s="10">
        <v>16</v>
      </c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110"/>
      <c r="D125" s="64">
        <v>10034191</v>
      </c>
      <c r="E125" s="64"/>
      <c r="F125" s="64"/>
      <c r="G125" s="71"/>
      <c r="H125" s="71"/>
      <c r="I125" s="71"/>
      <c r="J125" s="71"/>
      <c r="K125" s="64"/>
      <c r="L125" s="112"/>
      <c r="M125" s="8"/>
      <c r="N125" s="87" t="s">
        <v>266</v>
      </c>
      <c r="O125" s="10">
        <v>1</v>
      </c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110"/>
      <c r="D126" s="64">
        <v>10035033</v>
      </c>
      <c r="E126" s="64"/>
      <c r="F126" s="64"/>
      <c r="G126" s="71"/>
      <c r="H126" s="71"/>
      <c r="I126" s="71"/>
      <c r="J126" s="71"/>
      <c r="K126" s="64"/>
      <c r="L126" s="112"/>
      <c r="M126" s="8"/>
      <c r="N126" s="87" t="s">
        <v>430</v>
      </c>
      <c r="O126" s="10">
        <v>2</v>
      </c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110"/>
      <c r="D127" s="64">
        <v>10035035</v>
      </c>
      <c r="E127" s="64"/>
      <c r="F127" s="64"/>
      <c r="G127" s="71"/>
      <c r="H127" s="71"/>
      <c r="I127" s="71"/>
      <c r="J127" s="71"/>
      <c r="K127" s="64"/>
      <c r="L127" s="112"/>
      <c r="M127" s="8"/>
      <c r="N127" s="87" t="s">
        <v>431</v>
      </c>
      <c r="O127" s="10">
        <v>2</v>
      </c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>
        <v>10035034</v>
      </c>
      <c r="E128" s="64"/>
      <c r="F128" s="64"/>
      <c r="G128" s="71"/>
      <c r="H128" s="71"/>
      <c r="I128" s="64"/>
      <c r="J128" s="64"/>
      <c r="K128" s="64"/>
      <c r="L128" s="101"/>
      <c r="M128" s="8"/>
      <c r="N128" s="87" t="s">
        <v>432</v>
      </c>
      <c r="O128" s="10">
        <v>2</v>
      </c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110"/>
      <c r="D129" s="64">
        <v>10035032</v>
      </c>
      <c r="E129" s="64"/>
      <c r="F129" s="64"/>
      <c r="G129" s="71"/>
      <c r="H129" s="71"/>
      <c r="I129" s="71"/>
      <c r="J129" s="71"/>
      <c r="K129" s="71"/>
      <c r="L129" s="112"/>
      <c r="M129" s="8"/>
      <c r="N129" s="87" t="s">
        <v>433</v>
      </c>
      <c r="O129" s="10">
        <v>2</v>
      </c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110"/>
      <c r="D130" s="64">
        <v>10034195</v>
      </c>
      <c r="E130" s="64"/>
      <c r="F130" s="64"/>
      <c r="G130" s="71"/>
      <c r="H130" s="71"/>
      <c r="I130" s="71"/>
      <c r="J130" s="71"/>
      <c r="K130" s="71"/>
      <c r="L130" s="112"/>
      <c r="M130" s="8"/>
      <c r="N130" s="87" t="s">
        <v>271</v>
      </c>
      <c r="O130" s="10">
        <v>4</v>
      </c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110"/>
      <c r="D131" s="64">
        <v>10030481</v>
      </c>
      <c r="E131" s="64"/>
      <c r="F131" s="64"/>
      <c r="G131" s="71"/>
      <c r="H131" s="71"/>
      <c r="I131" s="71"/>
      <c r="J131" s="71"/>
      <c r="K131" s="71"/>
      <c r="L131" s="112"/>
      <c r="M131" s="8"/>
      <c r="N131" s="87" t="s">
        <v>272</v>
      </c>
      <c r="O131" s="10">
        <v>2</v>
      </c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110"/>
      <c r="D132" s="64">
        <v>10030482</v>
      </c>
      <c r="E132" s="64"/>
      <c r="F132" s="64"/>
      <c r="G132" s="71"/>
      <c r="H132" s="71"/>
      <c r="I132" s="71"/>
      <c r="J132" s="71"/>
      <c r="K132" s="71"/>
      <c r="L132" s="112"/>
      <c r="M132" s="8"/>
      <c r="N132" s="87" t="s">
        <v>273</v>
      </c>
      <c r="O132" s="10">
        <v>1</v>
      </c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>
        <v>10030483</v>
      </c>
      <c r="E133" s="64"/>
      <c r="F133" s="64"/>
      <c r="G133" s="64"/>
      <c r="H133" s="64"/>
      <c r="I133" s="71"/>
      <c r="J133" s="64"/>
      <c r="K133" s="64"/>
      <c r="L133" s="101"/>
      <c r="M133" s="8"/>
      <c r="N133" s="87" t="s">
        <v>274</v>
      </c>
      <c r="O133" s="10">
        <v>2</v>
      </c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110"/>
      <c r="D134" s="64">
        <v>20004974</v>
      </c>
      <c r="E134" s="64"/>
      <c r="F134" s="64"/>
      <c r="G134" s="71"/>
      <c r="H134" s="71"/>
      <c r="I134" s="71"/>
      <c r="J134" s="64"/>
      <c r="K134" s="64"/>
      <c r="L134" s="112"/>
      <c r="M134" s="8"/>
      <c r="N134" s="87" t="s">
        <v>275</v>
      </c>
      <c r="O134" s="10">
        <v>1</v>
      </c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110"/>
      <c r="D135" s="64">
        <v>20005977</v>
      </c>
      <c r="E135" s="64"/>
      <c r="F135" s="64"/>
      <c r="G135" s="71"/>
      <c r="H135" s="71"/>
      <c r="I135" s="71"/>
      <c r="J135" s="64"/>
      <c r="K135" s="64"/>
      <c r="L135" s="112"/>
      <c r="M135" s="8"/>
      <c r="N135" s="87" t="s">
        <v>521</v>
      </c>
      <c r="O135" s="10">
        <v>1</v>
      </c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>
        <v>20004972</v>
      </c>
      <c r="E136" s="64"/>
      <c r="F136" s="64"/>
      <c r="G136" s="71"/>
      <c r="H136" s="64"/>
      <c r="I136" s="64"/>
      <c r="J136" s="64"/>
      <c r="K136" s="114"/>
      <c r="L136" s="101"/>
      <c r="M136" s="8"/>
      <c r="N136" s="87" t="s">
        <v>276</v>
      </c>
      <c r="O136" s="10">
        <v>1</v>
      </c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>
        <v>20004089</v>
      </c>
      <c r="E137" s="64"/>
      <c r="F137" s="64"/>
      <c r="G137" s="71"/>
      <c r="H137" s="114"/>
      <c r="I137" s="114"/>
      <c r="J137" s="114"/>
      <c r="K137" s="64"/>
      <c r="L137" s="101"/>
      <c r="M137" s="8"/>
      <c r="N137" s="87" t="s">
        <v>450</v>
      </c>
      <c r="O137" s="10">
        <v>0.2</v>
      </c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110"/>
      <c r="D138" s="64">
        <v>20004998</v>
      </c>
      <c r="E138" s="64"/>
      <c r="F138" s="71"/>
      <c r="G138" s="64"/>
      <c r="H138" s="64"/>
      <c r="I138" s="64"/>
      <c r="J138" s="64"/>
      <c r="K138" s="64"/>
      <c r="L138" s="112"/>
      <c r="M138" s="8"/>
      <c r="N138" s="87" t="s">
        <v>248</v>
      </c>
      <c r="O138" s="10">
        <v>1</v>
      </c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110"/>
      <c r="D139" s="71">
        <v>20004973</v>
      </c>
      <c r="E139" s="64"/>
      <c r="F139" s="114"/>
      <c r="G139" s="114"/>
      <c r="H139" s="114"/>
      <c r="I139" s="64"/>
      <c r="J139" s="114"/>
      <c r="K139" s="114"/>
      <c r="L139" s="112"/>
      <c r="M139" s="8"/>
      <c r="N139" s="87" t="s">
        <v>249</v>
      </c>
      <c r="O139" s="10">
        <v>1</v>
      </c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>
        <v>20005026</v>
      </c>
      <c r="E140" s="114"/>
      <c r="F140" s="64"/>
      <c r="G140" s="114"/>
      <c r="H140" s="114"/>
      <c r="I140" s="64"/>
      <c r="J140" s="114"/>
      <c r="K140" s="114"/>
      <c r="L140" s="101"/>
      <c r="M140" s="8"/>
      <c r="N140" s="87" t="s">
        <v>246</v>
      </c>
      <c r="O140" s="10">
        <v>7</v>
      </c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>
        <v>10030485</v>
      </c>
      <c r="E141" s="114"/>
      <c r="F141" s="114"/>
      <c r="G141" s="64"/>
      <c r="H141" s="114"/>
      <c r="I141" s="64"/>
      <c r="J141" s="114"/>
      <c r="K141" s="114"/>
      <c r="L141" s="101"/>
      <c r="M141" s="8"/>
      <c r="N141" s="87" t="s">
        <v>277</v>
      </c>
      <c r="O141" s="10">
        <v>1</v>
      </c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>
        <v>20004241</v>
      </c>
      <c r="E142" s="114"/>
      <c r="F142" s="114"/>
      <c r="G142" s="114"/>
      <c r="H142" s="64"/>
      <c r="I142" s="64"/>
      <c r="J142" s="114"/>
      <c r="K142" s="114"/>
      <c r="L142" s="101"/>
      <c r="M142" s="8"/>
      <c r="N142" s="87" t="s">
        <v>244</v>
      </c>
      <c r="O142" s="10">
        <v>1</v>
      </c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>
        <v>20004981</v>
      </c>
      <c r="E143" s="114"/>
      <c r="F143" s="64"/>
      <c r="G143" s="114"/>
      <c r="H143" s="114"/>
      <c r="I143" s="64"/>
      <c r="J143" s="114"/>
      <c r="K143" s="114"/>
      <c r="L143" s="101"/>
      <c r="M143" s="8"/>
      <c r="N143" s="87" t="s">
        <v>245</v>
      </c>
      <c r="O143" s="10">
        <v>1</v>
      </c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 t="s">
        <v>66</v>
      </c>
      <c r="C144" s="63"/>
      <c r="D144" s="64">
        <v>20004937</v>
      </c>
      <c r="E144" s="114"/>
      <c r="F144" s="64"/>
      <c r="G144" s="64"/>
      <c r="H144" s="114"/>
      <c r="I144" s="64"/>
      <c r="J144" s="114"/>
      <c r="K144" s="114"/>
      <c r="L144" s="101"/>
      <c r="M144" s="8"/>
      <c r="N144" s="87" t="s">
        <v>278</v>
      </c>
      <c r="O144" s="10">
        <v>1</v>
      </c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 t="s">
        <v>66</v>
      </c>
      <c r="C145" s="63"/>
      <c r="D145" s="64">
        <v>20004941</v>
      </c>
      <c r="E145" s="114"/>
      <c r="F145" s="114"/>
      <c r="G145" s="64"/>
      <c r="H145" s="64"/>
      <c r="I145" s="64"/>
      <c r="J145" s="114"/>
      <c r="K145" s="114"/>
      <c r="L145" s="101"/>
      <c r="M145" s="8"/>
      <c r="N145" s="87" t="s">
        <v>279</v>
      </c>
      <c r="O145" s="10">
        <v>1</v>
      </c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 t="s">
        <v>66</v>
      </c>
      <c r="C146" s="63"/>
      <c r="D146" s="64">
        <v>20004290</v>
      </c>
      <c r="E146" s="114"/>
      <c r="F146" s="64"/>
      <c r="G146" s="114"/>
      <c r="H146" s="114"/>
      <c r="I146" s="64"/>
      <c r="J146" s="114"/>
      <c r="K146" s="114"/>
      <c r="L146" s="101"/>
      <c r="M146" s="8"/>
      <c r="N146" s="87" t="s">
        <v>280</v>
      </c>
      <c r="O146" s="10">
        <v>4</v>
      </c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 t="s">
        <v>66</v>
      </c>
      <c r="C147" s="63"/>
      <c r="D147" s="64">
        <v>20004957</v>
      </c>
      <c r="E147" s="114"/>
      <c r="F147" s="114"/>
      <c r="G147" s="114"/>
      <c r="H147" s="114"/>
      <c r="I147" s="64"/>
      <c r="J147" s="114"/>
      <c r="K147" s="114"/>
      <c r="L147" s="101"/>
      <c r="M147" s="8"/>
      <c r="N147" s="87" t="s">
        <v>281</v>
      </c>
      <c r="O147" s="10">
        <v>2</v>
      </c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>
        <v>20004958</v>
      </c>
      <c r="E148" s="64"/>
      <c r="F148" s="114"/>
      <c r="G148" s="114"/>
      <c r="H148" s="114"/>
      <c r="I148" s="64"/>
      <c r="J148" s="114"/>
      <c r="K148" s="114"/>
      <c r="L148" s="101"/>
      <c r="M148" s="8"/>
      <c r="N148" s="87" t="s">
        <v>282</v>
      </c>
      <c r="O148" s="10">
        <v>2</v>
      </c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>
        <v>20004959</v>
      </c>
      <c r="E149" s="71"/>
      <c r="F149" s="64"/>
      <c r="G149" s="114"/>
      <c r="H149" s="114"/>
      <c r="I149" s="64"/>
      <c r="J149" s="64"/>
      <c r="K149" s="114"/>
      <c r="L149" s="101"/>
      <c r="M149" s="8"/>
      <c r="N149" s="87" t="s">
        <v>283</v>
      </c>
      <c r="O149" s="10">
        <v>2</v>
      </c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>
        <v>20004977</v>
      </c>
      <c r="E150" s="71"/>
      <c r="F150" s="114"/>
      <c r="G150" s="64"/>
      <c r="H150" s="64"/>
      <c r="I150" s="64"/>
      <c r="J150" s="64"/>
      <c r="K150" s="114"/>
      <c r="L150" s="101"/>
      <c r="M150" s="8"/>
      <c r="N150" s="87" t="s">
        <v>284</v>
      </c>
      <c r="O150" s="10">
        <v>1</v>
      </c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>
        <v>20004296</v>
      </c>
      <c r="E151" s="114"/>
      <c r="F151" s="64"/>
      <c r="G151" s="114"/>
      <c r="H151" s="114"/>
      <c r="I151" s="114"/>
      <c r="J151" s="64"/>
      <c r="K151" s="114"/>
      <c r="L151" s="101"/>
      <c r="M151" s="8"/>
      <c r="N151" s="87" t="s">
        <v>286</v>
      </c>
      <c r="O151" s="10">
        <v>1</v>
      </c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>
        <v>20004954</v>
      </c>
      <c r="E152" s="114"/>
      <c r="F152" s="64"/>
      <c r="G152" s="64"/>
      <c r="H152" s="114"/>
      <c r="I152" s="114"/>
      <c r="J152" s="64"/>
      <c r="K152" s="114"/>
      <c r="L152" s="101"/>
      <c r="M152" s="8"/>
      <c r="N152" s="87" t="s">
        <v>287</v>
      </c>
      <c r="O152" s="10">
        <v>1</v>
      </c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>
        <v>20006119</v>
      </c>
      <c r="E153" s="114"/>
      <c r="F153" s="114"/>
      <c r="G153" s="64"/>
      <c r="H153" s="64"/>
      <c r="I153" s="114"/>
      <c r="J153" s="64"/>
      <c r="K153" s="114"/>
      <c r="L153" s="101"/>
      <c r="M153" s="8"/>
      <c r="N153" s="87" t="s">
        <v>546</v>
      </c>
      <c r="O153" s="10">
        <v>1</v>
      </c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>
        <v>20006120</v>
      </c>
      <c r="E154" s="114"/>
      <c r="F154" s="64"/>
      <c r="G154" s="114"/>
      <c r="H154" s="114"/>
      <c r="I154" s="114"/>
      <c r="J154" s="64"/>
      <c r="K154" s="114"/>
      <c r="L154" s="101"/>
      <c r="M154" s="8"/>
      <c r="N154" s="87" t="s">
        <v>534</v>
      </c>
      <c r="O154" s="10">
        <v>1</v>
      </c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>
        <v>20006121</v>
      </c>
      <c r="E155" s="114"/>
      <c r="F155" s="64"/>
      <c r="G155" s="64"/>
      <c r="H155" s="114"/>
      <c r="I155" s="114"/>
      <c r="J155" s="64"/>
      <c r="K155" s="114"/>
      <c r="L155" s="101"/>
      <c r="M155" s="8"/>
      <c r="N155" s="87" t="s">
        <v>535</v>
      </c>
      <c r="O155" s="10">
        <v>4</v>
      </c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 t="s">
        <v>66</v>
      </c>
      <c r="C156" s="63"/>
      <c r="D156" s="64">
        <v>20004982</v>
      </c>
      <c r="E156" s="114"/>
      <c r="F156" s="114"/>
      <c r="G156" s="114"/>
      <c r="H156" s="114"/>
      <c r="I156" s="114"/>
      <c r="J156" s="113"/>
      <c r="K156" s="114"/>
      <c r="L156" s="101"/>
      <c r="M156" s="8"/>
      <c r="N156" s="87" t="s">
        <v>250</v>
      </c>
      <c r="O156" s="10">
        <v>2</v>
      </c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 t="s">
        <v>66</v>
      </c>
      <c r="C157" s="63"/>
      <c r="D157" s="64">
        <v>20004985</v>
      </c>
      <c r="E157" s="64"/>
      <c r="F157" s="64"/>
      <c r="G157" s="114"/>
      <c r="H157" s="64"/>
      <c r="I157" s="114"/>
      <c r="J157" s="64"/>
      <c r="K157" s="114"/>
      <c r="L157" s="101"/>
      <c r="M157" s="8"/>
      <c r="N157" s="87" t="s">
        <v>251</v>
      </c>
      <c r="O157" s="10">
        <v>4</v>
      </c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 t="s">
        <v>66</v>
      </c>
      <c r="C158" s="63"/>
      <c r="D158" s="64">
        <v>20005593</v>
      </c>
      <c r="E158" s="64"/>
      <c r="F158" s="64"/>
      <c r="G158" s="114"/>
      <c r="H158" s="64"/>
      <c r="I158" s="114"/>
      <c r="J158" s="64"/>
      <c r="K158" s="114"/>
      <c r="L158" s="101"/>
      <c r="M158" s="8"/>
      <c r="N158" s="87" t="s">
        <v>523</v>
      </c>
      <c r="O158" s="10">
        <v>2</v>
      </c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 t="s">
        <v>66</v>
      </c>
      <c r="C159" s="63"/>
      <c r="D159" s="64">
        <v>20005594</v>
      </c>
      <c r="E159" s="64"/>
      <c r="F159" s="64"/>
      <c r="G159" s="64"/>
      <c r="H159" s="64"/>
      <c r="I159" s="64"/>
      <c r="J159" s="64"/>
      <c r="K159" s="114"/>
      <c r="L159" s="101"/>
      <c r="M159" s="8"/>
      <c r="N159" s="87" t="s">
        <v>524</v>
      </c>
      <c r="O159" s="10">
        <v>1</v>
      </c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>
        <v>20005152</v>
      </c>
      <c r="E160" s="64"/>
      <c r="F160" s="64"/>
      <c r="G160" s="64"/>
      <c r="H160" s="64"/>
      <c r="I160" s="64"/>
      <c r="J160" s="64"/>
      <c r="K160" s="114"/>
      <c r="L160" s="101"/>
      <c r="M160" s="8"/>
      <c r="N160" s="87" t="s">
        <v>451</v>
      </c>
      <c r="O160" s="149">
        <v>11</v>
      </c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1" ht="22.5" customHeight="1" x14ac:dyDescent="0.55000000000000004">
      <c r="A161" s="5"/>
      <c r="B161" s="52" t="s">
        <v>66</v>
      </c>
      <c r="C161" s="63"/>
      <c r="D161" s="64">
        <v>20005987</v>
      </c>
      <c r="E161" s="64"/>
      <c r="F161" s="64"/>
      <c r="G161" s="64"/>
      <c r="H161" s="64"/>
      <c r="I161" s="64"/>
      <c r="J161" s="64"/>
      <c r="K161" s="114"/>
      <c r="L161" s="101"/>
      <c r="M161" s="8"/>
      <c r="N161" s="87" t="s">
        <v>525</v>
      </c>
      <c r="O161" s="10">
        <v>4</v>
      </c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1" ht="22.5" customHeight="1" x14ac:dyDescent="0.55000000000000004">
      <c r="A162" s="5"/>
      <c r="B162" s="52" t="s">
        <v>66</v>
      </c>
      <c r="C162" s="63"/>
      <c r="D162" s="64">
        <v>20005978</v>
      </c>
      <c r="E162" s="147"/>
      <c r="F162" s="114"/>
      <c r="G162" s="114"/>
      <c r="H162" s="114"/>
      <c r="I162" s="114"/>
      <c r="J162" s="113"/>
      <c r="K162" s="114"/>
      <c r="L162" s="101"/>
      <c r="M162" s="8"/>
      <c r="N162" s="87" t="s">
        <v>522</v>
      </c>
      <c r="O162" s="10">
        <v>4</v>
      </c>
      <c r="P162" s="10"/>
      <c r="Q162" s="11"/>
      <c r="R162" s="11"/>
      <c r="S162" s="134"/>
      <c r="W162" s="13"/>
      <c r="Y162" s="50"/>
      <c r="Z162" s="50"/>
      <c r="AA162" s="50"/>
      <c r="AB162" s="50"/>
      <c r="AC162" s="50"/>
      <c r="AD162" s="118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</row>
    <row r="163" spans="1:41" ht="22.5" customHeight="1" x14ac:dyDescent="0.55000000000000004">
      <c r="A163" s="5"/>
      <c r="B163" s="52" t="s">
        <v>66</v>
      </c>
      <c r="C163" s="63"/>
      <c r="D163" s="64">
        <v>10036298</v>
      </c>
      <c r="E163" s="146"/>
      <c r="F163" s="114"/>
      <c r="G163" s="114"/>
      <c r="H163" s="114"/>
      <c r="I163" s="114"/>
      <c r="J163" s="113"/>
      <c r="K163" s="114"/>
      <c r="L163" s="101"/>
      <c r="M163" s="8"/>
      <c r="N163" s="87" t="s">
        <v>518</v>
      </c>
      <c r="O163" s="10">
        <v>0.02</v>
      </c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1" ht="22.5" customHeight="1" x14ac:dyDescent="0.55000000000000004">
      <c r="A164" s="5"/>
      <c r="B164" s="52" t="s">
        <v>66</v>
      </c>
      <c r="C164" s="63"/>
      <c r="D164" s="64">
        <v>10036299</v>
      </c>
      <c r="E164" s="146"/>
      <c r="F164" s="114"/>
      <c r="G164" s="114"/>
      <c r="H164" s="114"/>
      <c r="I164" s="114"/>
      <c r="J164" s="113"/>
      <c r="K164" s="114"/>
      <c r="L164" s="101"/>
      <c r="M164" s="8"/>
      <c r="N164" s="87" t="s">
        <v>519</v>
      </c>
      <c r="O164" s="10">
        <v>0.05</v>
      </c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1" ht="22.5" customHeight="1" x14ac:dyDescent="0.55000000000000004">
      <c r="A165" s="5"/>
      <c r="B165" s="52" t="s">
        <v>66</v>
      </c>
      <c r="C165" s="63"/>
      <c r="D165" s="64">
        <v>10036337</v>
      </c>
      <c r="E165" s="146"/>
      <c r="F165" s="71"/>
      <c r="G165" s="114"/>
      <c r="H165" s="114"/>
      <c r="I165" s="64"/>
      <c r="J165" s="65"/>
      <c r="K165" s="66"/>
      <c r="L165" s="101"/>
      <c r="M165" s="8"/>
      <c r="N165" s="87" t="s">
        <v>520</v>
      </c>
      <c r="O165" s="10">
        <v>5.0000000000000001E-3</v>
      </c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1" ht="22.5" customHeight="1" x14ac:dyDescent="0.55000000000000004">
      <c r="A166" s="5"/>
      <c r="B166" s="52" t="s">
        <v>66</v>
      </c>
      <c r="C166" s="63"/>
      <c r="D166" s="64">
        <v>20005977</v>
      </c>
      <c r="E166" s="64"/>
      <c r="F166" s="64"/>
      <c r="G166" s="64"/>
      <c r="H166" s="114"/>
      <c r="I166" s="64"/>
      <c r="J166" s="64"/>
      <c r="K166" s="114"/>
      <c r="L166" s="101"/>
      <c r="M166" s="8"/>
      <c r="N166" s="87" t="s">
        <v>521</v>
      </c>
      <c r="O166" s="10">
        <v>1</v>
      </c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1" ht="22.5" customHeight="1" x14ac:dyDescent="0.55000000000000004">
      <c r="A167" s="5"/>
      <c r="B167" s="52" t="s">
        <v>66</v>
      </c>
      <c r="C167" s="63"/>
      <c r="D167" s="64">
        <v>20006211</v>
      </c>
      <c r="E167" s="64"/>
      <c r="F167" s="64"/>
      <c r="G167" s="64"/>
      <c r="H167" s="114"/>
      <c r="I167" s="64"/>
      <c r="J167" s="64"/>
      <c r="K167" s="114"/>
      <c r="L167" s="101"/>
      <c r="M167" s="8"/>
      <c r="N167" s="87" t="s">
        <v>543</v>
      </c>
      <c r="O167" s="10">
        <f>0.5/18.288</f>
        <v>2.7340332458442695E-2</v>
      </c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1" ht="22.5" customHeight="1" x14ac:dyDescent="0.55000000000000004">
      <c r="A168" s="5"/>
      <c r="B168" s="52" t="s">
        <v>66</v>
      </c>
      <c r="C168" s="63"/>
      <c r="D168" s="64">
        <v>10036843</v>
      </c>
      <c r="E168" s="64"/>
      <c r="F168" s="64"/>
      <c r="G168" s="64"/>
      <c r="H168" s="71"/>
      <c r="I168" s="64"/>
      <c r="J168" s="64"/>
      <c r="K168" s="65"/>
      <c r="L168" s="101"/>
      <c r="M168" s="8"/>
      <c r="N168" s="87" t="s">
        <v>545</v>
      </c>
      <c r="O168" s="10">
        <v>2.5000000000000001E-2</v>
      </c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1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6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1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64"/>
      <c r="J170" s="6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1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114"/>
      <c r="J171" s="6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1" ht="22.5" customHeight="1" x14ac:dyDescent="0.55000000000000004">
      <c r="A172" s="5"/>
      <c r="B172" s="52" t="s">
        <v>66</v>
      </c>
      <c r="C172" s="63"/>
      <c r="D172" s="64"/>
      <c r="E172" s="114"/>
      <c r="F172" s="114"/>
      <c r="G172" s="114"/>
      <c r="H172" s="114"/>
      <c r="I172" s="114"/>
      <c r="J172" s="64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1" ht="22.5" customHeight="1" x14ac:dyDescent="0.55000000000000004">
      <c r="A173" s="5"/>
      <c r="B173" s="52" t="s">
        <v>66</v>
      </c>
      <c r="C173" s="63"/>
      <c r="D173" s="64"/>
      <c r="E173" s="114"/>
      <c r="F173" s="114"/>
      <c r="G173" s="114"/>
      <c r="H173" s="114"/>
      <c r="I173" s="114"/>
      <c r="J173" s="64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1" ht="22.5" customHeight="1" x14ac:dyDescent="0.55000000000000004">
      <c r="A174" s="5"/>
      <c r="B174" s="52" t="s">
        <v>66</v>
      </c>
      <c r="C174" s="63"/>
      <c r="D174" s="64"/>
      <c r="E174" s="114"/>
      <c r="F174" s="114"/>
      <c r="G174" s="114"/>
      <c r="H174" s="114"/>
      <c r="I174" s="114"/>
      <c r="J174" s="64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1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64"/>
      <c r="J175" s="6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1" ht="22.5" customHeight="1" x14ac:dyDescent="0.55000000000000004">
      <c r="A176" s="5"/>
      <c r="B176" s="52" t="s">
        <v>66</v>
      </c>
      <c r="C176" s="63"/>
      <c r="D176" s="64"/>
      <c r="E176" s="64"/>
      <c r="F176" s="114"/>
      <c r="G176" s="114"/>
      <c r="H176" s="114"/>
      <c r="I176" s="64"/>
      <c r="J176" s="65"/>
      <c r="K176" s="66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6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 t="s">
        <v>66</v>
      </c>
      <c r="C178" s="63"/>
      <c r="D178" s="64"/>
      <c r="E178" s="114"/>
      <c r="F178" s="114"/>
      <c r="G178" s="114"/>
      <c r="H178" s="114"/>
      <c r="I178" s="64"/>
      <c r="J178" s="64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 t="s">
        <v>66</v>
      </c>
      <c r="C179" s="63"/>
      <c r="D179" s="64"/>
      <c r="E179" s="114"/>
      <c r="F179" s="114"/>
      <c r="G179" s="114"/>
      <c r="H179" s="114"/>
      <c r="I179" s="64"/>
      <c r="J179" s="64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 t="s">
        <v>66</v>
      </c>
      <c r="C180" s="63"/>
      <c r="D180" s="64"/>
      <c r="E180" s="114"/>
      <c r="F180" s="114"/>
      <c r="G180" s="114"/>
      <c r="H180" s="114"/>
      <c r="I180" s="114"/>
      <c r="J180" s="64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 t="s">
        <v>66</v>
      </c>
      <c r="C181" s="63"/>
      <c r="D181" s="64"/>
      <c r="E181" s="114"/>
      <c r="F181" s="114"/>
      <c r="G181" s="114"/>
      <c r="H181" s="114"/>
      <c r="I181" s="114"/>
      <c r="J181" s="64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114"/>
      <c r="F182" s="114"/>
      <c r="G182" s="114"/>
      <c r="H182" s="114"/>
      <c r="I182" s="114"/>
      <c r="J182" s="64"/>
      <c r="K182" s="11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114"/>
      <c r="F183" s="114"/>
      <c r="G183" s="114"/>
      <c r="H183" s="114"/>
      <c r="I183" s="114"/>
      <c r="J183" s="64"/>
      <c r="K183" s="114"/>
      <c r="L183" s="101"/>
      <c r="M183" s="8"/>
      <c r="N183" s="87"/>
      <c r="O183" s="10"/>
      <c r="P183" s="10"/>
      <c r="Q183" s="11"/>
      <c r="R183" s="4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3"/>
      <c r="I184" s="64"/>
      <c r="J184" s="65"/>
      <c r="K184" s="66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64"/>
      <c r="F185" s="114"/>
      <c r="G185" s="114"/>
      <c r="H185" s="113"/>
      <c r="I185" s="64"/>
      <c r="J185" s="65"/>
      <c r="K185" s="66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64"/>
      <c r="F186" s="64"/>
      <c r="G186" s="64"/>
      <c r="H186" s="71"/>
      <c r="I186" s="64"/>
      <c r="J186" s="65"/>
      <c r="K186" s="66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 t="s">
        <v>66</v>
      </c>
      <c r="C187" s="63"/>
      <c r="D187" s="64"/>
      <c r="E187" s="64"/>
      <c r="F187" s="64"/>
      <c r="G187" s="64"/>
      <c r="H187" s="64"/>
      <c r="I187" s="64"/>
      <c r="J187" s="65"/>
      <c r="K187" s="66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 t="s">
        <v>66</v>
      </c>
      <c r="C188" s="63"/>
      <c r="D188" s="64"/>
      <c r="E188" s="64"/>
      <c r="F188" s="64"/>
      <c r="G188" s="64"/>
      <c r="H188" s="64"/>
      <c r="I188" s="64"/>
      <c r="J188" s="65"/>
      <c r="K188" s="66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 t="s">
        <v>66</v>
      </c>
      <c r="C189" s="63"/>
      <c r="D189" s="64"/>
      <c r="E189" s="64"/>
      <c r="F189" s="64"/>
      <c r="G189" s="64"/>
      <c r="H189" s="71"/>
      <c r="I189" s="64"/>
      <c r="J189" s="65"/>
      <c r="K189" s="66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 t="s">
        <v>66</v>
      </c>
      <c r="C190" s="63"/>
      <c r="D190" s="64"/>
      <c r="E190" s="64"/>
      <c r="F190" s="64"/>
      <c r="G190" s="64"/>
      <c r="H190" s="64"/>
      <c r="I190" s="64"/>
      <c r="J190" s="65"/>
      <c r="K190" s="66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64"/>
      <c r="H191" s="71"/>
      <c r="I191" s="64"/>
      <c r="J191" s="65"/>
      <c r="K191" s="66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5"/>
      <c r="K192" s="66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64"/>
      <c r="H193" s="64"/>
      <c r="I193" s="64"/>
      <c r="J193" s="65"/>
      <c r="K193" s="66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114"/>
      <c r="F194" s="114"/>
      <c r="G194" s="114"/>
      <c r="H194" s="114"/>
      <c r="I194" s="64"/>
      <c r="J194" s="114"/>
      <c r="K194" s="11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114"/>
      <c r="F195" s="114"/>
      <c r="G195" s="114"/>
      <c r="H195" s="114"/>
      <c r="I195" s="64"/>
      <c r="J195" s="114"/>
      <c r="K195" s="11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114"/>
      <c r="G196" s="114"/>
      <c r="H196" s="114"/>
      <c r="I196" s="64"/>
      <c r="J196" s="114"/>
      <c r="K196" s="11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114"/>
      <c r="G197" s="114"/>
      <c r="H197" s="114"/>
      <c r="I197" s="114"/>
      <c r="J197" s="113"/>
      <c r="K197" s="11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114"/>
      <c r="G198" s="114"/>
      <c r="H198" s="114"/>
      <c r="I198" s="114"/>
      <c r="J198" s="113"/>
      <c r="K198" s="11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114"/>
      <c r="G199" s="114"/>
      <c r="H199" s="114"/>
      <c r="I199" s="114"/>
      <c r="J199" s="113"/>
      <c r="K199" s="11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114"/>
      <c r="G200" s="114"/>
      <c r="H200" s="114"/>
      <c r="I200" s="114"/>
      <c r="J200" s="113"/>
      <c r="K200" s="11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114"/>
      <c r="F201" s="71"/>
      <c r="G201" s="114"/>
      <c r="H201" s="114"/>
      <c r="I201" s="64"/>
      <c r="J201" s="65"/>
      <c r="K201" s="66"/>
      <c r="L201" s="101"/>
      <c r="M201" s="8"/>
      <c r="N201" s="87"/>
      <c r="O201" s="10"/>
      <c r="P201" s="10"/>
      <c r="Q201" s="11"/>
      <c r="R201" s="43"/>
      <c r="X201" s="50"/>
      <c r="Y201" s="50"/>
      <c r="Z201" s="50"/>
      <c r="AA201" s="50"/>
      <c r="AB201" s="50"/>
      <c r="AC201" s="118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71"/>
      <c r="G202" s="114"/>
      <c r="H202" s="114"/>
      <c r="I202" s="64"/>
      <c r="J202" s="65"/>
      <c r="K202" s="66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64"/>
      <c r="F203" s="64"/>
      <c r="G203" s="64"/>
      <c r="H203" s="71"/>
      <c r="I203" s="64"/>
      <c r="J203" s="64"/>
      <c r="K203" s="65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64"/>
      <c r="F204" s="64"/>
      <c r="G204" s="64"/>
      <c r="H204" s="64"/>
      <c r="I204" s="64"/>
      <c r="J204" s="64"/>
      <c r="K204" s="65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4"/>
      <c r="J205" s="64"/>
      <c r="K205" s="65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 t="s">
        <v>66</v>
      </c>
      <c r="C206" s="63"/>
      <c r="D206" s="64"/>
      <c r="E206" s="64"/>
      <c r="F206" s="64"/>
      <c r="G206" s="64"/>
      <c r="H206" s="64"/>
      <c r="I206" s="64"/>
      <c r="J206" s="64"/>
      <c r="K206" s="65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 t="s">
        <v>66</v>
      </c>
      <c r="C207" s="63"/>
      <c r="D207" s="64"/>
      <c r="E207" s="64"/>
      <c r="F207" s="64"/>
      <c r="G207" s="64"/>
      <c r="H207" s="64"/>
      <c r="I207" s="114"/>
      <c r="J207" s="64"/>
      <c r="K207" s="65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71"/>
      <c r="I208" s="114"/>
      <c r="J208" s="64"/>
      <c r="K208" s="65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64"/>
      <c r="H209" s="64"/>
      <c r="I209" s="114"/>
      <c r="J209" s="64"/>
      <c r="K209" s="65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64"/>
      <c r="H210" s="64"/>
      <c r="I210" s="114"/>
      <c r="J210" s="64"/>
      <c r="K210" s="65"/>
      <c r="L210" s="101"/>
      <c r="M210" s="8"/>
      <c r="N210" s="87"/>
      <c r="O210" s="10"/>
      <c r="P210" s="10"/>
      <c r="Q210" s="11"/>
      <c r="R210" s="43"/>
      <c r="X210" s="50"/>
      <c r="Y210" s="50"/>
      <c r="Z210" s="50"/>
      <c r="AA210" s="50"/>
      <c r="AB210" s="50"/>
      <c r="AC210" s="118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64"/>
      <c r="J213" s="114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 t="s">
        <v>66</v>
      </c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 t="s">
        <v>66</v>
      </c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114"/>
      <c r="I217" s="114"/>
      <c r="J217" s="113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71"/>
      <c r="G218" s="114"/>
      <c r="H218" s="114"/>
      <c r="I218" s="64"/>
      <c r="J218" s="65"/>
      <c r="K218" s="66"/>
      <c r="L218" s="101"/>
      <c r="M218" s="8"/>
      <c r="N218" s="87"/>
      <c r="O218" s="10"/>
      <c r="P218" s="10"/>
      <c r="Q218" s="11"/>
      <c r="R218" s="43"/>
      <c r="X218" s="50"/>
      <c r="Y218" s="50"/>
      <c r="Z218" s="50"/>
      <c r="AA218" s="50"/>
      <c r="AB218" s="50"/>
      <c r="AC218" s="118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71"/>
      <c r="G219" s="114"/>
      <c r="H219" s="114"/>
      <c r="I219" s="64"/>
      <c r="J219" s="65"/>
      <c r="K219" s="66"/>
      <c r="L219" s="101"/>
      <c r="M219" s="8"/>
      <c r="N219" s="87"/>
      <c r="O219" s="10"/>
      <c r="P219" s="10"/>
      <c r="Q219" s="11"/>
      <c r="R219" s="43"/>
      <c r="X219" s="50"/>
      <c r="Y219" s="50"/>
      <c r="Z219" s="50"/>
      <c r="AA219" s="50"/>
      <c r="AB219" s="50"/>
      <c r="AC219" s="118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64"/>
      <c r="H220" s="71"/>
      <c r="I220" s="64"/>
      <c r="J220" s="64"/>
      <c r="K220" s="65"/>
      <c r="L220" s="101"/>
      <c r="M220" s="8"/>
      <c r="N220" s="87"/>
      <c r="O220" s="10"/>
      <c r="P220" s="10"/>
      <c r="Q220" s="11"/>
      <c r="R220" s="43"/>
      <c r="X220" s="50"/>
      <c r="Y220" s="50"/>
      <c r="Z220" s="50"/>
      <c r="AA220" s="50"/>
      <c r="AB220" s="50"/>
      <c r="AC220" s="118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64"/>
      <c r="H221" s="64"/>
      <c r="I221" s="64"/>
      <c r="J221" s="64"/>
      <c r="K221" s="65"/>
      <c r="L221" s="101"/>
      <c r="M221" s="8"/>
      <c r="N221" s="87"/>
      <c r="O221" s="10"/>
      <c r="P221" s="10"/>
      <c r="Q221" s="11"/>
      <c r="R221" s="43"/>
      <c r="X221" s="50"/>
      <c r="Y221" s="50"/>
      <c r="Z221" s="50"/>
      <c r="AA221" s="50"/>
      <c r="AB221" s="50"/>
      <c r="AC221" s="118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64"/>
      <c r="I222" s="64"/>
      <c r="J222" s="64"/>
      <c r="K222" s="65"/>
      <c r="L222" s="101"/>
      <c r="M222" s="8"/>
      <c r="N222" s="87"/>
      <c r="O222" s="10"/>
      <c r="P222" s="10"/>
      <c r="Q222" s="11"/>
      <c r="R222" s="43"/>
      <c r="X222" s="50"/>
      <c r="Y222" s="50"/>
      <c r="Z222" s="50"/>
      <c r="AA222" s="50"/>
      <c r="AB222" s="50"/>
      <c r="AC222" s="118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</row>
    <row r="223" spans="1:40" ht="22.5" customHeight="1" x14ac:dyDescent="0.55000000000000004">
      <c r="A223" s="5"/>
      <c r="B223" s="52" t="s">
        <v>66</v>
      </c>
      <c r="C223" s="63"/>
      <c r="D223" s="64"/>
      <c r="E223" s="64"/>
      <c r="F223" s="64"/>
      <c r="G223" s="64"/>
      <c r="H223" s="114"/>
      <c r="I223" s="114"/>
      <c r="J223" s="64"/>
      <c r="K223" s="65"/>
      <c r="L223" s="101"/>
      <c r="M223" s="8"/>
      <c r="N223" s="87"/>
      <c r="O223" s="10"/>
      <c r="P223" s="10"/>
      <c r="Q223" s="11"/>
      <c r="R223" s="43"/>
      <c r="X223" s="50"/>
      <c r="Y223" s="50"/>
      <c r="Z223" s="50"/>
      <c r="AA223" s="50"/>
      <c r="AB223" s="50"/>
      <c r="AC223" s="118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</row>
    <row r="224" spans="1:40" ht="22.5" customHeight="1" x14ac:dyDescent="0.55000000000000004">
      <c r="A224" s="5"/>
      <c r="B224" s="52" t="s">
        <v>66</v>
      </c>
      <c r="C224" s="63"/>
      <c r="D224" s="64"/>
      <c r="E224" s="64"/>
      <c r="F224" s="64"/>
      <c r="G224" s="64"/>
      <c r="H224" s="114"/>
      <c r="I224" s="114"/>
      <c r="J224" s="64"/>
      <c r="K224" s="65"/>
      <c r="L224" s="101"/>
      <c r="M224" s="8"/>
      <c r="N224" s="87"/>
      <c r="O224" s="10"/>
      <c r="P224" s="10"/>
      <c r="Q224" s="11"/>
      <c r="R224" s="43"/>
      <c r="X224" s="50"/>
      <c r="Y224" s="50"/>
      <c r="Z224" s="50"/>
      <c r="AA224" s="50"/>
      <c r="AB224" s="50"/>
      <c r="AC224" s="118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</row>
    <row r="225" spans="1:40" ht="22.5" customHeight="1" x14ac:dyDescent="0.55000000000000004">
      <c r="A225" s="5"/>
      <c r="B225" s="52" t="s">
        <v>66</v>
      </c>
      <c r="C225" s="63"/>
      <c r="D225" s="64"/>
      <c r="E225" s="64"/>
      <c r="F225" s="64"/>
      <c r="G225" s="64"/>
      <c r="H225" s="71"/>
      <c r="I225" s="114"/>
      <c r="J225" s="64"/>
      <c r="K225" s="65"/>
      <c r="L225" s="101"/>
      <c r="M225" s="8"/>
      <c r="N225" s="87"/>
      <c r="O225" s="10"/>
      <c r="P225" s="10"/>
      <c r="Q225" s="11"/>
      <c r="R225" s="43"/>
      <c r="X225" s="50"/>
      <c r="Y225" s="50"/>
      <c r="Z225" s="50"/>
      <c r="AA225" s="50"/>
      <c r="AB225" s="50"/>
      <c r="AC225" s="118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</row>
    <row r="226" spans="1:40" ht="22.5" customHeight="1" x14ac:dyDescent="0.55000000000000004">
      <c r="A226" s="5"/>
      <c r="B226" s="52" t="s">
        <v>66</v>
      </c>
      <c r="C226" s="63"/>
      <c r="D226" s="64"/>
      <c r="E226" s="64"/>
      <c r="F226" s="64"/>
      <c r="G226" s="64"/>
      <c r="H226" s="64"/>
      <c r="I226" s="114"/>
      <c r="J226" s="64"/>
      <c r="K226" s="65"/>
      <c r="L226" s="101"/>
      <c r="M226" s="8"/>
      <c r="N226" s="87"/>
      <c r="O226" s="10"/>
      <c r="P226" s="10"/>
      <c r="Q226" s="11"/>
      <c r="R226" s="43"/>
      <c r="X226" s="50"/>
      <c r="Y226" s="50"/>
      <c r="Z226" s="50"/>
      <c r="AA226" s="50"/>
      <c r="AB226" s="50"/>
      <c r="AC226" s="118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</row>
    <row r="227" spans="1:40" ht="22.5" customHeight="1" x14ac:dyDescent="0.55000000000000004">
      <c r="A227" s="5"/>
      <c r="B227" s="52" t="s">
        <v>66</v>
      </c>
      <c r="C227" s="63"/>
      <c r="D227" s="64"/>
      <c r="E227" s="64"/>
      <c r="F227" s="64"/>
      <c r="G227" s="64"/>
      <c r="H227" s="64"/>
      <c r="I227" s="114"/>
      <c r="J227" s="64"/>
      <c r="K227" s="65"/>
      <c r="L227" s="101"/>
      <c r="M227" s="8"/>
      <c r="N227" s="87"/>
      <c r="O227" s="10"/>
      <c r="P227" s="10"/>
      <c r="Q227" s="11"/>
      <c r="R227" s="43"/>
      <c r="X227" s="50"/>
      <c r="Y227" s="50"/>
      <c r="Z227" s="50"/>
      <c r="AA227" s="50"/>
      <c r="AB227" s="50"/>
      <c r="AC227" s="118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114"/>
      <c r="I228" s="64"/>
      <c r="J228" s="114"/>
      <c r="K228" s="114"/>
      <c r="L228" s="101"/>
      <c r="M228" s="8"/>
      <c r="N228" s="87"/>
      <c r="O228" s="10"/>
      <c r="P228" s="10"/>
      <c r="Q228" s="11"/>
      <c r="R228" s="43"/>
      <c r="X228" s="50"/>
      <c r="Y228" s="50"/>
      <c r="Z228" s="50"/>
      <c r="AA228" s="50"/>
      <c r="AB228" s="50"/>
      <c r="AC228" s="118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</row>
    <row r="229" spans="1:40" ht="22.5" customHeight="1" x14ac:dyDescent="0.55000000000000004">
      <c r="A229" s="5"/>
      <c r="B229" s="52" t="s">
        <v>66</v>
      </c>
      <c r="C229" s="63"/>
      <c r="D229" s="64"/>
      <c r="E229" s="114"/>
      <c r="F229" s="114"/>
      <c r="G229" s="114"/>
      <c r="H229" s="114"/>
      <c r="I229" s="64"/>
      <c r="J229" s="114"/>
      <c r="K229" s="114"/>
      <c r="L229" s="101"/>
      <c r="M229" s="8"/>
      <c r="N229" s="87"/>
      <c r="O229" s="10"/>
      <c r="P229" s="10"/>
      <c r="Q229" s="11"/>
      <c r="R229" s="43"/>
      <c r="X229" s="50"/>
      <c r="Y229" s="50"/>
      <c r="Z229" s="50"/>
      <c r="AA229" s="50"/>
      <c r="AB229" s="50"/>
      <c r="AC229" s="118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114"/>
      <c r="I230" s="64"/>
      <c r="J230" s="114"/>
      <c r="K230" s="114"/>
      <c r="L230" s="101"/>
      <c r="M230" s="8"/>
      <c r="N230" s="87"/>
      <c r="O230" s="10"/>
      <c r="P230" s="10"/>
      <c r="Q230" s="11"/>
      <c r="R230" s="43"/>
      <c r="X230" s="50"/>
      <c r="Y230" s="50"/>
      <c r="Z230" s="50"/>
      <c r="AA230" s="50"/>
      <c r="AB230" s="50"/>
      <c r="AC230" s="118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114"/>
      <c r="I231" s="114"/>
      <c r="J231" s="113"/>
      <c r="K231" s="114"/>
      <c r="L231" s="101"/>
      <c r="M231" s="8"/>
      <c r="N231" s="87"/>
      <c r="O231" s="10"/>
      <c r="P231" s="10"/>
      <c r="Q231" s="11"/>
      <c r="R231" s="43"/>
      <c r="X231" s="50"/>
      <c r="Y231" s="50"/>
      <c r="Z231" s="50"/>
      <c r="AA231" s="50"/>
      <c r="AB231" s="50"/>
      <c r="AC231" s="118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114"/>
      <c r="I232" s="114"/>
      <c r="J232" s="113"/>
      <c r="K232" s="114"/>
      <c r="L232" s="101"/>
      <c r="M232" s="8"/>
      <c r="N232" s="87"/>
      <c r="O232" s="10"/>
      <c r="P232" s="10"/>
      <c r="Q232" s="11"/>
      <c r="R232" s="43"/>
      <c r="X232" s="50"/>
      <c r="Y232" s="50"/>
      <c r="Z232" s="50"/>
      <c r="AA232" s="50"/>
      <c r="AB232" s="50"/>
      <c r="AC232" s="118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114"/>
      <c r="I233" s="114"/>
      <c r="J233" s="113"/>
      <c r="K233" s="114"/>
      <c r="L233" s="101"/>
      <c r="M233" s="8"/>
      <c r="N233" s="87"/>
      <c r="O233" s="10"/>
      <c r="P233" s="10"/>
      <c r="Q233" s="11"/>
      <c r="R233" s="43"/>
      <c r="X233" s="50"/>
      <c r="Y233" s="50"/>
      <c r="Z233" s="50"/>
      <c r="AA233" s="50"/>
      <c r="AB233" s="50"/>
      <c r="AC233" s="118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114"/>
      <c r="I234" s="114"/>
      <c r="J234" s="113"/>
      <c r="K234" s="114"/>
      <c r="L234" s="101"/>
      <c r="M234" s="8"/>
      <c r="N234" s="87"/>
      <c r="O234" s="10"/>
      <c r="P234" s="10"/>
      <c r="Q234" s="11"/>
      <c r="R234" s="43"/>
      <c r="X234" s="50"/>
      <c r="Y234" s="50"/>
      <c r="Z234" s="50"/>
      <c r="AA234" s="50"/>
      <c r="AB234" s="50"/>
      <c r="AC234" s="118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114"/>
      <c r="H235" s="114"/>
      <c r="I235" s="114"/>
      <c r="J235" s="114"/>
      <c r="K235" s="65"/>
      <c r="L235" s="101"/>
      <c r="M235" s="8"/>
      <c r="N235" s="87"/>
      <c r="O235" s="10"/>
      <c r="P235" s="10"/>
      <c r="Q235" s="11"/>
      <c r="R235" s="43"/>
      <c r="X235" s="50"/>
      <c r="Y235" s="50"/>
      <c r="Z235" s="50"/>
      <c r="AA235" s="50"/>
      <c r="AB235" s="50"/>
      <c r="AC235" s="118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114"/>
      <c r="H236" s="114"/>
      <c r="I236" s="114"/>
      <c r="J236" s="114"/>
      <c r="K236" s="65"/>
      <c r="L236" s="101"/>
      <c r="M236" s="8"/>
      <c r="N236" s="87"/>
      <c r="O236" s="10"/>
      <c r="P236" s="10"/>
      <c r="Q236" s="11"/>
      <c r="R236" s="43"/>
      <c r="X236" s="50"/>
      <c r="Y236" s="50"/>
      <c r="Z236" s="50"/>
      <c r="AA236" s="50"/>
      <c r="AB236" s="50"/>
      <c r="AC236" s="118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</row>
    <row r="237" spans="1:40" ht="22.5" customHeight="1" x14ac:dyDescent="0.55000000000000004">
      <c r="A237" s="5"/>
      <c r="B237" s="52" t="s">
        <v>66</v>
      </c>
      <c r="C237" s="63"/>
      <c r="D237" s="64"/>
      <c r="E237" s="64"/>
      <c r="F237" s="64"/>
      <c r="G237" s="64"/>
      <c r="H237" s="64"/>
      <c r="I237" s="114"/>
      <c r="J237" s="114"/>
      <c r="K237" s="114"/>
      <c r="L237" s="101"/>
      <c r="M237" s="8"/>
      <c r="N237" s="87"/>
      <c r="O237" s="10"/>
      <c r="P237" s="10"/>
      <c r="Q237" s="11"/>
      <c r="R237" s="43"/>
      <c r="X237" s="50"/>
      <c r="Y237" s="50"/>
      <c r="Z237" s="50"/>
      <c r="AA237" s="50"/>
      <c r="AB237" s="50"/>
      <c r="AC237" s="118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</row>
    <row r="238" spans="1:40" ht="22.5" customHeight="1" x14ac:dyDescent="0.55000000000000004">
      <c r="A238" s="5"/>
      <c r="B238" s="52" t="s">
        <v>66</v>
      </c>
      <c r="C238" s="63"/>
      <c r="D238" s="64"/>
      <c r="E238" s="64"/>
      <c r="F238" s="64"/>
      <c r="G238" s="64"/>
      <c r="H238" s="64"/>
      <c r="I238" s="64"/>
      <c r="J238" s="114"/>
      <c r="K238" s="114"/>
      <c r="L238" s="101"/>
      <c r="M238" s="8"/>
      <c r="N238" s="87"/>
      <c r="O238" s="10"/>
      <c r="P238" s="10"/>
      <c r="Q238" s="11"/>
      <c r="R238" s="43"/>
      <c r="X238" s="50"/>
      <c r="Y238" s="50"/>
      <c r="Z238" s="50"/>
      <c r="AA238" s="50"/>
      <c r="AB238" s="50"/>
      <c r="AC238" s="118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</row>
    <row r="239" spans="1:40" ht="22.5" customHeight="1" x14ac:dyDescent="0.55000000000000004">
      <c r="A239" s="5"/>
      <c r="B239" s="52" t="s">
        <v>66</v>
      </c>
      <c r="C239" s="63"/>
      <c r="D239" s="64"/>
      <c r="E239" s="64"/>
      <c r="F239" s="64"/>
      <c r="G239" s="64"/>
      <c r="H239" s="64"/>
      <c r="I239" s="64"/>
      <c r="J239" s="64"/>
      <c r="K239" s="114"/>
      <c r="L239" s="101"/>
      <c r="M239" s="8"/>
      <c r="N239" s="87"/>
      <c r="O239" s="10"/>
      <c r="P239" s="10"/>
      <c r="Q239" s="11"/>
      <c r="R239" s="43"/>
      <c r="X239" s="50"/>
      <c r="Y239" s="50"/>
      <c r="Z239" s="50"/>
      <c r="AA239" s="50"/>
      <c r="AB239" s="5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</row>
    <row r="240" spans="1:40" ht="22.5" customHeight="1" x14ac:dyDescent="0.55000000000000004">
      <c r="A240" s="5"/>
      <c r="B240" s="52" t="s">
        <v>66</v>
      </c>
      <c r="C240" s="63"/>
      <c r="D240" s="64"/>
      <c r="E240" s="64"/>
      <c r="F240" s="64"/>
      <c r="G240" s="64"/>
      <c r="H240" s="64"/>
      <c r="I240" s="64"/>
      <c r="J240" s="64"/>
      <c r="K240" s="64"/>
      <c r="L240" s="101"/>
      <c r="M240" s="8"/>
      <c r="N240" s="87"/>
      <c r="O240" s="10"/>
      <c r="P240" s="10"/>
      <c r="Q240" s="11"/>
      <c r="R240" s="43"/>
      <c r="X240" s="50"/>
      <c r="Y240" s="50"/>
      <c r="Z240" s="50"/>
      <c r="AA240" s="50"/>
      <c r="AB240" s="50"/>
      <c r="AC240" s="118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</row>
    <row r="241" spans="1:40" ht="22.5" customHeight="1" x14ac:dyDescent="0.55000000000000004">
      <c r="A241" s="5"/>
      <c r="B241" s="52" t="s">
        <v>66</v>
      </c>
      <c r="C241" s="63"/>
      <c r="D241" s="64"/>
      <c r="E241" s="64"/>
      <c r="F241" s="64"/>
      <c r="G241" s="64"/>
      <c r="H241" s="64"/>
      <c r="I241" s="64"/>
      <c r="J241" s="64"/>
      <c r="K241" s="64"/>
      <c r="L241" s="101"/>
      <c r="M241" s="8"/>
      <c r="N241" s="87"/>
      <c r="O241" s="10"/>
      <c r="P241" s="10"/>
      <c r="Q241" s="11"/>
      <c r="R241" s="43"/>
      <c r="X241" s="50"/>
      <c r="Y241" s="50"/>
      <c r="Z241" s="50"/>
      <c r="AA241" s="50"/>
      <c r="AB241" s="50"/>
      <c r="AC241" s="118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4"/>
      <c r="I242" s="64"/>
      <c r="J242" s="64"/>
      <c r="K242" s="64"/>
      <c r="L242" s="101"/>
      <c r="M242" s="8"/>
      <c r="N242" s="87"/>
      <c r="O242" s="10"/>
      <c r="P242" s="10"/>
      <c r="Q242" s="11"/>
      <c r="R242" s="43"/>
      <c r="X242" s="50"/>
      <c r="Y242" s="50"/>
      <c r="Z242" s="50"/>
      <c r="AA242" s="50"/>
      <c r="AB242" s="50"/>
      <c r="AC242" s="118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4"/>
      <c r="J243" s="64"/>
      <c r="K243" s="64"/>
      <c r="L243" s="101"/>
      <c r="M243" s="8"/>
      <c r="N243" s="87"/>
      <c r="O243" s="10"/>
      <c r="P243" s="10"/>
      <c r="Q243" s="11"/>
      <c r="R243" s="43"/>
      <c r="X243" s="50"/>
      <c r="Y243" s="50"/>
      <c r="Z243" s="50"/>
      <c r="AA243" s="50"/>
      <c r="AB243" s="50"/>
      <c r="AC243" s="118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4"/>
      <c r="I244" s="64"/>
      <c r="J244" s="64"/>
      <c r="K244" s="64"/>
      <c r="L244" s="101"/>
      <c r="M244" s="8"/>
      <c r="N244" s="87"/>
      <c r="O244" s="10"/>
      <c r="P244" s="10"/>
      <c r="Q244" s="11"/>
      <c r="R244" s="43"/>
      <c r="X244" s="50"/>
      <c r="Y244" s="50"/>
      <c r="Z244" s="50"/>
      <c r="AA244" s="50"/>
      <c r="AB244" s="50"/>
      <c r="AC244" s="118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4"/>
      <c r="I245" s="114"/>
      <c r="J245" s="64"/>
      <c r="K245" s="64"/>
      <c r="L245" s="101"/>
      <c r="M245" s="8"/>
      <c r="N245" s="87"/>
      <c r="O245" s="10"/>
      <c r="P245" s="10"/>
      <c r="Q245" s="11"/>
      <c r="R245" s="43"/>
      <c r="X245" s="50"/>
      <c r="Y245" s="50"/>
      <c r="Z245" s="50"/>
      <c r="AA245" s="50"/>
      <c r="AB245" s="50"/>
      <c r="AC245" s="118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4"/>
      <c r="I246" s="114"/>
      <c r="J246" s="64"/>
      <c r="K246" s="64"/>
      <c r="L246" s="101"/>
      <c r="M246" s="8"/>
      <c r="N246" s="87"/>
      <c r="O246" s="10"/>
      <c r="P246" s="10"/>
      <c r="Q246" s="11"/>
      <c r="R246" s="43"/>
      <c r="X246" s="50"/>
      <c r="Y246" s="50"/>
      <c r="Z246" s="50"/>
      <c r="AA246" s="50"/>
      <c r="AB246" s="50"/>
      <c r="AC246" s="118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4"/>
      <c r="I247" s="64"/>
      <c r="J247" s="64"/>
      <c r="K247" s="64"/>
      <c r="L247" s="101"/>
      <c r="M247" s="8"/>
      <c r="N247" s="87"/>
      <c r="O247" s="10"/>
      <c r="P247" s="10"/>
      <c r="Q247" s="11"/>
      <c r="R247" s="43"/>
      <c r="X247" s="50"/>
      <c r="Y247" s="50"/>
      <c r="Z247" s="50"/>
      <c r="AA247" s="50"/>
      <c r="AB247" s="50"/>
      <c r="AC247" s="118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4"/>
      <c r="I248" s="64"/>
      <c r="J248" s="64"/>
      <c r="K248" s="64"/>
      <c r="L248" s="101"/>
      <c r="M248" s="8"/>
      <c r="N248" s="87"/>
      <c r="O248" s="10"/>
      <c r="P248" s="10"/>
      <c r="Q248" s="11"/>
      <c r="R248" s="43"/>
      <c r="X248" s="50"/>
      <c r="Y248" s="50"/>
      <c r="Z248" s="50"/>
      <c r="AA248" s="50"/>
      <c r="AB248" s="50"/>
      <c r="AC248" s="118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4"/>
      <c r="J249" s="64"/>
      <c r="K249" s="64"/>
      <c r="L249" s="101"/>
      <c r="M249" s="8"/>
      <c r="N249" s="87"/>
      <c r="O249" s="10"/>
      <c r="P249" s="10"/>
      <c r="Q249" s="11"/>
      <c r="R249" s="43"/>
      <c r="X249" s="50"/>
      <c r="Y249" s="50"/>
      <c r="Z249" s="50"/>
      <c r="AA249" s="50"/>
      <c r="AB249" s="50"/>
      <c r="AC249" s="118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4"/>
      <c r="I250" s="64"/>
      <c r="J250" s="64"/>
      <c r="K250" s="64"/>
      <c r="L250" s="101"/>
      <c r="M250" s="8"/>
      <c r="N250" s="87"/>
      <c r="O250" s="10"/>
      <c r="P250" s="10"/>
      <c r="Q250" s="11"/>
      <c r="R250" s="43"/>
      <c r="X250" s="50"/>
      <c r="Y250" s="50"/>
      <c r="Z250" s="50"/>
      <c r="AA250" s="50"/>
      <c r="AB250" s="50"/>
      <c r="AC250" s="118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4"/>
      <c r="I251" s="64"/>
      <c r="J251" s="64"/>
      <c r="K251" s="64"/>
      <c r="L251" s="101"/>
      <c r="M251" s="8"/>
      <c r="N251" s="87"/>
      <c r="O251" s="10"/>
      <c r="P251" s="10"/>
      <c r="Q251" s="11"/>
      <c r="R251" s="43"/>
      <c r="X251" s="50"/>
      <c r="Y251" s="50"/>
      <c r="Z251" s="50"/>
      <c r="AA251" s="50"/>
      <c r="AB251" s="50"/>
      <c r="AC251" s="118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4"/>
      <c r="I252" s="114"/>
      <c r="J252" s="64"/>
      <c r="K252" s="64"/>
      <c r="L252" s="101"/>
      <c r="M252" s="8"/>
      <c r="N252" s="87"/>
      <c r="O252" s="10"/>
      <c r="P252" s="10"/>
      <c r="Q252" s="11"/>
      <c r="R252" s="43"/>
      <c r="X252" s="50"/>
      <c r="Y252" s="50"/>
      <c r="Z252" s="50"/>
      <c r="AA252" s="50"/>
      <c r="AB252" s="50"/>
      <c r="AC252" s="118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4"/>
      <c r="I253" s="114"/>
      <c r="J253" s="64"/>
      <c r="K253" s="64"/>
      <c r="L253" s="101"/>
      <c r="M253" s="8"/>
      <c r="N253" s="87"/>
      <c r="O253" s="10"/>
      <c r="P253" s="10"/>
      <c r="Q253" s="11"/>
      <c r="R253" s="43"/>
      <c r="X253" s="50"/>
      <c r="Y253" s="50"/>
      <c r="Z253" s="50"/>
      <c r="AA253" s="50"/>
      <c r="AB253" s="50"/>
      <c r="AC253" s="118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4"/>
      <c r="I254" s="64"/>
      <c r="J254" s="64"/>
      <c r="K254" s="64"/>
      <c r="L254" s="101"/>
      <c r="M254" s="8"/>
      <c r="N254" s="87"/>
      <c r="O254" s="10"/>
      <c r="P254" s="10"/>
      <c r="Q254" s="11"/>
      <c r="R254" s="43"/>
      <c r="X254" s="50"/>
      <c r="Y254" s="50"/>
      <c r="Z254" s="50"/>
      <c r="AA254" s="50"/>
      <c r="AB254" s="50"/>
      <c r="AC254" s="118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4"/>
      <c r="I255" s="64"/>
      <c r="J255" s="64"/>
      <c r="K255" s="64"/>
      <c r="L255" s="101"/>
      <c r="M255" s="8"/>
      <c r="N255" s="87"/>
      <c r="O255" s="10"/>
      <c r="P255" s="10"/>
      <c r="Q255" s="11"/>
      <c r="R255" s="43"/>
      <c r="X255" s="50"/>
      <c r="Y255" s="50"/>
      <c r="Z255" s="50"/>
      <c r="AA255" s="50"/>
      <c r="AB255" s="50"/>
      <c r="AC255" s="118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4"/>
      <c r="I256" s="64"/>
      <c r="J256" s="64"/>
      <c r="K256" s="114"/>
      <c r="L256" s="101"/>
      <c r="M256" s="8"/>
      <c r="N256" s="87"/>
      <c r="O256" s="10"/>
      <c r="P256" s="10"/>
      <c r="Q256" s="11"/>
      <c r="R256" s="43"/>
      <c r="X256" s="50"/>
      <c r="Y256" s="50"/>
      <c r="Z256" s="50"/>
      <c r="AA256" s="50"/>
      <c r="AB256" s="50"/>
      <c r="AC256" s="118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4"/>
      <c r="J257" s="64"/>
      <c r="K257" s="64"/>
      <c r="L257" s="101"/>
      <c r="M257" s="8"/>
      <c r="N257" s="87"/>
      <c r="O257" s="10"/>
      <c r="P257" s="10"/>
      <c r="Q257" s="11"/>
      <c r="R257" s="43"/>
      <c r="X257" s="50"/>
      <c r="Y257" s="50"/>
      <c r="Z257" s="50"/>
      <c r="AA257" s="50"/>
      <c r="AB257" s="50"/>
      <c r="AC257" s="118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4"/>
      <c r="I258" s="64"/>
      <c r="J258" s="64"/>
      <c r="K258" s="114"/>
      <c r="L258" s="101"/>
      <c r="M258" s="8"/>
      <c r="N258" s="87"/>
      <c r="O258" s="10"/>
      <c r="P258" s="10"/>
      <c r="Q258" s="11"/>
      <c r="R258" s="43"/>
      <c r="X258" s="50"/>
      <c r="Y258" s="50"/>
      <c r="Z258" s="50"/>
      <c r="AA258" s="50"/>
      <c r="AB258" s="50"/>
      <c r="AC258" s="118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4"/>
      <c r="I259" s="64"/>
      <c r="J259" s="64"/>
      <c r="K259" s="114"/>
      <c r="L259" s="101"/>
      <c r="M259" s="8"/>
      <c r="N259" s="87"/>
      <c r="O259" s="10"/>
      <c r="P259" s="10"/>
      <c r="Q259" s="11"/>
      <c r="R259" s="43"/>
      <c r="X259" s="50"/>
      <c r="Y259" s="50"/>
      <c r="Z259" s="50"/>
      <c r="AA259" s="50"/>
      <c r="AB259" s="50"/>
      <c r="AC259" s="118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4"/>
      <c r="J260" s="64"/>
      <c r="K260" s="114"/>
      <c r="L260" s="101"/>
      <c r="M260" s="8"/>
      <c r="N260" s="87"/>
      <c r="O260" s="10"/>
      <c r="P260" s="10"/>
      <c r="Q260" s="11"/>
      <c r="R260" s="43"/>
      <c r="X260" s="50"/>
      <c r="Y260" s="50"/>
      <c r="Z260" s="50"/>
      <c r="AA260" s="50"/>
      <c r="AB260" s="50"/>
      <c r="AC260" s="118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4"/>
      <c r="I261" s="64"/>
      <c r="J261" s="64"/>
      <c r="K261" s="64"/>
      <c r="L261" s="101"/>
      <c r="M261" s="8"/>
      <c r="N261" s="87"/>
      <c r="O261" s="10"/>
      <c r="P261" s="10"/>
      <c r="Q261" s="11"/>
      <c r="R261" s="43"/>
      <c r="X261" s="50"/>
      <c r="Y261" s="50"/>
      <c r="Z261" s="50"/>
      <c r="AA261" s="50"/>
      <c r="AB261" s="50"/>
      <c r="AC261" s="118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4"/>
      <c r="I262" s="64"/>
      <c r="J262" s="64"/>
      <c r="K262" s="114"/>
      <c r="L262" s="101"/>
      <c r="M262" s="8"/>
      <c r="N262" s="87"/>
      <c r="O262" s="10"/>
      <c r="P262" s="10"/>
      <c r="Q262" s="11"/>
      <c r="R262" s="43"/>
      <c r="X262" s="50"/>
      <c r="Y262" s="50"/>
      <c r="Z262" s="50"/>
      <c r="AA262" s="50"/>
      <c r="AB262" s="50"/>
      <c r="AC262" s="118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4"/>
      <c r="J263" s="71"/>
      <c r="K263" s="64"/>
      <c r="L263" s="101"/>
      <c r="M263" s="8"/>
      <c r="N263" s="87"/>
      <c r="O263" s="10"/>
      <c r="P263" s="10"/>
      <c r="Q263" s="11"/>
      <c r="R263" s="43"/>
      <c r="X263" s="50"/>
      <c r="Y263" s="50"/>
      <c r="Z263" s="50"/>
      <c r="AA263" s="50"/>
      <c r="AB263" s="50"/>
      <c r="AC263" s="118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4"/>
      <c r="I264" s="64"/>
      <c r="J264" s="71"/>
      <c r="K264" s="64"/>
      <c r="L264" s="101"/>
      <c r="M264" s="8"/>
      <c r="N264" s="87"/>
      <c r="O264" s="10"/>
      <c r="P264" s="10"/>
      <c r="Q264" s="11"/>
      <c r="R264" s="43"/>
      <c r="X264" s="50"/>
      <c r="Y264" s="50"/>
      <c r="Z264" s="50"/>
      <c r="AA264" s="50"/>
      <c r="AB264" s="50"/>
      <c r="AC264" s="118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4"/>
      <c r="I265" s="64"/>
      <c r="J265" s="64"/>
      <c r="K265" s="64"/>
      <c r="L265" s="101"/>
      <c r="M265" s="8"/>
      <c r="N265" s="87"/>
      <c r="O265" s="10"/>
      <c r="P265" s="10"/>
      <c r="Q265" s="11"/>
      <c r="R265" s="43"/>
      <c r="X265" s="50"/>
      <c r="Y265" s="50"/>
      <c r="Z265" s="50"/>
      <c r="AA265" s="50"/>
      <c r="AB265" s="50"/>
      <c r="AC265" s="118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4"/>
      <c r="I266" s="64"/>
      <c r="J266" s="64"/>
      <c r="K266" s="64"/>
      <c r="L266" s="101"/>
      <c r="M266" s="8"/>
      <c r="N266" s="87"/>
      <c r="O266" s="10"/>
      <c r="P266" s="10"/>
      <c r="Q266" s="11"/>
      <c r="R266" s="43"/>
      <c r="X266" s="50"/>
      <c r="Y266" s="50"/>
      <c r="Z266" s="50"/>
      <c r="AA266" s="50"/>
      <c r="AB266" s="50"/>
      <c r="AC266" s="118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4"/>
      <c r="I267" s="64"/>
      <c r="J267" s="64"/>
      <c r="K267" s="64"/>
      <c r="L267" s="101"/>
      <c r="M267" s="8"/>
      <c r="N267" s="87"/>
      <c r="O267" s="10"/>
      <c r="P267" s="10"/>
      <c r="Q267" s="11"/>
      <c r="R267" s="43"/>
      <c r="X267" s="50"/>
      <c r="Y267" s="50"/>
      <c r="Z267" s="50"/>
      <c r="AA267" s="50"/>
      <c r="AB267" s="50"/>
      <c r="AC267" s="118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4"/>
      <c r="I268" s="64"/>
      <c r="J268" s="114"/>
      <c r="K268" s="114"/>
      <c r="L268" s="101"/>
      <c r="M268" s="8"/>
      <c r="N268" s="87"/>
      <c r="O268" s="10"/>
      <c r="P268" s="10"/>
      <c r="Q268" s="11"/>
      <c r="R268" s="43"/>
      <c r="X268" s="50"/>
      <c r="Y268" s="50"/>
      <c r="Z268" s="50"/>
      <c r="AA268" s="50"/>
      <c r="AB268" s="50"/>
      <c r="AC268" s="118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4"/>
      <c r="I269" s="114"/>
      <c r="J269" s="114"/>
      <c r="K269" s="114"/>
      <c r="L269" s="101"/>
      <c r="M269" s="8"/>
      <c r="N269" s="87"/>
      <c r="O269" s="10"/>
      <c r="P269" s="10"/>
      <c r="Q269" s="11"/>
      <c r="R269" s="43"/>
      <c r="X269" s="50"/>
      <c r="Y269" s="50"/>
      <c r="Z269" s="50"/>
      <c r="AA269" s="50"/>
      <c r="AB269" s="50"/>
      <c r="AC269" s="118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4"/>
      <c r="I270" s="114"/>
      <c r="J270" s="114"/>
      <c r="K270" s="114"/>
      <c r="L270" s="101"/>
      <c r="M270" s="8"/>
      <c r="N270" s="87"/>
      <c r="O270" s="10"/>
      <c r="P270" s="10"/>
      <c r="Q270" s="11"/>
      <c r="R270" s="43"/>
      <c r="X270" s="50"/>
      <c r="Y270" s="50"/>
      <c r="Z270" s="50"/>
      <c r="AA270" s="50"/>
      <c r="AB270" s="50"/>
      <c r="AC270" s="118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</row>
    <row r="271" spans="1:40" ht="22.5" customHeight="1" x14ac:dyDescent="0.55000000000000004">
      <c r="A271" s="5"/>
      <c r="B271" s="52" t="s">
        <v>66</v>
      </c>
      <c r="C271" s="63"/>
      <c r="D271" s="64"/>
      <c r="E271" s="114"/>
      <c r="F271" s="114"/>
      <c r="G271" s="114"/>
      <c r="H271" s="114"/>
      <c r="I271" s="64"/>
      <c r="J271" s="114"/>
      <c r="K271" s="114"/>
      <c r="L271" s="101"/>
      <c r="M271" s="8"/>
      <c r="N271" s="87"/>
      <c r="O271" s="10"/>
      <c r="P271" s="10"/>
      <c r="Q271" s="11"/>
      <c r="R271" s="43"/>
      <c r="X271" s="50"/>
      <c r="Y271" s="50"/>
      <c r="Z271" s="50"/>
      <c r="AA271" s="50"/>
      <c r="AB271" s="50"/>
      <c r="AC271" s="118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</row>
    <row r="272" spans="1:40" ht="22.5" customHeight="1" x14ac:dyDescent="0.55000000000000004">
      <c r="A272" s="5"/>
      <c r="B272" s="52" t="s">
        <v>66</v>
      </c>
      <c r="C272" s="63"/>
      <c r="D272" s="64"/>
      <c r="E272" s="114"/>
      <c r="F272" s="114"/>
      <c r="G272" s="114"/>
      <c r="H272" s="114"/>
      <c r="I272" s="64"/>
      <c r="J272" s="114"/>
      <c r="K272" s="114"/>
      <c r="L272" s="101"/>
      <c r="M272" s="8"/>
      <c r="N272" s="87"/>
      <c r="O272" s="10"/>
      <c r="P272" s="10"/>
      <c r="Q272" s="11"/>
      <c r="R272" s="43"/>
      <c r="X272" s="50"/>
      <c r="Y272" s="50"/>
      <c r="Z272" s="50"/>
      <c r="AA272" s="50"/>
      <c r="AB272" s="50"/>
      <c r="AC272" s="118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</row>
    <row r="273" spans="1:40" ht="22.5" customHeight="1" x14ac:dyDescent="0.55000000000000004">
      <c r="A273" s="5"/>
      <c r="B273" s="52" t="s">
        <v>66</v>
      </c>
      <c r="C273" s="63"/>
      <c r="D273" s="64"/>
      <c r="E273" s="114"/>
      <c r="F273" s="114"/>
      <c r="G273" s="114"/>
      <c r="H273" s="114"/>
      <c r="I273" s="64"/>
      <c r="J273" s="114"/>
      <c r="K273" s="114"/>
      <c r="L273" s="101"/>
      <c r="M273" s="8"/>
      <c r="N273" s="87"/>
      <c r="O273" s="10"/>
      <c r="P273" s="10"/>
      <c r="Q273" s="11"/>
      <c r="R273" s="43"/>
      <c r="X273" s="50"/>
      <c r="Y273" s="50"/>
      <c r="Z273" s="50"/>
      <c r="AA273" s="50"/>
      <c r="AB273" s="50"/>
      <c r="AC273" s="118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</row>
    <row r="274" spans="1:40" ht="22.5" customHeight="1" x14ac:dyDescent="0.55000000000000004">
      <c r="A274" s="5"/>
      <c r="B274" s="52" t="s">
        <v>66</v>
      </c>
      <c r="C274" s="63"/>
      <c r="D274" s="64"/>
      <c r="E274" s="114"/>
      <c r="F274" s="114"/>
      <c r="G274" s="114"/>
      <c r="H274" s="114"/>
      <c r="I274" s="64"/>
      <c r="J274" s="114"/>
      <c r="K274" s="114"/>
      <c r="L274" s="101"/>
      <c r="M274" s="8"/>
      <c r="N274" s="87"/>
      <c r="O274" s="10"/>
      <c r="P274" s="10"/>
      <c r="Q274" s="11"/>
      <c r="R274" s="43"/>
      <c r="X274" s="50"/>
      <c r="Y274" s="50"/>
      <c r="Z274" s="50"/>
      <c r="AA274" s="50"/>
      <c r="AB274" s="50"/>
      <c r="AC274" s="118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</row>
    <row r="275" spans="1:40" ht="22.5" customHeight="1" x14ac:dyDescent="0.55000000000000004">
      <c r="A275" s="5"/>
      <c r="B275" s="52"/>
      <c r="C275" s="63"/>
      <c r="D275" s="64"/>
      <c r="E275" s="114"/>
      <c r="F275" s="114"/>
      <c r="G275" s="114"/>
      <c r="H275" s="114"/>
      <c r="I275" s="114"/>
      <c r="J275" s="113"/>
      <c r="K275" s="114"/>
      <c r="L275" s="101"/>
      <c r="M275" s="8"/>
      <c r="N275" s="87"/>
      <c r="O275" s="10"/>
      <c r="P275" s="10"/>
      <c r="Q275" s="11"/>
      <c r="R275" s="43"/>
      <c r="X275" s="50"/>
      <c r="Y275" s="50"/>
      <c r="Z275" s="50"/>
      <c r="AA275" s="50"/>
      <c r="AB275" s="50"/>
      <c r="AC275" s="118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  <c r="AN275" s="119"/>
    </row>
    <row r="276" spans="1:40" ht="22.5" customHeight="1" x14ac:dyDescent="0.55000000000000004">
      <c r="A276" s="5"/>
      <c r="B276" s="52"/>
      <c r="C276" s="63"/>
      <c r="D276" s="64"/>
      <c r="E276" s="114"/>
      <c r="F276" s="114"/>
      <c r="G276" s="114"/>
      <c r="H276" s="114"/>
      <c r="I276" s="114"/>
      <c r="J276" s="113"/>
      <c r="K276" s="114"/>
      <c r="L276" s="101"/>
      <c r="M276" s="8"/>
      <c r="N276" s="87"/>
      <c r="O276" s="10"/>
      <c r="P276" s="10"/>
      <c r="Q276" s="11"/>
      <c r="R276" s="43"/>
      <c r="X276" s="50"/>
      <c r="Y276" s="50"/>
      <c r="Z276" s="50"/>
      <c r="AA276" s="50"/>
      <c r="AB276" s="50"/>
      <c r="AC276" s="118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  <c r="AN276" s="119"/>
    </row>
    <row r="277" spans="1:40" ht="22.5" customHeight="1" x14ac:dyDescent="0.55000000000000004">
      <c r="A277" s="5"/>
      <c r="B277" s="52"/>
      <c r="C277" s="63"/>
      <c r="D277" s="64"/>
      <c r="E277" s="114"/>
      <c r="F277" s="114"/>
      <c r="G277" s="114"/>
      <c r="H277" s="114"/>
      <c r="I277" s="114"/>
      <c r="J277" s="113"/>
      <c r="K277" s="114"/>
      <c r="L277" s="101"/>
      <c r="M277" s="8"/>
      <c r="N277" s="87"/>
      <c r="O277" s="10"/>
      <c r="P277" s="10"/>
      <c r="Q277" s="11"/>
      <c r="R277" s="43"/>
      <c r="X277" s="50"/>
      <c r="Y277" s="50"/>
      <c r="Z277" s="50"/>
      <c r="AA277" s="50"/>
      <c r="AB277" s="50"/>
      <c r="AC277" s="118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  <c r="AN277" s="119"/>
    </row>
    <row r="278" spans="1:40" ht="22.5" customHeight="1" x14ac:dyDescent="0.55000000000000004">
      <c r="A278" s="5"/>
      <c r="B278" s="52"/>
      <c r="C278" s="63"/>
      <c r="D278" s="64"/>
      <c r="E278" s="114"/>
      <c r="F278" s="114"/>
      <c r="G278" s="114"/>
      <c r="H278" s="114"/>
      <c r="I278" s="114"/>
      <c r="J278" s="113"/>
      <c r="K278" s="114"/>
      <c r="L278" s="101"/>
      <c r="M278" s="8"/>
      <c r="N278" s="87"/>
      <c r="O278" s="10"/>
      <c r="P278" s="10"/>
      <c r="Q278" s="11"/>
      <c r="R278" s="43"/>
      <c r="X278" s="50"/>
      <c r="Y278" s="50"/>
      <c r="Z278" s="50"/>
      <c r="AA278" s="50"/>
      <c r="AB278" s="50"/>
      <c r="AC278" s="118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  <c r="AN278" s="119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71"/>
      <c r="G279" s="114"/>
      <c r="H279" s="114"/>
      <c r="I279" s="114"/>
      <c r="J279" s="114"/>
      <c r="K279" s="64"/>
      <c r="L279" s="101"/>
      <c r="M279" s="8"/>
      <c r="N279" s="87"/>
      <c r="O279" s="10"/>
      <c r="P279" s="10"/>
      <c r="Q279" s="11"/>
      <c r="R279" s="43"/>
      <c r="X279" s="50"/>
      <c r="Y279" s="50"/>
      <c r="Z279" s="50"/>
      <c r="AA279" s="50"/>
      <c r="AB279" s="50"/>
      <c r="AC279" s="118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  <c r="AN279" s="119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71"/>
      <c r="G280" s="114"/>
      <c r="H280" s="114"/>
      <c r="I280" s="114"/>
      <c r="J280" s="114"/>
      <c r="K280" s="64"/>
      <c r="L280" s="101"/>
      <c r="M280" s="8"/>
      <c r="N280" s="87"/>
      <c r="O280" s="10"/>
      <c r="P280" s="10"/>
      <c r="Q280" s="11"/>
      <c r="R280" s="43"/>
      <c r="X280" s="50"/>
      <c r="Y280" s="50"/>
      <c r="Z280" s="50"/>
      <c r="AA280" s="50"/>
      <c r="AB280" s="50"/>
      <c r="AC280" s="118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71"/>
      <c r="I281" s="114"/>
      <c r="J281" s="114"/>
      <c r="K281" s="64"/>
      <c r="L281" s="101"/>
      <c r="M281" s="8"/>
      <c r="N281" s="87"/>
      <c r="O281" s="10"/>
      <c r="P281" s="10"/>
      <c r="Q281" s="11"/>
      <c r="R281" s="43"/>
      <c r="X281" s="50"/>
      <c r="Y281" s="50"/>
      <c r="Z281" s="50"/>
      <c r="AA281" s="50"/>
      <c r="AB281" s="50"/>
      <c r="AC281" s="118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4"/>
      <c r="I282" s="114"/>
      <c r="J282" s="114"/>
      <c r="K282" s="64"/>
      <c r="L282" s="101"/>
      <c r="M282" s="8"/>
      <c r="N282" s="87"/>
      <c r="O282" s="10"/>
      <c r="P282" s="10"/>
      <c r="Q282" s="11"/>
      <c r="R282" s="43"/>
      <c r="X282" s="50"/>
      <c r="Y282" s="50"/>
      <c r="Z282" s="50"/>
      <c r="AA282" s="50"/>
      <c r="AB282" s="50"/>
      <c r="AC282" s="118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  <c r="AN282" s="119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64"/>
      <c r="G283" s="64"/>
      <c r="H283" s="64"/>
      <c r="I283" s="114"/>
      <c r="J283" s="114"/>
      <c r="K283" s="64"/>
      <c r="L283" s="101"/>
      <c r="M283" s="8"/>
      <c r="N283" s="87"/>
      <c r="O283" s="10"/>
      <c r="P283" s="10"/>
      <c r="Q283" s="11"/>
      <c r="R283" s="43"/>
      <c r="X283" s="50"/>
      <c r="Y283" s="50"/>
      <c r="Z283" s="50"/>
      <c r="AA283" s="50"/>
      <c r="AB283" s="50"/>
      <c r="AC283" s="118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  <c r="AN283" s="119"/>
    </row>
    <row r="284" spans="1:40" ht="22.5" customHeight="1" x14ac:dyDescent="0.55000000000000004">
      <c r="A284" s="5"/>
      <c r="B284" s="52" t="s">
        <v>66</v>
      </c>
      <c r="C284" s="63"/>
      <c r="D284" s="64"/>
      <c r="E284" s="114"/>
      <c r="F284" s="114"/>
      <c r="G284" s="114"/>
      <c r="H284" s="114"/>
      <c r="I284" s="64"/>
      <c r="J284" s="114"/>
      <c r="K284" s="114"/>
      <c r="L284" s="101"/>
      <c r="M284" s="8"/>
      <c r="N284" s="87"/>
      <c r="O284" s="10"/>
      <c r="P284" s="10"/>
      <c r="Q284" s="11"/>
      <c r="R284" s="43"/>
      <c r="X284" s="50"/>
      <c r="Y284" s="50"/>
      <c r="Z284" s="50"/>
      <c r="AA284" s="50"/>
      <c r="AB284" s="50"/>
      <c r="AC284" s="118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  <c r="AN284" s="119"/>
    </row>
    <row r="285" spans="1:40" ht="22.5" customHeight="1" x14ac:dyDescent="0.55000000000000004">
      <c r="A285" s="5"/>
      <c r="B285" s="52" t="s">
        <v>66</v>
      </c>
      <c r="C285" s="63"/>
      <c r="D285" s="64"/>
      <c r="E285" s="114"/>
      <c r="F285" s="114"/>
      <c r="G285" s="114"/>
      <c r="H285" s="114"/>
      <c r="I285" s="64"/>
      <c r="J285" s="114"/>
      <c r="K285" s="114"/>
      <c r="L285" s="101"/>
      <c r="M285" s="8"/>
      <c r="N285" s="87"/>
      <c r="O285" s="10"/>
      <c r="P285" s="10"/>
      <c r="Q285" s="11"/>
      <c r="R285" s="43"/>
      <c r="X285" s="50"/>
      <c r="Y285" s="50"/>
      <c r="Z285" s="50"/>
      <c r="AA285" s="50"/>
      <c r="AB285" s="50"/>
      <c r="AC285" s="118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  <c r="AN285" s="119"/>
    </row>
    <row r="286" spans="1:40" ht="22.5" customHeight="1" x14ac:dyDescent="0.55000000000000004">
      <c r="A286" s="5"/>
      <c r="B286" s="52" t="s">
        <v>66</v>
      </c>
      <c r="C286" s="63"/>
      <c r="D286" s="64"/>
      <c r="E286" s="114"/>
      <c r="F286" s="114"/>
      <c r="G286" s="114"/>
      <c r="H286" s="114"/>
      <c r="I286" s="64"/>
      <c r="J286" s="114"/>
      <c r="K286" s="114"/>
      <c r="L286" s="101"/>
      <c r="M286" s="8"/>
      <c r="N286" s="87"/>
      <c r="O286" s="10"/>
      <c r="P286" s="10"/>
      <c r="Q286" s="11"/>
      <c r="R286" s="43"/>
      <c r="X286" s="50"/>
      <c r="Y286" s="50"/>
      <c r="Z286" s="50"/>
      <c r="AA286" s="50"/>
      <c r="AB286" s="50"/>
      <c r="AC286" s="118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  <c r="AN286" s="119"/>
    </row>
    <row r="287" spans="1:40" ht="22.5" customHeight="1" x14ac:dyDescent="0.55000000000000004">
      <c r="A287" s="5"/>
      <c r="B287" s="52"/>
      <c r="C287" s="63"/>
      <c r="D287" s="64"/>
      <c r="E287" s="114"/>
      <c r="F287" s="114"/>
      <c r="G287" s="114"/>
      <c r="H287" s="114"/>
      <c r="I287" s="114"/>
      <c r="J287" s="113"/>
      <c r="K287" s="114"/>
      <c r="L287" s="101"/>
      <c r="M287" s="8"/>
      <c r="N287" s="87"/>
      <c r="O287" s="10"/>
      <c r="P287" s="10"/>
      <c r="Q287" s="11"/>
      <c r="R287" s="43"/>
      <c r="X287" s="50"/>
      <c r="Y287" s="50"/>
      <c r="Z287" s="50"/>
      <c r="AA287" s="50"/>
      <c r="AB287" s="50"/>
      <c r="AC287" s="118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  <c r="AN287" s="119"/>
    </row>
    <row r="288" spans="1:40" ht="22.5" customHeight="1" x14ac:dyDescent="0.55000000000000004">
      <c r="A288" s="5"/>
      <c r="B288" s="52"/>
      <c r="C288" s="63"/>
      <c r="D288" s="64"/>
      <c r="E288" s="114"/>
      <c r="F288" s="114"/>
      <c r="G288" s="114"/>
      <c r="H288" s="114"/>
      <c r="I288" s="114"/>
      <c r="J288" s="113"/>
      <c r="K288" s="114"/>
      <c r="L288" s="101"/>
      <c r="M288" s="8"/>
      <c r="N288" s="87"/>
      <c r="O288" s="10"/>
      <c r="P288" s="10"/>
      <c r="Q288" s="11"/>
      <c r="R288" s="43"/>
      <c r="X288" s="50"/>
      <c r="Y288" s="50"/>
      <c r="Z288" s="50"/>
      <c r="AA288" s="50"/>
      <c r="AB288" s="50"/>
      <c r="AC288" s="118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  <c r="AN288" s="119"/>
    </row>
    <row r="289" spans="1:41" ht="22.5" customHeight="1" x14ac:dyDescent="0.55000000000000004">
      <c r="A289" s="5"/>
      <c r="B289" s="52"/>
      <c r="C289" s="63"/>
      <c r="D289" s="64"/>
      <c r="E289" s="114"/>
      <c r="F289" s="114"/>
      <c r="G289" s="114"/>
      <c r="H289" s="114"/>
      <c r="I289" s="114"/>
      <c r="J289" s="113"/>
      <c r="K289" s="114"/>
      <c r="L289" s="101"/>
      <c r="M289" s="8"/>
      <c r="N289" s="87"/>
      <c r="O289" s="10"/>
      <c r="P289" s="10"/>
      <c r="Q289" s="11"/>
      <c r="R289" s="43"/>
      <c r="X289" s="50"/>
      <c r="Y289" s="50"/>
      <c r="Z289" s="50"/>
      <c r="AA289" s="50"/>
      <c r="AB289" s="50"/>
      <c r="AC289" s="118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  <c r="AN289" s="119"/>
    </row>
    <row r="290" spans="1:41" ht="22.5" customHeight="1" x14ac:dyDescent="0.55000000000000004">
      <c r="A290" s="5"/>
      <c r="B290" s="52"/>
      <c r="C290" s="63"/>
      <c r="D290" s="64"/>
      <c r="E290" s="114"/>
      <c r="F290" s="114"/>
      <c r="G290" s="114"/>
      <c r="H290" s="114"/>
      <c r="I290" s="114"/>
      <c r="J290" s="113"/>
      <c r="K290" s="114"/>
      <c r="L290" s="101"/>
      <c r="M290" s="8"/>
      <c r="N290" s="87"/>
      <c r="O290" s="10"/>
      <c r="P290" s="10"/>
      <c r="Q290" s="11"/>
      <c r="R290" s="43"/>
      <c r="X290" s="50"/>
      <c r="Y290" s="50"/>
      <c r="Z290" s="50"/>
      <c r="AA290" s="50"/>
      <c r="AB290" s="50"/>
      <c r="AC290" s="118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  <c r="AN290" s="119"/>
    </row>
    <row r="291" spans="1:41" ht="22.5" customHeight="1" x14ac:dyDescent="0.55000000000000004">
      <c r="A291" s="5"/>
      <c r="B291" s="52" t="s">
        <v>66</v>
      </c>
      <c r="C291" s="63"/>
      <c r="D291" s="64"/>
      <c r="E291" s="64"/>
      <c r="F291" s="71"/>
      <c r="G291" s="114"/>
      <c r="H291" s="114"/>
      <c r="I291" s="114"/>
      <c r="J291" s="114"/>
      <c r="K291" s="64"/>
      <c r="L291" s="101"/>
      <c r="M291" s="8"/>
      <c r="N291" s="87"/>
      <c r="O291" s="10"/>
      <c r="P291" s="10"/>
      <c r="Q291" s="11"/>
      <c r="R291" s="43"/>
      <c r="X291" s="50"/>
      <c r="Y291" s="50"/>
      <c r="Z291" s="50"/>
      <c r="AA291" s="50"/>
      <c r="AB291" s="50"/>
      <c r="AC291" s="118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  <c r="AN291" s="119"/>
    </row>
    <row r="292" spans="1:41" ht="22.5" customHeight="1" x14ac:dyDescent="0.55000000000000004">
      <c r="A292" s="5"/>
      <c r="B292" s="52" t="s">
        <v>66</v>
      </c>
      <c r="C292" s="63"/>
      <c r="D292" s="64"/>
      <c r="E292" s="64"/>
      <c r="F292" s="71"/>
      <c r="G292" s="114"/>
      <c r="H292" s="114"/>
      <c r="I292" s="114"/>
      <c r="J292" s="114"/>
      <c r="K292" s="64"/>
      <c r="L292" s="101"/>
      <c r="M292" s="8"/>
      <c r="N292" s="87"/>
      <c r="O292" s="10"/>
      <c r="P292" s="10"/>
      <c r="Q292" s="11"/>
      <c r="R292" s="43"/>
      <c r="X292" s="50"/>
      <c r="Y292" s="50"/>
      <c r="Z292" s="50"/>
      <c r="AA292" s="50"/>
      <c r="AB292" s="50"/>
      <c r="AC292" s="118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  <c r="AN292" s="119"/>
    </row>
    <row r="293" spans="1:41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71"/>
      <c r="I293" s="114"/>
      <c r="J293" s="114"/>
      <c r="K293" s="64"/>
      <c r="L293" s="101"/>
      <c r="M293" s="8"/>
      <c r="N293" s="87"/>
      <c r="O293" s="10"/>
      <c r="P293" s="10"/>
      <c r="Q293" s="11"/>
      <c r="R293" s="43"/>
      <c r="X293" s="50"/>
      <c r="Y293" s="50"/>
      <c r="Z293" s="50"/>
      <c r="AA293" s="50"/>
      <c r="AB293" s="50"/>
      <c r="AC293" s="118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  <c r="AN293" s="119"/>
    </row>
    <row r="294" spans="1:41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4"/>
      <c r="I294" s="114"/>
      <c r="J294" s="114"/>
      <c r="K294" s="64"/>
      <c r="L294" s="101"/>
      <c r="M294" s="8"/>
      <c r="N294" s="87"/>
      <c r="O294" s="10"/>
      <c r="P294" s="10"/>
      <c r="Q294" s="11"/>
      <c r="R294" s="43"/>
      <c r="X294" s="50"/>
      <c r="Y294" s="50"/>
      <c r="Z294" s="50"/>
      <c r="AA294" s="50"/>
      <c r="AB294" s="50"/>
      <c r="AC294" s="118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  <c r="AN294" s="119"/>
    </row>
    <row r="295" spans="1:41" ht="22.5" customHeight="1" x14ac:dyDescent="0.55000000000000004">
      <c r="A295" s="5"/>
      <c r="B295" s="52" t="s">
        <v>66</v>
      </c>
      <c r="C295" s="63"/>
      <c r="D295" s="64"/>
      <c r="E295" s="64"/>
      <c r="F295" s="64"/>
      <c r="G295" s="64"/>
      <c r="H295" s="64"/>
      <c r="I295" s="114"/>
      <c r="J295" s="114"/>
      <c r="K295" s="64"/>
      <c r="L295" s="101"/>
      <c r="M295" s="8"/>
      <c r="N295" s="87"/>
      <c r="O295" s="10"/>
      <c r="P295" s="10"/>
      <c r="Q295" s="11"/>
      <c r="R295" s="43"/>
      <c r="X295" s="50"/>
      <c r="Y295" s="50"/>
      <c r="Z295" s="50"/>
      <c r="AA295" s="50"/>
      <c r="AB295" s="50"/>
      <c r="AC295" s="118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  <c r="AN295" s="119"/>
    </row>
    <row r="296" spans="1:41" s="117" customFormat="1" ht="22.5" customHeight="1" x14ac:dyDescent="0.55000000000000004">
      <c r="A296" s="116"/>
      <c r="B296" s="52" t="s">
        <v>66</v>
      </c>
      <c r="C296" s="63"/>
      <c r="D296" s="64"/>
      <c r="E296" s="64"/>
      <c r="F296" s="64"/>
      <c r="G296" s="64"/>
      <c r="H296" s="114"/>
      <c r="I296" s="114"/>
      <c r="J296" s="114"/>
      <c r="K296" s="64"/>
      <c r="L296" s="101"/>
      <c r="M296" s="8"/>
      <c r="N296" s="87"/>
      <c r="O296" s="10"/>
      <c r="P296" s="10"/>
      <c r="Q296" s="11"/>
      <c r="R296" s="43"/>
      <c r="S296" s="13"/>
      <c r="T296" s="13"/>
      <c r="U296" s="13"/>
      <c r="V296" s="13"/>
      <c r="W296" s="3"/>
      <c r="X296" s="50"/>
      <c r="Y296" s="50"/>
      <c r="Z296" s="50"/>
      <c r="AA296" s="50"/>
      <c r="AB296" s="50"/>
      <c r="AC296" s="118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3"/>
    </row>
    <row r="297" spans="1:41" s="117" customFormat="1" ht="22.5" customHeight="1" x14ac:dyDescent="0.55000000000000004">
      <c r="A297" s="116"/>
      <c r="B297" s="52" t="s">
        <v>66</v>
      </c>
      <c r="C297" s="63"/>
      <c r="D297" s="64"/>
      <c r="E297" s="64"/>
      <c r="F297" s="64"/>
      <c r="G297" s="64"/>
      <c r="H297" s="114"/>
      <c r="I297" s="114"/>
      <c r="J297" s="114"/>
      <c r="K297" s="64"/>
      <c r="L297" s="101"/>
      <c r="M297" s="8"/>
      <c r="N297" s="87"/>
      <c r="O297" s="10"/>
      <c r="P297" s="10"/>
      <c r="Q297" s="11"/>
      <c r="R297" s="43"/>
      <c r="S297" s="13"/>
      <c r="T297" s="13"/>
      <c r="U297" s="13"/>
      <c r="V297" s="13"/>
      <c r="W297" s="3"/>
      <c r="X297" s="50"/>
      <c r="Y297" s="50"/>
      <c r="Z297" s="50"/>
      <c r="AA297" s="50"/>
      <c r="AB297" s="50"/>
      <c r="AC297" s="118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3"/>
    </row>
    <row r="298" spans="1:41" s="117" customFormat="1" ht="22.5" customHeight="1" x14ac:dyDescent="0.55000000000000004">
      <c r="A298" s="116"/>
      <c r="B298" s="52" t="s">
        <v>66</v>
      </c>
      <c r="C298" s="63"/>
      <c r="D298" s="64"/>
      <c r="E298" s="64"/>
      <c r="F298" s="64"/>
      <c r="G298" s="64"/>
      <c r="H298" s="64"/>
      <c r="I298" s="64"/>
      <c r="J298" s="64"/>
      <c r="K298" s="65"/>
      <c r="L298" s="101"/>
      <c r="M298" s="8"/>
      <c r="N298" s="87"/>
      <c r="O298" s="10"/>
      <c r="P298" s="10"/>
      <c r="Q298" s="11"/>
      <c r="R298" s="43"/>
      <c r="S298" s="13"/>
      <c r="T298" s="13"/>
      <c r="U298" s="13"/>
      <c r="V298" s="13"/>
      <c r="W298" s="3"/>
      <c r="X298" s="50"/>
      <c r="Y298" s="50"/>
      <c r="Z298" s="50"/>
      <c r="AA298" s="50"/>
      <c r="AB298" s="50"/>
      <c r="AC298" s="118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  <c r="AN298" s="119"/>
      <c r="AO298" s="3"/>
    </row>
    <row r="299" spans="1:41" s="117" customFormat="1" ht="22.5" customHeight="1" x14ac:dyDescent="0.55000000000000004">
      <c r="A299" s="116"/>
      <c r="B299" s="52" t="s">
        <v>66</v>
      </c>
      <c r="C299" s="63"/>
      <c r="D299" s="64"/>
      <c r="E299" s="64"/>
      <c r="F299" s="64"/>
      <c r="G299" s="64"/>
      <c r="H299" s="64"/>
      <c r="I299" s="64"/>
      <c r="J299" s="64"/>
      <c r="K299" s="65"/>
      <c r="L299" s="101"/>
      <c r="M299" s="8"/>
      <c r="N299" s="87"/>
      <c r="O299" s="10"/>
      <c r="P299" s="10"/>
      <c r="Q299" s="11"/>
      <c r="R299" s="43"/>
      <c r="S299" s="13"/>
      <c r="T299" s="13"/>
      <c r="U299" s="13"/>
      <c r="V299" s="13"/>
      <c r="W299" s="3"/>
      <c r="X299" s="50"/>
      <c r="Y299" s="50"/>
      <c r="Z299" s="50"/>
      <c r="AA299" s="50"/>
      <c r="AB299" s="5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3"/>
    </row>
    <row r="300" spans="1:41" ht="22.5" customHeight="1" x14ac:dyDescent="0.55000000000000004">
      <c r="A300" s="5"/>
      <c r="B300" s="52" t="s">
        <v>66</v>
      </c>
      <c r="C300" s="63"/>
      <c r="D300" s="64"/>
      <c r="E300" s="114"/>
      <c r="F300" s="114"/>
      <c r="G300" s="114"/>
      <c r="H300" s="114"/>
      <c r="I300" s="64"/>
      <c r="J300" s="114"/>
      <c r="K300" s="114"/>
      <c r="L300" s="101"/>
      <c r="M300" s="8"/>
      <c r="N300" s="87"/>
      <c r="O300" s="10"/>
      <c r="P300" s="10"/>
      <c r="Q300" s="11"/>
      <c r="R300" s="43"/>
      <c r="X300" s="50"/>
      <c r="Y300" s="50"/>
      <c r="Z300" s="50"/>
      <c r="AA300" s="50"/>
      <c r="AB300" s="50"/>
      <c r="AC300" s="118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  <c r="AN300" s="119"/>
    </row>
    <row r="301" spans="1:41" ht="22.5" customHeight="1" x14ac:dyDescent="0.55000000000000004">
      <c r="A301" s="5"/>
      <c r="B301" s="52" t="s">
        <v>66</v>
      </c>
      <c r="C301" s="63"/>
      <c r="D301" s="64"/>
      <c r="E301" s="114"/>
      <c r="F301" s="114"/>
      <c r="G301" s="114"/>
      <c r="H301" s="114"/>
      <c r="I301" s="64"/>
      <c r="J301" s="114"/>
      <c r="K301" s="114"/>
      <c r="L301" s="101"/>
      <c r="M301" s="8"/>
      <c r="N301" s="87"/>
      <c r="O301" s="10"/>
      <c r="P301" s="10"/>
      <c r="Q301" s="11"/>
      <c r="R301" s="43"/>
      <c r="X301" s="50"/>
      <c r="Y301" s="50"/>
      <c r="Z301" s="50"/>
      <c r="AA301" s="50"/>
      <c r="AB301" s="50"/>
      <c r="AC301" s="118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  <c r="AN301" s="119"/>
    </row>
    <row r="302" spans="1:41" ht="22.5" customHeight="1" x14ac:dyDescent="0.55000000000000004">
      <c r="A302" s="5"/>
      <c r="B302" s="52" t="s">
        <v>66</v>
      </c>
      <c r="C302" s="63"/>
      <c r="D302" s="64"/>
      <c r="E302" s="114"/>
      <c r="F302" s="114"/>
      <c r="G302" s="114"/>
      <c r="H302" s="114"/>
      <c r="I302" s="64"/>
      <c r="J302" s="114"/>
      <c r="K302" s="114"/>
      <c r="L302" s="101"/>
      <c r="M302" s="8"/>
      <c r="N302" s="87"/>
      <c r="O302" s="10"/>
      <c r="P302" s="10"/>
      <c r="Q302" s="11"/>
      <c r="R302" s="43"/>
      <c r="X302" s="50"/>
      <c r="Y302" s="50"/>
      <c r="Z302" s="50"/>
      <c r="AA302" s="50"/>
      <c r="AB302" s="50"/>
      <c r="AC302" s="118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  <c r="AN302" s="119"/>
    </row>
    <row r="303" spans="1:41" ht="22.5" customHeight="1" x14ac:dyDescent="0.55000000000000004">
      <c r="A303" s="5"/>
      <c r="B303" s="52"/>
      <c r="C303" s="63"/>
      <c r="D303" s="64"/>
      <c r="E303" s="114"/>
      <c r="F303" s="114"/>
      <c r="G303" s="114"/>
      <c r="H303" s="114"/>
      <c r="I303" s="114"/>
      <c r="J303" s="113"/>
      <c r="K303" s="114"/>
      <c r="L303" s="101"/>
      <c r="M303" s="8"/>
      <c r="N303" s="87"/>
      <c r="O303" s="10"/>
      <c r="P303" s="10"/>
      <c r="Q303" s="11"/>
      <c r="R303" s="43"/>
      <c r="X303" s="50"/>
      <c r="Y303" s="50"/>
      <c r="Z303" s="50"/>
      <c r="AA303" s="50"/>
      <c r="AB303" s="50"/>
      <c r="AC303" s="118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  <c r="AN303" s="119"/>
    </row>
    <row r="304" spans="1:41" ht="22.5" customHeight="1" x14ac:dyDescent="0.55000000000000004">
      <c r="A304" s="5"/>
      <c r="B304" s="52"/>
      <c r="C304" s="63"/>
      <c r="D304" s="64"/>
      <c r="E304" s="114"/>
      <c r="F304" s="114"/>
      <c r="G304" s="114"/>
      <c r="H304" s="114"/>
      <c r="I304" s="114"/>
      <c r="J304" s="113"/>
      <c r="K304" s="114"/>
      <c r="L304" s="101"/>
      <c r="M304" s="8"/>
      <c r="N304" s="87"/>
      <c r="O304" s="10"/>
      <c r="P304" s="10"/>
      <c r="Q304" s="11"/>
      <c r="R304" s="43"/>
      <c r="X304" s="50"/>
      <c r="Y304" s="50"/>
      <c r="Z304" s="50"/>
      <c r="AA304" s="50"/>
      <c r="AB304" s="50"/>
      <c r="AC304" s="118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  <c r="AN304" s="119"/>
    </row>
    <row r="305" spans="1:41" ht="22.5" customHeight="1" x14ac:dyDescent="0.55000000000000004">
      <c r="A305" s="5"/>
      <c r="B305" s="52"/>
      <c r="C305" s="63"/>
      <c r="D305" s="64"/>
      <c r="E305" s="114"/>
      <c r="F305" s="114"/>
      <c r="G305" s="114"/>
      <c r="H305" s="114"/>
      <c r="I305" s="114"/>
      <c r="J305" s="113"/>
      <c r="K305" s="114"/>
      <c r="L305" s="101"/>
      <c r="M305" s="8"/>
      <c r="N305" s="87"/>
      <c r="O305" s="10"/>
      <c r="P305" s="10"/>
      <c r="Q305" s="11"/>
      <c r="R305" s="43"/>
      <c r="X305" s="50"/>
      <c r="Y305" s="50"/>
      <c r="Z305" s="50"/>
      <c r="AA305" s="50"/>
      <c r="AB305" s="50"/>
      <c r="AC305" s="118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</row>
    <row r="306" spans="1:41" ht="22.5" customHeight="1" x14ac:dyDescent="0.55000000000000004">
      <c r="A306" s="5"/>
      <c r="B306" s="52"/>
      <c r="C306" s="63"/>
      <c r="D306" s="64"/>
      <c r="E306" s="114"/>
      <c r="F306" s="114"/>
      <c r="G306" s="114"/>
      <c r="H306" s="114"/>
      <c r="I306" s="114"/>
      <c r="J306" s="113"/>
      <c r="K306" s="114"/>
      <c r="L306" s="101"/>
      <c r="M306" s="8"/>
      <c r="N306" s="87"/>
      <c r="O306" s="10"/>
      <c r="P306" s="10"/>
      <c r="Q306" s="11"/>
      <c r="R306" s="43"/>
      <c r="X306" s="50"/>
      <c r="Y306" s="50"/>
      <c r="Z306" s="50"/>
      <c r="AA306" s="50"/>
      <c r="AB306" s="50"/>
      <c r="AC306" s="118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</row>
    <row r="307" spans="1:41" ht="22.5" customHeight="1" x14ac:dyDescent="0.55000000000000004">
      <c r="A307" s="5"/>
      <c r="B307" s="52" t="s">
        <v>66</v>
      </c>
      <c r="C307" s="63"/>
      <c r="D307" s="64"/>
      <c r="E307" s="64"/>
      <c r="F307" s="71"/>
      <c r="G307" s="114"/>
      <c r="H307" s="114"/>
      <c r="I307" s="114"/>
      <c r="J307" s="114"/>
      <c r="K307" s="64"/>
      <c r="L307" s="101"/>
      <c r="M307" s="8"/>
      <c r="N307" s="87"/>
      <c r="O307" s="10"/>
      <c r="P307" s="10"/>
      <c r="Q307" s="11"/>
      <c r="R307" s="43"/>
      <c r="X307" s="50"/>
      <c r="Y307" s="50"/>
      <c r="Z307" s="50"/>
      <c r="AA307" s="50"/>
      <c r="AB307" s="50"/>
      <c r="AC307" s="118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</row>
    <row r="308" spans="1:41" ht="22.5" customHeight="1" x14ac:dyDescent="0.55000000000000004">
      <c r="A308" s="5"/>
      <c r="B308" s="52" t="s">
        <v>66</v>
      </c>
      <c r="C308" s="63"/>
      <c r="D308" s="64"/>
      <c r="E308" s="64"/>
      <c r="F308" s="71"/>
      <c r="G308" s="114"/>
      <c r="H308" s="114"/>
      <c r="I308" s="114"/>
      <c r="J308" s="114"/>
      <c r="K308" s="64"/>
      <c r="L308" s="101"/>
      <c r="M308" s="8"/>
      <c r="N308" s="87"/>
      <c r="O308" s="10"/>
      <c r="P308" s="10"/>
      <c r="Q308" s="11"/>
      <c r="R308" s="43"/>
      <c r="X308" s="50"/>
      <c r="Y308" s="50"/>
      <c r="Z308" s="50"/>
      <c r="AA308" s="50"/>
      <c r="AB308" s="50"/>
      <c r="AC308" s="118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</row>
    <row r="309" spans="1:41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71"/>
      <c r="I309" s="114"/>
      <c r="J309" s="114"/>
      <c r="K309" s="64"/>
      <c r="L309" s="101"/>
      <c r="M309" s="8"/>
      <c r="N309" s="87"/>
      <c r="O309" s="10"/>
      <c r="P309" s="10"/>
      <c r="Q309" s="11"/>
      <c r="R309" s="43"/>
      <c r="X309" s="50"/>
      <c r="Y309" s="50"/>
      <c r="Z309" s="50"/>
      <c r="AA309" s="50"/>
      <c r="AB309" s="50"/>
      <c r="AC309" s="118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</row>
    <row r="310" spans="1:41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4"/>
      <c r="I310" s="114"/>
      <c r="J310" s="114"/>
      <c r="K310" s="64"/>
      <c r="L310" s="101"/>
      <c r="M310" s="8"/>
      <c r="N310" s="87"/>
      <c r="O310" s="10"/>
      <c r="P310" s="10"/>
      <c r="Q310" s="11"/>
      <c r="R310" s="43"/>
      <c r="X310" s="50"/>
      <c r="Y310" s="50"/>
      <c r="Z310" s="50"/>
      <c r="AA310" s="50"/>
      <c r="AB310" s="50"/>
      <c r="AC310" s="118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</row>
    <row r="311" spans="1:41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4"/>
      <c r="I311" s="114"/>
      <c r="J311" s="114"/>
      <c r="K311" s="64"/>
      <c r="L311" s="101"/>
      <c r="M311" s="8"/>
      <c r="N311" s="87"/>
      <c r="O311" s="10"/>
      <c r="P311" s="10"/>
      <c r="Q311" s="11"/>
      <c r="R311" s="43"/>
      <c r="X311" s="50"/>
      <c r="Y311" s="50"/>
      <c r="Z311" s="50"/>
      <c r="AA311" s="50"/>
      <c r="AB311" s="50"/>
      <c r="AC311" s="118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</row>
    <row r="312" spans="1:41" s="117" customFormat="1" ht="22.5" customHeight="1" x14ac:dyDescent="0.55000000000000004">
      <c r="A312" s="116"/>
      <c r="B312" s="52" t="s">
        <v>66</v>
      </c>
      <c r="C312" s="63"/>
      <c r="D312" s="64"/>
      <c r="E312" s="64"/>
      <c r="F312" s="64"/>
      <c r="G312" s="64"/>
      <c r="H312" s="114"/>
      <c r="I312" s="114"/>
      <c r="J312" s="114"/>
      <c r="K312" s="64"/>
      <c r="L312" s="101"/>
      <c r="M312" s="8"/>
      <c r="N312" s="87"/>
      <c r="O312" s="10"/>
      <c r="P312" s="10"/>
      <c r="Q312" s="11"/>
      <c r="R312" s="43"/>
      <c r="S312" s="13"/>
      <c r="T312" s="13"/>
      <c r="U312" s="13"/>
      <c r="V312" s="13"/>
      <c r="W312" s="3"/>
      <c r="X312" s="50"/>
      <c r="Y312" s="50"/>
      <c r="Z312" s="50"/>
      <c r="AA312" s="50"/>
      <c r="AB312" s="50"/>
      <c r="AC312" s="118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3"/>
    </row>
    <row r="313" spans="1:41" s="117" customFormat="1" ht="22.5" customHeight="1" x14ac:dyDescent="0.55000000000000004">
      <c r="A313" s="116"/>
      <c r="B313" s="52" t="s">
        <v>66</v>
      </c>
      <c r="C313" s="63"/>
      <c r="D313" s="64"/>
      <c r="E313" s="64"/>
      <c r="F313" s="64"/>
      <c r="G313" s="64"/>
      <c r="H313" s="114"/>
      <c r="I313" s="114"/>
      <c r="J313" s="114"/>
      <c r="K313" s="64"/>
      <c r="L313" s="101"/>
      <c r="M313" s="8"/>
      <c r="N313" s="87"/>
      <c r="O313" s="10"/>
      <c r="P313" s="10"/>
      <c r="Q313" s="11"/>
      <c r="R313" s="43"/>
      <c r="S313" s="13"/>
      <c r="T313" s="13"/>
      <c r="U313" s="13"/>
      <c r="V313" s="13"/>
      <c r="W313" s="3"/>
      <c r="X313" s="50"/>
      <c r="Y313" s="50"/>
      <c r="Z313" s="50"/>
      <c r="AA313" s="50"/>
      <c r="AB313" s="50"/>
      <c r="AC313" s="118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3"/>
    </row>
    <row r="314" spans="1:41" s="117" customFormat="1" ht="22.5" customHeight="1" x14ac:dyDescent="0.55000000000000004">
      <c r="A314" s="116"/>
      <c r="B314" s="52" t="s">
        <v>66</v>
      </c>
      <c r="C314" s="63"/>
      <c r="D314" s="64"/>
      <c r="E314" s="64"/>
      <c r="F314" s="64"/>
      <c r="G314" s="64"/>
      <c r="H314" s="64"/>
      <c r="I314" s="64"/>
      <c r="J314" s="64"/>
      <c r="K314" s="65"/>
      <c r="L314" s="101"/>
      <c r="M314" s="8"/>
      <c r="N314" s="87"/>
      <c r="O314" s="10"/>
      <c r="P314" s="10"/>
      <c r="Q314" s="11"/>
      <c r="R314" s="43"/>
      <c r="S314" s="13"/>
      <c r="T314" s="13"/>
      <c r="U314" s="13"/>
      <c r="V314" s="13"/>
      <c r="W314" s="3"/>
      <c r="X314" s="50"/>
      <c r="Y314" s="50"/>
      <c r="Z314" s="50"/>
      <c r="AA314" s="50"/>
      <c r="AB314" s="50"/>
      <c r="AC314" s="118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3"/>
    </row>
    <row r="315" spans="1:41" s="117" customFormat="1" ht="22.5" customHeight="1" x14ac:dyDescent="0.55000000000000004">
      <c r="A315" s="116"/>
      <c r="B315" s="52" t="s">
        <v>66</v>
      </c>
      <c r="C315" s="63"/>
      <c r="D315" s="64"/>
      <c r="E315" s="64"/>
      <c r="F315" s="64"/>
      <c r="G315" s="64"/>
      <c r="H315" s="64"/>
      <c r="I315" s="64"/>
      <c r="J315" s="64"/>
      <c r="K315" s="65"/>
      <c r="L315" s="101"/>
      <c r="M315" s="8"/>
      <c r="N315" s="87"/>
      <c r="O315" s="10"/>
      <c r="P315" s="10"/>
      <c r="Q315" s="11"/>
      <c r="R315" s="43"/>
      <c r="S315" s="13"/>
      <c r="T315" s="13"/>
      <c r="U315" s="13"/>
      <c r="V315" s="13"/>
      <c r="W315" s="3"/>
      <c r="X315" s="50"/>
      <c r="Y315" s="50"/>
      <c r="Z315" s="50"/>
      <c r="AA315" s="50"/>
      <c r="AB315" s="50"/>
      <c r="AC315" s="118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3"/>
    </row>
    <row r="316" spans="1:41" ht="22.5" customHeight="1" x14ac:dyDescent="0.55000000000000004">
      <c r="A316" s="5"/>
      <c r="B316" s="52" t="s">
        <v>66</v>
      </c>
      <c r="C316" s="63"/>
      <c r="D316" s="64"/>
      <c r="E316" s="114"/>
      <c r="F316" s="114"/>
      <c r="G316" s="114"/>
      <c r="H316" s="114"/>
      <c r="I316" s="64"/>
      <c r="J316" s="114"/>
      <c r="K316" s="114"/>
      <c r="L316" s="101"/>
      <c r="M316" s="8"/>
      <c r="N316" s="87"/>
      <c r="O316" s="10"/>
      <c r="P316" s="10"/>
      <c r="Q316" s="11"/>
      <c r="R316" s="43"/>
      <c r="X316" s="50"/>
      <c r="Y316" s="50"/>
      <c r="Z316" s="50"/>
      <c r="AA316" s="50"/>
      <c r="AB316" s="50"/>
      <c r="AC316" s="118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  <c r="AN316" s="119"/>
    </row>
    <row r="317" spans="1:41" ht="22.5" customHeight="1" x14ac:dyDescent="0.55000000000000004">
      <c r="A317" s="5"/>
      <c r="B317" s="52" t="s">
        <v>66</v>
      </c>
      <c r="C317" s="63"/>
      <c r="D317" s="64"/>
      <c r="E317" s="114"/>
      <c r="F317" s="114"/>
      <c r="G317" s="114"/>
      <c r="H317" s="114"/>
      <c r="I317" s="64"/>
      <c r="J317" s="114"/>
      <c r="K317" s="114"/>
      <c r="L317" s="101"/>
      <c r="M317" s="8"/>
      <c r="N317" s="87"/>
      <c r="O317" s="10"/>
      <c r="P317" s="10"/>
      <c r="Q317" s="11"/>
      <c r="R317" s="43"/>
      <c r="X317" s="50"/>
      <c r="Y317" s="50"/>
      <c r="Z317" s="50"/>
      <c r="AA317" s="50"/>
      <c r="AB317" s="50"/>
      <c r="AC317" s="118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  <c r="AN317" s="119"/>
    </row>
    <row r="318" spans="1:41" ht="22.5" customHeight="1" x14ac:dyDescent="0.55000000000000004">
      <c r="A318" s="5"/>
      <c r="B318" s="52" t="s">
        <v>66</v>
      </c>
      <c r="C318" s="63"/>
      <c r="D318" s="64"/>
      <c r="E318" s="114"/>
      <c r="F318" s="114"/>
      <c r="G318" s="114"/>
      <c r="H318" s="114"/>
      <c r="I318" s="64"/>
      <c r="J318" s="114"/>
      <c r="K318" s="114"/>
      <c r="L318" s="101"/>
      <c r="M318" s="8"/>
      <c r="N318" s="87"/>
      <c r="O318" s="10"/>
      <c r="P318" s="10"/>
      <c r="Q318" s="11"/>
      <c r="R318" s="43"/>
      <c r="X318" s="50"/>
      <c r="Y318" s="50"/>
      <c r="Z318" s="50"/>
      <c r="AA318" s="50"/>
      <c r="AB318" s="50"/>
      <c r="AC318" s="118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  <c r="AN318" s="119"/>
    </row>
    <row r="319" spans="1:41" ht="22.5" customHeight="1" x14ac:dyDescent="0.55000000000000004">
      <c r="A319" s="5"/>
      <c r="B319" s="52"/>
      <c r="C319" s="63"/>
      <c r="D319" s="64"/>
      <c r="E319" s="114"/>
      <c r="F319" s="114"/>
      <c r="G319" s="114"/>
      <c r="H319" s="114"/>
      <c r="I319" s="114"/>
      <c r="J319" s="113"/>
      <c r="K319" s="114"/>
      <c r="L319" s="101"/>
      <c r="M319" s="8"/>
      <c r="N319" s="87"/>
      <c r="O319" s="10"/>
      <c r="P319" s="10"/>
      <c r="Q319" s="11"/>
      <c r="R319" s="43"/>
      <c r="X319" s="50"/>
      <c r="Y319" s="50"/>
      <c r="Z319" s="50"/>
      <c r="AA319" s="50"/>
      <c r="AB319" s="50"/>
      <c r="AC319" s="118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  <c r="AN319" s="119"/>
    </row>
    <row r="320" spans="1:41" ht="22.5" customHeight="1" x14ac:dyDescent="0.55000000000000004">
      <c r="A320" s="5"/>
      <c r="B320" s="52"/>
      <c r="C320" s="63"/>
      <c r="D320" s="64"/>
      <c r="E320" s="114"/>
      <c r="F320" s="114"/>
      <c r="G320" s="114"/>
      <c r="H320" s="114"/>
      <c r="I320" s="114"/>
      <c r="J320" s="113"/>
      <c r="K320" s="114"/>
      <c r="L320" s="101"/>
      <c r="M320" s="8"/>
      <c r="N320" s="87"/>
      <c r="O320" s="10"/>
      <c r="P320" s="10"/>
      <c r="Q320" s="11"/>
      <c r="R320" s="43"/>
      <c r="X320" s="50"/>
      <c r="Y320" s="50"/>
      <c r="Z320" s="50"/>
      <c r="AA320" s="50"/>
      <c r="AB320" s="50"/>
      <c r="AC320" s="118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  <c r="AN320" s="119"/>
    </row>
    <row r="321" spans="1:40" ht="22.5" customHeight="1" x14ac:dyDescent="0.55000000000000004">
      <c r="A321" s="5"/>
      <c r="B321" s="52"/>
      <c r="C321" s="63"/>
      <c r="D321" s="64"/>
      <c r="E321" s="114"/>
      <c r="F321" s="114"/>
      <c r="G321" s="114"/>
      <c r="H321" s="114"/>
      <c r="I321" s="114"/>
      <c r="J321" s="113"/>
      <c r="K321" s="114"/>
      <c r="L321" s="101"/>
      <c r="M321" s="8"/>
      <c r="N321" s="87"/>
      <c r="O321" s="10"/>
      <c r="P321" s="10"/>
      <c r="Q321" s="11"/>
      <c r="R321" s="43"/>
      <c r="X321" s="50"/>
      <c r="Y321" s="50"/>
      <c r="Z321" s="50"/>
      <c r="AA321" s="50"/>
      <c r="AB321" s="50"/>
      <c r="AC321" s="118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  <c r="AN321" s="119"/>
    </row>
    <row r="322" spans="1:40" ht="22.5" customHeight="1" x14ac:dyDescent="0.55000000000000004">
      <c r="A322" s="5"/>
      <c r="B322" s="52"/>
      <c r="C322" s="63"/>
      <c r="D322" s="64"/>
      <c r="E322" s="114"/>
      <c r="F322" s="114"/>
      <c r="G322" s="114"/>
      <c r="H322" s="114"/>
      <c r="I322" s="114"/>
      <c r="J322" s="113"/>
      <c r="K322" s="114"/>
      <c r="L322" s="101"/>
      <c r="M322" s="8"/>
      <c r="N322" s="87"/>
      <c r="O322" s="10"/>
      <c r="P322" s="10"/>
      <c r="Q322" s="11"/>
      <c r="R322" s="43"/>
      <c r="X322" s="50"/>
      <c r="Y322" s="50"/>
      <c r="Z322" s="50"/>
      <c r="AA322" s="50"/>
      <c r="AB322" s="50"/>
      <c r="AC322" s="118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  <c r="AN322" s="119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71"/>
      <c r="G323" s="114"/>
      <c r="H323" s="114"/>
      <c r="I323" s="114"/>
      <c r="J323" s="114"/>
      <c r="K323" s="64"/>
      <c r="L323" s="101"/>
      <c r="M323" s="8"/>
      <c r="N323" s="87"/>
      <c r="O323" s="10"/>
      <c r="P323" s="10"/>
      <c r="Q323" s="11"/>
      <c r="R323" s="43"/>
      <c r="X323" s="50"/>
      <c r="Y323" s="50"/>
      <c r="Z323" s="50"/>
      <c r="AA323" s="50"/>
      <c r="AB323" s="50"/>
      <c r="AC323" s="118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  <c r="AN323" s="119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71"/>
      <c r="G324" s="113"/>
      <c r="H324" s="114"/>
      <c r="I324" s="114"/>
      <c r="J324" s="114"/>
      <c r="K324" s="64"/>
      <c r="L324" s="101"/>
      <c r="M324" s="8"/>
      <c r="N324" s="87"/>
      <c r="O324" s="10"/>
      <c r="P324" s="10"/>
      <c r="Q324" s="11"/>
      <c r="R324" s="43"/>
      <c r="X324" s="50"/>
      <c r="Y324" s="50"/>
      <c r="Z324" s="50"/>
      <c r="AA324" s="50"/>
      <c r="AB324" s="50"/>
      <c r="AC324" s="118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  <c r="AN324" s="119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71"/>
      <c r="I325" s="64"/>
      <c r="J325" s="64"/>
      <c r="K325" s="64"/>
      <c r="L325" s="101"/>
      <c r="M325" s="8"/>
      <c r="N325" s="87"/>
      <c r="O325" s="10"/>
      <c r="P325" s="10"/>
      <c r="Q325" s="11"/>
      <c r="R325" s="43"/>
      <c r="X325" s="50"/>
      <c r="Y325" s="50"/>
      <c r="Z325" s="50"/>
      <c r="AA325" s="50"/>
      <c r="AB325" s="50"/>
      <c r="AC325" s="118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  <c r="AN325" s="119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4"/>
      <c r="I326" s="114"/>
      <c r="J326" s="114"/>
      <c r="K326" s="64"/>
      <c r="L326" s="101"/>
      <c r="M326" s="8"/>
      <c r="N326" s="87"/>
      <c r="O326" s="10"/>
      <c r="P326" s="10"/>
      <c r="Q326" s="11"/>
      <c r="R326" s="43"/>
      <c r="X326" s="50"/>
      <c r="Y326" s="50"/>
      <c r="Z326" s="50"/>
      <c r="AA326" s="50"/>
      <c r="AB326" s="50"/>
      <c r="AC326" s="118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  <c r="AN326" s="119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4"/>
      <c r="I327" s="114"/>
      <c r="J327" s="114"/>
      <c r="K327" s="64"/>
      <c r="L327" s="101"/>
      <c r="M327" s="8"/>
      <c r="N327" s="87"/>
      <c r="O327" s="10"/>
      <c r="P327" s="10"/>
      <c r="Q327" s="11"/>
      <c r="R327" s="43"/>
      <c r="X327" s="50"/>
      <c r="Y327" s="50"/>
      <c r="Z327" s="50"/>
      <c r="AA327" s="50"/>
      <c r="AB327" s="50"/>
      <c r="AC327" s="118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  <c r="AN327" s="119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4"/>
      <c r="I328" s="114"/>
      <c r="J328" s="114"/>
      <c r="K328" s="64"/>
      <c r="L328" s="101"/>
      <c r="M328" s="8"/>
      <c r="N328" s="87"/>
      <c r="O328" s="10"/>
      <c r="P328" s="10"/>
      <c r="Q328" s="11"/>
      <c r="R328" s="43"/>
      <c r="X328" s="50"/>
      <c r="Y328" s="50"/>
      <c r="Z328" s="50"/>
      <c r="AA328" s="50"/>
      <c r="AB328" s="50"/>
      <c r="AC328" s="118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  <c r="AN328" s="119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4"/>
      <c r="I329" s="114"/>
      <c r="J329" s="114"/>
      <c r="K329" s="64"/>
      <c r="L329" s="101"/>
      <c r="M329" s="8"/>
      <c r="N329" s="87"/>
      <c r="O329" s="10"/>
      <c r="P329" s="10"/>
      <c r="Q329" s="11"/>
      <c r="R329" s="43"/>
      <c r="X329" s="50"/>
      <c r="Y329" s="50"/>
      <c r="Z329" s="50"/>
      <c r="AA329" s="50"/>
      <c r="AB329" s="50"/>
      <c r="AC329" s="118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  <c r="AN329" s="119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71"/>
      <c r="I330" s="114"/>
      <c r="J330" s="114"/>
      <c r="K330" s="64"/>
      <c r="L330" s="101"/>
      <c r="M330" s="8"/>
      <c r="N330" s="87"/>
      <c r="O330" s="10"/>
      <c r="P330" s="10"/>
      <c r="Q330" s="11"/>
      <c r="R330" s="43"/>
      <c r="X330" s="50"/>
      <c r="Y330" s="50"/>
      <c r="Z330" s="50"/>
      <c r="AA330" s="50"/>
      <c r="AB330" s="50"/>
      <c r="AC330" s="118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  <c r="AN330" s="119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4"/>
      <c r="I331" s="114"/>
      <c r="J331" s="114"/>
      <c r="K331" s="64"/>
      <c r="L331" s="101"/>
      <c r="M331" s="8"/>
      <c r="N331" s="87"/>
      <c r="O331" s="10"/>
      <c r="P331" s="10"/>
      <c r="Q331" s="11"/>
      <c r="R331" s="43"/>
      <c r="X331" s="50"/>
      <c r="Y331" s="50"/>
      <c r="Z331" s="50"/>
      <c r="AA331" s="50"/>
      <c r="AB331" s="50"/>
      <c r="AC331" s="118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  <c r="AN331" s="119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4"/>
      <c r="I332" s="114"/>
      <c r="J332" s="114"/>
      <c r="K332" s="64"/>
      <c r="L332" s="101"/>
      <c r="M332" s="8"/>
      <c r="N332" s="87"/>
      <c r="O332" s="10"/>
      <c r="P332" s="10"/>
      <c r="Q332" s="11"/>
      <c r="R332" s="43"/>
      <c r="X332" s="92"/>
      <c r="Y332" s="92"/>
      <c r="Z332" s="92"/>
      <c r="AA332" s="92"/>
      <c r="AB332" s="92"/>
      <c r="AC332" s="93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</row>
    <row r="333" spans="1:40" ht="22.5" customHeight="1" x14ac:dyDescent="0.55000000000000004">
      <c r="A333" s="5"/>
      <c r="B333" s="52" t="s">
        <v>66</v>
      </c>
      <c r="C333" s="63"/>
      <c r="D333" s="64"/>
      <c r="E333" s="114"/>
      <c r="F333" s="114"/>
      <c r="G333" s="114"/>
      <c r="H333" s="114"/>
      <c r="I333" s="64"/>
      <c r="J333" s="114"/>
      <c r="K333" s="114"/>
      <c r="L333" s="101"/>
      <c r="M333" s="8"/>
      <c r="N333" s="87"/>
      <c r="O333" s="10"/>
      <c r="P333" s="10"/>
      <c r="Q333" s="11"/>
      <c r="R333" s="43"/>
      <c r="X333" s="50"/>
      <c r="Y333" s="50"/>
      <c r="Z333" s="50"/>
      <c r="AA333" s="50"/>
      <c r="AB333" s="50"/>
      <c r="AC333" s="118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  <c r="AN333" s="119"/>
    </row>
    <row r="334" spans="1:40" ht="22.5" customHeight="1" x14ac:dyDescent="0.55000000000000004">
      <c r="A334" s="5"/>
      <c r="B334" s="52" t="s">
        <v>66</v>
      </c>
      <c r="C334" s="63"/>
      <c r="D334" s="64"/>
      <c r="E334" s="114"/>
      <c r="F334" s="114"/>
      <c r="G334" s="114"/>
      <c r="H334" s="114"/>
      <c r="I334" s="64"/>
      <c r="J334" s="114"/>
      <c r="K334" s="114"/>
      <c r="L334" s="101"/>
      <c r="M334" s="8"/>
      <c r="N334" s="87"/>
      <c r="O334" s="10"/>
      <c r="P334" s="10"/>
      <c r="Q334" s="11"/>
      <c r="R334" s="43"/>
      <c r="X334" s="50"/>
      <c r="Y334" s="50"/>
      <c r="Z334" s="50"/>
      <c r="AA334" s="50"/>
      <c r="AB334" s="50"/>
      <c r="AC334" s="118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  <c r="AN334" s="119"/>
    </row>
    <row r="335" spans="1:40" ht="22.5" customHeight="1" x14ac:dyDescent="0.55000000000000004">
      <c r="A335" s="5"/>
      <c r="B335" s="52" t="s">
        <v>66</v>
      </c>
      <c r="C335" s="63"/>
      <c r="D335" s="64"/>
      <c r="E335" s="114"/>
      <c r="F335" s="114"/>
      <c r="G335" s="114"/>
      <c r="H335" s="114"/>
      <c r="I335" s="64"/>
      <c r="J335" s="114"/>
      <c r="K335" s="114"/>
      <c r="L335" s="101"/>
      <c r="M335" s="8"/>
      <c r="N335" s="87"/>
      <c r="O335" s="10"/>
      <c r="P335" s="10"/>
      <c r="Q335" s="11"/>
      <c r="R335" s="43"/>
      <c r="X335" s="50"/>
      <c r="Y335" s="50"/>
      <c r="Z335" s="50"/>
      <c r="AA335" s="50"/>
      <c r="AB335" s="50"/>
      <c r="AC335" s="118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  <c r="AN335" s="119"/>
    </row>
    <row r="336" spans="1:40" ht="22.5" customHeight="1" x14ac:dyDescent="0.55000000000000004">
      <c r="A336" s="5"/>
      <c r="B336" s="52"/>
      <c r="C336" s="63"/>
      <c r="D336" s="64"/>
      <c r="E336" s="114"/>
      <c r="F336" s="114"/>
      <c r="G336" s="114"/>
      <c r="H336" s="114"/>
      <c r="I336" s="114"/>
      <c r="J336" s="113"/>
      <c r="K336" s="114"/>
      <c r="L336" s="101"/>
      <c r="M336" s="8"/>
      <c r="N336" s="87"/>
      <c r="O336" s="10"/>
      <c r="P336" s="10"/>
      <c r="Q336" s="11"/>
      <c r="R336" s="43"/>
      <c r="X336" s="50"/>
      <c r="Y336" s="50"/>
      <c r="Z336" s="50"/>
      <c r="AA336" s="50"/>
      <c r="AB336" s="50"/>
      <c r="AC336" s="118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  <c r="AN336" s="119"/>
    </row>
    <row r="337" spans="1:40" ht="22.5" customHeight="1" x14ac:dyDescent="0.55000000000000004">
      <c r="A337" s="5"/>
      <c r="B337" s="52"/>
      <c r="C337" s="63"/>
      <c r="D337" s="64"/>
      <c r="E337" s="114"/>
      <c r="F337" s="114"/>
      <c r="G337" s="114"/>
      <c r="H337" s="114"/>
      <c r="I337" s="114"/>
      <c r="J337" s="113"/>
      <c r="K337" s="114"/>
      <c r="L337" s="101"/>
      <c r="M337" s="8"/>
      <c r="N337" s="87"/>
      <c r="O337" s="10"/>
      <c r="P337" s="10"/>
      <c r="Q337" s="11"/>
      <c r="R337" s="43"/>
      <c r="X337" s="50"/>
      <c r="Y337" s="50"/>
      <c r="Z337" s="50"/>
      <c r="AA337" s="50"/>
      <c r="AB337" s="50"/>
      <c r="AC337" s="118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  <c r="AN337" s="119"/>
    </row>
    <row r="338" spans="1:40" ht="22.5" customHeight="1" x14ac:dyDescent="0.55000000000000004">
      <c r="A338" s="5"/>
      <c r="B338" s="52"/>
      <c r="C338" s="63"/>
      <c r="D338" s="64"/>
      <c r="E338" s="114"/>
      <c r="F338" s="114"/>
      <c r="G338" s="114"/>
      <c r="H338" s="114"/>
      <c r="I338" s="114"/>
      <c r="J338" s="113"/>
      <c r="K338" s="114"/>
      <c r="L338" s="101"/>
      <c r="M338" s="8"/>
      <c r="N338" s="87"/>
      <c r="O338" s="10"/>
      <c r="P338" s="10"/>
      <c r="Q338" s="11"/>
      <c r="R338" s="43"/>
      <c r="X338" s="50"/>
      <c r="Y338" s="50"/>
      <c r="Z338" s="50"/>
      <c r="AA338" s="50"/>
      <c r="AB338" s="50"/>
      <c r="AC338" s="118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  <c r="AN338" s="119"/>
    </row>
    <row r="339" spans="1:40" ht="22.5" customHeight="1" x14ac:dyDescent="0.55000000000000004">
      <c r="A339" s="5"/>
      <c r="B339" s="52"/>
      <c r="C339" s="63"/>
      <c r="D339" s="64"/>
      <c r="E339" s="114"/>
      <c r="F339" s="114"/>
      <c r="G339" s="114"/>
      <c r="H339" s="114"/>
      <c r="I339" s="114"/>
      <c r="J339" s="113"/>
      <c r="K339" s="114"/>
      <c r="L339" s="101"/>
      <c r="M339" s="8"/>
      <c r="N339" s="87"/>
      <c r="O339" s="10"/>
      <c r="P339" s="10"/>
      <c r="Q339" s="11"/>
      <c r="R339" s="43"/>
      <c r="X339" s="50"/>
      <c r="Y339" s="50"/>
      <c r="Z339" s="50"/>
      <c r="AA339" s="50"/>
      <c r="AB339" s="50"/>
      <c r="AC339" s="118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  <c r="AN339" s="119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114"/>
      <c r="H340" s="64"/>
      <c r="I340" s="114"/>
      <c r="J340" s="114"/>
      <c r="K340" s="64"/>
      <c r="L340" s="101"/>
      <c r="M340" s="8"/>
      <c r="N340" s="87"/>
      <c r="O340" s="10"/>
      <c r="P340" s="10"/>
      <c r="Q340" s="11"/>
      <c r="R340" s="43"/>
      <c r="X340" s="50"/>
      <c r="Y340" s="50"/>
      <c r="Z340" s="50"/>
      <c r="AA340" s="50"/>
      <c r="AB340" s="50"/>
      <c r="AC340" s="118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  <c r="AN340" s="119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114"/>
      <c r="H341" s="64"/>
      <c r="I341" s="64"/>
      <c r="J341" s="64"/>
      <c r="K341" s="64"/>
      <c r="L341" s="101"/>
      <c r="M341" s="8"/>
      <c r="N341" s="87"/>
      <c r="O341" s="10"/>
      <c r="P341" s="10"/>
      <c r="Q341" s="11"/>
      <c r="R341" s="43"/>
      <c r="X341" s="92"/>
      <c r="Y341" s="92"/>
      <c r="Z341" s="92"/>
      <c r="AA341" s="92"/>
      <c r="AB341" s="92"/>
      <c r="AC341" s="93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</row>
    <row r="342" spans="1:40" ht="22.5" customHeight="1" x14ac:dyDescent="0.55000000000000004">
      <c r="A342" s="5"/>
      <c r="B342" s="52" t="s">
        <v>66</v>
      </c>
      <c r="C342" s="63"/>
      <c r="D342" s="64"/>
      <c r="E342" s="114"/>
      <c r="F342" s="114"/>
      <c r="G342" s="114"/>
      <c r="H342" s="114"/>
      <c r="I342" s="64"/>
      <c r="J342" s="114"/>
      <c r="K342" s="114"/>
      <c r="L342" s="101"/>
      <c r="M342" s="8"/>
      <c r="N342" s="87"/>
      <c r="O342" s="10"/>
      <c r="P342" s="10"/>
      <c r="Q342" s="11"/>
      <c r="R342" s="43"/>
      <c r="X342" s="50"/>
      <c r="Y342" s="50"/>
      <c r="Z342" s="50"/>
      <c r="AA342" s="50"/>
      <c r="AB342" s="50"/>
      <c r="AC342" s="118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  <c r="AN342" s="119"/>
    </row>
    <row r="343" spans="1:40" ht="22.5" customHeight="1" x14ac:dyDescent="0.55000000000000004">
      <c r="A343" s="5"/>
      <c r="B343" s="52" t="s">
        <v>66</v>
      </c>
      <c r="C343" s="63"/>
      <c r="D343" s="64"/>
      <c r="E343" s="114"/>
      <c r="F343" s="114"/>
      <c r="G343" s="114"/>
      <c r="H343" s="114"/>
      <c r="I343" s="64"/>
      <c r="J343" s="114"/>
      <c r="K343" s="114"/>
      <c r="L343" s="101"/>
      <c r="M343" s="8"/>
      <c r="N343" s="87"/>
      <c r="O343" s="10"/>
      <c r="P343" s="10"/>
      <c r="Q343" s="11"/>
      <c r="R343" s="43"/>
      <c r="X343" s="50"/>
      <c r="Y343" s="50"/>
      <c r="Z343" s="50"/>
      <c r="AA343" s="50"/>
      <c r="AB343" s="50"/>
      <c r="AC343" s="118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  <c r="AN343" s="119"/>
    </row>
    <row r="344" spans="1:40" ht="22.5" customHeight="1" x14ac:dyDescent="0.55000000000000004">
      <c r="A344" s="5"/>
      <c r="B344" s="52" t="s">
        <v>66</v>
      </c>
      <c r="C344" s="63"/>
      <c r="D344" s="64"/>
      <c r="E344" s="114"/>
      <c r="F344" s="114"/>
      <c r="G344" s="114"/>
      <c r="H344" s="114"/>
      <c r="I344" s="64"/>
      <c r="J344" s="114"/>
      <c r="K344" s="114"/>
      <c r="L344" s="101"/>
      <c r="M344" s="8"/>
      <c r="N344" s="87"/>
      <c r="O344" s="10"/>
      <c r="P344" s="10"/>
      <c r="Q344" s="11"/>
      <c r="R344" s="43"/>
      <c r="X344" s="50"/>
      <c r="Y344" s="50"/>
      <c r="Z344" s="50"/>
      <c r="AA344" s="50"/>
      <c r="AB344" s="50"/>
      <c r="AC344" s="118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</row>
    <row r="345" spans="1:40" ht="22.5" customHeight="1" x14ac:dyDescent="0.55000000000000004">
      <c r="A345" s="5"/>
      <c r="B345" s="52"/>
      <c r="C345" s="63"/>
      <c r="D345" s="64"/>
      <c r="E345" s="114"/>
      <c r="F345" s="114"/>
      <c r="G345" s="114"/>
      <c r="H345" s="114"/>
      <c r="I345" s="114"/>
      <c r="J345" s="113"/>
      <c r="K345" s="114"/>
      <c r="L345" s="101"/>
      <c r="M345" s="8"/>
      <c r="N345" s="87"/>
      <c r="O345" s="10"/>
      <c r="P345" s="10"/>
      <c r="Q345" s="11"/>
      <c r="R345" s="43"/>
      <c r="X345" s="50"/>
      <c r="Y345" s="50"/>
      <c r="Z345" s="50"/>
      <c r="AA345" s="50"/>
      <c r="AB345" s="50"/>
      <c r="AC345" s="118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  <c r="AN345" s="119"/>
    </row>
    <row r="346" spans="1:40" ht="22.5" customHeight="1" x14ac:dyDescent="0.55000000000000004">
      <c r="A346" s="5"/>
      <c r="B346" s="52"/>
      <c r="C346" s="63"/>
      <c r="D346" s="64"/>
      <c r="E346" s="114"/>
      <c r="F346" s="114"/>
      <c r="G346" s="114"/>
      <c r="H346" s="114"/>
      <c r="I346" s="114"/>
      <c r="J346" s="113"/>
      <c r="K346" s="114"/>
      <c r="L346" s="101"/>
      <c r="M346" s="8"/>
      <c r="N346" s="87"/>
      <c r="O346" s="10"/>
      <c r="P346" s="10"/>
      <c r="Q346" s="11"/>
      <c r="R346" s="43"/>
      <c r="X346" s="50"/>
      <c r="Y346" s="50"/>
      <c r="Z346" s="50"/>
      <c r="AA346" s="50"/>
      <c r="AB346" s="50"/>
      <c r="AC346" s="118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  <c r="AN346" s="119"/>
    </row>
    <row r="347" spans="1:40" ht="22.5" customHeight="1" x14ac:dyDescent="0.55000000000000004">
      <c r="A347" s="5"/>
      <c r="B347" s="52"/>
      <c r="C347" s="63"/>
      <c r="D347" s="64"/>
      <c r="E347" s="114"/>
      <c r="F347" s="114"/>
      <c r="G347" s="114"/>
      <c r="H347" s="114"/>
      <c r="I347" s="114"/>
      <c r="J347" s="113"/>
      <c r="K347" s="114"/>
      <c r="L347" s="101"/>
      <c r="M347" s="8"/>
      <c r="N347" s="87"/>
      <c r="O347" s="10"/>
      <c r="P347" s="10"/>
      <c r="Q347" s="11"/>
      <c r="R347" s="43"/>
      <c r="X347" s="50"/>
      <c r="Y347" s="50"/>
      <c r="Z347" s="50"/>
      <c r="AA347" s="50"/>
      <c r="AB347" s="50"/>
      <c r="AC347" s="118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  <c r="AN347" s="119"/>
    </row>
    <row r="348" spans="1:40" ht="22.5" customHeight="1" x14ac:dyDescent="0.55000000000000004">
      <c r="A348" s="5"/>
      <c r="B348" s="52"/>
      <c r="C348" s="63"/>
      <c r="D348" s="64"/>
      <c r="E348" s="114"/>
      <c r="F348" s="114"/>
      <c r="G348" s="114"/>
      <c r="H348" s="114"/>
      <c r="I348" s="114"/>
      <c r="J348" s="113"/>
      <c r="K348" s="114"/>
      <c r="L348" s="101"/>
      <c r="M348" s="8"/>
      <c r="N348" s="87"/>
      <c r="O348" s="10"/>
      <c r="P348" s="10"/>
      <c r="Q348" s="11"/>
      <c r="R348" s="43"/>
      <c r="X348" s="50"/>
      <c r="Y348" s="50"/>
      <c r="Z348" s="50"/>
      <c r="AA348" s="50"/>
      <c r="AB348" s="50"/>
      <c r="AC348" s="118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  <c r="AN348" s="119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4"/>
      <c r="G349" s="114"/>
      <c r="H349" s="114"/>
      <c r="I349" s="114"/>
      <c r="J349" s="64"/>
      <c r="K349" s="64"/>
      <c r="L349" s="101"/>
      <c r="M349" s="8"/>
      <c r="N349" s="87"/>
      <c r="O349" s="10"/>
      <c r="P349" s="10"/>
      <c r="Q349" s="11"/>
      <c r="R349" s="43"/>
      <c r="X349" s="92"/>
      <c r="Y349" s="92"/>
      <c r="Z349" s="92"/>
      <c r="AA349" s="92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4"/>
      <c r="G350" s="64"/>
      <c r="H350" s="64"/>
      <c r="I350" s="64"/>
      <c r="J350" s="64"/>
      <c r="K350" s="64"/>
      <c r="L350" s="101"/>
      <c r="M350" s="8"/>
      <c r="N350" s="87"/>
      <c r="O350" s="10"/>
      <c r="P350" s="10"/>
      <c r="Q350" s="11"/>
      <c r="R350" s="43"/>
      <c r="X350" s="92"/>
      <c r="Y350" s="92"/>
      <c r="Z350" s="92"/>
      <c r="AA350" s="92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4"/>
      <c r="G351" s="114"/>
      <c r="H351" s="114"/>
      <c r="I351" s="114"/>
      <c r="J351" s="64"/>
      <c r="K351" s="64"/>
      <c r="L351" s="101"/>
      <c r="M351" s="8"/>
      <c r="N351" s="87"/>
      <c r="O351" s="10"/>
      <c r="P351" s="10"/>
      <c r="Q351" s="11"/>
      <c r="R351" s="43"/>
      <c r="X351" s="92"/>
      <c r="Y351" s="92"/>
      <c r="Z351" s="92"/>
      <c r="AA351" s="92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4"/>
      <c r="G352" s="114"/>
      <c r="H352" s="114"/>
      <c r="I352" s="114"/>
      <c r="J352" s="114"/>
      <c r="K352" s="64"/>
      <c r="L352" s="101"/>
      <c r="M352" s="8"/>
      <c r="N352" s="87"/>
      <c r="O352" s="10"/>
      <c r="P352" s="10"/>
      <c r="Q352" s="11"/>
      <c r="R352" s="43"/>
      <c r="X352" s="92"/>
      <c r="Y352" s="92"/>
      <c r="Z352" s="92"/>
      <c r="AA352" s="92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4"/>
      <c r="G353" s="114"/>
      <c r="H353" s="64"/>
      <c r="I353" s="64"/>
      <c r="J353" s="66"/>
      <c r="K353" s="64"/>
      <c r="L353" s="101"/>
      <c r="M353" s="8"/>
      <c r="N353" s="87"/>
      <c r="O353" s="10"/>
      <c r="P353" s="10"/>
      <c r="Q353" s="11"/>
      <c r="R353" s="43"/>
      <c r="X353" s="92"/>
      <c r="Y353" s="92"/>
      <c r="Z353" s="92"/>
      <c r="AA353" s="92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114"/>
      <c r="F354" s="64"/>
      <c r="G354" s="114"/>
      <c r="H354" s="64"/>
      <c r="I354" s="64"/>
      <c r="J354" s="66"/>
      <c r="K354" s="64"/>
      <c r="L354" s="101"/>
      <c r="M354" s="8"/>
      <c r="N354" s="87"/>
      <c r="O354" s="10"/>
      <c r="P354" s="10"/>
      <c r="Q354" s="11"/>
      <c r="R354" s="43"/>
      <c r="X354" s="92"/>
      <c r="Y354" s="92"/>
      <c r="Z354" s="92"/>
      <c r="AA354" s="92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114"/>
      <c r="F355" s="64"/>
      <c r="G355" s="114"/>
      <c r="H355" s="64"/>
      <c r="I355" s="64"/>
      <c r="J355" s="66"/>
      <c r="K355" s="64"/>
      <c r="L355" s="101"/>
      <c r="M355" s="8"/>
      <c r="N355" s="87"/>
      <c r="O355" s="10"/>
      <c r="P355" s="10"/>
      <c r="Q355" s="11"/>
      <c r="R355" s="43"/>
      <c r="X355" s="92"/>
      <c r="Y355" s="92"/>
      <c r="Z355" s="92"/>
      <c r="AA355" s="92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114"/>
      <c r="F356" s="64"/>
      <c r="G356" s="114"/>
      <c r="H356" s="64"/>
      <c r="I356" s="64"/>
      <c r="J356" s="66"/>
      <c r="K356" s="64"/>
      <c r="L356" s="101"/>
      <c r="M356" s="8"/>
      <c r="N356" s="87"/>
      <c r="O356" s="10"/>
      <c r="P356" s="10"/>
      <c r="Q356" s="11"/>
      <c r="R356" s="43"/>
      <c r="X356" s="92"/>
      <c r="Y356" s="92"/>
      <c r="Z356" s="92"/>
      <c r="AA356" s="92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114"/>
      <c r="F357" s="64"/>
      <c r="G357" s="114"/>
      <c r="H357" s="64"/>
      <c r="I357" s="64"/>
      <c r="J357" s="66"/>
      <c r="K357" s="64"/>
      <c r="L357" s="101"/>
      <c r="M357" s="8"/>
      <c r="N357" s="87"/>
      <c r="O357" s="10"/>
      <c r="P357" s="10"/>
      <c r="Q357" s="11"/>
      <c r="R357" s="43"/>
      <c r="X357" s="92"/>
      <c r="Y357" s="92"/>
      <c r="Z357" s="92"/>
      <c r="AA357" s="92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114"/>
      <c r="F358" s="64"/>
      <c r="G358" s="64"/>
      <c r="H358" s="66"/>
      <c r="I358" s="66"/>
      <c r="J358" s="66"/>
      <c r="K358" s="64"/>
      <c r="L358" s="101"/>
      <c r="M358" s="8"/>
      <c r="N358" s="87"/>
      <c r="O358" s="10"/>
      <c r="P358" s="10"/>
      <c r="Q358" s="11"/>
      <c r="R358" s="43"/>
      <c r="X358" s="92"/>
      <c r="Y358" s="92"/>
      <c r="Z358" s="92"/>
      <c r="AA358" s="92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4"/>
      <c r="G359" s="64"/>
      <c r="H359" s="66"/>
      <c r="I359" s="66"/>
      <c r="J359" s="66"/>
      <c r="K359" s="64"/>
      <c r="L359" s="101"/>
      <c r="M359" s="8"/>
      <c r="N359" s="87"/>
      <c r="O359" s="10"/>
      <c r="P359" s="10"/>
      <c r="Q359" s="11"/>
      <c r="R359" s="43"/>
      <c r="X359" s="92"/>
      <c r="Y359" s="92"/>
      <c r="Z359" s="92"/>
      <c r="AA359" s="92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4"/>
      <c r="G360" s="64"/>
      <c r="H360" s="64"/>
      <c r="I360" s="66"/>
      <c r="J360" s="66"/>
      <c r="K360" s="64"/>
      <c r="L360" s="101"/>
      <c r="M360" s="8"/>
      <c r="N360" s="87"/>
      <c r="O360" s="10"/>
      <c r="P360" s="10"/>
      <c r="Q360" s="11"/>
      <c r="R360" s="43"/>
      <c r="X360" s="92"/>
      <c r="Y360" s="92"/>
      <c r="Z360" s="92"/>
      <c r="AA360" s="92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114"/>
      <c r="F361" s="114"/>
      <c r="G361" s="114"/>
      <c r="H361" s="64"/>
      <c r="I361" s="66"/>
      <c r="J361" s="66"/>
      <c r="K361" s="64"/>
      <c r="L361" s="101"/>
      <c r="M361" s="8"/>
      <c r="N361" s="87"/>
      <c r="O361" s="10"/>
      <c r="P361" s="10"/>
      <c r="Q361" s="11"/>
      <c r="R361" s="43"/>
      <c r="X361" s="92"/>
      <c r="Y361" s="92"/>
      <c r="Z361" s="92"/>
      <c r="AA361" s="92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114"/>
      <c r="F362" s="114"/>
      <c r="G362" s="114"/>
      <c r="H362" s="64"/>
      <c r="I362" s="66"/>
      <c r="J362" s="66"/>
      <c r="K362" s="64"/>
      <c r="L362" s="101"/>
      <c r="M362" s="8"/>
      <c r="N362" s="87"/>
      <c r="O362" s="10"/>
      <c r="P362" s="10"/>
      <c r="Q362" s="11"/>
      <c r="R362" s="43"/>
      <c r="X362" s="92"/>
      <c r="Y362" s="92"/>
      <c r="Z362" s="92"/>
      <c r="AA362" s="92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4"/>
      <c r="G363" s="64"/>
      <c r="H363" s="64"/>
      <c r="I363" s="66"/>
      <c r="J363" s="66"/>
      <c r="K363" s="64"/>
      <c r="L363" s="101"/>
      <c r="M363" s="8"/>
      <c r="N363" s="87"/>
      <c r="O363" s="10"/>
      <c r="P363" s="10"/>
      <c r="Q363" s="11"/>
      <c r="R363" s="12"/>
      <c r="X363" s="92"/>
      <c r="Y363" s="92"/>
      <c r="Z363" s="92"/>
      <c r="AA363" s="92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114"/>
      <c r="F364" s="114"/>
      <c r="G364" s="114"/>
      <c r="H364" s="64"/>
      <c r="I364" s="66"/>
      <c r="J364" s="66"/>
      <c r="K364" s="64"/>
      <c r="L364" s="101"/>
      <c r="M364" s="8"/>
      <c r="N364" s="87"/>
      <c r="O364" s="10"/>
      <c r="P364" s="10"/>
      <c r="Q364" s="11"/>
      <c r="R364" s="12"/>
      <c r="X364" s="92"/>
      <c r="Y364" s="92"/>
      <c r="Z364" s="92"/>
      <c r="AA364" s="92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4"/>
      <c r="E365" s="114"/>
      <c r="F365" s="114"/>
      <c r="G365" s="114"/>
      <c r="H365" s="64"/>
      <c r="I365" s="66"/>
      <c r="J365" s="66"/>
      <c r="K365" s="64"/>
      <c r="L365" s="101"/>
      <c r="M365" s="8"/>
      <c r="N365" s="87"/>
      <c r="O365" s="10"/>
      <c r="P365" s="10"/>
      <c r="Q365" s="11"/>
      <c r="R365" s="12"/>
      <c r="X365" s="92"/>
      <c r="Y365" s="92"/>
      <c r="Z365" s="92"/>
      <c r="AA365" s="92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63"/>
      <c r="D366" s="64"/>
      <c r="E366" s="64"/>
      <c r="F366" s="64"/>
      <c r="G366" s="64"/>
      <c r="H366" s="64"/>
      <c r="I366" s="66"/>
      <c r="J366" s="66"/>
      <c r="K366" s="64"/>
      <c r="L366" s="101"/>
      <c r="M366" s="8"/>
      <c r="N366" s="87"/>
      <c r="O366" s="10"/>
      <c r="P366" s="10"/>
      <c r="Q366" s="11"/>
      <c r="R366" s="12"/>
      <c r="X366" s="92"/>
      <c r="Y366" s="92"/>
      <c r="Z366" s="92"/>
      <c r="AA366" s="92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63"/>
      <c r="D367" s="64"/>
      <c r="E367" s="114"/>
      <c r="F367" s="114"/>
      <c r="G367" s="114"/>
      <c r="H367" s="64"/>
      <c r="I367" s="66"/>
      <c r="J367" s="66"/>
      <c r="K367" s="64"/>
      <c r="L367" s="101"/>
      <c r="M367" s="8"/>
      <c r="N367" s="87"/>
      <c r="O367" s="10"/>
      <c r="P367" s="10"/>
      <c r="Q367" s="11"/>
      <c r="R367" s="12"/>
      <c r="X367" s="92"/>
      <c r="Y367" s="92"/>
      <c r="Z367" s="92"/>
      <c r="AA367" s="92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63"/>
      <c r="D368" s="64"/>
      <c r="E368" s="114"/>
      <c r="F368" s="114"/>
      <c r="G368" s="114"/>
      <c r="H368" s="64"/>
      <c r="I368" s="66"/>
      <c r="J368" s="66"/>
      <c r="K368" s="64"/>
      <c r="L368" s="101"/>
      <c r="M368" s="8"/>
      <c r="N368" s="87"/>
      <c r="O368" s="10"/>
      <c r="P368" s="10"/>
      <c r="Q368" s="11"/>
      <c r="R368" s="12"/>
      <c r="X368" s="92"/>
      <c r="Y368" s="92"/>
      <c r="Z368" s="92"/>
      <c r="AA368" s="92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63"/>
      <c r="D369" s="64"/>
      <c r="E369" s="114"/>
      <c r="F369" s="64"/>
      <c r="G369" s="114"/>
      <c r="H369" s="64"/>
      <c r="I369" s="64"/>
      <c r="J369" s="66"/>
      <c r="K369" s="64"/>
      <c r="L369" s="101"/>
      <c r="M369" s="8"/>
      <c r="N369" s="87"/>
      <c r="O369" s="10"/>
      <c r="P369" s="10"/>
      <c r="Q369" s="11"/>
      <c r="R369" s="43"/>
      <c r="X369" s="92"/>
      <c r="Y369" s="92"/>
      <c r="Z369" s="92"/>
      <c r="AA369" s="92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63"/>
      <c r="D370" s="64"/>
      <c r="E370" s="114"/>
      <c r="F370" s="64"/>
      <c r="G370" s="114"/>
      <c r="H370" s="64"/>
      <c r="I370" s="64"/>
      <c r="J370" s="66"/>
      <c r="K370" s="64"/>
      <c r="L370" s="101"/>
      <c r="M370" s="8"/>
      <c r="N370" s="87"/>
      <c r="O370" s="10"/>
      <c r="P370" s="10"/>
      <c r="Q370" s="11"/>
      <c r="R370" s="43"/>
      <c r="X370" s="92"/>
      <c r="Y370" s="92"/>
      <c r="Z370" s="92"/>
      <c r="AA370" s="92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63"/>
      <c r="D371" s="64"/>
      <c r="E371" s="114"/>
      <c r="F371" s="64"/>
      <c r="G371" s="114"/>
      <c r="H371" s="64"/>
      <c r="I371" s="64"/>
      <c r="J371" s="66"/>
      <c r="K371" s="64"/>
      <c r="L371" s="101"/>
      <c r="M371" s="8"/>
      <c r="N371" s="87"/>
      <c r="O371" s="10"/>
      <c r="P371" s="10"/>
      <c r="Q371" s="11"/>
      <c r="R371" s="43"/>
      <c r="X371" s="92"/>
      <c r="Y371" s="92"/>
      <c r="Z371" s="92"/>
      <c r="AA371" s="92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63"/>
      <c r="D372" s="64"/>
      <c r="E372" s="114"/>
      <c r="F372" s="114"/>
      <c r="G372" s="114"/>
      <c r="H372" s="64"/>
      <c r="I372" s="66"/>
      <c r="J372" s="66"/>
      <c r="K372" s="64"/>
      <c r="L372" s="101"/>
      <c r="M372" s="8"/>
      <c r="N372" s="87"/>
      <c r="O372" s="10"/>
      <c r="P372" s="10"/>
      <c r="Q372" s="11"/>
      <c r="R372" s="12"/>
      <c r="X372" s="92"/>
      <c r="Y372" s="92"/>
      <c r="Z372" s="92"/>
      <c r="AA372" s="92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63"/>
      <c r="D373" s="64"/>
      <c r="E373" s="64"/>
      <c r="F373" s="114"/>
      <c r="G373" s="114"/>
      <c r="H373" s="64"/>
      <c r="I373" s="66"/>
      <c r="J373" s="66"/>
      <c r="K373" s="64"/>
      <c r="L373" s="101"/>
      <c r="M373" s="8"/>
      <c r="N373" s="87"/>
      <c r="O373" s="10"/>
      <c r="P373" s="10"/>
      <c r="Q373" s="11"/>
      <c r="R373" s="12"/>
      <c r="X373" s="92"/>
      <c r="Y373" s="92"/>
      <c r="Z373" s="92"/>
      <c r="AA373" s="92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63"/>
      <c r="D374" s="64"/>
      <c r="E374" s="64"/>
      <c r="F374" s="64"/>
      <c r="G374" s="64"/>
      <c r="H374" s="64"/>
      <c r="I374" s="66"/>
      <c r="J374" s="66"/>
      <c r="K374" s="64"/>
      <c r="L374" s="101"/>
      <c r="M374" s="8"/>
      <c r="N374" s="87"/>
      <c r="O374" s="10"/>
      <c r="P374" s="10"/>
      <c r="Q374" s="11"/>
      <c r="R374" s="12"/>
      <c r="X374" s="92"/>
      <c r="Y374" s="92"/>
      <c r="Z374" s="92"/>
      <c r="AA374" s="92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63"/>
      <c r="D375" s="64"/>
      <c r="E375" s="114"/>
      <c r="F375" s="114"/>
      <c r="G375" s="114"/>
      <c r="H375" s="64"/>
      <c r="I375" s="66"/>
      <c r="J375" s="66"/>
      <c r="K375" s="64"/>
      <c r="L375" s="101"/>
      <c r="M375" s="8"/>
      <c r="N375" s="87"/>
      <c r="O375" s="10"/>
      <c r="P375" s="10"/>
      <c r="Q375" s="11"/>
      <c r="R375" s="12"/>
      <c r="X375" s="92"/>
      <c r="Y375" s="92"/>
      <c r="Z375" s="92"/>
      <c r="AA375" s="92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63"/>
      <c r="D376" s="64"/>
      <c r="E376" s="114"/>
      <c r="F376" s="114"/>
      <c r="G376" s="114"/>
      <c r="H376" s="64"/>
      <c r="I376" s="66"/>
      <c r="J376" s="66"/>
      <c r="K376" s="64"/>
      <c r="L376" s="101"/>
      <c r="M376" s="8"/>
      <c r="N376" s="87"/>
      <c r="O376" s="10"/>
      <c r="P376" s="10"/>
      <c r="Q376" s="11"/>
      <c r="R376" s="12"/>
      <c r="X376" s="92"/>
      <c r="Y376" s="92"/>
      <c r="Z376" s="92"/>
      <c r="AA376" s="92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63"/>
      <c r="D377" s="115"/>
      <c r="E377" s="64"/>
      <c r="F377" s="64"/>
      <c r="G377" s="64"/>
      <c r="H377" s="64"/>
      <c r="I377" s="66"/>
      <c r="J377" s="66"/>
      <c r="K377" s="64"/>
      <c r="L377" s="101"/>
      <c r="M377" s="8"/>
      <c r="N377" s="87"/>
      <c r="O377" s="10"/>
      <c r="P377" s="10"/>
      <c r="Q377" s="11"/>
      <c r="R377" s="12"/>
      <c r="X377" s="92"/>
      <c r="Y377" s="92"/>
      <c r="Z377" s="92"/>
      <c r="AA377" s="92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63"/>
      <c r="D378" s="64"/>
      <c r="E378" s="114"/>
      <c r="F378" s="114"/>
      <c r="G378" s="114"/>
      <c r="H378" s="64"/>
      <c r="I378" s="66"/>
      <c r="J378" s="66"/>
      <c r="K378" s="64"/>
      <c r="L378" s="101"/>
      <c r="M378" s="8"/>
      <c r="N378" s="87"/>
      <c r="O378" s="10"/>
      <c r="P378" s="10"/>
      <c r="Q378" s="11"/>
      <c r="R378" s="12"/>
      <c r="X378" s="92"/>
      <c r="Y378" s="92"/>
      <c r="Z378" s="92"/>
      <c r="AA378" s="92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63"/>
      <c r="D379" s="64"/>
      <c r="E379" s="114"/>
      <c r="F379" s="114"/>
      <c r="G379" s="114"/>
      <c r="H379" s="64"/>
      <c r="I379" s="66"/>
      <c r="J379" s="66"/>
      <c r="K379" s="64"/>
      <c r="L379" s="101"/>
      <c r="M379" s="8"/>
      <c r="N379" s="87"/>
      <c r="O379" s="10"/>
      <c r="P379" s="10"/>
      <c r="Q379" s="11"/>
      <c r="R379" s="12"/>
      <c r="X379" s="92"/>
      <c r="Y379" s="92"/>
      <c r="Z379" s="92"/>
      <c r="AA379" s="92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63"/>
      <c r="D380" s="64"/>
      <c r="E380" s="64"/>
      <c r="F380" s="64"/>
      <c r="G380" s="64"/>
      <c r="H380" s="64"/>
      <c r="I380" s="66"/>
      <c r="J380" s="66"/>
      <c r="K380" s="64"/>
      <c r="L380" s="101"/>
      <c r="M380" s="8"/>
      <c r="N380" s="87"/>
      <c r="O380" s="10"/>
      <c r="P380" s="10"/>
      <c r="Q380" s="11"/>
      <c r="R380" s="12"/>
      <c r="X380" s="92"/>
      <c r="Y380" s="92"/>
      <c r="Z380" s="92"/>
      <c r="AA380" s="92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63"/>
      <c r="D381" s="64"/>
      <c r="E381" s="114"/>
      <c r="F381" s="114"/>
      <c r="G381" s="114"/>
      <c r="H381" s="64"/>
      <c r="I381" s="66"/>
      <c r="J381" s="66"/>
      <c r="K381" s="64"/>
      <c r="L381" s="101"/>
      <c r="M381" s="8"/>
      <c r="N381" s="87"/>
      <c r="O381" s="10"/>
      <c r="P381" s="10"/>
      <c r="Q381" s="11"/>
      <c r="R381" s="12"/>
      <c r="X381" s="92"/>
      <c r="Y381" s="92"/>
      <c r="Z381" s="92"/>
      <c r="AA381" s="92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63"/>
      <c r="D382" s="64"/>
      <c r="E382" s="114"/>
      <c r="F382" s="114"/>
      <c r="G382" s="114"/>
      <c r="H382" s="64"/>
      <c r="I382" s="66"/>
      <c r="J382" s="66"/>
      <c r="K382" s="64"/>
      <c r="L382" s="101"/>
      <c r="M382" s="8"/>
      <c r="N382" s="87"/>
      <c r="O382" s="10"/>
      <c r="P382" s="10"/>
      <c r="Q382" s="11"/>
      <c r="R382" s="12"/>
      <c r="X382" s="92"/>
      <c r="Y382" s="92"/>
      <c r="Z382" s="92"/>
      <c r="AA382" s="92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63"/>
      <c r="D383" s="64"/>
      <c r="E383" s="114"/>
      <c r="F383" s="64"/>
      <c r="G383" s="114"/>
      <c r="H383" s="64"/>
      <c r="I383" s="64"/>
      <c r="J383" s="66"/>
      <c r="K383" s="64"/>
      <c r="L383" s="101"/>
      <c r="M383" s="8"/>
      <c r="N383" s="87"/>
      <c r="O383" s="10"/>
      <c r="P383" s="10"/>
      <c r="Q383" s="91"/>
      <c r="R383" s="43"/>
      <c r="X383" s="92"/>
      <c r="Y383" s="92"/>
      <c r="Z383" s="92"/>
      <c r="AA383" s="92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63"/>
      <c r="D384" s="64"/>
      <c r="E384" s="114"/>
      <c r="F384" s="64"/>
      <c r="G384" s="114"/>
      <c r="H384" s="64"/>
      <c r="I384" s="64"/>
      <c r="J384" s="66"/>
      <c r="K384" s="64"/>
      <c r="L384" s="101"/>
      <c r="M384" s="8"/>
      <c r="N384" s="87"/>
      <c r="O384" s="10"/>
      <c r="P384" s="10"/>
      <c r="Q384" s="91"/>
      <c r="R384" s="43"/>
      <c r="X384" s="92"/>
      <c r="Y384" s="92"/>
      <c r="Z384" s="92"/>
      <c r="AA384" s="92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63"/>
      <c r="D385" s="64"/>
      <c r="E385" s="114"/>
      <c r="F385" s="64"/>
      <c r="G385" s="114"/>
      <c r="H385" s="64"/>
      <c r="I385" s="64"/>
      <c r="J385" s="66"/>
      <c r="K385" s="64"/>
      <c r="L385" s="101"/>
      <c r="M385" s="8"/>
      <c r="N385" s="87"/>
      <c r="O385" s="10"/>
      <c r="P385" s="10"/>
      <c r="Q385" s="91"/>
      <c r="R385" s="43"/>
      <c r="X385" s="92"/>
      <c r="Y385" s="92"/>
      <c r="Z385" s="92"/>
      <c r="AA385" s="92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63"/>
      <c r="D386" s="64"/>
      <c r="E386" s="114"/>
      <c r="F386" s="114"/>
      <c r="G386" s="114"/>
      <c r="H386" s="64"/>
      <c r="I386" s="66"/>
      <c r="J386" s="66"/>
      <c r="K386" s="64"/>
      <c r="L386" s="101"/>
      <c r="M386" s="8"/>
      <c r="N386" s="87"/>
      <c r="O386" s="10"/>
      <c r="P386" s="10"/>
      <c r="Q386" s="11"/>
      <c r="R386" s="12"/>
      <c r="X386" s="92"/>
      <c r="Y386" s="92"/>
      <c r="Z386" s="92"/>
      <c r="AA386" s="92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63"/>
      <c r="D387" s="64"/>
      <c r="E387" s="64"/>
      <c r="F387" s="114"/>
      <c r="G387" s="114"/>
      <c r="H387" s="64"/>
      <c r="I387" s="66"/>
      <c r="J387" s="66"/>
      <c r="K387" s="64"/>
      <c r="L387" s="101"/>
      <c r="M387" s="8"/>
      <c r="N387" s="87"/>
      <c r="O387" s="10"/>
      <c r="P387" s="10"/>
      <c r="Q387" s="11"/>
      <c r="R387" s="12"/>
      <c r="X387" s="92"/>
      <c r="Y387" s="92"/>
      <c r="Z387" s="92"/>
      <c r="AA387" s="92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63"/>
      <c r="D388" s="64"/>
      <c r="E388" s="64"/>
      <c r="F388" s="64"/>
      <c r="G388" s="64"/>
      <c r="H388" s="64"/>
      <c r="I388" s="66"/>
      <c r="J388" s="66"/>
      <c r="K388" s="64"/>
      <c r="L388" s="101"/>
      <c r="M388" s="8"/>
      <c r="N388" s="87"/>
      <c r="O388" s="10"/>
      <c r="P388" s="10"/>
      <c r="Q388" s="11"/>
      <c r="R388" s="12"/>
      <c r="X388" s="92"/>
      <c r="Y388" s="92"/>
      <c r="Z388" s="92"/>
      <c r="AA388" s="92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63"/>
      <c r="D389" s="64"/>
      <c r="E389" s="114"/>
      <c r="F389" s="114"/>
      <c r="G389" s="114"/>
      <c r="H389" s="64"/>
      <c r="I389" s="66"/>
      <c r="J389" s="66"/>
      <c r="K389" s="64"/>
      <c r="L389" s="101"/>
      <c r="M389" s="8"/>
      <c r="N389" s="87"/>
      <c r="O389" s="10"/>
      <c r="P389" s="10"/>
      <c r="Q389" s="11"/>
      <c r="R389" s="12"/>
      <c r="X389" s="92"/>
      <c r="Y389" s="92"/>
      <c r="Z389" s="92"/>
      <c r="AA389" s="92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63"/>
      <c r="D390" s="64"/>
      <c r="E390" s="114"/>
      <c r="F390" s="114"/>
      <c r="G390" s="114"/>
      <c r="H390" s="64"/>
      <c r="I390" s="66"/>
      <c r="J390" s="66"/>
      <c r="K390" s="64"/>
      <c r="L390" s="101"/>
      <c r="M390" s="8"/>
      <c r="N390" s="87"/>
      <c r="O390" s="10"/>
      <c r="P390" s="10"/>
      <c r="Q390" s="11"/>
      <c r="R390" s="12"/>
      <c r="X390" s="92"/>
      <c r="Y390" s="92"/>
      <c r="Z390" s="92"/>
      <c r="AA390" s="92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63"/>
      <c r="D391" s="64"/>
      <c r="E391" s="64"/>
      <c r="F391" s="64"/>
      <c r="G391" s="64"/>
      <c r="H391" s="64"/>
      <c r="I391" s="66"/>
      <c r="J391" s="66"/>
      <c r="K391" s="64"/>
      <c r="L391" s="101"/>
      <c r="M391" s="8"/>
      <c r="N391" s="87"/>
      <c r="O391" s="10"/>
      <c r="P391" s="10"/>
      <c r="Q391" s="11"/>
      <c r="R391" s="12"/>
      <c r="X391" s="92"/>
      <c r="Y391" s="92"/>
      <c r="Z391" s="92"/>
      <c r="AA391" s="92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63"/>
      <c r="D392" s="64"/>
      <c r="E392" s="114"/>
      <c r="F392" s="114"/>
      <c r="G392" s="114"/>
      <c r="H392" s="64"/>
      <c r="I392" s="66"/>
      <c r="J392" s="66"/>
      <c r="K392" s="64"/>
      <c r="L392" s="101"/>
      <c r="M392" s="8"/>
      <c r="N392" s="87"/>
      <c r="O392" s="10"/>
      <c r="P392" s="10"/>
      <c r="Q392" s="11"/>
      <c r="R392" s="12"/>
      <c r="X392" s="92"/>
      <c r="Y392" s="92"/>
      <c r="Z392" s="92"/>
      <c r="AA392" s="92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63"/>
      <c r="D393" s="64"/>
      <c r="E393" s="114"/>
      <c r="F393" s="114"/>
      <c r="G393" s="114"/>
      <c r="H393" s="64"/>
      <c r="I393" s="66"/>
      <c r="J393" s="66"/>
      <c r="K393" s="64"/>
      <c r="L393" s="101"/>
      <c r="M393" s="8"/>
      <c r="N393" s="87"/>
      <c r="O393" s="10"/>
      <c r="P393" s="10"/>
      <c r="Q393" s="11"/>
      <c r="R393" s="12"/>
      <c r="X393" s="92"/>
      <c r="Y393" s="92"/>
      <c r="Z393" s="92"/>
      <c r="AA393" s="92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63"/>
      <c r="D394" s="64"/>
      <c r="E394" s="64"/>
      <c r="F394" s="64"/>
      <c r="G394" s="64"/>
      <c r="H394" s="64"/>
      <c r="I394" s="66"/>
      <c r="J394" s="66"/>
      <c r="K394" s="64"/>
      <c r="L394" s="101"/>
      <c r="M394" s="8"/>
      <c r="N394" s="87"/>
      <c r="O394" s="10"/>
      <c r="P394" s="10"/>
      <c r="Q394" s="11"/>
      <c r="R394" s="12"/>
      <c r="X394" s="92"/>
      <c r="Y394" s="92"/>
      <c r="Z394" s="92"/>
      <c r="AA394" s="92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63"/>
      <c r="D395" s="64"/>
      <c r="E395" s="114"/>
      <c r="F395" s="114"/>
      <c r="G395" s="114"/>
      <c r="H395" s="64"/>
      <c r="I395" s="66"/>
      <c r="J395" s="66"/>
      <c r="K395" s="64"/>
      <c r="L395" s="101"/>
      <c r="M395" s="8"/>
      <c r="N395" s="87"/>
      <c r="O395" s="10"/>
      <c r="P395" s="10"/>
      <c r="Q395" s="11"/>
      <c r="R395" s="12"/>
      <c r="X395" s="92"/>
      <c r="Y395" s="92"/>
      <c r="Z395" s="92"/>
      <c r="AA395" s="92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63"/>
      <c r="D396" s="64"/>
      <c r="E396" s="114"/>
      <c r="F396" s="114"/>
      <c r="G396" s="114"/>
      <c r="H396" s="64"/>
      <c r="I396" s="66"/>
      <c r="J396" s="66"/>
      <c r="K396" s="64"/>
      <c r="L396" s="101"/>
      <c r="M396" s="8"/>
      <c r="N396" s="87"/>
      <c r="O396" s="10"/>
      <c r="P396" s="10"/>
      <c r="Q396" s="11"/>
      <c r="R396" s="43"/>
      <c r="X396" s="92"/>
      <c r="Y396" s="92"/>
      <c r="Z396" s="92"/>
      <c r="AA396" s="92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63"/>
      <c r="D397" s="64"/>
      <c r="E397" s="114"/>
      <c r="F397" s="64"/>
      <c r="G397" s="114"/>
      <c r="H397" s="64"/>
      <c r="I397" s="64"/>
      <c r="J397" s="66"/>
      <c r="K397" s="64"/>
      <c r="L397" s="101"/>
      <c r="M397" s="8"/>
      <c r="N397" s="87"/>
      <c r="O397" s="10"/>
      <c r="P397" s="10"/>
      <c r="Q397" s="11"/>
      <c r="R397" s="43"/>
      <c r="X397" s="92"/>
      <c r="Y397" s="92"/>
      <c r="Z397" s="92"/>
      <c r="AA397" s="92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63"/>
      <c r="D398" s="64"/>
      <c r="E398" s="114"/>
      <c r="F398" s="64"/>
      <c r="G398" s="114"/>
      <c r="H398" s="64"/>
      <c r="I398" s="64"/>
      <c r="J398" s="66"/>
      <c r="K398" s="64"/>
      <c r="L398" s="101"/>
      <c r="M398" s="8"/>
      <c r="N398" s="87"/>
      <c r="O398" s="10"/>
      <c r="P398" s="10"/>
      <c r="Q398" s="11"/>
      <c r="R398" s="43"/>
      <c r="X398" s="92"/>
      <c r="Y398" s="92"/>
      <c r="Z398" s="92"/>
      <c r="AA398" s="92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63"/>
      <c r="D399" s="64"/>
      <c r="E399" s="114"/>
      <c r="F399" s="64"/>
      <c r="G399" s="114"/>
      <c r="H399" s="64"/>
      <c r="I399" s="64"/>
      <c r="J399" s="66"/>
      <c r="K399" s="64"/>
      <c r="L399" s="101"/>
      <c r="M399" s="8"/>
      <c r="N399" s="87"/>
      <c r="O399" s="10"/>
      <c r="P399" s="10"/>
      <c r="Q399" s="11"/>
      <c r="R399" s="43"/>
      <c r="X399" s="92"/>
      <c r="Y399" s="92"/>
      <c r="Z399" s="92"/>
      <c r="AA399" s="92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63"/>
      <c r="D400" s="64"/>
      <c r="E400" s="64"/>
      <c r="F400" s="64"/>
      <c r="G400" s="64"/>
      <c r="H400" s="66"/>
      <c r="I400" s="66"/>
      <c r="J400" s="66"/>
      <c r="K400" s="64"/>
      <c r="L400" s="101"/>
      <c r="M400" s="8"/>
      <c r="N400" s="87"/>
      <c r="O400" s="10"/>
      <c r="P400" s="10"/>
      <c r="Q400" s="11"/>
      <c r="R400" s="43"/>
      <c r="X400" s="92"/>
      <c r="Y400" s="92"/>
      <c r="Z400" s="92"/>
      <c r="AA400" s="92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63"/>
      <c r="D401" s="64"/>
      <c r="E401" s="64"/>
      <c r="F401" s="64"/>
      <c r="G401" s="64"/>
      <c r="H401" s="66"/>
      <c r="I401" s="66"/>
      <c r="J401" s="66"/>
      <c r="K401" s="64"/>
      <c r="L401" s="101"/>
      <c r="M401" s="8"/>
      <c r="N401" s="87"/>
      <c r="O401" s="10"/>
      <c r="P401" s="10"/>
      <c r="Q401" s="11"/>
      <c r="R401" s="43"/>
      <c r="X401" s="92"/>
      <c r="Y401" s="92"/>
      <c r="Z401" s="92"/>
      <c r="AA401" s="92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63"/>
      <c r="D402" s="64"/>
      <c r="E402" s="64"/>
      <c r="F402" s="64"/>
      <c r="G402" s="64"/>
      <c r="H402" s="66"/>
      <c r="I402" s="66"/>
      <c r="J402" s="66"/>
      <c r="K402" s="64"/>
      <c r="L402" s="101"/>
      <c r="M402" s="8"/>
      <c r="N402" s="87"/>
      <c r="O402" s="10"/>
      <c r="P402" s="10"/>
      <c r="Q402" s="11"/>
      <c r="R402" s="43"/>
      <c r="X402" s="92"/>
      <c r="Y402" s="92"/>
      <c r="Z402" s="92"/>
      <c r="AA402" s="92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63"/>
      <c r="D403" s="64"/>
      <c r="E403" s="64"/>
      <c r="F403" s="64"/>
      <c r="G403" s="64"/>
      <c r="H403" s="66"/>
      <c r="I403" s="66"/>
      <c r="J403" s="66"/>
      <c r="K403" s="64"/>
      <c r="L403" s="101"/>
      <c r="M403" s="8"/>
      <c r="N403" s="87"/>
      <c r="O403" s="10"/>
      <c r="P403" s="10"/>
      <c r="Q403" s="11"/>
      <c r="R403" s="12"/>
      <c r="X403" s="92"/>
      <c r="Y403" s="92"/>
      <c r="Z403" s="92"/>
      <c r="AA403" s="92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63"/>
      <c r="D404" s="64"/>
      <c r="E404" s="64"/>
      <c r="F404" s="64"/>
      <c r="G404" s="64"/>
      <c r="H404" s="66"/>
      <c r="I404" s="66"/>
      <c r="J404" s="66"/>
      <c r="K404" s="64"/>
      <c r="L404" s="101"/>
      <c r="M404" s="8"/>
      <c r="N404" s="87"/>
      <c r="O404" s="10"/>
      <c r="P404" s="10"/>
      <c r="Q404" s="11"/>
      <c r="R404" s="12"/>
      <c r="X404" s="92"/>
      <c r="Y404" s="92"/>
      <c r="Z404" s="92"/>
      <c r="AA404" s="92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63"/>
      <c r="D405" s="64"/>
      <c r="E405" s="64"/>
      <c r="F405" s="64"/>
      <c r="G405" s="64"/>
      <c r="H405" s="66"/>
      <c r="I405" s="66"/>
      <c r="J405" s="66"/>
      <c r="K405" s="64"/>
      <c r="L405" s="101"/>
      <c r="M405" s="8"/>
      <c r="N405" s="87"/>
      <c r="O405" s="10"/>
      <c r="P405" s="10"/>
      <c r="Q405" s="11"/>
      <c r="R405" s="12"/>
      <c r="X405" s="92"/>
      <c r="Y405" s="92"/>
      <c r="Z405" s="92"/>
      <c r="AA405" s="92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63"/>
      <c r="D406" s="64"/>
      <c r="E406" s="64"/>
      <c r="F406" s="64"/>
      <c r="G406" s="64"/>
      <c r="H406" s="66"/>
      <c r="I406" s="66"/>
      <c r="J406" s="66"/>
      <c r="K406" s="64"/>
      <c r="L406" s="101"/>
      <c r="M406" s="8"/>
      <c r="N406" s="87"/>
      <c r="O406" s="10"/>
      <c r="P406" s="10"/>
      <c r="Q406" s="11"/>
      <c r="R406" s="12"/>
      <c r="X406" s="92"/>
      <c r="Y406" s="92"/>
      <c r="Z406" s="92"/>
      <c r="AA406" s="92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63"/>
      <c r="D407" s="64"/>
      <c r="E407" s="64"/>
      <c r="F407" s="64"/>
      <c r="G407" s="64"/>
      <c r="H407" s="66"/>
      <c r="I407" s="66"/>
      <c r="J407" s="66"/>
      <c r="K407" s="64"/>
      <c r="L407" s="101"/>
      <c r="M407" s="8"/>
      <c r="N407" s="87"/>
      <c r="O407" s="10"/>
      <c r="P407" s="10"/>
      <c r="Q407" s="11"/>
      <c r="R407" s="12"/>
      <c r="X407" s="92"/>
      <c r="Y407" s="92"/>
      <c r="Z407" s="92"/>
      <c r="AA407" s="92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63"/>
      <c r="D408" s="64"/>
      <c r="E408" s="64"/>
      <c r="F408" s="64"/>
      <c r="G408" s="64"/>
      <c r="H408" s="66"/>
      <c r="I408" s="66"/>
      <c r="J408" s="66"/>
      <c r="K408" s="64"/>
      <c r="L408" s="101"/>
      <c r="M408" s="8"/>
      <c r="N408" s="87"/>
      <c r="O408" s="10"/>
      <c r="P408" s="10"/>
      <c r="Q408" s="11"/>
      <c r="R408" s="12"/>
      <c r="X408" s="92"/>
      <c r="Y408" s="92"/>
      <c r="Z408" s="92"/>
      <c r="AA408" s="92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63"/>
      <c r="D409" s="64"/>
      <c r="E409" s="64"/>
      <c r="F409" s="64"/>
      <c r="G409" s="64"/>
      <c r="H409" s="66"/>
      <c r="I409" s="66"/>
      <c r="J409" s="66"/>
      <c r="K409" s="64"/>
      <c r="L409" s="101"/>
      <c r="M409" s="8"/>
      <c r="N409" s="87"/>
      <c r="O409" s="10"/>
      <c r="P409" s="10"/>
      <c r="Q409" s="11"/>
      <c r="R409" s="12"/>
      <c r="X409" s="92"/>
      <c r="Y409" s="92"/>
      <c r="Z409" s="92"/>
      <c r="AA409" s="92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63"/>
      <c r="D410" s="64"/>
      <c r="E410" s="64"/>
      <c r="F410" s="64"/>
      <c r="G410" s="64"/>
      <c r="H410" s="66"/>
      <c r="I410" s="66"/>
      <c r="J410" s="66"/>
      <c r="K410" s="64"/>
      <c r="L410" s="101"/>
      <c r="M410" s="8"/>
      <c r="N410" s="87"/>
      <c r="O410" s="10"/>
      <c r="P410" s="10"/>
      <c r="Q410" s="11"/>
      <c r="R410" s="12"/>
      <c r="X410" s="92"/>
      <c r="Y410" s="92"/>
      <c r="Z410" s="92"/>
      <c r="AA410" s="92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63"/>
      <c r="D411" s="64"/>
      <c r="E411" s="64"/>
      <c r="F411" s="64"/>
      <c r="G411" s="64"/>
      <c r="H411" s="66"/>
      <c r="I411" s="66"/>
      <c r="J411" s="66"/>
      <c r="K411" s="64"/>
      <c r="L411" s="101"/>
      <c r="M411" s="8"/>
      <c r="N411" s="87"/>
      <c r="O411" s="10"/>
      <c r="P411" s="10"/>
      <c r="Q411" s="11"/>
      <c r="R411" s="12"/>
      <c r="X411" s="92"/>
      <c r="Y411" s="92"/>
      <c r="Z411" s="92"/>
      <c r="AA411" s="92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63"/>
      <c r="D412" s="64"/>
      <c r="E412" s="64"/>
      <c r="F412" s="64"/>
      <c r="G412" s="64"/>
      <c r="H412" s="66"/>
      <c r="I412" s="66"/>
      <c r="J412" s="66"/>
      <c r="K412" s="64"/>
      <c r="L412" s="101"/>
      <c r="M412" s="8"/>
      <c r="N412" s="87"/>
      <c r="O412" s="10"/>
      <c r="P412" s="10"/>
      <c r="Q412" s="11"/>
      <c r="R412" s="12"/>
      <c r="X412" s="92"/>
      <c r="Y412" s="92"/>
      <c r="Z412" s="92"/>
      <c r="AA412" s="92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63"/>
      <c r="D413" s="64"/>
      <c r="E413" s="64"/>
      <c r="F413" s="64"/>
      <c r="G413" s="64"/>
      <c r="H413" s="66"/>
      <c r="I413" s="66"/>
      <c r="J413" s="66"/>
      <c r="K413" s="64"/>
      <c r="L413" s="101"/>
      <c r="M413" s="8"/>
      <c r="N413" s="87"/>
      <c r="O413" s="10"/>
      <c r="P413" s="10"/>
      <c r="Q413" s="11"/>
      <c r="R413" s="43"/>
      <c r="X413" s="92"/>
      <c r="Y413" s="92"/>
      <c r="Z413" s="92"/>
      <c r="AA413" s="92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63"/>
      <c r="D414" s="64"/>
      <c r="E414" s="64"/>
      <c r="F414" s="64"/>
      <c r="G414" s="64"/>
      <c r="H414" s="66"/>
      <c r="I414" s="66"/>
      <c r="J414" s="66"/>
      <c r="K414" s="64"/>
      <c r="L414" s="101"/>
      <c r="M414" s="8"/>
      <c r="N414" s="87"/>
      <c r="O414" s="10"/>
      <c r="P414" s="10"/>
      <c r="Q414" s="11"/>
      <c r="R414" s="12"/>
      <c r="X414" s="92"/>
      <c r="Y414" s="92"/>
      <c r="Z414" s="92"/>
      <c r="AA414" s="92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63"/>
      <c r="D415" s="64"/>
      <c r="E415" s="64"/>
      <c r="F415" s="64"/>
      <c r="G415" s="64"/>
      <c r="H415" s="66"/>
      <c r="I415" s="66"/>
      <c r="J415" s="66"/>
      <c r="K415" s="66"/>
      <c r="L415" s="101"/>
      <c r="M415" s="8"/>
      <c r="N415" s="87"/>
      <c r="O415" s="10"/>
      <c r="P415" s="10"/>
      <c r="Q415" s="11"/>
      <c r="R415" s="12"/>
      <c r="X415" s="92"/>
      <c r="Y415" s="92"/>
      <c r="Z415" s="92"/>
      <c r="AA415" s="92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63"/>
      <c r="D416" s="64"/>
      <c r="E416" s="64"/>
      <c r="F416" s="64"/>
      <c r="G416" s="64"/>
      <c r="H416" s="66"/>
      <c r="I416" s="66"/>
      <c r="J416" s="66"/>
      <c r="K416" s="66"/>
      <c r="L416" s="101"/>
      <c r="M416" s="8"/>
      <c r="N416" s="87"/>
      <c r="O416" s="10"/>
      <c r="P416" s="10"/>
      <c r="Q416" s="11"/>
      <c r="R416" s="12"/>
      <c r="X416" s="92"/>
      <c r="Y416" s="92"/>
      <c r="Z416" s="92"/>
      <c r="AA416" s="92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63"/>
      <c r="D417" s="64"/>
      <c r="E417" s="64"/>
      <c r="F417" s="64"/>
      <c r="G417" s="64"/>
      <c r="H417" s="66"/>
      <c r="I417" s="66"/>
      <c r="J417" s="66"/>
      <c r="K417" s="66"/>
      <c r="L417" s="101"/>
      <c r="M417" s="8"/>
      <c r="N417" s="87"/>
      <c r="O417" s="10"/>
      <c r="P417" s="10"/>
      <c r="Q417" s="11"/>
      <c r="R417" s="12"/>
      <c r="X417" s="92"/>
      <c r="Y417" s="92"/>
      <c r="Z417" s="92"/>
      <c r="AA417" s="92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63"/>
      <c r="D418" s="64"/>
      <c r="E418" s="64"/>
      <c r="F418" s="64"/>
      <c r="G418" s="64"/>
      <c r="H418" s="66"/>
      <c r="I418" s="66"/>
      <c r="J418" s="66"/>
      <c r="K418" s="66"/>
      <c r="L418" s="101"/>
      <c r="M418" s="8"/>
      <c r="N418" s="87"/>
      <c r="O418" s="10"/>
      <c r="P418" s="10"/>
      <c r="Q418" s="11"/>
      <c r="R418" s="12"/>
      <c r="X418" s="92"/>
      <c r="Y418" s="92"/>
      <c r="Z418" s="92"/>
      <c r="AA418" s="92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63"/>
      <c r="D419" s="64"/>
      <c r="E419" s="64"/>
      <c r="F419" s="64"/>
      <c r="G419" s="64"/>
      <c r="H419" s="66"/>
      <c r="I419" s="66"/>
      <c r="J419" s="66"/>
      <c r="K419" s="66"/>
      <c r="L419" s="101"/>
      <c r="M419" s="8"/>
      <c r="N419" s="87"/>
      <c r="O419" s="10"/>
      <c r="P419" s="10"/>
      <c r="Q419" s="11"/>
      <c r="R419" s="12"/>
      <c r="X419" s="92"/>
      <c r="Y419" s="92"/>
      <c r="Z419" s="92"/>
      <c r="AA419" s="92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63"/>
      <c r="D420" s="64"/>
      <c r="E420" s="64"/>
      <c r="F420" s="64"/>
      <c r="G420" s="64"/>
      <c r="H420" s="66"/>
      <c r="I420" s="66"/>
      <c r="J420" s="66"/>
      <c r="K420" s="66"/>
      <c r="L420" s="101"/>
      <c r="M420" s="8"/>
      <c r="N420" s="87"/>
      <c r="O420" s="10"/>
      <c r="P420" s="10"/>
      <c r="Q420" s="11"/>
      <c r="R420" s="12"/>
      <c r="X420" s="92"/>
      <c r="Y420" s="92"/>
      <c r="Z420" s="92"/>
      <c r="AA420" s="92"/>
      <c r="AB420" s="92"/>
      <c r="AC420" s="93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63"/>
      <c r="D421" s="64"/>
      <c r="E421" s="64"/>
      <c r="F421" s="64"/>
      <c r="G421" s="64"/>
      <c r="H421" s="66"/>
      <c r="I421" s="66"/>
      <c r="J421" s="66"/>
      <c r="K421" s="66"/>
      <c r="L421" s="101"/>
      <c r="M421" s="8"/>
      <c r="N421" s="87"/>
      <c r="O421" s="10"/>
      <c r="P421" s="10"/>
      <c r="Q421" s="11"/>
      <c r="R421" s="12"/>
      <c r="X421" s="92"/>
      <c r="Y421" s="92"/>
      <c r="Z421" s="92"/>
      <c r="AA421" s="92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63"/>
      <c r="D422" s="64"/>
      <c r="E422" s="64"/>
      <c r="F422" s="64"/>
      <c r="G422" s="64"/>
      <c r="H422" s="66"/>
      <c r="I422" s="66"/>
      <c r="J422" s="66"/>
      <c r="K422" s="66"/>
      <c r="L422" s="101"/>
      <c r="M422" s="8"/>
      <c r="N422" s="87"/>
      <c r="O422" s="10"/>
      <c r="P422" s="10"/>
      <c r="Q422" s="11"/>
      <c r="R422" s="12"/>
      <c r="X422" s="92"/>
      <c r="Y422" s="92"/>
      <c r="Z422" s="92"/>
      <c r="AA422" s="92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63"/>
      <c r="D423" s="64"/>
      <c r="E423" s="64"/>
      <c r="F423" s="64"/>
      <c r="G423" s="64"/>
      <c r="H423" s="66"/>
      <c r="I423" s="66"/>
      <c r="J423" s="66"/>
      <c r="K423" s="66"/>
      <c r="L423" s="101"/>
      <c r="M423" s="8"/>
      <c r="N423" s="87"/>
      <c r="O423" s="10"/>
      <c r="P423" s="10"/>
      <c r="Q423" s="11"/>
      <c r="R423" s="12"/>
      <c r="X423" s="92"/>
      <c r="Y423" s="92"/>
      <c r="Z423" s="92"/>
      <c r="AA423" s="92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63"/>
      <c r="D424" s="64"/>
      <c r="E424" s="64"/>
      <c r="F424" s="64"/>
      <c r="G424" s="64"/>
      <c r="H424" s="66"/>
      <c r="I424" s="66"/>
      <c r="J424" s="66"/>
      <c r="K424" s="66"/>
      <c r="L424" s="101"/>
      <c r="M424" s="8"/>
      <c r="N424" s="87"/>
      <c r="O424" s="10"/>
      <c r="P424" s="10"/>
      <c r="Q424" s="11"/>
      <c r="R424" s="12"/>
      <c r="X424" s="92"/>
      <c r="Y424" s="92"/>
      <c r="Z424" s="92"/>
      <c r="AA424" s="92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63"/>
      <c r="D425" s="64"/>
      <c r="E425" s="64"/>
      <c r="F425" s="64"/>
      <c r="G425" s="64"/>
      <c r="H425" s="66"/>
      <c r="I425" s="66"/>
      <c r="J425" s="66"/>
      <c r="K425" s="66"/>
      <c r="L425" s="101"/>
      <c r="M425" s="8"/>
      <c r="N425" s="87"/>
      <c r="O425" s="10"/>
      <c r="P425" s="10"/>
      <c r="Q425" s="11"/>
      <c r="R425" s="12"/>
      <c r="X425" s="92"/>
      <c r="Y425" s="92"/>
      <c r="Z425" s="92"/>
      <c r="AA425" s="92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63"/>
      <c r="D426" s="64"/>
      <c r="E426" s="64"/>
      <c r="F426" s="64"/>
      <c r="G426" s="64"/>
      <c r="H426" s="66"/>
      <c r="I426" s="66"/>
      <c r="J426" s="66"/>
      <c r="K426" s="66"/>
      <c r="L426" s="101"/>
      <c r="M426" s="8"/>
      <c r="N426" s="87"/>
      <c r="O426" s="10"/>
      <c r="P426" s="10"/>
      <c r="Q426" s="11"/>
      <c r="R426" s="43"/>
      <c r="X426" s="92"/>
      <c r="Y426" s="92"/>
      <c r="Z426" s="92"/>
      <c r="AA426" s="92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63"/>
      <c r="D427" s="64"/>
      <c r="E427" s="64"/>
      <c r="F427" s="64"/>
      <c r="G427" s="64"/>
      <c r="H427" s="66"/>
      <c r="I427" s="66"/>
      <c r="J427" s="66"/>
      <c r="K427" s="66"/>
      <c r="L427" s="101"/>
      <c r="M427" s="8"/>
      <c r="N427" s="87"/>
      <c r="O427" s="10"/>
      <c r="P427" s="10"/>
      <c r="Q427" s="11"/>
      <c r="R427" s="12"/>
      <c r="X427" s="92"/>
      <c r="Y427" s="92"/>
      <c r="Z427" s="92"/>
      <c r="AA427" s="92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63"/>
      <c r="D428" s="64"/>
      <c r="E428" s="64"/>
      <c r="F428" s="64"/>
      <c r="G428" s="64"/>
      <c r="H428" s="66"/>
      <c r="I428" s="66"/>
      <c r="J428" s="66"/>
      <c r="K428" s="66"/>
      <c r="L428" s="101"/>
      <c r="M428" s="8"/>
      <c r="N428" s="87"/>
      <c r="O428" s="10"/>
      <c r="P428" s="10"/>
      <c r="Q428" s="11"/>
      <c r="R428" s="12"/>
      <c r="X428" s="92"/>
      <c r="Y428" s="92"/>
      <c r="Z428" s="92"/>
      <c r="AA428" s="92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63"/>
      <c r="D429" s="64"/>
      <c r="E429" s="64"/>
      <c r="F429" s="64"/>
      <c r="G429" s="64"/>
      <c r="H429" s="66"/>
      <c r="I429" s="66"/>
      <c r="J429" s="66"/>
      <c r="K429" s="66"/>
      <c r="L429" s="101"/>
      <c r="M429" s="8"/>
      <c r="N429" s="87"/>
      <c r="O429" s="10"/>
      <c r="P429" s="10"/>
      <c r="Q429" s="11"/>
      <c r="R429" s="12"/>
      <c r="X429" s="92"/>
      <c r="Y429" s="92"/>
      <c r="Z429" s="92"/>
      <c r="AA429" s="92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63"/>
      <c r="D430" s="64"/>
      <c r="E430" s="64"/>
      <c r="F430" s="64"/>
      <c r="G430" s="64"/>
      <c r="H430" s="66"/>
      <c r="I430" s="66"/>
      <c r="J430" s="66"/>
      <c r="K430" s="66"/>
      <c r="L430" s="101"/>
      <c r="M430" s="8"/>
      <c r="N430" s="87"/>
      <c r="O430" s="10"/>
      <c r="P430" s="10"/>
      <c r="Q430" s="11"/>
      <c r="R430" s="12"/>
      <c r="X430" s="92"/>
      <c r="Y430" s="92"/>
      <c r="Z430" s="92"/>
      <c r="AA430" s="92"/>
      <c r="AB430" s="92"/>
      <c r="AC430" s="93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63"/>
      <c r="D431" s="64"/>
      <c r="E431" s="64"/>
      <c r="F431" s="64"/>
      <c r="G431" s="64"/>
      <c r="H431" s="66"/>
      <c r="I431" s="66"/>
      <c r="J431" s="66"/>
      <c r="K431" s="66"/>
      <c r="L431" s="101"/>
      <c r="M431" s="8"/>
      <c r="N431" s="87"/>
      <c r="O431" s="10"/>
      <c r="P431" s="10"/>
      <c r="Q431" s="11"/>
      <c r="R431" s="12"/>
      <c r="X431" s="92"/>
      <c r="Y431" s="92"/>
      <c r="Z431" s="92"/>
      <c r="AA431" s="92"/>
      <c r="AB431" s="92"/>
      <c r="AC431" s="93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63"/>
      <c r="D432" s="115"/>
      <c r="E432" s="64"/>
      <c r="F432" s="64"/>
      <c r="G432" s="64"/>
      <c r="H432" s="66"/>
      <c r="I432" s="66"/>
      <c r="J432" s="66"/>
      <c r="K432" s="66"/>
      <c r="L432" s="101"/>
      <c r="M432" s="8"/>
      <c r="N432" s="87"/>
      <c r="O432" s="10"/>
      <c r="P432" s="10"/>
      <c r="Q432" s="11"/>
      <c r="R432" s="12"/>
      <c r="X432" s="92"/>
      <c r="Y432" s="92"/>
      <c r="Z432" s="92"/>
      <c r="AA432" s="92"/>
      <c r="AB432" s="92"/>
      <c r="AC432" s="93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63"/>
      <c r="D433" s="64"/>
      <c r="E433" s="64"/>
      <c r="F433" s="64"/>
      <c r="G433" s="64"/>
      <c r="H433" s="66"/>
      <c r="I433" s="66"/>
      <c r="J433" s="66"/>
      <c r="K433" s="66"/>
      <c r="L433" s="101"/>
      <c r="M433" s="8"/>
      <c r="N433" s="87"/>
      <c r="O433" s="10"/>
      <c r="P433" s="10"/>
      <c r="Q433" s="11"/>
      <c r="R433" s="12"/>
      <c r="X433" s="92"/>
      <c r="Y433" s="92"/>
      <c r="Z433" s="92"/>
      <c r="AA433" s="92"/>
      <c r="AB433" s="92"/>
      <c r="AC433" s="93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63"/>
      <c r="D434" s="64"/>
      <c r="E434" s="64"/>
      <c r="F434" s="64"/>
      <c r="G434" s="64"/>
      <c r="H434" s="66"/>
      <c r="I434" s="66"/>
      <c r="J434" s="66"/>
      <c r="K434" s="66"/>
      <c r="L434" s="101"/>
      <c r="M434" s="8"/>
      <c r="N434" s="87"/>
      <c r="O434" s="10"/>
      <c r="P434" s="10"/>
      <c r="Q434" s="11"/>
      <c r="R434" s="12"/>
      <c r="X434" s="92"/>
      <c r="Y434" s="92"/>
      <c r="Z434" s="92"/>
      <c r="AA434" s="92"/>
      <c r="AB434" s="92"/>
      <c r="AC434" s="93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63"/>
      <c r="D435" s="64"/>
      <c r="E435" s="64"/>
      <c r="F435" s="64"/>
      <c r="G435" s="64"/>
      <c r="H435" s="66"/>
      <c r="I435" s="66"/>
      <c r="J435" s="66"/>
      <c r="K435" s="66"/>
      <c r="L435" s="101"/>
      <c r="M435" s="8"/>
      <c r="N435" s="86"/>
      <c r="O435" s="10"/>
      <c r="P435" s="10"/>
      <c r="Q435" s="11"/>
      <c r="R435" s="12"/>
      <c r="X435" s="92"/>
      <c r="Y435" s="92"/>
      <c r="Z435" s="92"/>
      <c r="AA435" s="92"/>
      <c r="AB435" s="92"/>
      <c r="AC435" s="93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63"/>
      <c r="D436" s="64"/>
      <c r="E436" s="64"/>
      <c r="F436" s="64"/>
      <c r="G436" s="64"/>
      <c r="H436" s="66"/>
      <c r="I436" s="66"/>
      <c r="J436" s="66"/>
      <c r="K436" s="66"/>
      <c r="L436" s="101"/>
      <c r="M436" s="8"/>
      <c r="N436" s="86"/>
      <c r="O436" s="10"/>
      <c r="P436" s="10"/>
      <c r="Q436" s="11"/>
      <c r="R436" s="12"/>
      <c r="X436" s="92"/>
      <c r="Y436" s="92"/>
      <c r="Z436" s="92"/>
      <c r="AA436" s="92"/>
      <c r="AB436" s="92"/>
      <c r="AC436" s="93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63"/>
      <c r="D437" s="64"/>
      <c r="E437" s="64"/>
      <c r="F437" s="64"/>
      <c r="G437" s="64"/>
      <c r="H437" s="66"/>
      <c r="I437" s="66"/>
      <c r="J437" s="66"/>
      <c r="K437" s="66"/>
      <c r="L437" s="101"/>
      <c r="M437" s="8"/>
      <c r="N437" s="86"/>
      <c r="O437" s="10"/>
      <c r="P437" s="10"/>
      <c r="Q437" s="11"/>
      <c r="R437" s="12"/>
      <c r="X437" s="92"/>
      <c r="Y437" s="92"/>
      <c r="Z437" s="92"/>
      <c r="AA437" s="92"/>
      <c r="AB437" s="92"/>
      <c r="AC437" s="93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63"/>
      <c r="D438" s="64"/>
      <c r="E438" s="64"/>
      <c r="F438" s="64"/>
      <c r="G438" s="64"/>
      <c r="H438" s="66"/>
      <c r="I438" s="66"/>
      <c r="J438" s="66"/>
      <c r="K438" s="66"/>
      <c r="L438" s="101"/>
      <c r="M438" s="8"/>
      <c r="N438" s="86"/>
      <c r="O438" s="10"/>
      <c r="P438" s="10"/>
      <c r="Q438" s="11"/>
      <c r="R438" s="12"/>
      <c r="X438" s="92"/>
      <c r="Y438" s="92"/>
      <c r="Z438" s="92"/>
      <c r="AA438" s="92"/>
      <c r="AB438" s="92"/>
      <c r="AC438" s="93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63"/>
      <c r="D439" s="64"/>
      <c r="E439" s="64"/>
      <c r="F439" s="64"/>
      <c r="G439" s="64"/>
      <c r="H439" s="66"/>
      <c r="I439" s="66"/>
      <c r="J439" s="66"/>
      <c r="K439" s="66"/>
      <c r="L439" s="101"/>
      <c r="M439" s="8"/>
      <c r="N439" s="86"/>
      <c r="O439" s="10"/>
      <c r="P439" s="10"/>
      <c r="Q439" s="11"/>
      <c r="R439" s="12"/>
      <c r="X439" s="92"/>
      <c r="Y439" s="92"/>
      <c r="Z439" s="92"/>
      <c r="AA439" s="92"/>
      <c r="AB439" s="92"/>
      <c r="AC439" s="93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63"/>
      <c r="D440" s="64"/>
      <c r="E440" s="64"/>
      <c r="F440" s="64"/>
      <c r="G440" s="64"/>
      <c r="H440" s="66"/>
      <c r="I440" s="66"/>
      <c r="J440" s="66"/>
      <c r="K440" s="66"/>
      <c r="L440" s="101"/>
      <c r="M440" s="8"/>
      <c r="N440" s="86"/>
      <c r="O440" s="10"/>
      <c r="P440" s="10"/>
      <c r="Q440" s="11"/>
      <c r="R440" s="12"/>
      <c r="X440" s="92"/>
      <c r="Y440" s="92"/>
      <c r="Z440" s="92"/>
      <c r="AA440" s="92"/>
      <c r="AB440" s="92"/>
      <c r="AC440" s="93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63"/>
      <c r="D441" s="64"/>
      <c r="E441" s="64"/>
      <c r="F441" s="64"/>
      <c r="G441" s="64"/>
      <c r="H441" s="66"/>
      <c r="I441" s="66"/>
      <c r="J441" s="66"/>
      <c r="K441" s="66"/>
      <c r="L441" s="101"/>
      <c r="M441" s="8"/>
      <c r="N441" s="86"/>
      <c r="O441" s="10"/>
      <c r="P441" s="10"/>
      <c r="Q441" s="11"/>
      <c r="R441" s="12"/>
      <c r="X441" s="92"/>
      <c r="Y441" s="92"/>
      <c r="Z441" s="92"/>
      <c r="AA441" s="92"/>
      <c r="AB441" s="92"/>
      <c r="AC441" s="93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63"/>
      <c r="D442" s="64"/>
      <c r="E442" s="64"/>
      <c r="F442" s="64"/>
      <c r="G442" s="64"/>
      <c r="H442" s="66"/>
      <c r="I442" s="66"/>
      <c r="J442" s="66"/>
      <c r="K442" s="66"/>
      <c r="L442" s="101"/>
      <c r="M442" s="8"/>
      <c r="N442" s="9"/>
      <c r="O442" s="10"/>
      <c r="P442" s="10"/>
      <c r="Q442" s="11"/>
      <c r="R442" s="12"/>
      <c r="X442" s="92"/>
      <c r="Y442" s="92"/>
      <c r="Z442" s="92"/>
      <c r="AA442" s="92"/>
      <c r="AB442" s="92"/>
      <c r="AC442" s="93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63"/>
      <c r="D443" s="64"/>
      <c r="E443" s="64"/>
      <c r="F443" s="64"/>
      <c r="G443" s="64"/>
      <c r="H443" s="66"/>
      <c r="I443" s="66"/>
      <c r="J443" s="66"/>
      <c r="K443" s="66"/>
      <c r="L443" s="101"/>
      <c r="M443" s="8"/>
      <c r="N443" s="9"/>
      <c r="O443" s="10"/>
      <c r="P443" s="10"/>
      <c r="Q443" s="11"/>
      <c r="R443" s="12"/>
      <c r="X443" s="92"/>
      <c r="Y443" s="92"/>
      <c r="Z443" s="92"/>
      <c r="AA443" s="92"/>
      <c r="AB443" s="92"/>
      <c r="AC443" s="93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63"/>
      <c r="D444" s="64"/>
      <c r="E444" s="64"/>
      <c r="F444" s="64"/>
      <c r="G444" s="64"/>
      <c r="H444" s="66"/>
      <c r="I444" s="66"/>
      <c r="J444" s="66"/>
      <c r="K444" s="66"/>
      <c r="L444" s="101"/>
      <c r="M444" s="8"/>
      <c r="N444" s="9"/>
      <c r="O444" s="10"/>
      <c r="P444" s="10"/>
      <c r="Q444" s="11"/>
      <c r="R444" s="12"/>
      <c r="X444" s="92"/>
      <c r="Y444" s="92"/>
      <c r="Z444" s="92"/>
      <c r="AA444" s="92"/>
      <c r="AB444" s="92"/>
      <c r="AC444" s="93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63"/>
      <c r="D445" s="64"/>
      <c r="E445" s="64"/>
      <c r="F445" s="64"/>
      <c r="G445" s="64"/>
      <c r="H445" s="66"/>
      <c r="I445" s="66"/>
      <c r="J445" s="66"/>
      <c r="K445" s="66"/>
      <c r="L445" s="101"/>
      <c r="M445" s="8"/>
      <c r="N445" s="9"/>
      <c r="O445" s="10"/>
      <c r="P445" s="10"/>
      <c r="Q445" s="11"/>
      <c r="R445" s="12"/>
      <c r="X445" s="92"/>
      <c r="Y445" s="92"/>
      <c r="Z445" s="92"/>
      <c r="AA445" s="92"/>
      <c r="AB445" s="92"/>
      <c r="AC445" s="93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63"/>
      <c r="D446" s="64"/>
      <c r="E446" s="64"/>
      <c r="F446" s="64"/>
      <c r="G446" s="64"/>
      <c r="H446" s="66"/>
      <c r="I446" s="66"/>
      <c r="J446" s="66"/>
      <c r="K446" s="66"/>
      <c r="L446" s="101"/>
      <c r="M446" s="8"/>
      <c r="N446" s="86"/>
      <c r="O446" s="10"/>
      <c r="P446" s="10"/>
      <c r="Q446" s="11"/>
      <c r="R446" s="12"/>
      <c r="X446" s="92"/>
      <c r="Y446" s="92"/>
      <c r="Z446" s="92"/>
      <c r="AA446" s="92"/>
      <c r="AB446" s="92"/>
      <c r="AC446" s="93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63"/>
      <c r="D447" s="64"/>
      <c r="E447" s="64"/>
      <c r="F447" s="64"/>
      <c r="G447" s="64"/>
      <c r="H447" s="66"/>
      <c r="I447" s="66"/>
      <c r="J447" s="66"/>
      <c r="K447" s="66"/>
      <c r="L447" s="101"/>
      <c r="M447" s="8"/>
      <c r="N447" s="86"/>
      <c r="O447" s="10"/>
      <c r="P447" s="10"/>
      <c r="Q447" s="11"/>
      <c r="R447" s="12"/>
      <c r="X447" s="92"/>
      <c r="Y447" s="92"/>
      <c r="Z447" s="92"/>
      <c r="AA447" s="92"/>
      <c r="AB447" s="92"/>
      <c r="AC447" s="93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63"/>
      <c r="D448" s="64"/>
      <c r="E448" s="64"/>
      <c r="F448" s="64"/>
      <c r="G448" s="64"/>
      <c r="H448" s="66"/>
      <c r="I448" s="66"/>
      <c r="J448" s="66"/>
      <c r="K448" s="66"/>
      <c r="L448" s="101"/>
      <c r="M448" s="8"/>
      <c r="N448" s="9"/>
      <c r="O448" s="10"/>
      <c r="P448" s="10"/>
      <c r="Q448" s="11"/>
      <c r="R448" s="12"/>
      <c r="X448" s="92"/>
      <c r="Y448" s="92"/>
      <c r="Z448" s="92"/>
      <c r="AA448" s="92"/>
      <c r="AB448" s="92"/>
      <c r="AC448" s="93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63"/>
      <c r="D449" s="64"/>
      <c r="E449" s="64"/>
      <c r="F449" s="64"/>
      <c r="G449" s="64"/>
      <c r="H449" s="66"/>
      <c r="I449" s="66"/>
      <c r="J449" s="66"/>
      <c r="K449" s="66"/>
      <c r="L449" s="101"/>
      <c r="M449" s="8"/>
      <c r="N449" s="9"/>
      <c r="O449" s="10"/>
      <c r="P449" s="10"/>
      <c r="Q449" s="11"/>
      <c r="R449" s="12"/>
      <c r="X449" s="92"/>
      <c r="Y449" s="92"/>
      <c r="Z449" s="92"/>
      <c r="AA449" s="92"/>
      <c r="AB449" s="92"/>
      <c r="AC449" s="93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63"/>
      <c r="D450" s="64"/>
      <c r="E450" s="64"/>
      <c r="F450" s="64"/>
      <c r="G450" s="64"/>
      <c r="H450" s="66"/>
      <c r="I450" s="66"/>
      <c r="J450" s="66"/>
      <c r="K450" s="66"/>
      <c r="L450" s="101"/>
      <c r="M450" s="8"/>
      <c r="N450" s="9"/>
      <c r="O450" s="10"/>
      <c r="P450" s="10"/>
      <c r="Q450" s="11"/>
      <c r="R450" s="12"/>
      <c r="X450" s="92"/>
      <c r="Y450" s="92"/>
      <c r="Z450" s="92"/>
      <c r="AA450" s="92"/>
      <c r="AB450" s="92"/>
      <c r="AC450" s="93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63"/>
      <c r="D451" s="64"/>
      <c r="E451" s="64"/>
      <c r="F451" s="64"/>
      <c r="G451" s="64"/>
      <c r="H451" s="66"/>
      <c r="I451" s="66"/>
      <c r="J451" s="66"/>
      <c r="K451" s="66"/>
      <c r="L451" s="101"/>
      <c r="M451" s="8"/>
      <c r="N451" s="9"/>
      <c r="O451" s="10"/>
      <c r="P451" s="10"/>
      <c r="Q451" s="11"/>
      <c r="R451" s="12"/>
      <c r="X451" s="92"/>
      <c r="Y451" s="92"/>
      <c r="Z451" s="92"/>
      <c r="AA451" s="92"/>
      <c r="AB451" s="92"/>
      <c r="AC451" s="93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63"/>
      <c r="D452" s="64"/>
      <c r="E452" s="64"/>
      <c r="F452" s="64"/>
      <c r="G452" s="64"/>
      <c r="H452" s="66"/>
      <c r="I452" s="66"/>
      <c r="J452" s="66"/>
      <c r="K452" s="66"/>
      <c r="L452" s="101"/>
      <c r="M452" s="8"/>
      <c r="N452" s="86"/>
      <c r="O452" s="10"/>
      <c r="P452" s="10"/>
      <c r="Q452" s="11"/>
      <c r="R452" s="12"/>
      <c r="X452" s="92"/>
      <c r="Y452" s="92"/>
      <c r="Z452" s="92"/>
      <c r="AA452" s="92"/>
      <c r="AB452" s="92"/>
      <c r="AC452" s="93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63"/>
      <c r="D453" s="64"/>
      <c r="E453" s="64"/>
      <c r="F453" s="64"/>
      <c r="G453" s="64"/>
      <c r="H453" s="66"/>
      <c r="I453" s="66"/>
      <c r="J453" s="66"/>
      <c r="K453" s="66"/>
      <c r="L453" s="101"/>
      <c r="M453" s="8"/>
      <c r="N453" s="86"/>
      <c r="O453" s="10"/>
      <c r="P453" s="10"/>
      <c r="Q453" s="11"/>
      <c r="R453" s="12"/>
      <c r="X453" s="92"/>
      <c r="Y453" s="92"/>
      <c r="Z453" s="92"/>
      <c r="AA453" s="92"/>
      <c r="AB453" s="92"/>
      <c r="AC453" s="93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63"/>
      <c r="D454" s="64"/>
      <c r="E454" s="64"/>
      <c r="F454" s="64"/>
      <c r="G454" s="64"/>
      <c r="H454" s="66"/>
      <c r="I454" s="66"/>
      <c r="J454" s="66"/>
      <c r="K454" s="66"/>
      <c r="L454" s="101"/>
      <c r="M454" s="8"/>
      <c r="N454" s="9"/>
      <c r="O454" s="10"/>
      <c r="P454" s="10"/>
      <c r="Q454" s="11"/>
      <c r="R454" s="12"/>
      <c r="X454" s="92"/>
      <c r="Y454" s="92"/>
      <c r="Z454" s="92"/>
      <c r="AA454" s="92"/>
      <c r="AB454" s="92"/>
      <c r="AC454" s="93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63"/>
      <c r="D455" s="64"/>
      <c r="E455" s="64"/>
      <c r="F455" s="64"/>
      <c r="G455" s="64"/>
      <c r="H455" s="66"/>
      <c r="I455" s="66"/>
      <c r="J455" s="66"/>
      <c r="K455" s="66"/>
      <c r="L455" s="101"/>
      <c r="M455" s="8"/>
      <c r="N455" s="9"/>
      <c r="O455" s="10"/>
      <c r="P455" s="10"/>
      <c r="Q455" s="11"/>
      <c r="R455" s="12"/>
      <c r="X455" s="92"/>
      <c r="Y455" s="92"/>
      <c r="Z455" s="92"/>
      <c r="AA455" s="92"/>
      <c r="AB455" s="92"/>
      <c r="AC455" s="93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63"/>
      <c r="D456" s="64"/>
      <c r="E456" s="64"/>
      <c r="F456" s="64"/>
      <c r="G456" s="64"/>
      <c r="H456" s="66"/>
      <c r="I456" s="66"/>
      <c r="J456" s="66"/>
      <c r="K456" s="66"/>
      <c r="L456" s="101"/>
      <c r="M456" s="8" t="s">
        <v>66</v>
      </c>
      <c r="N456" s="9"/>
      <c r="O456" s="10"/>
      <c r="P456" s="10"/>
      <c r="Q456" s="11"/>
      <c r="R456" s="12"/>
      <c r="X456" s="92"/>
      <c r="Y456" s="92"/>
      <c r="Z456" s="92"/>
      <c r="AA456" s="92"/>
      <c r="AB456" s="92"/>
      <c r="AC456" s="93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63"/>
      <c r="D457" s="64"/>
      <c r="E457" s="64"/>
      <c r="F457" s="64"/>
      <c r="G457" s="64"/>
      <c r="H457" s="66"/>
      <c r="I457" s="66"/>
      <c r="J457" s="66"/>
      <c r="K457" s="66"/>
      <c r="L457" s="101"/>
      <c r="M457" s="8" t="s">
        <v>66</v>
      </c>
      <c r="N457" s="9"/>
      <c r="O457" s="10"/>
      <c r="P457" s="10"/>
      <c r="Q457" s="11"/>
      <c r="R457" s="12"/>
      <c r="X457" s="92"/>
      <c r="Y457" s="92"/>
      <c r="Z457" s="92"/>
      <c r="AA457" s="92"/>
      <c r="AB457" s="92"/>
      <c r="AC457" s="93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63"/>
      <c r="D458" s="64"/>
      <c r="E458" s="64"/>
      <c r="F458" s="64"/>
      <c r="G458" s="64"/>
      <c r="H458" s="66"/>
      <c r="I458" s="66"/>
      <c r="J458" s="66"/>
      <c r="K458" s="66"/>
      <c r="L458" s="101"/>
      <c r="M458" s="8" t="s">
        <v>66</v>
      </c>
      <c r="N458" s="9"/>
      <c r="O458" s="10"/>
      <c r="P458" s="10"/>
      <c r="Q458" s="11"/>
      <c r="R458" s="12"/>
      <c r="X458" s="92"/>
      <c r="Y458" s="92"/>
      <c r="Z458" s="92"/>
      <c r="AA458" s="92"/>
      <c r="AB458" s="92"/>
      <c r="AC458" s="93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63"/>
      <c r="D459" s="64"/>
      <c r="E459" s="64"/>
      <c r="F459" s="64"/>
      <c r="G459" s="64"/>
      <c r="H459" s="66"/>
      <c r="I459" s="66"/>
      <c r="J459" s="66"/>
      <c r="K459" s="66"/>
      <c r="L459" s="101"/>
      <c r="M459" s="8" t="s">
        <v>66</v>
      </c>
      <c r="N459" s="9"/>
      <c r="O459" s="10"/>
      <c r="P459" s="10"/>
      <c r="Q459" s="11"/>
      <c r="R459" s="12"/>
      <c r="X459" s="92"/>
      <c r="Y459" s="92"/>
      <c r="Z459" s="92"/>
      <c r="AA459" s="92"/>
      <c r="AB459" s="92"/>
      <c r="AC459" s="93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63"/>
      <c r="D460" s="64"/>
      <c r="E460" s="64"/>
      <c r="F460" s="64"/>
      <c r="G460" s="64"/>
      <c r="H460" s="66"/>
      <c r="I460" s="66"/>
      <c r="J460" s="66"/>
      <c r="K460" s="66"/>
      <c r="L460" s="101"/>
      <c r="M460" s="8" t="s">
        <v>66</v>
      </c>
      <c r="N460" s="86"/>
      <c r="O460" s="10"/>
      <c r="P460" s="10"/>
      <c r="Q460" s="11"/>
      <c r="R460" s="12"/>
      <c r="X460" s="92"/>
      <c r="Y460" s="92"/>
      <c r="Z460" s="92"/>
      <c r="AA460" s="92"/>
      <c r="AB460" s="92"/>
      <c r="AC460" s="93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63"/>
      <c r="D461" s="64"/>
      <c r="E461" s="64"/>
      <c r="F461" s="64"/>
      <c r="G461" s="64"/>
      <c r="H461" s="66"/>
      <c r="I461" s="66"/>
      <c r="J461" s="66"/>
      <c r="K461" s="66"/>
      <c r="L461" s="101"/>
      <c r="M461" s="8" t="s">
        <v>66</v>
      </c>
      <c r="N461" s="86"/>
      <c r="O461" s="10"/>
      <c r="P461" s="10"/>
      <c r="Q461" s="11"/>
      <c r="R461" s="12"/>
      <c r="X461" s="92"/>
      <c r="Y461" s="92"/>
      <c r="Z461" s="92"/>
      <c r="AA461" s="92"/>
      <c r="AB461" s="92"/>
      <c r="AC461" s="93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63"/>
      <c r="D462" s="64"/>
      <c r="E462" s="64"/>
      <c r="F462" s="64"/>
      <c r="G462" s="64"/>
      <c r="H462" s="66"/>
      <c r="I462" s="66"/>
      <c r="J462" s="66"/>
      <c r="K462" s="66"/>
      <c r="L462" s="101"/>
      <c r="M462" s="8" t="s">
        <v>66</v>
      </c>
      <c r="N462" s="86"/>
      <c r="O462" s="10"/>
      <c r="P462" s="10"/>
      <c r="Q462" s="11"/>
      <c r="R462" s="12"/>
      <c r="X462" s="92"/>
      <c r="Y462" s="92"/>
      <c r="Z462" s="92"/>
      <c r="AA462" s="92"/>
      <c r="AB462" s="92"/>
      <c r="AC462" s="93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63"/>
      <c r="D463" s="64"/>
      <c r="E463" s="64"/>
      <c r="F463" s="64"/>
      <c r="G463" s="64"/>
      <c r="H463" s="66"/>
      <c r="I463" s="66"/>
      <c r="J463" s="66"/>
      <c r="K463" s="66"/>
      <c r="L463" s="101"/>
      <c r="M463" s="8" t="s">
        <v>66</v>
      </c>
      <c r="N463" s="86"/>
      <c r="O463" s="10"/>
      <c r="P463" s="10"/>
      <c r="Q463" s="11"/>
      <c r="R463" s="12"/>
      <c r="X463" s="92"/>
      <c r="Y463" s="92"/>
      <c r="Z463" s="92"/>
      <c r="AA463" s="92"/>
      <c r="AB463" s="92"/>
      <c r="AC463" s="93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63"/>
      <c r="D464" s="64"/>
      <c r="E464" s="64"/>
      <c r="F464" s="64"/>
      <c r="G464" s="64"/>
      <c r="H464" s="66"/>
      <c r="I464" s="66"/>
      <c r="J464" s="66"/>
      <c r="K464" s="66"/>
      <c r="L464" s="101"/>
      <c r="M464" s="8" t="s">
        <v>66</v>
      </c>
      <c r="N464" s="9"/>
      <c r="O464" s="10"/>
      <c r="P464" s="10"/>
      <c r="Q464" s="11"/>
      <c r="R464" s="12"/>
      <c r="X464" s="92"/>
      <c r="Y464" s="92"/>
      <c r="Z464" s="92"/>
      <c r="AA464" s="92"/>
      <c r="AB464" s="92"/>
      <c r="AC464" s="93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63"/>
      <c r="D465" s="64"/>
      <c r="E465" s="64"/>
      <c r="F465" s="64"/>
      <c r="G465" s="64"/>
      <c r="H465" s="66"/>
      <c r="I465" s="66"/>
      <c r="J465" s="66"/>
      <c r="K465" s="66"/>
      <c r="L465" s="101"/>
      <c r="M465" s="8" t="s">
        <v>66</v>
      </c>
      <c r="N465" s="9"/>
      <c r="O465" s="10"/>
      <c r="P465" s="10"/>
      <c r="Q465" s="11"/>
      <c r="R465" s="12"/>
      <c r="X465" s="92"/>
      <c r="Y465" s="92"/>
      <c r="Z465" s="92"/>
      <c r="AA465" s="92"/>
      <c r="AB465" s="92"/>
      <c r="AC465" s="93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63"/>
      <c r="D466" s="64"/>
      <c r="E466" s="64"/>
      <c r="F466" s="64"/>
      <c r="G466" s="64"/>
      <c r="H466" s="66"/>
      <c r="I466" s="66"/>
      <c r="J466" s="66"/>
      <c r="K466" s="66"/>
      <c r="L466" s="101"/>
      <c r="M466" s="8" t="s">
        <v>66</v>
      </c>
      <c r="N466" s="9"/>
      <c r="O466" s="10"/>
      <c r="P466" s="10"/>
      <c r="Q466" s="11"/>
      <c r="R466" s="12"/>
      <c r="X466" s="92"/>
      <c r="Y466" s="92"/>
      <c r="Z466" s="92"/>
      <c r="AA466" s="92"/>
      <c r="AB466" s="92"/>
      <c r="AC466" s="93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63"/>
      <c r="D467" s="64"/>
      <c r="E467" s="64"/>
      <c r="F467" s="64"/>
      <c r="G467" s="64"/>
      <c r="H467" s="66"/>
      <c r="I467" s="66"/>
      <c r="J467" s="66"/>
      <c r="K467" s="66"/>
      <c r="L467" s="101"/>
      <c r="M467" s="8" t="s">
        <v>66</v>
      </c>
      <c r="N467" s="9"/>
      <c r="O467" s="10"/>
      <c r="P467" s="10"/>
      <c r="Q467" s="11"/>
      <c r="R467" s="12"/>
      <c r="X467" s="92"/>
      <c r="Y467" s="92"/>
      <c r="Z467" s="92"/>
      <c r="AA467" s="92"/>
      <c r="AB467" s="92"/>
      <c r="AC467" s="93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63"/>
      <c r="D468" s="64"/>
      <c r="E468" s="64"/>
      <c r="F468" s="64"/>
      <c r="G468" s="64"/>
      <c r="H468" s="66"/>
      <c r="I468" s="66"/>
      <c r="J468" s="66"/>
      <c r="K468" s="66"/>
      <c r="L468" s="101"/>
      <c r="M468" s="8" t="s">
        <v>66</v>
      </c>
      <c r="N468" s="9"/>
      <c r="O468" s="10"/>
      <c r="P468" s="10"/>
      <c r="Q468" s="11"/>
      <c r="R468" s="12"/>
      <c r="X468" s="92"/>
      <c r="Y468" s="92"/>
      <c r="Z468" s="92"/>
      <c r="AA468" s="92"/>
      <c r="AB468" s="92"/>
      <c r="AC468" s="93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63"/>
      <c r="D469" s="64"/>
      <c r="E469" s="64"/>
      <c r="F469" s="64"/>
      <c r="G469" s="64"/>
      <c r="H469" s="66"/>
      <c r="I469" s="66"/>
      <c r="J469" s="66"/>
      <c r="K469" s="66"/>
      <c r="L469" s="101"/>
      <c r="M469" s="8" t="s">
        <v>66</v>
      </c>
      <c r="N469" s="9"/>
      <c r="O469" s="10"/>
      <c r="P469" s="10"/>
      <c r="Q469" s="11"/>
      <c r="R469" s="12"/>
      <c r="X469" s="92"/>
      <c r="Y469" s="92"/>
      <c r="Z469" s="92"/>
      <c r="AA469" s="92"/>
      <c r="AB469" s="92"/>
      <c r="AC469" s="93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63"/>
      <c r="D470" s="64"/>
      <c r="E470" s="64"/>
      <c r="F470" s="64"/>
      <c r="G470" s="64"/>
      <c r="H470" s="66"/>
      <c r="I470" s="66"/>
      <c r="J470" s="66"/>
      <c r="K470" s="66"/>
      <c r="L470" s="101"/>
      <c r="M470" s="8" t="s">
        <v>66</v>
      </c>
      <c r="N470" s="9"/>
      <c r="O470" s="10"/>
      <c r="P470" s="10"/>
      <c r="Q470" s="11"/>
      <c r="R470" s="12"/>
      <c r="X470" s="92"/>
      <c r="Y470" s="92"/>
      <c r="Z470" s="92"/>
      <c r="AA470" s="92"/>
      <c r="AB470" s="92"/>
      <c r="AC470" s="93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63"/>
      <c r="D471" s="64"/>
      <c r="E471" s="64"/>
      <c r="F471" s="64"/>
      <c r="G471" s="64"/>
      <c r="H471" s="66"/>
      <c r="I471" s="66"/>
      <c r="J471" s="66"/>
      <c r="K471" s="66"/>
      <c r="L471" s="101"/>
      <c r="M471" s="8" t="s">
        <v>66</v>
      </c>
      <c r="N471" s="9"/>
      <c r="O471" s="10"/>
      <c r="P471" s="10"/>
      <c r="Q471" s="11"/>
      <c r="R471" s="12"/>
      <c r="X471" s="92"/>
      <c r="Y471" s="92"/>
      <c r="Z471" s="92"/>
      <c r="AA471" s="92"/>
      <c r="AB471" s="92"/>
      <c r="AC471" s="93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63"/>
      <c r="D472" s="64"/>
      <c r="E472" s="64"/>
      <c r="F472" s="64"/>
      <c r="G472" s="64"/>
      <c r="H472" s="66"/>
      <c r="I472" s="66"/>
      <c r="J472" s="66"/>
      <c r="K472" s="66"/>
      <c r="L472" s="101"/>
      <c r="M472" s="8"/>
      <c r="N472" s="9"/>
      <c r="O472" s="10"/>
      <c r="P472" s="10"/>
      <c r="Q472" s="11"/>
      <c r="R472" s="12"/>
      <c r="X472" s="92"/>
      <c r="Y472" s="92"/>
      <c r="Z472" s="92"/>
      <c r="AA472" s="92"/>
      <c r="AB472" s="92"/>
      <c r="AC472" s="93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63"/>
      <c r="D473" s="64"/>
      <c r="E473" s="64"/>
      <c r="F473" s="64"/>
      <c r="G473" s="64"/>
      <c r="H473" s="66"/>
      <c r="I473" s="66"/>
      <c r="J473" s="66"/>
      <c r="K473" s="66"/>
      <c r="L473" s="101"/>
      <c r="M473" s="8"/>
      <c r="N473" s="9"/>
      <c r="O473" s="10"/>
      <c r="P473" s="10"/>
      <c r="Q473" s="11"/>
      <c r="R473" s="43"/>
      <c r="X473" s="92"/>
      <c r="Y473" s="92"/>
      <c r="Z473" s="92"/>
      <c r="AA473" s="92"/>
      <c r="AB473" s="92"/>
      <c r="AC473" s="93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63"/>
      <c r="D474" s="64"/>
      <c r="E474" s="64"/>
      <c r="F474" s="64"/>
      <c r="G474" s="64"/>
      <c r="H474" s="66"/>
      <c r="I474" s="66"/>
      <c r="J474" s="66"/>
      <c r="K474" s="66"/>
      <c r="L474" s="101"/>
      <c r="M474" s="8"/>
      <c r="N474" s="9"/>
      <c r="O474" s="10"/>
      <c r="P474" s="10"/>
      <c r="Q474" s="11"/>
      <c r="R474" s="43"/>
      <c r="S474" s="3"/>
      <c r="T474" s="3"/>
      <c r="U474" s="3"/>
      <c r="V474" s="3"/>
      <c r="X474" s="92"/>
      <c r="Y474" s="92"/>
      <c r="Z474" s="92"/>
      <c r="AA474" s="94"/>
      <c r="AB474" s="92"/>
      <c r="AC474" s="93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63"/>
      <c r="D475" s="64"/>
      <c r="E475" s="64"/>
      <c r="F475" s="64"/>
      <c r="G475" s="64"/>
      <c r="H475" s="65"/>
      <c r="I475" s="66"/>
      <c r="J475" s="66"/>
      <c r="K475" s="66"/>
      <c r="L475" s="101"/>
      <c r="M475" s="8"/>
      <c r="N475" s="16"/>
      <c r="O475" s="10"/>
      <c r="P475" s="10"/>
      <c r="Q475" s="11"/>
      <c r="R475" s="43"/>
      <c r="S475" s="3"/>
      <c r="T475" s="3"/>
      <c r="U475" s="3"/>
      <c r="V475" s="3"/>
      <c r="X475" s="92"/>
      <c r="Y475" s="92"/>
      <c r="Z475" s="92"/>
      <c r="AA475" s="94"/>
      <c r="AB475" s="92"/>
      <c r="AC475" s="93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63"/>
      <c r="D476" s="64"/>
      <c r="E476" s="64"/>
      <c r="F476" s="66"/>
      <c r="G476" s="66"/>
      <c r="H476" s="66"/>
      <c r="I476" s="66"/>
      <c r="J476" s="66"/>
      <c r="K476" s="66"/>
      <c r="L476" s="101"/>
      <c r="M476" s="8"/>
      <c r="N476" s="9"/>
      <c r="O476" s="10"/>
      <c r="P476" s="10"/>
      <c r="Q476" s="11"/>
      <c r="R476" s="43"/>
      <c r="S476" s="3"/>
      <c r="T476" s="3"/>
      <c r="U476" s="3"/>
      <c r="V476" s="3"/>
      <c r="X476" s="92"/>
      <c r="Y476" s="92"/>
      <c r="Z476" s="92"/>
      <c r="AA476" s="94"/>
      <c r="AB476" s="92"/>
      <c r="AC476" s="93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63"/>
      <c r="D477" s="64"/>
      <c r="E477" s="64"/>
      <c r="F477" s="65"/>
      <c r="G477" s="66"/>
      <c r="H477" s="66"/>
      <c r="I477" s="66"/>
      <c r="J477" s="66"/>
      <c r="K477" s="66"/>
      <c r="L477" s="101"/>
      <c r="M477" s="8"/>
      <c r="N477" s="9"/>
      <c r="O477" s="10"/>
      <c r="P477" s="10"/>
      <c r="Q477" s="11"/>
      <c r="R477" s="43"/>
      <c r="S477" s="3"/>
      <c r="T477" s="3"/>
      <c r="U477" s="3"/>
      <c r="V477" s="3"/>
      <c r="X477" s="92"/>
      <c r="Y477" s="92"/>
      <c r="Z477" s="92"/>
      <c r="AA477" s="94"/>
      <c r="AB477" s="92"/>
      <c r="AC477" s="93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63"/>
      <c r="D478" s="64"/>
      <c r="E478" s="64"/>
      <c r="F478" s="65"/>
      <c r="G478" s="66"/>
      <c r="H478" s="66"/>
      <c r="I478" s="66"/>
      <c r="J478" s="66"/>
      <c r="K478" s="66"/>
      <c r="L478" s="101"/>
      <c r="M478" s="8"/>
      <c r="N478" s="9"/>
      <c r="O478" s="10"/>
      <c r="P478" s="10"/>
      <c r="Q478" s="11"/>
      <c r="R478" s="43"/>
      <c r="S478" s="3"/>
      <c r="T478" s="3"/>
      <c r="U478" s="3"/>
      <c r="V478" s="3"/>
      <c r="X478" s="92"/>
      <c r="Y478" s="92"/>
      <c r="Z478" s="92"/>
      <c r="AA478" s="94"/>
      <c r="AB478" s="92"/>
      <c r="AC478" s="93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63"/>
      <c r="D479" s="64"/>
      <c r="E479" s="64"/>
      <c r="F479" s="65"/>
      <c r="G479" s="66"/>
      <c r="H479" s="66"/>
      <c r="I479" s="66"/>
      <c r="J479" s="66"/>
      <c r="K479" s="66"/>
      <c r="L479" s="101"/>
      <c r="M479" s="8"/>
      <c r="N479" s="9"/>
      <c r="O479" s="10"/>
      <c r="P479" s="10"/>
      <c r="Q479" s="11"/>
      <c r="R479" s="12"/>
      <c r="S479" s="3"/>
      <c r="T479" s="3"/>
      <c r="U479" s="3"/>
      <c r="V479" s="3"/>
      <c r="X479" s="92"/>
      <c r="Y479" s="92"/>
      <c r="Z479" s="92"/>
      <c r="AA479" s="94"/>
      <c r="AB479" s="92"/>
      <c r="AC479" s="93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63"/>
      <c r="D480" s="64"/>
      <c r="E480" s="64"/>
      <c r="F480" s="65"/>
      <c r="G480" s="66"/>
      <c r="H480" s="66"/>
      <c r="I480" s="66"/>
      <c r="J480" s="66"/>
      <c r="K480" s="66"/>
      <c r="L480" s="101"/>
      <c r="M480" s="8"/>
      <c r="N480" s="9"/>
      <c r="O480" s="10"/>
      <c r="P480" s="10"/>
      <c r="Q480" s="11"/>
      <c r="R480" s="12"/>
      <c r="S480" s="3"/>
      <c r="T480" s="3"/>
      <c r="U480" s="3"/>
      <c r="V480" s="3"/>
      <c r="X480" s="92"/>
      <c r="Y480" s="92"/>
      <c r="Z480" s="92"/>
      <c r="AA480" s="94"/>
      <c r="AB480" s="92"/>
      <c r="AC480" s="93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63"/>
      <c r="D481" s="64"/>
      <c r="E481" s="64"/>
      <c r="F481" s="65"/>
      <c r="G481" s="66"/>
      <c r="H481" s="66"/>
      <c r="I481" s="66"/>
      <c r="J481" s="66"/>
      <c r="K481" s="66"/>
      <c r="L481" s="101"/>
      <c r="M481" s="8"/>
      <c r="N481" s="9"/>
      <c r="O481" s="10"/>
      <c r="P481" s="10"/>
      <c r="Q481" s="11"/>
      <c r="R481" s="12"/>
      <c r="S481" s="3"/>
      <c r="T481" s="3"/>
      <c r="U481" s="3"/>
      <c r="V481" s="3"/>
      <c r="X481" s="92"/>
      <c r="Y481" s="92"/>
      <c r="Z481" s="92"/>
      <c r="AA481" s="94"/>
      <c r="AB481" s="92"/>
      <c r="AC481" s="93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63"/>
      <c r="D482" s="64"/>
      <c r="E482" s="64"/>
      <c r="F482" s="65"/>
      <c r="G482" s="66"/>
      <c r="H482" s="66"/>
      <c r="I482" s="66"/>
      <c r="J482" s="66"/>
      <c r="K482" s="66"/>
      <c r="L482" s="101"/>
      <c r="M482" s="8"/>
      <c r="N482" s="86"/>
      <c r="O482" s="10"/>
      <c r="P482" s="10"/>
      <c r="Q482" s="11"/>
      <c r="R482" s="12"/>
      <c r="S482" s="3"/>
      <c r="T482" s="3"/>
      <c r="U482" s="3"/>
      <c r="V482" s="3"/>
      <c r="X482" s="92"/>
      <c r="Y482" s="92"/>
      <c r="Z482" s="92"/>
      <c r="AA482" s="94"/>
      <c r="AB482" s="92"/>
      <c r="AC482" s="93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63"/>
      <c r="D483" s="64"/>
      <c r="E483" s="64"/>
      <c r="F483" s="65"/>
      <c r="G483" s="66"/>
      <c r="H483" s="66"/>
      <c r="I483" s="66"/>
      <c r="J483" s="66"/>
      <c r="K483" s="66"/>
      <c r="L483" s="101"/>
      <c r="M483" s="8"/>
      <c r="N483" s="86"/>
      <c r="O483" s="10"/>
      <c r="P483" s="10"/>
      <c r="Q483" s="11"/>
      <c r="R483" s="12"/>
      <c r="S483" s="3"/>
      <c r="T483" s="3"/>
      <c r="U483" s="3"/>
      <c r="V483" s="3"/>
      <c r="X483" s="92"/>
      <c r="Y483" s="92"/>
      <c r="Z483" s="92"/>
      <c r="AA483" s="94"/>
      <c r="AB483" s="92"/>
      <c r="AC483" s="93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63"/>
      <c r="D484" s="64"/>
      <c r="E484" s="64"/>
      <c r="F484" s="65"/>
      <c r="G484" s="66"/>
      <c r="H484" s="66"/>
      <c r="I484" s="66"/>
      <c r="J484" s="66"/>
      <c r="K484" s="66"/>
      <c r="L484" s="101"/>
      <c r="M484" s="8"/>
      <c r="N484" s="86"/>
      <c r="O484" s="10"/>
      <c r="P484" s="10"/>
      <c r="Q484" s="11"/>
      <c r="R484" s="12"/>
      <c r="S484" s="3"/>
      <c r="T484" s="3"/>
      <c r="U484" s="3"/>
      <c r="V484" s="3"/>
      <c r="X484" s="92"/>
      <c r="Y484" s="92"/>
      <c r="Z484" s="92"/>
      <c r="AA484" s="94"/>
      <c r="AB484" s="92"/>
      <c r="AC484" s="93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63"/>
      <c r="D485" s="64"/>
      <c r="E485" s="64"/>
      <c r="F485" s="65"/>
      <c r="G485" s="66"/>
      <c r="H485" s="66"/>
      <c r="I485" s="66"/>
      <c r="J485" s="66"/>
      <c r="K485" s="66"/>
      <c r="L485" s="101"/>
      <c r="M485" s="8"/>
      <c r="N485" s="87"/>
      <c r="O485" s="10"/>
      <c r="P485" s="10"/>
      <c r="Q485" s="11"/>
      <c r="R485" s="12"/>
      <c r="S485" s="3"/>
      <c r="T485" s="3"/>
      <c r="U485" s="3"/>
      <c r="V485" s="3"/>
      <c r="X485" s="92"/>
      <c r="Y485" s="92"/>
      <c r="Z485" s="92"/>
      <c r="AA485" s="94"/>
      <c r="AB485" s="92"/>
      <c r="AC485" s="93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63"/>
      <c r="D486" s="64"/>
      <c r="E486" s="64"/>
      <c r="F486" s="65"/>
      <c r="G486" s="66"/>
      <c r="H486" s="66"/>
      <c r="I486" s="66"/>
      <c r="J486" s="66"/>
      <c r="K486" s="66"/>
      <c r="L486" s="101"/>
      <c r="M486" s="8"/>
      <c r="N486" s="86"/>
      <c r="O486" s="10"/>
      <c r="P486" s="10"/>
      <c r="Q486" s="11"/>
      <c r="R486" s="12"/>
      <c r="S486" s="3"/>
      <c r="T486" s="3"/>
      <c r="U486" s="3"/>
      <c r="V486" s="3"/>
      <c r="X486" s="92"/>
      <c r="Y486" s="92"/>
      <c r="Z486" s="92"/>
      <c r="AA486" s="94"/>
      <c r="AB486" s="92"/>
      <c r="AC486" s="93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63"/>
      <c r="D487" s="64"/>
      <c r="E487" s="64"/>
      <c r="F487" s="65"/>
      <c r="G487" s="66"/>
      <c r="H487" s="66"/>
      <c r="I487" s="66"/>
      <c r="J487" s="66"/>
      <c r="K487" s="66"/>
      <c r="L487" s="101"/>
      <c r="M487" s="8"/>
      <c r="N487" s="87"/>
      <c r="O487" s="10"/>
      <c r="P487" s="10"/>
      <c r="Q487" s="11"/>
      <c r="R487" s="12"/>
      <c r="S487" s="3"/>
      <c r="T487" s="3"/>
      <c r="U487" s="3"/>
      <c r="V487" s="3"/>
      <c r="X487" s="92"/>
      <c r="Y487" s="92"/>
      <c r="Z487" s="92"/>
      <c r="AA487" s="94"/>
      <c r="AB487" s="92"/>
      <c r="AC487" s="93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63"/>
      <c r="D488" s="64"/>
      <c r="E488" s="64"/>
      <c r="F488" s="65"/>
      <c r="G488" s="66"/>
      <c r="H488" s="66"/>
      <c r="I488" s="66"/>
      <c r="J488" s="66"/>
      <c r="K488" s="66"/>
      <c r="L488" s="101"/>
      <c r="M488" s="8"/>
      <c r="N488" s="87"/>
      <c r="O488" s="10"/>
      <c r="P488" s="10"/>
      <c r="Q488" s="11"/>
      <c r="R488" s="12"/>
      <c r="S488" s="3"/>
      <c r="T488" s="3"/>
      <c r="U488" s="3"/>
      <c r="V488" s="3"/>
      <c r="X488" s="92"/>
      <c r="Y488" s="92"/>
      <c r="Z488" s="92"/>
      <c r="AA488" s="94"/>
      <c r="AB488" s="92"/>
      <c r="AC488" s="93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63"/>
      <c r="D489" s="64"/>
      <c r="E489" s="64"/>
      <c r="F489" s="65"/>
      <c r="G489" s="66"/>
      <c r="H489" s="66"/>
      <c r="I489" s="66"/>
      <c r="J489" s="66"/>
      <c r="K489" s="66"/>
      <c r="L489" s="101"/>
      <c r="M489" s="8"/>
      <c r="N489" s="87"/>
      <c r="O489" s="10"/>
      <c r="P489" s="10"/>
      <c r="Q489" s="11"/>
      <c r="R489" s="12"/>
      <c r="S489" s="3"/>
      <c r="T489" s="3"/>
      <c r="U489" s="3"/>
      <c r="V489" s="3"/>
      <c r="X489" s="92"/>
      <c r="Y489" s="92"/>
      <c r="Z489" s="92"/>
      <c r="AA489" s="94"/>
      <c r="AB489" s="92"/>
      <c r="AC489" s="93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63"/>
      <c r="D490" s="64"/>
      <c r="E490" s="64"/>
      <c r="F490" s="65"/>
      <c r="G490" s="66"/>
      <c r="H490" s="66"/>
      <c r="I490" s="66"/>
      <c r="J490" s="66"/>
      <c r="K490" s="66"/>
      <c r="L490" s="101"/>
      <c r="M490" s="8"/>
      <c r="N490" s="87"/>
      <c r="O490" s="10"/>
      <c r="P490" s="10"/>
      <c r="Q490" s="11"/>
      <c r="R490" s="12"/>
      <c r="S490" s="3"/>
      <c r="T490" s="3"/>
      <c r="U490" s="3"/>
      <c r="V490" s="3"/>
      <c r="X490" s="92"/>
      <c r="Y490" s="92"/>
      <c r="Z490" s="92"/>
      <c r="AA490" s="94"/>
      <c r="AB490" s="92"/>
      <c r="AC490" s="93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63"/>
      <c r="D491" s="64"/>
      <c r="E491" s="64"/>
      <c r="F491" s="65"/>
      <c r="G491" s="66"/>
      <c r="H491" s="66"/>
      <c r="I491" s="66"/>
      <c r="J491" s="66"/>
      <c r="K491" s="66"/>
      <c r="L491" s="101"/>
      <c r="M491" s="8"/>
      <c r="N491" s="9"/>
      <c r="O491" s="10"/>
      <c r="P491" s="10"/>
      <c r="Q491" s="11"/>
      <c r="R491" s="43"/>
      <c r="S491" s="3"/>
      <c r="T491" s="3"/>
      <c r="U491" s="3"/>
      <c r="V491" s="3"/>
      <c r="X491" s="92"/>
      <c r="Y491" s="92"/>
      <c r="Z491" s="92"/>
      <c r="AA491" s="94"/>
      <c r="AB491" s="92"/>
      <c r="AC491" s="93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63"/>
      <c r="D492" s="64"/>
      <c r="E492" s="64"/>
      <c r="F492" s="64"/>
      <c r="G492" s="64"/>
      <c r="H492" s="65"/>
      <c r="I492" s="66"/>
      <c r="J492" s="66"/>
      <c r="K492" s="66"/>
      <c r="L492" s="101"/>
      <c r="M492" s="8"/>
      <c r="N492" s="9"/>
      <c r="O492" s="10"/>
      <c r="P492" s="10"/>
      <c r="Q492" s="11"/>
      <c r="R492" s="43"/>
      <c r="S492" s="3"/>
      <c r="T492" s="3"/>
      <c r="U492" s="3"/>
      <c r="V492" s="3"/>
      <c r="X492" s="92"/>
      <c r="Y492" s="92"/>
      <c r="Z492" s="92"/>
      <c r="AA492" s="94"/>
      <c r="AB492" s="92"/>
      <c r="AC492" s="93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63"/>
      <c r="D493" s="64"/>
      <c r="E493" s="64"/>
      <c r="F493" s="65"/>
      <c r="G493" s="66"/>
      <c r="H493" s="66"/>
      <c r="I493" s="66"/>
      <c r="J493" s="66"/>
      <c r="K493" s="66"/>
      <c r="L493" s="101"/>
      <c r="M493" s="8"/>
      <c r="N493" s="9"/>
      <c r="O493" s="10"/>
      <c r="P493" s="10"/>
      <c r="Q493" s="11"/>
      <c r="R493" s="43"/>
      <c r="S493" s="3"/>
      <c r="T493" s="3"/>
      <c r="U493" s="3"/>
      <c r="V493" s="3"/>
      <c r="X493" s="92"/>
      <c r="Y493" s="92"/>
      <c r="Z493" s="92"/>
      <c r="AA493" s="94"/>
      <c r="AB493" s="92"/>
      <c r="AC493" s="93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63"/>
      <c r="D494" s="64"/>
      <c r="E494" s="64"/>
      <c r="F494" s="65"/>
      <c r="G494" s="66"/>
      <c r="H494" s="66"/>
      <c r="I494" s="66"/>
      <c r="J494" s="66"/>
      <c r="K494" s="66"/>
      <c r="L494" s="101"/>
      <c r="M494" s="8"/>
      <c r="N494" s="9"/>
      <c r="O494" s="10"/>
      <c r="P494" s="10"/>
      <c r="Q494" s="11"/>
      <c r="R494" s="43"/>
      <c r="S494" s="3"/>
      <c r="T494" s="3"/>
      <c r="U494" s="3"/>
      <c r="V494" s="3"/>
      <c r="X494" s="92"/>
      <c r="Y494" s="92"/>
      <c r="Z494" s="92"/>
      <c r="AA494" s="94"/>
      <c r="AB494" s="92"/>
      <c r="AC494" s="93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63"/>
      <c r="D495" s="64"/>
      <c r="E495" s="64"/>
      <c r="F495" s="65"/>
      <c r="G495" s="66"/>
      <c r="H495" s="66"/>
      <c r="I495" s="66"/>
      <c r="J495" s="66"/>
      <c r="K495" s="66"/>
      <c r="L495" s="101"/>
      <c r="M495" s="8"/>
      <c r="N495" s="9"/>
      <c r="O495" s="10"/>
      <c r="P495" s="10"/>
      <c r="Q495" s="11"/>
      <c r="R495" s="43"/>
      <c r="S495" s="3"/>
      <c r="T495" s="3"/>
      <c r="U495" s="3"/>
      <c r="V495" s="3"/>
      <c r="X495" s="92"/>
      <c r="Y495" s="92"/>
      <c r="Z495" s="92"/>
      <c r="AA495" s="94"/>
      <c r="AB495" s="92"/>
      <c r="AC495" s="93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63"/>
      <c r="D496" s="66"/>
      <c r="E496" s="64"/>
      <c r="F496" s="66"/>
      <c r="G496" s="70"/>
      <c r="H496" s="66"/>
      <c r="I496" s="66"/>
      <c r="J496" s="66"/>
      <c r="K496" s="66"/>
      <c r="L496" s="101"/>
      <c r="M496" s="8"/>
      <c r="N496" s="86"/>
      <c r="O496" s="10"/>
      <c r="P496" s="10"/>
      <c r="Q496" s="11"/>
      <c r="R496" s="43"/>
      <c r="S496" s="3"/>
      <c r="T496" s="3"/>
      <c r="U496" s="3"/>
      <c r="V496" s="3"/>
      <c r="X496" s="92"/>
      <c r="Y496" s="92"/>
      <c r="Z496" s="92"/>
      <c r="AA496" s="94"/>
      <c r="AB496" s="92"/>
      <c r="AC496" s="93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102"/>
      <c r="D497" s="103"/>
      <c r="E497" s="103"/>
      <c r="F497" s="103"/>
      <c r="G497" s="104"/>
      <c r="H497" s="103"/>
      <c r="I497" s="103"/>
      <c r="J497" s="103"/>
      <c r="K497" s="103"/>
      <c r="L497" s="105"/>
      <c r="M497" s="8"/>
      <c r="N497" s="86"/>
      <c r="O497" s="10"/>
      <c r="P497" s="10"/>
      <c r="Q497" s="11"/>
      <c r="R497" s="12"/>
      <c r="S497" s="3"/>
      <c r="T497" s="3"/>
      <c r="U497" s="3"/>
      <c r="V497" s="3"/>
      <c r="X497" s="92"/>
      <c r="Y497" s="92"/>
      <c r="Z497" s="92"/>
      <c r="AA497" s="94"/>
      <c r="AB497" s="92"/>
      <c r="AC497" s="93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89"/>
      <c r="F498" s="89"/>
      <c r="H498" s="29"/>
      <c r="I498" s="89"/>
      <c r="J498" s="89"/>
      <c r="K498" s="89"/>
      <c r="L498" s="22"/>
      <c r="M498" s="8"/>
      <c r="N498" s="86"/>
      <c r="O498" s="10"/>
      <c r="P498" s="10"/>
      <c r="Q498" s="11"/>
      <c r="R498" s="43"/>
      <c r="S498" s="3"/>
      <c r="T498" s="3"/>
      <c r="U498" s="3"/>
      <c r="V498" s="3"/>
      <c r="X498" s="92"/>
      <c r="Y498" s="92"/>
      <c r="Z498" s="92"/>
      <c r="AA498" s="94"/>
      <c r="AB498" s="92"/>
      <c r="AC498" s="93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88"/>
      <c r="D499" s="60"/>
      <c r="E499" s="60"/>
      <c r="F499" s="29"/>
      <c r="G499" s="89"/>
      <c r="H499" s="89"/>
      <c r="I499" s="89"/>
      <c r="J499" s="89"/>
      <c r="K499" s="89"/>
      <c r="L499" s="22"/>
      <c r="M499" s="8"/>
      <c r="N499" s="9"/>
      <c r="O499" s="10"/>
      <c r="P499" s="10"/>
      <c r="Q499" s="91"/>
      <c r="R499" s="43"/>
      <c r="S499" s="3"/>
      <c r="T499" s="3"/>
      <c r="U499" s="3"/>
      <c r="V499" s="3"/>
      <c r="X499" s="92"/>
      <c r="Y499" s="92"/>
      <c r="Z499" s="92"/>
      <c r="AA499" s="94"/>
      <c r="AB499" s="92"/>
      <c r="AC499" s="93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88"/>
      <c r="D500" s="60"/>
      <c r="E500" s="60"/>
      <c r="F500" s="29"/>
      <c r="G500" s="89"/>
      <c r="H500" s="89"/>
      <c r="I500" s="89"/>
      <c r="J500" s="89"/>
      <c r="K500" s="89"/>
      <c r="L500" s="22"/>
      <c r="M500" s="8"/>
      <c r="N500" s="9"/>
      <c r="O500" s="10"/>
      <c r="P500" s="10"/>
      <c r="Q500" s="91"/>
      <c r="R500" s="43"/>
      <c r="S500" s="3"/>
      <c r="T500" s="3"/>
      <c r="U500" s="3"/>
      <c r="V500" s="3"/>
      <c r="X500" s="92"/>
      <c r="Y500" s="92"/>
      <c r="Z500" s="92"/>
      <c r="AA500" s="94"/>
      <c r="AB500" s="92"/>
      <c r="AC500" s="93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88"/>
      <c r="D501" s="60"/>
      <c r="E501" s="60"/>
      <c r="F501" s="29"/>
      <c r="G501" s="89"/>
      <c r="H501" s="89"/>
      <c r="I501" s="89"/>
      <c r="J501" s="89"/>
      <c r="K501" s="89"/>
      <c r="L501" s="22"/>
      <c r="M501" s="8"/>
      <c r="N501" s="9"/>
      <c r="O501" s="10"/>
      <c r="P501" s="10"/>
      <c r="Q501" s="91"/>
      <c r="R501" s="43"/>
      <c r="S501" s="3"/>
      <c r="T501" s="3"/>
      <c r="U501" s="3"/>
      <c r="V501" s="3"/>
      <c r="X501" s="92"/>
      <c r="Y501" s="92"/>
      <c r="Z501" s="92"/>
      <c r="AA501" s="94"/>
      <c r="AB501" s="92"/>
      <c r="AC501" s="93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88"/>
      <c r="D502" s="89"/>
      <c r="E502" s="60"/>
      <c r="F502" s="89"/>
      <c r="H502" s="89"/>
      <c r="I502" s="89"/>
      <c r="J502" s="89"/>
      <c r="K502" s="89"/>
      <c r="L502" s="22"/>
      <c r="M502" s="8"/>
      <c r="N502" s="86"/>
      <c r="O502" s="10"/>
      <c r="P502" s="10"/>
      <c r="Q502" s="11"/>
      <c r="R502" s="43"/>
      <c r="S502" s="3"/>
      <c r="T502" s="3"/>
      <c r="U502" s="3"/>
      <c r="V502" s="3"/>
      <c r="X502" s="92"/>
      <c r="Y502" s="92"/>
      <c r="Z502" s="92"/>
      <c r="AA502" s="94"/>
      <c r="AB502" s="92"/>
      <c r="AC502" s="93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88"/>
      <c r="D503" s="60"/>
      <c r="E503" s="60"/>
      <c r="F503" s="29"/>
      <c r="G503" s="89"/>
      <c r="H503" s="89"/>
      <c r="I503" s="89"/>
      <c r="J503" s="89"/>
      <c r="K503" s="89"/>
      <c r="L503" s="22"/>
      <c r="M503" s="8"/>
      <c r="N503" s="9"/>
      <c r="O503" s="10"/>
      <c r="P503" s="10"/>
      <c r="Q503" s="11"/>
      <c r="R503" s="43"/>
      <c r="S503" s="3"/>
      <c r="T503" s="3"/>
      <c r="U503" s="3"/>
      <c r="V503" s="3"/>
      <c r="X503" s="92"/>
      <c r="Y503" s="92"/>
      <c r="Z503" s="92"/>
      <c r="AA503" s="94"/>
      <c r="AB503" s="92"/>
      <c r="AC503" s="93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x14ac:dyDescent="0.55000000000000004">
      <c r="A504" s="5"/>
      <c r="B504" s="52" t="s">
        <v>66</v>
      </c>
      <c r="C504" s="88"/>
      <c r="D504" s="60"/>
      <c r="E504" s="60"/>
      <c r="F504" s="29"/>
      <c r="G504" s="89"/>
      <c r="H504" s="89"/>
      <c r="I504" s="89"/>
      <c r="J504" s="89"/>
      <c r="K504" s="89"/>
      <c r="L504" s="22"/>
      <c r="M504" s="8"/>
      <c r="N504" s="9"/>
      <c r="O504" s="10"/>
      <c r="P504" s="10"/>
      <c r="Q504" s="91"/>
      <c r="R504" s="43"/>
      <c r="S504" s="3"/>
      <c r="T504" s="3"/>
      <c r="U504" s="3"/>
      <c r="V504" s="3"/>
      <c r="X504" s="92"/>
      <c r="Y504" s="92"/>
      <c r="Z504" s="92"/>
      <c r="AA504" s="94"/>
      <c r="AB504" s="92"/>
      <c r="AC504" s="93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x14ac:dyDescent="0.55000000000000004">
      <c r="A505" s="5"/>
      <c r="B505" s="52" t="s">
        <v>66</v>
      </c>
      <c r="C505" s="88"/>
      <c r="D505" s="60"/>
      <c r="E505" s="60"/>
      <c r="F505" s="29"/>
      <c r="G505" s="89"/>
      <c r="H505" s="89"/>
      <c r="I505" s="89"/>
      <c r="J505" s="89"/>
      <c r="K505" s="89"/>
      <c r="L505" s="22"/>
      <c r="M505" s="8"/>
      <c r="N505" s="9"/>
      <c r="O505" s="10"/>
      <c r="P505" s="10"/>
      <c r="Q505" s="91"/>
      <c r="R505" s="43"/>
      <c r="S505" s="3"/>
      <c r="T505" s="3"/>
      <c r="U505" s="3"/>
      <c r="V505" s="3"/>
      <c r="X505" s="92"/>
      <c r="Y505" s="92"/>
      <c r="Z505" s="92"/>
      <c r="AA505" s="94"/>
      <c r="AB505" s="92"/>
      <c r="AC505" s="93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88"/>
      <c r="D506" s="60"/>
      <c r="E506" s="60"/>
      <c r="F506" s="29"/>
      <c r="G506" s="89"/>
      <c r="H506" s="89"/>
      <c r="I506" s="89"/>
      <c r="J506" s="89"/>
      <c r="K506" s="89"/>
      <c r="L506" s="22"/>
      <c r="M506" s="8"/>
      <c r="N506" s="9"/>
      <c r="O506" s="10"/>
      <c r="P506" s="10"/>
      <c r="Q506" s="91"/>
      <c r="R506" s="43"/>
      <c r="S506" s="3"/>
      <c r="T506" s="3"/>
      <c r="U506" s="3"/>
      <c r="V506" s="3"/>
      <c r="X506" s="92"/>
      <c r="Y506" s="92"/>
      <c r="Z506" s="92"/>
      <c r="AA506" s="94"/>
      <c r="AB506" s="92"/>
      <c r="AC506" s="93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88"/>
      <c r="D507" s="89"/>
      <c r="E507" s="60"/>
      <c r="F507" s="60"/>
      <c r="G507" s="60"/>
      <c r="H507" s="90"/>
      <c r="I507" s="89"/>
      <c r="J507" s="89"/>
      <c r="K507" s="89"/>
      <c r="L507" s="22"/>
      <c r="M507" s="8"/>
      <c r="N507" s="86"/>
      <c r="O507" s="10"/>
      <c r="P507" s="10"/>
      <c r="Q507" s="11"/>
      <c r="R507" s="43"/>
      <c r="S507" s="3"/>
      <c r="T507" s="3"/>
      <c r="U507" s="3"/>
      <c r="V507" s="3"/>
      <c r="X507" s="92"/>
      <c r="Y507" s="92"/>
      <c r="Z507" s="92"/>
      <c r="AA507" s="94"/>
      <c r="AB507" s="92"/>
      <c r="AC507" s="93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88"/>
      <c r="D508" s="89"/>
      <c r="E508" s="89"/>
      <c r="F508" s="60"/>
      <c r="G508" s="60"/>
      <c r="H508" s="90"/>
      <c r="I508" s="89"/>
      <c r="J508" s="89"/>
      <c r="K508" s="89"/>
      <c r="L508" s="22"/>
      <c r="M508" s="8"/>
      <c r="N508" s="86"/>
      <c r="O508" s="10"/>
      <c r="P508" s="10"/>
      <c r="Q508" s="11"/>
      <c r="R508" s="12"/>
      <c r="S508" s="3"/>
      <c r="T508" s="3"/>
      <c r="U508" s="3"/>
      <c r="V508" s="3"/>
      <c r="X508" s="92"/>
      <c r="Y508" s="92"/>
      <c r="Z508" s="92"/>
      <c r="AA508" s="94"/>
      <c r="AB508" s="92"/>
      <c r="AC508" s="93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5"/>
      <c r="B509" s="52" t="s">
        <v>66</v>
      </c>
      <c r="C509" s="88"/>
      <c r="D509" s="60"/>
      <c r="E509" s="89"/>
      <c r="F509" s="89"/>
      <c r="G509" s="60"/>
      <c r="H509" s="90"/>
      <c r="I509" s="89"/>
      <c r="J509" s="89"/>
      <c r="K509" s="89"/>
      <c r="L509" s="22"/>
      <c r="M509" s="8"/>
      <c r="N509" s="9"/>
      <c r="O509" s="10"/>
      <c r="P509" s="10"/>
      <c r="Q509" s="11"/>
      <c r="R509" s="12"/>
      <c r="S509" s="3"/>
      <c r="T509" s="3"/>
      <c r="U509" s="3"/>
      <c r="V509" s="3"/>
      <c r="X509" s="92"/>
      <c r="Y509" s="92"/>
      <c r="Z509" s="92"/>
      <c r="AA509" s="94"/>
      <c r="AB509" s="92"/>
      <c r="AC509" s="93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88"/>
      <c r="D510" s="60"/>
      <c r="E510" s="60"/>
      <c r="F510" s="29"/>
      <c r="G510" s="89"/>
      <c r="H510" s="89"/>
      <c r="I510" s="89"/>
      <c r="J510" s="89"/>
      <c r="K510" s="89"/>
      <c r="L510" s="22"/>
      <c r="M510" s="8"/>
      <c r="N510" s="9"/>
      <c r="O510" s="10"/>
      <c r="P510" s="10"/>
      <c r="Q510" s="11"/>
      <c r="R510" s="43"/>
      <c r="S510" s="3"/>
      <c r="T510" s="3"/>
      <c r="U510" s="3"/>
      <c r="V510" s="3"/>
      <c r="X510" s="92"/>
      <c r="Y510" s="92"/>
      <c r="Z510" s="92"/>
      <c r="AA510" s="94"/>
      <c r="AB510" s="92"/>
      <c r="AC510" s="93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92</v>
      </c>
      <c r="C511" s="88"/>
      <c r="D511" s="60"/>
      <c r="E511" s="60"/>
      <c r="F511" s="29"/>
      <c r="G511" s="89"/>
      <c r="H511" s="89"/>
      <c r="I511" s="89"/>
      <c r="J511" s="89"/>
      <c r="K511" s="89"/>
      <c r="L511" s="22"/>
      <c r="M511" s="8"/>
      <c r="N511" s="9"/>
      <c r="O511" s="10"/>
      <c r="P511" s="10"/>
      <c r="Q511" s="11"/>
      <c r="R511" s="43"/>
      <c r="S511" s="3"/>
      <c r="T511" s="3"/>
      <c r="U511" s="3"/>
      <c r="V511" s="3"/>
      <c r="X511" s="92"/>
      <c r="Y511" s="92"/>
      <c r="Z511" s="92"/>
      <c r="AA511" s="94"/>
      <c r="AB511" s="92"/>
      <c r="AC511" s="93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88"/>
      <c r="D512" s="60"/>
      <c r="E512" s="60"/>
      <c r="F512" s="29"/>
      <c r="G512" s="89"/>
      <c r="H512" s="89"/>
      <c r="I512" s="89"/>
      <c r="J512" s="89"/>
      <c r="K512" s="89"/>
      <c r="L512" s="22"/>
      <c r="M512" s="8"/>
      <c r="N512" s="9"/>
      <c r="O512" s="10"/>
      <c r="P512" s="10"/>
      <c r="Q512" s="11"/>
      <c r="R512" s="43"/>
      <c r="S512" s="3"/>
      <c r="T512" s="3"/>
      <c r="U512" s="3"/>
      <c r="V512" s="3"/>
      <c r="X512" s="92"/>
      <c r="Y512" s="92"/>
      <c r="Z512" s="92"/>
      <c r="AA512" s="94"/>
      <c r="AB512" s="92"/>
      <c r="AC512" s="93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88"/>
      <c r="D513" s="89"/>
      <c r="E513" s="60"/>
      <c r="F513" s="60"/>
      <c r="G513" s="60"/>
      <c r="H513" s="90"/>
      <c r="I513" s="89"/>
      <c r="J513" s="89"/>
      <c r="K513" s="89"/>
      <c r="L513" s="22"/>
      <c r="M513" s="8"/>
      <c r="N513" s="86"/>
      <c r="O513" s="10"/>
      <c r="P513" s="10"/>
      <c r="Q513" s="11"/>
      <c r="R513" s="43"/>
      <c r="S513" s="3"/>
      <c r="T513" s="3"/>
      <c r="U513" s="3"/>
      <c r="V513" s="3"/>
      <c r="X513" s="92"/>
      <c r="Y513" s="92"/>
      <c r="Z513" s="92"/>
      <c r="AA513" s="94"/>
      <c r="AB513" s="92"/>
      <c r="AC513" s="93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88"/>
      <c r="D514" s="89"/>
      <c r="E514" s="89"/>
      <c r="F514" s="60"/>
      <c r="G514" s="60"/>
      <c r="H514" s="90"/>
      <c r="I514" s="89"/>
      <c r="J514" s="89"/>
      <c r="K514" s="89"/>
      <c r="L514" s="22"/>
      <c r="M514" s="8"/>
      <c r="N514" s="86"/>
      <c r="O514" s="10"/>
      <c r="P514" s="10"/>
      <c r="Q514" s="11"/>
      <c r="R514" s="12"/>
      <c r="S514" s="3"/>
      <c r="T514" s="3"/>
      <c r="U514" s="3"/>
      <c r="V514" s="3"/>
      <c r="X514" s="92"/>
      <c r="Y514" s="92"/>
      <c r="Z514" s="92"/>
      <c r="AA514" s="94"/>
      <c r="AB514" s="92"/>
      <c r="AC514" s="93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88"/>
      <c r="D515" s="60"/>
      <c r="E515" s="89"/>
      <c r="F515" s="89"/>
      <c r="G515" s="60"/>
      <c r="H515" s="90"/>
      <c r="I515" s="89"/>
      <c r="J515" s="89"/>
      <c r="K515" s="89"/>
      <c r="L515" s="22"/>
      <c r="M515" s="8"/>
      <c r="N515" s="9"/>
      <c r="O515" s="10"/>
      <c r="P515" s="10"/>
      <c r="Q515" s="11"/>
      <c r="R515" s="12"/>
      <c r="S515" s="3"/>
      <c r="T515" s="3"/>
      <c r="U515" s="3"/>
      <c r="V515" s="3"/>
      <c r="X515" s="92"/>
      <c r="Y515" s="92"/>
      <c r="Z515" s="92"/>
      <c r="AA515" s="94"/>
      <c r="AB515" s="92"/>
      <c r="AC515" s="93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88"/>
      <c r="D516" s="60"/>
      <c r="E516" s="60"/>
      <c r="F516" s="29"/>
      <c r="G516" s="89"/>
      <c r="H516" s="89"/>
      <c r="I516" s="89"/>
      <c r="J516" s="89"/>
      <c r="K516" s="89"/>
      <c r="L516" s="22"/>
      <c r="M516" s="8"/>
      <c r="N516" s="9"/>
      <c r="O516" s="10"/>
      <c r="P516" s="10"/>
      <c r="Q516" s="11"/>
      <c r="R516" s="43"/>
      <c r="S516" s="3"/>
      <c r="T516" s="3"/>
      <c r="U516" s="3"/>
      <c r="V516" s="3"/>
      <c r="X516" s="92"/>
      <c r="Y516" s="92"/>
      <c r="Z516" s="92"/>
      <c r="AA516" s="94"/>
      <c r="AB516" s="92"/>
      <c r="AC516" s="93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88"/>
      <c r="D517" s="60"/>
      <c r="E517" s="60"/>
      <c r="F517" s="29"/>
      <c r="G517" s="89"/>
      <c r="H517" s="89"/>
      <c r="I517" s="89"/>
      <c r="J517" s="89"/>
      <c r="K517" s="89"/>
      <c r="L517" s="22"/>
      <c r="M517" s="8"/>
      <c r="N517" s="9"/>
      <c r="O517" s="10"/>
      <c r="P517" s="10"/>
      <c r="Q517" s="11"/>
      <c r="R517" s="43"/>
      <c r="S517" s="3"/>
      <c r="T517" s="3"/>
      <c r="U517" s="3"/>
      <c r="V517" s="3"/>
      <c r="X517" s="92"/>
      <c r="Y517" s="92"/>
      <c r="Z517" s="92"/>
      <c r="AA517" s="94"/>
      <c r="AB517" s="92"/>
      <c r="AC517" s="93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88"/>
      <c r="D518" s="60"/>
      <c r="E518" s="60"/>
      <c r="F518" s="29"/>
      <c r="G518" s="89"/>
      <c r="H518" s="89"/>
      <c r="I518" s="89"/>
      <c r="J518" s="89"/>
      <c r="K518" s="89"/>
      <c r="L518" s="22"/>
      <c r="M518" s="8"/>
      <c r="N518" s="9"/>
      <c r="O518" s="10"/>
      <c r="P518" s="10"/>
      <c r="Q518" s="11"/>
      <c r="R518" s="43"/>
      <c r="S518" s="3"/>
      <c r="T518" s="3"/>
      <c r="U518" s="3"/>
      <c r="V518" s="3"/>
      <c r="X518" s="92"/>
      <c r="Y518" s="92"/>
      <c r="Z518" s="92"/>
      <c r="AA518" s="94"/>
      <c r="AB518" s="92"/>
      <c r="AC518" s="93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88"/>
      <c r="D519" s="89"/>
      <c r="E519" s="60"/>
      <c r="F519" s="60"/>
      <c r="G519" s="89"/>
      <c r="H519" s="29"/>
      <c r="I519" s="89"/>
      <c r="J519" s="89"/>
      <c r="K519" s="89"/>
      <c r="L519" s="22"/>
      <c r="M519" s="8"/>
      <c r="N519" s="86"/>
      <c r="O519" s="10"/>
      <c r="P519" s="10"/>
      <c r="Q519" s="11"/>
      <c r="R519" s="43"/>
      <c r="S519" s="3"/>
      <c r="T519" s="3"/>
      <c r="U519" s="3"/>
      <c r="V519" s="3"/>
      <c r="X519" s="92"/>
      <c r="Y519" s="92"/>
      <c r="Z519" s="92"/>
      <c r="AA519" s="94"/>
      <c r="AB519" s="92"/>
      <c r="AC519" s="93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88"/>
      <c r="D520" s="60"/>
      <c r="E520" s="89"/>
      <c r="F520" s="60"/>
      <c r="G520" s="89"/>
      <c r="H520" s="29"/>
      <c r="I520" s="89"/>
      <c r="J520" s="89"/>
      <c r="K520" s="89"/>
      <c r="L520" s="22"/>
      <c r="M520" s="8"/>
      <c r="N520" s="9"/>
      <c r="O520" s="10"/>
      <c r="P520" s="10"/>
      <c r="Q520" s="11"/>
      <c r="R520" s="43"/>
      <c r="S520" s="3"/>
      <c r="T520" s="3"/>
      <c r="U520" s="3"/>
      <c r="V520" s="3"/>
      <c r="X520" s="92"/>
      <c r="Y520" s="92"/>
      <c r="Z520" s="92"/>
      <c r="AA520" s="94"/>
      <c r="AB520" s="92"/>
      <c r="AC520" s="93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88"/>
      <c r="D521" s="60"/>
      <c r="E521" s="89"/>
      <c r="F521" s="89"/>
      <c r="G521" s="89"/>
      <c r="H521" s="29"/>
      <c r="I521" s="89"/>
      <c r="J521" s="89"/>
      <c r="K521" s="89"/>
      <c r="L521" s="22"/>
      <c r="M521" s="8"/>
      <c r="N521" s="9"/>
      <c r="O521" s="10"/>
      <c r="P521" s="10"/>
      <c r="Q521" s="11"/>
      <c r="R521" s="12"/>
      <c r="S521" s="3"/>
      <c r="T521" s="3"/>
      <c r="U521" s="3"/>
      <c r="V521" s="3"/>
      <c r="X521" s="92"/>
      <c r="Y521" s="92"/>
      <c r="Z521" s="92"/>
      <c r="AA521" s="94"/>
      <c r="AB521" s="92"/>
      <c r="AC521" s="93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88"/>
      <c r="D522" s="60"/>
      <c r="E522" s="89"/>
      <c r="F522" s="89"/>
      <c r="G522" s="89"/>
      <c r="H522" s="29"/>
      <c r="I522" s="89"/>
      <c r="J522" s="89"/>
      <c r="K522" s="89"/>
      <c r="L522" s="22"/>
      <c r="M522" s="8"/>
      <c r="N522" s="9"/>
      <c r="O522" s="10"/>
      <c r="P522" s="10"/>
      <c r="Q522" s="11"/>
      <c r="R522" s="12"/>
      <c r="S522" s="3"/>
      <c r="T522" s="3"/>
      <c r="U522" s="3"/>
      <c r="V522" s="3"/>
      <c r="X522" s="92"/>
      <c r="Y522" s="92"/>
      <c r="Z522" s="92"/>
      <c r="AA522" s="94"/>
      <c r="AB522" s="92"/>
      <c r="AC522" s="93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88"/>
      <c r="D523" s="60"/>
      <c r="E523" s="60"/>
      <c r="F523" s="89"/>
      <c r="G523" s="89"/>
      <c r="H523" s="89"/>
      <c r="I523" s="89"/>
      <c r="J523" s="89"/>
      <c r="K523" s="89"/>
      <c r="L523" s="22"/>
      <c r="M523" s="8"/>
      <c r="N523" s="9"/>
      <c r="O523" s="10"/>
      <c r="P523" s="10"/>
      <c r="Q523" s="11"/>
      <c r="R523" s="43"/>
      <c r="S523" s="3"/>
      <c r="T523" s="3"/>
      <c r="U523" s="3"/>
      <c r="V523" s="3"/>
      <c r="X523" s="92"/>
      <c r="Y523" s="92"/>
      <c r="Z523" s="92"/>
      <c r="AA523" s="94"/>
      <c r="AB523" s="92"/>
      <c r="AC523" s="93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ht="22.5" customHeight="1" x14ac:dyDescent="0.55000000000000004">
      <c r="A524" s="5"/>
      <c r="B524" s="52" t="s">
        <v>66</v>
      </c>
      <c r="C524" s="88"/>
      <c r="D524" s="60"/>
      <c r="E524" s="60"/>
      <c r="F524" s="89"/>
      <c r="G524" s="60"/>
      <c r="H524" s="29"/>
      <c r="I524" s="89"/>
      <c r="J524" s="89"/>
      <c r="K524" s="89"/>
      <c r="L524" s="22"/>
      <c r="M524" s="8"/>
      <c r="N524" s="9"/>
      <c r="O524" s="10"/>
      <c r="P524" s="10"/>
      <c r="Q524" s="11"/>
      <c r="R524" s="12"/>
      <c r="S524" s="3"/>
      <c r="T524" s="3"/>
      <c r="U524" s="3"/>
      <c r="V524" s="3"/>
      <c r="X524" s="92"/>
      <c r="Y524" s="92"/>
      <c r="Z524" s="92"/>
      <c r="AA524" s="94"/>
      <c r="AB524" s="92"/>
      <c r="AC524" s="93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ht="22.5" customHeight="1" x14ac:dyDescent="0.55000000000000004">
      <c r="A525" s="5"/>
      <c r="B525" s="52" t="s">
        <v>66</v>
      </c>
      <c r="C525" s="88"/>
      <c r="D525" s="60"/>
      <c r="E525" s="60"/>
      <c r="F525" s="89"/>
      <c r="G525" s="89"/>
      <c r="H525" s="29"/>
      <c r="I525" s="89"/>
      <c r="J525" s="89"/>
      <c r="K525" s="89"/>
      <c r="L525" s="22"/>
      <c r="M525" s="8"/>
      <c r="N525" s="9"/>
      <c r="O525" s="10"/>
      <c r="P525" s="10"/>
      <c r="Q525" s="11"/>
      <c r="R525" s="43"/>
      <c r="S525" s="3"/>
      <c r="T525" s="3"/>
      <c r="U525" s="3"/>
      <c r="V525" s="3"/>
      <c r="X525" s="92"/>
      <c r="Y525" s="92"/>
      <c r="Z525" s="92"/>
      <c r="AA525" s="94"/>
      <c r="AB525" s="92"/>
      <c r="AC525" s="93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ht="22.5" customHeight="1" x14ac:dyDescent="0.55000000000000004">
      <c r="A526" s="5"/>
      <c r="B526" s="52" t="s">
        <v>66</v>
      </c>
      <c r="C526" s="88"/>
      <c r="D526" s="60"/>
      <c r="E526" s="60"/>
      <c r="F526" s="89"/>
      <c r="G526" s="60"/>
      <c r="H526" s="29"/>
      <c r="I526" s="89"/>
      <c r="J526" s="89"/>
      <c r="K526" s="89"/>
      <c r="L526" s="22"/>
      <c r="M526" s="8"/>
      <c r="N526" s="9"/>
      <c r="O526" s="10"/>
      <c r="P526" s="10"/>
      <c r="Q526" s="11"/>
      <c r="R526" s="12"/>
      <c r="S526" s="3"/>
      <c r="T526" s="3"/>
      <c r="U526" s="3"/>
      <c r="V526" s="3"/>
      <c r="X526" s="92"/>
      <c r="Y526" s="92"/>
      <c r="Z526" s="92"/>
      <c r="AA526" s="94"/>
      <c r="AB526" s="92"/>
      <c r="AC526" s="93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88"/>
      <c r="D527" s="60"/>
      <c r="E527" s="60"/>
      <c r="F527" s="89"/>
      <c r="G527" s="89"/>
      <c r="H527" s="29"/>
      <c r="I527" s="89"/>
      <c r="J527" s="89"/>
      <c r="K527" s="89"/>
      <c r="L527" s="22"/>
      <c r="M527" s="8"/>
      <c r="N527" s="9"/>
      <c r="O527" s="10"/>
      <c r="P527" s="10"/>
      <c r="Q527" s="11"/>
      <c r="R527" s="12"/>
      <c r="S527" s="3"/>
      <c r="T527" s="3"/>
      <c r="U527" s="3"/>
      <c r="V527" s="3"/>
      <c r="X527" s="92"/>
      <c r="Y527" s="92"/>
      <c r="Z527" s="92"/>
      <c r="AA527" s="94"/>
      <c r="AB527" s="92"/>
      <c r="AC527" s="93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88"/>
      <c r="D528" s="60"/>
      <c r="E528" s="60"/>
      <c r="F528" s="89"/>
      <c r="G528" s="60"/>
      <c r="H528" s="89"/>
      <c r="I528" s="89"/>
      <c r="J528" s="89"/>
      <c r="K528" s="89"/>
      <c r="L528" s="22"/>
      <c r="M528" s="8"/>
      <c r="N528" s="9"/>
      <c r="O528" s="10"/>
      <c r="P528" s="10"/>
      <c r="Q528" s="11"/>
      <c r="R528" s="43"/>
      <c r="S528" s="3"/>
      <c r="T528" s="3"/>
      <c r="U528" s="3"/>
      <c r="V528" s="3"/>
      <c r="X528" s="92"/>
      <c r="Y528" s="92"/>
      <c r="Z528" s="92"/>
      <c r="AA528" s="94"/>
      <c r="AB528" s="92"/>
      <c r="AC528" s="93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88"/>
      <c r="D529" s="60"/>
      <c r="E529" s="60"/>
      <c r="F529" s="29"/>
      <c r="G529" s="89"/>
      <c r="H529" s="89"/>
      <c r="I529" s="89"/>
      <c r="J529" s="89"/>
      <c r="K529" s="89"/>
      <c r="L529" s="22"/>
      <c r="M529" s="8"/>
      <c r="N529" s="9"/>
      <c r="O529" s="10"/>
      <c r="P529" s="10"/>
      <c r="Q529" s="91"/>
      <c r="R529" s="43"/>
      <c r="S529" s="3"/>
      <c r="T529" s="3"/>
      <c r="U529" s="3"/>
      <c r="V529" s="3"/>
      <c r="X529" s="92"/>
      <c r="Y529" s="92"/>
      <c r="Z529" s="92"/>
      <c r="AA529" s="94"/>
      <c r="AB529" s="92"/>
      <c r="AC529" s="93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88"/>
      <c r="D530" s="60"/>
      <c r="E530" s="60"/>
      <c r="F530" s="29"/>
      <c r="G530" s="89"/>
      <c r="H530" s="89"/>
      <c r="I530" s="89"/>
      <c r="J530" s="89"/>
      <c r="K530" s="89"/>
      <c r="L530" s="22"/>
      <c r="M530" s="8"/>
      <c r="N530" s="9"/>
      <c r="O530" s="10"/>
      <c r="P530" s="10"/>
      <c r="Q530" s="91"/>
      <c r="R530" s="43"/>
      <c r="S530" s="3"/>
      <c r="T530" s="3"/>
      <c r="U530" s="3"/>
      <c r="V530" s="3"/>
      <c r="X530" s="92"/>
      <c r="Y530" s="92"/>
      <c r="Z530" s="92"/>
      <c r="AA530" s="94"/>
      <c r="AB530" s="92"/>
      <c r="AC530" s="93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88"/>
      <c r="D531" s="60"/>
      <c r="E531" s="60"/>
      <c r="F531" s="29"/>
      <c r="G531" s="89"/>
      <c r="H531" s="89"/>
      <c r="I531" s="89"/>
      <c r="J531" s="89"/>
      <c r="K531" s="89"/>
      <c r="L531" s="22"/>
      <c r="M531" s="8"/>
      <c r="N531" s="9"/>
      <c r="O531" s="10"/>
      <c r="P531" s="10"/>
      <c r="Q531" s="91"/>
      <c r="R531" s="43"/>
      <c r="S531" s="3"/>
      <c r="T531" s="3"/>
      <c r="U531" s="3"/>
      <c r="V531" s="3"/>
      <c r="X531" s="92"/>
      <c r="Y531" s="92"/>
      <c r="Z531" s="92"/>
      <c r="AA531" s="94"/>
      <c r="AB531" s="92"/>
      <c r="AC531" s="93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88"/>
      <c r="D532" s="60"/>
      <c r="E532" s="60"/>
      <c r="F532" s="60"/>
      <c r="G532" s="60"/>
      <c r="H532" s="29"/>
      <c r="I532" s="89"/>
      <c r="J532" s="89"/>
      <c r="K532" s="89"/>
      <c r="L532" s="22"/>
      <c r="M532" s="8"/>
      <c r="N532" s="9"/>
      <c r="O532" s="10"/>
      <c r="P532" s="10"/>
      <c r="Q532" s="11"/>
      <c r="R532" s="43"/>
      <c r="S532" s="3"/>
      <c r="T532" s="3"/>
      <c r="U532" s="3"/>
      <c r="V532" s="3"/>
      <c r="X532" s="92"/>
      <c r="Y532" s="92"/>
      <c r="Z532" s="92"/>
      <c r="AA532" s="94"/>
      <c r="AB532" s="92"/>
      <c r="AC532" s="93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88"/>
      <c r="D533" s="60"/>
      <c r="E533" s="60"/>
      <c r="F533" s="60"/>
      <c r="G533" s="60"/>
      <c r="H533" s="29"/>
      <c r="I533" s="89"/>
      <c r="J533" s="89"/>
      <c r="K533" s="89"/>
      <c r="L533" s="22"/>
      <c r="M533" s="8"/>
      <c r="N533" s="9"/>
      <c r="O533" s="10"/>
      <c r="P533" s="10"/>
      <c r="Q533" s="11"/>
      <c r="R533" s="43"/>
      <c r="S533" s="3"/>
      <c r="T533" s="3"/>
      <c r="U533" s="3"/>
      <c r="V533" s="3"/>
      <c r="X533" s="92"/>
      <c r="Y533" s="92"/>
      <c r="Z533" s="92"/>
      <c r="AA533" s="94"/>
      <c r="AB533" s="92"/>
      <c r="AC533" s="93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88"/>
      <c r="D534" s="60"/>
      <c r="E534" s="60"/>
      <c r="F534" s="60"/>
      <c r="G534" s="60"/>
      <c r="H534" s="29"/>
      <c r="I534" s="89"/>
      <c r="J534" s="89"/>
      <c r="K534" s="89"/>
      <c r="L534" s="22"/>
      <c r="M534" s="8"/>
      <c r="N534" s="9"/>
      <c r="O534" s="10"/>
      <c r="P534" s="10"/>
      <c r="Q534" s="11"/>
      <c r="R534" s="43"/>
      <c r="S534" s="3"/>
      <c r="T534" s="3"/>
      <c r="U534" s="3"/>
      <c r="V534" s="3"/>
      <c r="X534" s="92"/>
      <c r="Y534" s="92"/>
      <c r="Z534" s="92"/>
      <c r="AA534" s="94"/>
      <c r="AB534" s="92"/>
      <c r="AC534" s="93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spans="1:40" ht="22.5" customHeight="1" x14ac:dyDescent="0.55000000000000004">
      <c r="A535" s="5"/>
      <c r="B535" s="52" t="s">
        <v>66</v>
      </c>
      <c r="C535" s="88"/>
      <c r="D535" s="60"/>
      <c r="E535" s="60"/>
      <c r="F535" s="60"/>
      <c r="G535" s="60"/>
      <c r="H535" s="29"/>
      <c r="I535" s="89"/>
      <c r="J535" s="89"/>
      <c r="K535" s="89"/>
      <c r="L535" s="22"/>
      <c r="M535" s="8"/>
      <c r="N535" s="9"/>
      <c r="O535" s="10"/>
      <c r="P535" s="10"/>
      <c r="Q535" s="11"/>
      <c r="R535" s="43"/>
      <c r="S535" s="3"/>
      <c r="T535" s="3"/>
      <c r="U535" s="3"/>
      <c r="V535" s="3"/>
      <c r="X535" s="92"/>
      <c r="Y535" s="92"/>
      <c r="Z535" s="92"/>
      <c r="AA535" s="94"/>
      <c r="AB535" s="92"/>
      <c r="AC535" s="93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spans="1:40" ht="22.5" customHeight="1" x14ac:dyDescent="0.55000000000000004">
      <c r="A536" s="5"/>
      <c r="B536" s="52" t="s">
        <v>66</v>
      </c>
      <c r="C536" s="88"/>
      <c r="D536" s="60"/>
      <c r="E536" s="60"/>
      <c r="F536" s="60"/>
      <c r="G536" s="60"/>
      <c r="H536" s="29"/>
      <c r="I536" s="89"/>
      <c r="J536" s="89"/>
      <c r="K536" s="89"/>
      <c r="L536" s="22"/>
      <c r="M536" s="8"/>
      <c r="N536" s="9"/>
      <c r="O536" s="10"/>
      <c r="P536" s="10"/>
      <c r="Q536" s="11"/>
      <c r="R536" s="43"/>
      <c r="S536" s="3"/>
      <c r="T536" s="3"/>
      <c r="U536" s="3"/>
      <c r="V536" s="3"/>
      <c r="X536" s="92"/>
      <c r="Y536" s="92"/>
      <c r="Z536" s="92"/>
      <c r="AA536" s="94"/>
      <c r="AB536" s="92"/>
      <c r="AC536" s="93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spans="1:40" ht="22.5" customHeight="1" x14ac:dyDescent="0.55000000000000004">
      <c r="A537" s="5"/>
      <c r="B537" s="52" t="s">
        <v>66</v>
      </c>
      <c r="C537" s="88"/>
      <c r="D537" s="60"/>
      <c r="E537" s="60"/>
      <c r="F537" s="60"/>
      <c r="G537" s="60"/>
      <c r="H537" s="29"/>
      <c r="I537" s="89"/>
      <c r="J537" s="89"/>
      <c r="K537" s="89"/>
      <c r="L537" s="22"/>
      <c r="M537" s="8"/>
      <c r="N537" s="9"/>
      <c r="O537" s="10"/>
      <c r="P537" s="10"/>
      <c r="Q537" s="11"/>
      <c r="R537" s="43"/>
      <c r="S537" s="3"/>
      <c r="T537" s="3"/>
      <c r="U537" s="3"/>
      <c r="V537" s="3"/>
      <c r="X537" s="92"/>
      <c r="Y537" s="92"/>
      <c r="Z537" s="92"/>
      <c r="AA537" s="94"/>
      <c r="AB537" s="92"/>
      <c r="AC537" s="93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spans="1:40" ht="22.5" customHeight="1" x14ac:dyDescent="0.55000000000000004">
      <c r="A538" s="5"/>
      <c r="B538" s="52" t="s">
        <v>66</v>
      </c>
      <c r="C538" s="88"/>
      <c r="D538" s="60"/>
      <c r="F538" s="60"/>
      <c r="G538" s="60"/>
      <c r="H538" s="29"/>
      <c r="I538" s="89"/>
      <c r="J538" s="89"/>
      <c r="K538" s="89"/>
      <c r="L538" s="22"/>
      <c r="M538" s="8"/>
      <c r="N538" s="9"/>
      <c r="O538" s="10"/>
      <c r="P538" s="10"/>
      <c r="Q538" s="11"/>
      <c r="R538" s="43"/>
      <c r="S538" s="3"/>
      <c r="T538" s="3"/>
      <c r="U538" s="3"/>
      <c r="V538" s="3"/>
      <c r="X538" s="92"/>
      <c r="Y538" s="92"/>
      <c r="Z538" s="92"/>
      <c r="AA538" s="94"/>
      <c r="AB538" s="92"/>
      <c r="AC538" s="93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spans="1:40" ht="22.5" customHeight="1" x14ac:dyDescent="0.55000000000000004">
      <c r="A539" s="5"/>
      <c r="B539" s="52" t="s">
        <v>66</v>
      </c>
      <c r="C539" s="88"/>
      <c r="D539" s="60"/>
      <c r="F539" s="60"/>
      <c r="G539" s="60"/>
      <c r="H539" s="29"/>
      <c r="I539" s="89"/>
      <c r="J539" s="89"/>
      <c r="K539" s="89"/>
      <c r="L539" s="22"/>
      <c r="M539" s="8"/>
      <c r="N539" s="9"/>
      <c r="O539" s="10"/>
      <c r="P539" s="10"/>
      <c r="Q539" s="11"/>
      <c r="R539" s="43"/>
      <c r="S539" s="3"/>
      <c r="T539" s="3"/>
      <c r="U539" s="3"/>
      <c r="V539" s="3"/>
      <c r="X539" s="92"/>
      <c r="Y539" s="92"/>
      <c r="Z539" s="92"/>
      <c r="AA539" s="94"/>
      <c r="AB539" s="92"/>
      <c r="AC539" s="93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spans="1:40" ht="22.5" customHeight="1" x14ac:dyDescent="0.55000000000000004">
      <c r="A540" s="5"/>
      <c r="B540" s="52" t="s">
        <v>66</v>
      </c>
      <c r="C540" s="88"/>
      <c r="D540" s="60"/>
      <c r="E540" s="60"/>
      <c r="F540" s="60"/>
      <c r="G540" s="60"/>
      <c r="H540" s="29"/>
      <c r="I540" s="89"/>
      <c r="J540" s="89"/>
      <c r="K540" s="89"/>
      <c r="L540" s="22"/>
      <c r="M540" s="8"/>
      <c r="N540" s="87"/>
      <c r="O540" s="10"/>
      <c r="P540" s="10"/>
      <c r="Q540" s="11"/>
      <c r="R540" s="43"/>
      <c r="S540" s="3"/>
      <c r="T540" s="3"/>
      <c r="U540" s="3"/>
      <c r="V540" s="3"/>
      <c r="X540" s="92"/>
      <c r="Y540" s="92"/>
      <c r="Z540" s="92"/>
      <c r="AA540" s="94"/>
      <c r="AB540" s="92"/>
      <c r="AC540" s="93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spans="1:40" ht="22.5" customHeight="1" x14ac:dyDescent="0.55000000000000004">
      <c r="A541" s="5"/>
      <c r="B541" s="52" t="s">
        <v>66</v>
      </c>
      <c r="C541" s="88"/>
      <c r="D541" s="60"/>
      <c r="E541" s="60"/>
      <c r="F541" s="60"/>
      <c r="G541" s="60"/>
      <c r="H541" s="29"/>
      <c r="I541" s="89"/>
      <c r="J541" s="89"/>
      <c r="K541" s="89"/>
      <c r="L541" s="22"/>
      <c r="M541" s="8"/>
      <c r="N541" s="87"/>
      <c r="O541" s="10"/>
      <c r="P541" s="10"/>
      <c r="Q541" s="11"/>
      <c r="R541" s="43"/>
      <c r="S541" s="3"/>
      <c r="T541" s="3"/>
      <c r="U541" s="3"/>
      <c r="V541" s="3"/>
      <c r="X541" s="92"/>
      <c r="Y541" s="92"/>
      <c r="Z541" s="92"/>
      <c r="AA541" s="94"/>
      <c r="AB541" s="92"/>
      <c r="AC541" s="93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spans="1:40" ht="22.5" customHeight="1" x14ac:dyDescent="0.55000000000000004">
      <c r="A542" s="5"/>
      <c r="B542" s="52" t="s">
        <v>66</v>
      </c>
      <c r="C542" s="88"/>
      <c r="D542" s="60"/>
      <c r="E542" s="60"/>
      <c r="F542" s="60"/>
      <c r="G542" s="60"/>
      <c r="H542" s="29"/>
      <c r="I542" s="89"/>
      <c r="J542" s="89"/>
      <c r="K542" s="89"/>
      <c r="L542" s="22"/>
      <c r="M542" s="8"/>
      <c r="N542" s="9"/>
      <c r="O542" s="10"/>
      <c r="P542" s="10"/>
      <c r="Q542" s="11"/>
      <c r="R542" s="43"/>
      <c r="S542" s="3"/>
      <c r="T542" s="3"/>
      <c r="U542" s="3"/>
      <c r="V542" s="3"/>
      <c r="X542" s="92"/>
      <c r="Y542" s="92"/>
      <c r="Z542" s="92"/>
      <c r="AA542" s="94"/>
      <c r="AB542" s="92"/>
      <c r="AC542" s="93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spans="1:40" ht="22.5" customHeight="1" x14ac:dyDescent="0.55000000000000004">
      <c r="A543" s="5"/>
      <c r="B543" s="52" t="s">
        <v>66</v>
      </c>
      <c r="C543" s="88"/>
      <c r="D543" s="60"/>
      <c r="E543" s="60"/>
      <c r="F543" s="60"/>
      <c r="G543" s="60"/>
      <c r="H543" s="29"/>
      <c r="I543" s="89"/>
      <c r="J543" s="89"/>
      <c r="K543" s="89"/>
      <c r="L543" s="22"/>
      <c r="M543" s="8"/>
      <c r="N543" s="87"/>
      <c r="O543" s="10"/>
      <c r="P543" s="10"/>
      <c r="Q543" s="11"/>
      <c r="R543" s="43"/>
      <c r="S543" s="3"/>
      <c r="T543" s="3"/>
      <c r="U543" s="3"/>
      <c r="V543" s="3"/>
      <c r="X543" s="92"/>
      <c r="Y543" s="92"/>
      <c r="Z543" s="92"/>
      <c r="AA543" s="94"/>
      <c r="AB543" s="92"/>
      <c r="AC543" s="93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spans="1:40" ht="22.5" customHeight="1" x14ac:dyDescent="0.55000000000000004">
      <c r="A544" s="5"/>
      <c r="B544" s="52" t="s">
        <v>66</v>
      </c>
      <c r="C544" s="88"/>
      <c r="D544" s="60"/>
      <c r="E544" s="60"/>
      <c r="F544" s="60"/>
      <c r="G544" s="60"/>
      <c r="H544" s="29"/>
      <c r="I544" s="89"/>
      <c r="J544" s="89"/>
      <c r="K544" s="89"/>
      <c r="L544" s="22"/>
      <c r="M544" s="8"/>
      <c r="N544" s="87"/>
      <c r="O544" s="10"/>
      <c r="P544" s="10"/>
      <c r="Q544" s="11"/>
      <c r="R544" s="43"/>
      <c r="S544" s="3"/>
      <c r="T544" s="3"/>
      <c r="U544" s="3"/>
      <c r="V544" s="3"/>
      <c r="X544" s="92"/>
      <c r="Y544" s="92"/>
      <c r="Z544" s="92"/>
      <c r="AA544" s="94"/>
      <c r="AB544" s="92"/>
      <c r="AC544" s="93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spans="1:40" ht="22.5" customHeight="1" x14ac:dyDescent="0.55000000000000004">
      <c r="A545" s="5"/>
      <c r="B545" s="52" t="s">
        <v>66</v>
      </c>
      <c r="C545" s="88"/>
      <c r="D545" s="60"/>
      <c r="E545" s="60"/>
      <c r="F545" s="60"/>
      <c r="G545" s="60"/>
      <c r="H545" s="29"/>
      <c r="I545" s="89"/>
      <c r="J545" s="89"/>
      <c r="K545" s="89"/>
      <c r="L545" s="22"/>
      <c r="M545" s="8"/>
      <c r="N545" s="83"/>
      <c r="O545" s="10"/>
      <c r="P545" s="10"/>
      <c r="Q545" s="11"/>
      <c r="R545" s="43"/>
      <c r="S545" s="3"/>
      <c r="T545" s="3"/>
      <c r="U545" s="3"/>
      <c r="V545" s="3"/>
      <c r="X545" s="92"/>
      <c r="Y545" s="92"/>
      <c r="Z545" s="92"/>
      <c r="AA545" s="94"/>
      <c r="AB545" s="92"/>
      <c r="AC545" s="93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spans="1:40" ht="22.5" customHeight="1" x14ac:dyDescent="0.55000000000000004">
      <c r="A546" s="5"/>
      <c r="B546" s="52" t="s">
        <v>66</v>
      </c>
      <c r="C546" s="88"/>
      <c r="D546" s="60"/>
      <c r="E546" s="60"/>
      <c r="F546" s="60"/>
      <c r="G546" s="60"/>
      <c r="H546" s="29"/>
      <c r="I546" s="89"/>
      <c r="J546" s="89"/>
      <c r="K546" s="89"/>
      <c r="L546" s="22"/>
      <c r="M546" s="8"/>
      <c r="N546" s="9"/>
      <c r="O546" s="10"/>
      <c r="P546" s="10"/>
      <c r="Q546" s="11"/>
      <c r="R546" s="43"/>
      <c r="S546" s="3"/>
      <c r="T546" s="3"/>
      <c r="U546" s="3"/>
      <c r="V546" s="3"/>
      <c r="X546" s="92"/>
      <c r="Y546" s="92"/>
      <c r="Z546" s="92"/>
      <c r="AA546" s="94"/>
      <c r="AB546" s="92"/>
      <c r="AC546" s="93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spans="1:40" ht="22.5" customHeight="1" x14ac:dyDescent="0.55000000000000004">
      <c r="A547" s="5"/>
      <c r="B547" s="52" t="s">
        <v>66</v>
      </c>
      <c r="C547" s="88"/>
      <c r="D547" s="60"/>
      <c r="E547" s="60"/>
      <c r="F547" s="60"/>
      <c r="G547" s="60"/>
      <c r="H547" s="29"/>
      <c r="I547" s="89"/>
      <c r="J547" s="89"/>
      <c r="K547" s="89"/>
      <c r="L547" s="22"/>
      <c r="M547" s="8"/>
      <c r="N547" s="9"/>
      <c r="O547" s="10"/>
      <c r="P547" s="10"/>
      <c r="Q547" s="11"/>
      <c r="R547" s="43"/>
      <c r="S547" s="3"/>
      <c r="T547" s="3"/>
      <c r="U547" s="3"/>
      <c r="V547" s="3"/>
      <c r="X547" s="92"/>
      <c r="Y547" s="92"/>
      <c r="Z547" s="92"/>
      <c r="AA547" s="94"/>
      <c r="AB547" s="92"/>
      <c r="AC547" s="93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spans="1:40" ht="22.5" customHeight="1" x14ac:dyDescent="0.55000000000000004">
      <c r="A548" s="5"/>
      <c r="B548" s="52" t="s">
        <v>66</v>
      </c>
      <c r="C548" s="88"/>
      <c r="D548" s="60"/>
      <c r="E548" s="60"/>
      <c r="F548" s="60"/>
      <c r="G548" s="60"/>
      <c r="H548" s="29"/>
      <c r="I548" s="89"/>
      <c r="J548" s="89"/>
      <c r="K548" s="89"/>
      <c r="L548" s="22"/>
      <c r="M548" s="8"/>
      <c r="N548" s="87"/>
      <c r="O548" s="10"/>
      <c r="P548" s="10"/>
      <c r="Q548" s="11"/>
      <c r="R548" s="43"/>
      <c r="S548" s="3"/>
      <c r="T548" s="3"/>
      <c r="U548" s="3"/>
      <c r="V548" s="3"/>
      <c r="X548" s="92"/>
      <c r="Y548" s="92"/>
      <c r="Z548" s="92"/>
      <c r="AA548" s="94"/>
      <c r="AB548" s="92"/>
      <c r="AC548" s="93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spans="1:40" ht="22.5" customHeight="1" x14ac:dyDescent="0.55000000000000004">
      <c r="A549" s="5"/>
      <c r="B549" s="52" t="s">
        <v>66</v>
      </c>
      <c r="C549" s="88"/>
      <c r="D549" s="60"/>
      <c r="E549" s="60"/>
      <c r="F549" s="60"/>
      <c r="G549" s="60"/>
      <c r="H549" s="29"/>
      <c r="I549" s="89"/>
      <c r="J549" s="89"/>
      <c r="K549" s="89"/>
      <c r="L549" s="22"/>
      <c r="M549" s="8"/>
      <c r="N549" s="9"/>
      <c r="O549" s="10"/>
      <c r="P549" s="10"/>
      <c r="Q549" s="11"/>
      <c r="R549" s="43"/>
      <c r="S549" s="3"/>
      <c r="T549" s="3"/>
      <c r="U549" s="3"/>
      <c r="V549" s="3"/>
      <c r="X549" s="92"/>
      <c r="Y549" s="92"/>
      <c r="Z549" s="92"/>
      <c r="AA549" s="94"/>
      <c r="AB549" s="92"/>
      <c r="AC549" s="93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spans="1:40" ht="22.5" customHeight="1" x14ac:dyDescent="0.55000000000000004">
      <c r="A550" s="5"/>
      <c r="B550" s="52" t="s">
        <v>66</v>
      </c>
      <c r="C550" s="88"/>
      <c r="D550" s="60"/>
      <c r="E550" s="60"/>
      <c r="F550" s="60"/>
      <c r="G550" s="60"/>
      <c r="H550" s="29"/>
      <c r="I550" s="89"/>
      <c r="J550" s="89"/>
      <c r="K550" s="89"/>
      <c r="L550" s="22"/>
      <c r="M550" s="8"/>
      <c r="N550" s="9"/>
      <c r="O550" s="10"/>
      <c r="P550" s="10"/>
      <c r="Q550" s="11"/>
      <c r="R550" s="43"/>
      <c r="S550" s="3"/>
      <c r="T550" s="3"/>
      <c r="U550" s="3"/>
      <c r="V550" s="3"/>
      <c r="X550" s="92"/>
      <c r="Y550" s="92"/>
      <c r="Z550" s="92"/>
      <c r="AA550" s="94"/>
      <c r="AB550" s="92"/>
      <c r="AC550" s="93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spans="1:40" ht="22.5" customHeight="1" x14ac:dyDescent="0.55000000000000004">
      <c r="A551" s="5"/>
      <c r="B551" s="52" t="s">
        <v>66</v>
      </c>
      <c r="C551" s="88"/>
      <c r="D551" s="60"/>
      <c r="E551" s="60"/>
      <c r="F551" s="60"/>
      <c r="G551" s="60"/>
      <c r="H551" s="29"/>
      <c r="I551" s="89"/>
      <c r="J551" s="89"/>
      <c r="K551" s="89"/>
      <c r="L551" s="22"/>
      <c r="M551" s="8"/>
      <c r="N551" s="17"/>
      <c r="O551" s="10"/>
      <c r="P551" s="10"/>
      <c r="Q551" s="11"/>
      <c r="R551" s="43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spans="1:40" ht="22.5" customHeight="1" x14ac:dyDescent="0.55000000000000004">
      <c r="A552" s="5"/>
      <c r="B552" s="52" t="s">
        <v>66</v>
      </c>
      <c r="C552" s="88"/>
      <c r="D552" s="60"/>
      <c r="E552" s="60"/>
      <c r="F552" s="60"/>
      <c r="G552" s="60"/>
      <c r="H552" s="90"/>
      <c r="I552" s="89"/>
      <c r="J552" s="89"/>
      <c r="K552" s="89"/>
      <c r="L552" s="22"/>
      <c r="M552" s="8"/>
      <c r="N552" s="9"/>
      <c r="O552" s="10"/>
      <c r="P552" s="10"/>
      <c r="Q552" s="11"/>
      <c r="R552" s="43"/>
      <c r="S552" s="3"/>
      <c r="T552" s="3"/>
      <c r="U552" s="3"/>
      <c r="V552" s="3"/>
      <c r="X552" s="92"/>
      <c r="Y552" s="92"/>
      <c r="Z552" s="92"/>
      <c r="AA552" s="94"/>
      <c r="AB552" s="92"/>
      <c r="AC552" s="93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spans="1:40" ht="22.5" customHeight="1" x14ac:dyDescent="0.55000000000000004">
      <c r="A553" s="5"/>
      <c r="B553" s="52" t="s">
        <v>66</v>
      </c>
      <c r="C553" s="88"/>
      <c r="D553" s="60"/>
      <c r="E553" s="60"/>
      <c r="F553" s="60"/>
      <c r="G553" s="60"/>
      <c r="H553" s="29"/>
      <c r="I553" s="89"/>
      <c r="J553" s="89"/>
      <c r="K553" s="89"/>
      <c r="L553" s="22"/>
      <c r="M553" s="8"/>
      <c r="N553" s="9"/>
      <c r="O553" s="10"/>
      <c r="P553" s="10"/>
      <c r="Q553" s="11"/>
      <c r="R553" s="43"/>
      <c r="S553" s="3"/>
      <c r="T553" s="3"/>
      <c r="U553" s="3"/>
      <c r="V553" s="3"/>
      <c r="X553" s="92"/>
      <c r="Y553" s="92"/>
      <c r="Z553" s="92"/>
      <c r="AA553" s="94"/>
      <c r="AB553" s="92"/>
      <c r="AC553" s="93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spans="1:40" ht="22.5" customHeight="1" x14ac:dyDescent="0.55000000000000004">
      <c r="A554" s="5"/>
      <c r="B554" s="52" t="s">
        <v>66</v>
      </c>
      <c r="C554" s="88"/>
      <c r="D554" s="60"/>
      <c r="E554" s="60"/>
      <c r="F554" s="60"/>
      <c r="H554" s="29"/>
      <c r="I554" s="89"/>
      <c r="J554" s="89"/>
      <c r="K554" s="89"/>
      <c r="L554" s="22"/>
      <c r="M554" s="8"/>
      <c r="N554" s="9"/>
      <c r="O554" s="10"/>
      <c r="P554" s="10"/>
      <c r="Q554" s="11"/>
      <c r="R554" s="43"/>
      <c r="S554" s="3"/>
      <c r="T554" s="3"/>
      <c r="U554" s="3"/>
      <c r="V554" s="3"/>
      <c r="X554" s="92"/>
      <c r="Y554" s="92"/>
      <c r="Z554" s="92"/>
      <c r="AA554" s="94"/>
      <c r="AB554" s="92"/>
      <c r="AC554" s="93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spans="1:40" x14ac:dyDescent="0.55000000000000004">
      <c r="A555" s="5"/>
      <c r="B555" s="52" t="s">
        <v>66</v>
      </c>
      <c r="C555" s="88"/>
      <c r="D555" s="60"/>
      <c r="E555" s="60"/>
      <c r="F555" s="60"/>
      <c r="G555" s="60"/>
      <c r="H555" s="29"/>
      <c r="I555" s="89"/>
      <c r="J555" s="89"/>
      <c r="K555" s="89"/>
      <c r="L555" s="22"/>
      <c r="M555" s="8"/>
      <c r="N555" s="87"/>
      <c r="O555" s="10"/>
      <c r="P555" s="10"/>
      <c r="Q555" s="11"/>
      <c r="R555" s="43"/>
      <c r="S555" s="3"/>
      <c r="T555" s="3"/>
      <c r="U555" s="3"/>
      <c r="V555" s="3"/>
      <c r="X555" s="92"/>
      <c r="Y555" s="92"/>
      <c r="Z555" s="92"/>
      <c r="AA555" s="94"/>
      <c r="AB555" s="92"/>
      <c r="AC555" s="93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spans="1:40" ht="22.5" customHeight="1" x14ac:dyDescent="0.55000000000000004">
      <c r="A556" s="5"/>
      <c r="B556" s="52" t="s">
        <v>66</v>
      </c>
      <c r="C556" s="88"/>
      <c r="D556" s="60"/>
      <c r="E556" s="60"/>
      <c r="F556" s="60"/>
      <c r="H556" s="29"/>
      <c r="I556" s="89"/>
      <c r="J556" s="89"/>
      <c r="K556" s="89"/>
      <c r="L556" s="22"/>
      <c r="M556" s="8"/>
      <c r="N556" s="9"/>
      <c r="O556" s="10"/>
      <c r="P556" s="10"/>
      <c r="Q556" s="11"/>
      <c r="R556" s="43"/>
      <c r="S556" s="3"/>
      <c r="T556" s="3"/>
      <c r="U556" s="3"/>
      <c r="V556" s="3"/>
      <c r="X556" s="92"/>
      <c r="Y556" s="92"/>
      <c r="Z556" s="92"/>
      <c r="AA556" s="94"/>
      <c r="AB556" s="92"/>
      <c r="AC556" s="93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spans="1:40" x14ac:dyDescent="0.55000000000000004">
      <c r="A557" s="5"/>
      <c r="B557" s="52" t="s">
        <v>66</v>
      </c>
      <c r="C557" s="88"/>
      <c r="D557" s="60"/>
      <c r="E557" s="60"/>
      <c r="F557" s="60"/>
      <c r="G557" s="29"/>
      <c r="H557" s="90"/>
      <c r="I557" s="89"/>
      <c r="J557" s="89"/>
      <c r="K557" s="89"/>
      <c r="L557" s="22"/>
      <c r="M557" s="8"/>
      <c r="N557" s="87"/>
      <c r="O557" s="10"/>
      <c r="P557" s="10"/>
      <c r="Q557" s="11"/>
      <c r="R557" s="43"/>
      <c r="S557" s="3"/>
      <c r="T557" s="3"/>
      <c r="U557" s="3"/>
      <c r="V557" s="3"/>
      <c r="X557" s="92"/>
      <c r="Y557" s="92"/>
      <c r="Z557" s="92"/>
      <c r="AA557" s="94"/>
      <c r="AB557" s="92"/>
      <c r="AC557" s="93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spans="1:40" x14ac:dyDescent="0.55000000000000004">
      <c r="A558" s="5"/>
      <c r="B558" s="52" t="s">
        <v>66</v>
      </c>
      <c r="C558" s="88"/>
      <c r="D558" s="60"/>
      <c r="E558" s="60"/>
      <c r="F558" s="60"/>
      <c r="G558" s="60"/>
      <c r="H558" s="29"/>
      <c r="I558" s="89"/>
      <c r="J558" s="89"/>
      <c r="K558" s="89"/>
      <c r="L558" s="22"/>
      <c r="M558" s="8"/>
      <c r="N558" s="100"/>
      <c r="O558" s="10"/>
      <c r="P558" s="10"/>
      <c r="Q558" s="11"/>
      <c r="R558" s="43"/>
      <c r="S558" s="3"/>
      <c r="T558" s="3"/>
      <c r="U558" s="3"/>
      <c r="V558" s="3"/>
      <c r="X558" s="92"/>
      <c r="Y558" s="92"/>
      <c r="Z558" s="92"/>
      <c r="AA558" s="94"/>
      <c r="AB558" s="92"/>
      <c r="AC558" s="93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spans="1:40" x14ac:dyDescent="0.55000000000000004">
      <c r="A559" s="5"/>
      <c r="B559" s="52" t="s">
        <v>66</v>
      </c>
      <c r="C559" s="88"/>
      <c r="D559" s="60"/>
      <c r="E559" s="60"/>
      <c r="F559" s="60"/>
      <c r="G559" s="60"/>
      <c r="H559" s="29"/>
      <c r="I559" s="89"/>
      <c r="J559" s="89"/>
      <c r="K559" s="89"/>
      <c r="L559" s="22"/>
      <c r="M559" s="8"/>
      <c r="N559" s="9"/>
      <c r="O559" s="10"/>
      <c r="P559" s="10"/>
      <c r="Q559" s="11"/>
      <c r="R559" s="43"/>
      <c r="S559" s="3"/>
      <c r="T559" s="3"/>
      <c r="U559" s="3"/>
      <c r="V559" s="3"/>
      <c r="X559" s="92"/>
      <c r="Y559" s="92"/>
      <c r="Z559" s="92"/>
      <c r="AA559" s="94"/>
      <c r="AB559" s="92"/>
      <c r="AC559" s="93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spans="1:40" ht="22.5" customHeight="1" x14ac:dyDescent="0.55000000000000004">
      <c r="A560" s="5"/>
      <c r="B560" s="52" t="s">
        <v>66</v>
      </c>
      <c r="C560" s="88"/>
      <c r="D560" s="60"/>
      <c r="E560" s="60"/>
      <c r="F560" s="60"/>
      <c r="G560" s="60"/>
      <c r="H560" s="29"/>
      <c r="I560" s="89"/>
      <c r="J560" s="89"/>
      <c r="K560" s="89"/>
      <c r="L560" s="22"/>
      <c r="M560" s="8"/>
      <c r="N560" s="9"/>
      <c r="O560" s="10"/>
      <c r="P560" s="10"/>
      <c r="Q560" s="11"/>
      <c r="R560" s="43"/>
      <c r="S560" s="3"/>
      <c r="T560" s="3"/>
      <c r="U560" s="3"/>
      <c r="V560" s="3"/>
      <c r="X560" s="92"/>
      <c r="Y560" s="92"/>
      <c r="Z560" s="92"/>
      <c r="AA560" s="94"/>
      <c r="AB560" s="92"/>
      <c r="AC560" s="93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spans="1:40" ht="22.5" customHeight="1" x14ac:dyDescent="0.55000000000000004">
      <c r="A561" s="5"/>
      <c r="B561" s="52" t="s">
        <v>66</v>
      </c>
      <c r="C561" s="88"/>
      <c r="D561" s="60"/>
      <c r="E561" s="60"/>
      <c r="F561" s="60"/>
      <c r="G561" s="60"/>
      <c r="H561" s="29"/>
      <c r="I561" s="89"/>
      <c r="J561" s="89"/>
      <c r="K561" s="89"/>
      <c r="L561" s="22"/>
      <c r="M561" s="8"/>
      <c r="N561" s="9"/>
      <c r="O561" s="10"/>
      <c r="P561" s="10"/>
      <c r="Q561" s="11"/>
      <c r="R561" s="43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spans="1:40" ht="22.5" customHeight="1" x14ac:dyDescent="0.55000000000000004">
      <c r="A562" s="5"/>
      <c r="B562" s="52" t="s">
        <v>66</v>
      </c>
      <c r="C562" s="88"/>
      <c r="D562" s="60"/>
      <c r="E562" s="60"/>
      <c r="F562" s="60"/>
      <c r="G562" s="60"/>
      <c r="H562" s="29"/>
      <c r="I562" s="89"/>
      <c r="J562" s="89"/>
      <c r="K562" s="89"/>
      <c r="L562" s="22"/>
      <c r="M562" s="8"/>
      <c r="N562" s="9"/>
      <c r="O562" s="10"/>
      <c r="P562" s="10"/>
      <c r="Q562" s="11"/>
      <c r="R562" s="43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spans="1:40" ht="22.5" customHeight="1" x14ac:dyDescent="0.55000000000000004">
      <c r="A563" s="5"/>
      <c r="B563" s="52" t="s">
        <v>66</v>
      </c>
      <c r="C563" s="88"/>
      <c r="D563" s="60"/>
      <c r="E563" s="60"/>
      <c r="F563" s="60"/>
      <c r="G563" s="60"/>
      <c r="H563" s="29"/>
      <c r="I563" s="89"/>
      <c r="J563" s="89"/>
      <c r="K563" s="89"/>
      <c r="L563" s="22"/>
      <c r="M563" s="8"/>
      <c r="N563" s="9"/>
      <c r="O563" s="10"/>
      <c r="P563" s="10"/>
      <c r="Q563" s="11"/>
      <c r="R563" s="43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spans="1:40" ht="22.5" customHeight="1" x14ac:dyDescent="0.55000000000000004">
      <c r="A564" s="5"/>
      <c r="B564" s="52" t="s">
        <v>66</v>
      </c>
      <c r="C564" s="88"/>
      <c r="D564" s="60"/>
      <c r="E564" s="60"/>
      <c r="F564" s="60"/>
      <c r="G564" s="60"/>
      <c r="H564" s="29"/>
      <c r="I564" s="89"/>
      <c r="J564" s="89"/>
      <c r="K564" s="89"/>
      <c r="L564" s="22"/>
      <c r="M564" s="8"/>
      <c r="N564" s="9"/>
      <c r="O564" s="10"/>
      <c r="P564" s="10"/>
      <c r="Q564" s="11"/>
      <c r="R564" s="43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spans="1:40" ht="22.5" customHeight="1" x14ac:dyDescent="0.55000000000000004">
      <c r="A565" s="5"/>
      <c r="B565" s="52" t="s">
        <v>66</v>
      </c>
      <c r="C565" s="88"/>
      <c r="D565" s="60"/>
      <c r="E565" s="60"/>
      <c r="F565" s="60"/>
      <c r="G565" s="60"/>
      <c r="H565" s="29"/>
      <c r="I565" s="89"/>
      <c r="J565" s="89"/>
      <c r="K565" s="89"/>
      <c r="L565" s="22"/>
      <c r="M565" s="8"/>
      <c r="N565" s="87"/>
      <c r="O565" s="10"/>
      <c r="P565" s="10"/>
      <c r="Q565" s="11"/>
      <c r="R565" s="43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spans="1:40" ht="22.5" customHeight="1" x14ac:dyDescent="0.55000000000000004">
      <c r="A566" s="5"/>
      <c r="B566" s="52" t="s">
        <v>66</v>
      </c>
      <c r="C566" s="88"/>
      <c r="D566" s="60"/>
      <c r="E566" s="60"/>
      <c r="F566" s="60"/>
      <c r="G566" s="60"/>
      <c r="H566" s="29"/>
      <c r="I566" s="89"/>
      <c r="J566" s="89"/>
      <c r="K566" s="89"/>
      <c r="L566" s="22"/>
      <c r="M566" s="8"/>
      <c r="N566" s="9"/>
      <c r="O566" s="10"/>
      <c r="P566" s="10"/>
      <c r="Q566" s="11"/>
      <c r="R566" s="43"/>
      <c r="V566" s="1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spans="1:40" ht="22.5" customHeight="1" x14ac:dyDescent="0.55000000000000004">
      <c r="A567" s="5"/>
      <c r="B567" s="52" t="s">
        <v>66</v>
      </c>
      <c r="C567" s="88"/>
      <c r="D567" s="60"/>
      <c r="E567" s="60"/>
      <c r="F567" s="60"/>
      <c r="G567" s="60"/>
      <c r="H567" s="29"/>
      <c r="I567" s="89"/>
      <c r="J567" s="89"/>
      <c r="K567" s="89"/>
      <c r="L567" s="22"/>
      <c r="M567" s="8"/>
      <c r="N567" s="9"/>
      <c r="O567" s="10"/>
      <c r="P567" s="10"/>
      <c r="Q567" s="11"/>
      <c r="R567" s="43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spans="1:40" ht="22.5" customHeight="1" x14ac:dyDescent="0.55000000000000004">
      <c r="A568" s="5"/>
      <c r="B568" s="52" t="s">
        <v>66</v>
      </c>
      <c r="C568" s="88"/>
      <c r="D568" s="60"/>
      <c r="E568" s="60"/>
      <c r="F568" s="60"/>
      <c r="G568" s="60"/>
      <c r="H568" s="29"/>
      <c r="I568" s="89"/>
      <c r="J568" s="89"/>
      <c r="K568" s="89"/>
      <c r="L568" s="22"/>
      <c r="M568" s="8"/>
      <c r="N568" s="9"/>
      <c r="O568" s="10"/>
      <c r="P568" s="10"/>
      <c r="Q568" s="11"/>
      <c r="R568" s="43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spans="1:40" ht="22.5" customHeight="1" x14ac:dyDescent="0.55000000000000004">
      <c r="A569" s="5"/>
      <c r="B569" s="52" t="s">
        <v>66</v>
      </c>
      <c r="C569" s="88"/>
      <c r="D569" s="60"/>
      <c r="E569" s="60"/>
      <c r="F569" s="60"/>
      <c r="G569" s="60"/>
      <c r="H569" s="29"/>
      <c r="I569" s="89"/>
      <c r="J569" s="89"/>
      <c r="K569" s="89"/>
      <c r="L569" s="22"/>
      <c r="M569" s="8"/>
      <c r="N569" s="9"/>
      <c r="O569" s="10"/>
      <c r="P569" s="10"/>
      <c r="Q569" s="11"/>
      <c r="R569" s="43"/>
      <c r="V569" s="1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spans="1:40" ht="22.5" customHeight="1" x14ac:dyDescent="0.55000000000000004">
      <c r="A570" s="5"/>
      <c r="B570" s="52" t="s">
        <v>66</v>
      </c>
      <c r="C570" s="88"/>
      <c r="D570" s="60"/>
      <c r="E570" s="60"/>
      <c r="F570" s="60"/>
      <c r="G570" s="60"/>
      <c r="H570" s="29"/>
      <c r="I570" s="89"/>
      <c r="J570" s="89"/>
      <c r="K570" s="89"/>
      <c r="L570" s="22"/>
      <c r="M570" s="8"/>
      <c r="N570" s="9"/>
      <c r="O570" s="10"/>
      <c r="P570" s="10"/>
      <c r="Q570" s="11"/>
      <c r="R570" s="43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spans="1:40" ht="22.5" customHeight="1" x14ac:dyDescent="0.55000000000000004">
      <c r="A571" s="5"/>
      <c r="B571" s="52" t="s">
        <v>66</v>
      </c>
      <c r="C571" s="88"/>
      <c r="D571" s="60"/>
      <c r="E571" s="60"/>
      <c r="F571" s="60"/>
      <c r="G571" s="60"/>
      <c r="H571" s="29"/>
      <c r="I571" s="89"/>
      <c r="J571" s="89"/>
      <c r="K571" s="89"/>
      <c r="L571" s="22"/>
      <c r="M571" s="8"/>
      <c r="N571" s="9"/>
      <c r="O571" s="10"/>
      <c r="P571" s="10"/>
      <c r="Q571" s="11"/>
      <c r="R571" s="43"/>
      <c r="V571" s="1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spans="1:40" ht="22.5" customHeight="1" x14ac:dyDescent="0.55000000000000004">
      <c r="A572" s="5"/>
      <c r="B572" s="52" t="s">
        <v>66</v>
      </c>
      <c r="C572" s="88"/>
      <c r="D572" s="60"/>
      <c r="E572" s="60"/>
      <c r="F572" s="60"/>
      <c r="G572" s="60"/>
      <c r="H572" s="29"/>
      <c r="I572" s="89"/>
      <c r="J572" s="89"/>
      <c r="K572" s="89"/>
      <c r="L572" s="22"/>
      <c r="M572" s="8"/>
      <c r="N572" s="87"/>
      <c r="O572" s="10"/>
      <c r="P572" s="10"/>
      <c r="Q572" s="11"/>
      <c r="R572" s="43"/>
      <c r="V572" s="1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spans="1:40" ht="22.5" customHeight="1" x14ac:dyDescent="0.55000000000000004">
      <c r="A573" s="5"/>
      <c r="B573" s="52" t="s">
        <v>66</v>
      </c>
      <c r="C573" s="88"/>
      <c r="D573" s="60"/>
      <c r="E573" s="60"/>
      <c r="F573" s="60"/>
      <c r="G573" s="60"/>
      <c r="H573" s="29"/>
      <c r="I573" s="89"/>
      <c r="J573" s="89"/>
      <c r="K573" s="89"/>
      <c r="L573" s="22"/>
      <c r="M573" s="8"/>
      <c r="N573" s="9"/>
      <c r="O573" s="10"/>
      <c r="P573" s="10"/>
      <c r="Q573" s="11"/>
      <c r="R573" s="43"/>
      <c r="V573" s="1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spans="1:40" ht="22.5" customHeight="1" x14ac:dyDescent="0.55000000000000004">
      <c r="A574" s="5"/>
      <c r="B574" s="52" t="s">
        <v>66</v>
      </c>
      <c r="C574" s="88"/>
      <c r="D574" s="60"/>
      <c r="E574" s="60"/>
      <c r="F574" s="60"/>
      <c r="G574" s="60"/>
      <c r="H574" s="29"/>
      <c r="I574" s="89"/>
      <c r="J574" s="89"/>
      <c r="K574" s="89"/>
      <c r="L574" s="22"/>
      <c r="M574" s="8"/>
      <c r="N574" s="16"/>
      <c r="O574" s="10"/>
      <c r="P574" s="10"/>
      <c r="Q574" s="11"/>
      <c r="R574" s="43"/>
      <c r="V574" s="1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spans="1:40" ht="22.5" customHeight="1" x14ac:dyDescent="0.55000000000000004">
      <c r="A575" s="5"/>
      <c r="B575" s="52" t="s">
        <v>66</v>
      </c>
      <c r="C575" s="88"/>
      <c r="D575" s="60"/>
      <c r="E575" s="60"/>
      <c r="F575" s="60"/>
      <c r="G575" s="60"/>
      <c r="H575" s="29"/>
      <c r="I575" s="89"/>
      <c r="J575" s="89"/>
      <c r="K575" s="89"/>
      <c r="L575" s="22"/>
      <c r="M575" s="8"/>
      <c r="N575" s="17"/>
      <c r="O575" s="10"/>
      <c r="P575" s="10"/>
      <c r="Q575" s="11"/>
      <c r="R575" s="43"/>
      <c r="V575" s="1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spans="1:40" ht="22.5" customHeight="1" x14ac:dyDescent="0.55000000000000004">
      <c r="A576" s="5"/>
      <c r="B576" s="52" t="s">
        <v>66</v>
      </c>
      <c r="C576" s="88"/>
      <c r="D576" s="60"/>
      <c r="E576" s="60"/>
      <c r="F576" s="60"/>
      <c r="G576" s="60"/>
      <c r="H576" s="29"/>
      <c r="I576" s="89"/>
      <c r="J576" s="89"/>
      <c r="K576" s="89"/>
      <c r="L576" s="22"/>
      <c r="M576" s="8"/>
      <c r="N576" s="17"/>
      <c r="O576" s="10"/>
      <c r="P576" s="10"/>
      <c r="Q576" s="11"/>
      <c r="R576" s="43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spans="1:40" ht="22.5" customHeight="1" x14ac:dyDescent="0.55000000000000004">
      <c r="A577" s="5"/>
      <c r="B577" s="52" t="s">
        <v>66</v>
      </c>
      <c r="C577" s="88"/>
      <c r="D577" s="60"/>
      <c r="E577" s="60"/>
      <c r="F577" s="60"/>
      <c r="G577" s="60"/>
      <c r="H577" s="29"/>
      <c r="I577" s="89"/>
      <c r="J577" s="89"/>
      <c r="K577" s="89"/>
      <c r="L577" s="22"/>
      <c r="M577" s="8"/>
      <c r="N577" s="9"/>
      <c r="O577" s="10"/>
      <c r="P577" s="10"/>
      <c r="Q577" s="11"/>
      <c r="R577" s="43"/>
      <c r="V577" s="1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spans="1:40" ht="22.5" customHeight="1" x14ac:dyDescent="0.55000000000000004">
      <c r="A578" s="5"/>
      <c r="B578" s="52" t="s">
        <v>66</v>
      </c>
      <c r="C578" s="88"/>
      <c r="D578" s="60"/>
      <c r="E578" s="60"/>
      <c r="F578" s="60"/>
      <c r="G578" s="60"/>
      <c r="H578" s="29"/>
      <c r="I578" s="89"/>
      <c r="J578" s="89"/>
      <c r="K578" s="89"/>
      <c r="L578" s="22"/>
      <c r="M578" s="8"/>
      <c r="N578" s="9"/>
      <c r="O578" s="10"/>
      <c r="P578" s="10"/>
      <c r="Q578" s="11"/>
      <c r="R578" s="43"/>
      <c r="V578" s="1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spans="1:40" ht="22.5" customHeight="1" x14ac:dyDescent="0.55000000000000004">
      <c r="A579" s="5"/>
      <c r="B579" s="52" t="s">
        <v>66</v>
      </c>
      <c r="C579" s="88"/>
      <c r="D579" s="60"/>
      <c r="E579" s="60"/>
      <c r="F579" s="60"/>
      <c r="G579" s="60"/>
      <c r="H579" s="29"/>
      <c r="I579" s="89"/>
      <c r="J579" s="89"/>
      <c r="K579" s="89"/>
      <c r="L579" s="22"/>
      <c r="M579" s="8"/>
      <c r="N579" s="9"/>
      <c r="O579" s="10"/>
      <c r="P579" s="10"/>
      <c r="Q579" s="11"/>
      <c r="R579" s="43"/>
      <c r="V579" s="1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spans="1:40" ht="22.5" customHeight="1" x14ac:dyDescent="0.55000000000000004">
      <c r="A580" s="5"/>
      <c r="B580" s="52" t="s">
        <v>66</v>
      </c>
      <c r="C580" s="88"/>
      <c r="D580" s="60"/>
      <c r="E580" s="60"/>
      <c r="F580" s="60"/>
      <c r="G580" s="60"/>
      <c r="H580" s="89"/>
      <c r="I580" s="89"/>
      <c r="J580" s="89"/>
      <c r="K580" s="89"/>
      <c r="L580" s="22"/>
      <c r="M580" s="8"/>
      <c r="N580" s="9"/>
      <c r="O580" s="10"/>
      <c r="P580" s="10"/>
      <c r="Q580" s="11"/>
      <c r="R580" s="43"/>
      <c r="V580" s="1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spans="1:40" ht="22.5" customHeight="1" x14ac:dyDescent="0.55000000000000004">
      <c r="A581" s="5"/>
      <c r="B581" s="52" t="s">
        <v>66</v>
      </c>
      <c r="C581" s="88"/>
      <c r="D581" s="60"/>
      <c r="E581" s="60"/>
      <c r="F581" s="60"/>
      <c r="G581" s="60"/>
      <c r="H581" s="29"/>
      <c r="I581" s="89"/>
      <c r="J581" s="89"/>
      <c r="K581" s="89"/>
      <c r="L581" s="22"/>
      <c r="M581" s="8"/>
      <c r="N581" s="9"/>
      <c r="O581" s="10"/>
      <c r="P581" s="10"/>
      <c r="Q581" s="11"/>
      <c r="R581" s="43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spans="1:40" ht="22.5" customHeight="1" x14ac:dyDescent="0.55000000000000004">
      <c r="A582" s="5"/>
      <c r="B582" s="52" t="s">
        <v>66</v>
      </c>
      <c r="C582" s="88"/>
      <c r="D582" s="60"/>
      <c r="E582" s="60"/>
      <c r="F582" s="60"/>
      <c r="G582" s="60"/>
      <c r="H582" s="29"/>
      <c r="I582" s="89"/>
      <c r="J582" s="89"/>
      <c r="K582" s="89"/>
      <c r="L582" s="22"/>
      <c r="M582" s="8"/>
      <c r="N582" s="9"/>
      <c r="O582" s="10"/>
      <c r="P582" s="10"/>
      <c r="Q582" s="11"/>
      <c r="R582" s="43"/>
      <c r="V582" s="1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spans="1:40" ht="22.5" customHeight="1" x14ac:dyDescent="0.55000000000000004">
      <c r="A583" s="5"/>
      <c r="B583" s="52" t="s">
        <v>66</v>
      </c>
      <c r="C583" s="88"/>
      <c r="D583" s="60"/>
      <c r="E583" s="60"/>
      <c r="F583" s="60"/>
      <c r="G583" s="60"/>
      <c r="H583" s="29"/>
      <c r="I583" s="89"/>
      <c r="J583" s="89"/>
      <c r="K583" s="89"/>
      <c r="L583" s="22"/>
      <c r="M583" s="8"/>
      <c r="N583" s="9"/>
      <c r="O583" s="10"/>
      <c r="P583" s="10"/>
      <c r="Q583" s="11"/>
      <c r="R583" s="43"/>
      <c r="V583" s="1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spans="1:40" ht="22.5" customHeight="1" x14ac:dyDescent="0.55000000000000004">
      <c r="A584" s="5"/>
      <c r="B584" s="52" t="s">
        <v>66</v>
      </c>
      <c r="C584" s="88"/>
      <c r="D584" s="60"/>
      <c r="E584" s="60"/>
      <c r="F584" s="60"/>
      <c r="G584" s="60"/>
      <c r="H584" s="90"/>
      <c r="I584" s="89"/>
      <c r="J584" s="89"/>
      <c r="K584" s="89"/>
      <c r="L584" s="22"/>
      <c r="M584" s="8"/>
      <c r="N584" s="9"/>
      <c r="O584" s="10"/>
      <c r="P584" s="10"/>
      <c r="Q584" s="11"/>
      <c r="R584" s="43"/>
      <c r="V584" s="1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spans="1:40" ht="22.5" customHeight="1" x14ac:dyDescent="0.55000000000000004">
      <c r="A585" s="5"/>
      <c r="B585" s="52" t="s">
        <v>66</v>
      </c>
      <c r="C585" s="88"/>
      <c r="D585" s="60"/>
      <c r="E585" s="60"/>
      <c r="F585" s="60"/>
      <c r="G585" s="60"/>
      <c r="H585" s="29"/>
      <c r="I585" s="89"/>
      <c r="J585" s="89"/>
      <c r="K585" s="89"/>
      <c r="L585" s="22"/>
      <c r="M585" s="8"/>
      <c r="N585" s="9"/>
      <c r="O585" s="10"/>
      <c r="P585" s="10"/>
      <c r="Q585" s="11"/>
      <c r="R585" s="43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spans="1:40" ht="22.5" customHeight="1" x14ac:dyDescent="0.55000000000000004">
      <c r="A586" s="5"/>
      <c r="B586" s="52" t="s">
        <v>66</v>
      </c>
      <c r="C586" s="88"/>
      <c r="D586" s="60"/>
      <c r="E586" s="60"/>
      <c r="F586" s="60"/>
      <c r="G586" s="60"/>
      <c r="H586" s="29"/>
      <c r="I586" s="89"/>
      <c r="J586" s="89"/>
      <c r="K586" s="89"/>
      <c r="L586" s="22"/>
      <c r="M586" s="8"/>
      <c r="N586" s="9"/>
      <c r="O586" s="10"/>
      <c r="P586" s="10"/>
      <c r="Q586" s="11"/>
      <c r="R586" s="43"/>
      <c r="V586" s="1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spans="1:40" ht="22.5" customHeight="1" x14ac:dyDescent="0.55000000000000004">
      <c r="A587" s="5"/>
      <c r="B587" s="52" t="s">
        <v>66</v>
      </c>
      <c r="C587" s="88"/>
      <c r="D587" s="60"/>
      <c r="E587" s="60"/>
      <c r="F587" s="60"/>
      <c r="G587" s="60"/>
      <c r="H587" s="29"/>
      <c r="I587" s="89"/>
      <c r="J587" s="89"/>
      <c r="K587" s="89"/>
      <c r="L587" s="22"/>
      <c r="M587" s="8"/>
      <c r="N587" s="9"/>
      <c r="O587" s="10"/>
      <c r="P587" s="10"/>
      <c r="Q587" s="11"/>
      <c r="R587" s="43"/>
      <c r="V587" s="1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spans="1:40" ht="22.5" customHeight="1" x14ac:dyDescent="0.55000000000000004">
      <c r="A588" s="5"/>
      <c r="B588" s="52" t="s">
        <v>66</v>
      </c>
      <c r="C588" s="88"/>
      <c r="D588" s="60"/>
      <c r="E588" s="60"/>
      <c r="F588" s="60"/>
      <c r="G588" s="60"/>
      <c r="H588" s="29"/>
      <c r="I588" s="89"/>
      <c r="J588" s="89"/>
      <c r="K588" s="89"/>
      <c r="L588" s="22"/>
      <c r="M588" s="8"/>
      <c r="N588" s="9"/>
      <c r="O588" s="10"/>
      <c r="P588" s="10"/>
      <c r="Q588" s="11"/>
      <c r="R588" s="43"/>
      <c r="V588" s="1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spans="1:40" ht="22.5" customHeight="1" x14ac:dyDescent="0.55000000000000004">
      <c r="A589" s="5"/>
      <c r="B589" s="52" t="s">
        <v>66</v>
      </c>
      <c r="C589" s="88"/>
      <c r="D589" s="60"/>
      <c r="E589" s="60"/>
      <c r="F589" s="60"/>
      <c r="G589" s="60"/>
      <c r="H589" s="29"/>
      <c r="I589" s="89"/>
      <c r="J589" s="89"/>
      <c r="K589" s="89"/>
      <c r="L589" s="22"/>
      <c r="M589" s="8"/>
      <c r="N589" s="9"/>
      <c r="O589" s="10"/>
      <c r="P589" s="10"/>
      <c r="Q589" s="11"/>
      <c r="R589" s="43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spans="1:40" ht="22.5" customHeight="1" x14ac:dyDescent="0.55000000000000004">
      <c r="A590" s="5"/>
      <c r="B590" s="52" t="s">
        <v>66</v>
      </c>
      <c r="C590" s="88"/>
      <c r="D590" s="60"/>
      <c r="E590" s="60"/>
      <c r="F590" s="60"/>
      <c r="G590" s="60"/>
      <c r="H590" s="29"/>
      <c r="I590" s="89"/>
      <c r="J590" s="89"/>
      <c r="K590" s="89"/>
      <c r="L590" s="22"/>
      <c r="M590" s="8"/>
      <c r="N590" s="9"/>
      <c r="O590" s="10"/>
      <c r="P590" s="10"/>
      <c r="Q590" s="11"/>
      <c r="R590" s="43"/>
      <c r="V590" s="1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spans="1:40" ht="22.5" customHeight="1" x14ac:dyDescent="0.55000000000000004">
      <c r="A591" s="5"/>
      <c r="B591" s="52" t="s">
        <v>66</v>
      </c>
      <c r="C591" s="88"/>
      <c r="D591" s="60"/>
      <c r="E591" s="60"/>
      <c r="F591" s="60"/>
      <c r="G591" s="60"/>
      <c r="H591" s="29"/>
      <c r="I591" s="89"/>
      <c r="J591" s="89"/>
      <c r="K591" s="89"/>
      <c r="L591" s="22"/>
      <c r="M591" s="8"/>
      <c r="N591" s="9"/>
      <c r="O591" s="10"/>
      <c r="P591" s="10"/>
      <c r="Q591" s="11"/>
      <c r="R591" s="43"/>
      <c r="V591" s="1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spans="1:40" ht="22.5" customHeight="1" x14ac:dyDescent="0.55000000000000004">
      <c r="A592" s="5"/>
      <c r="B592" s="52" t="s">
        <v>66</v>
      </c>
      <c r="C592" s="88"/>
      <c r="D592" s="60"/>
      <c r="E592" s="60"/>
      <c r="F592" s="60"/>
      <c r="G592" s="60"/>
      <c r="H592" s="29"/>
      <c r="I592" s="89"/>
      <c r="J592" s="89"/>
      <c r="K592" s="89"/>
      <c r="L592" s="22"/>
      <c r="M592" s="8"/>
      <c r="N592" s="9"/>
      <c r="O592" s="10"/>
      <c r="P592" s="10"/>
      <c r="Q592" s="11"/>
      <c r="R592" s="43"/>
      <c r="V592" s="1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spans="1:40" ht="22.5" customHeight="1" x14ac:dyDescent="0.55000000000000004">
      <c r="A593" s="5"/>
      <c r="B593" s="52" t="s">
        <v>66</v>
      </c>
      <c r="C593" s="88"/>
      <c r="D593" s="60"/>
      <c r="E593" s="60"/>
      <c r="F593" s="60"/>
      <c r="G593" s="60"/>
      <c r="H593" s="29"/>
      <c r="I593" s="89"/>
      <c r="J593" s="89"/>
      <c r="K593" s="89"/>
      <c r="L593" s="22"/>
      <c r="M593" s="8"/>
      <c r="N593" s="9"/>
      <c r="O593" s="10"/>
      <c r="P593" s="10"/>
      <c r="Q593" s="11"/>
      <c r="R593" s="43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spans="1:40" ht="22.5" customHeight="1" x14ac:dyDescent="0.55000000000000004">
      <c r="A594" s="5"/>
      <c r="B594" s="52" t="s">
        <v>66</v>
      </c>
      <c r="C594" s="88"/>
      <c r="D594" s="60"/>
      <c r="E594" s="60"/>
      <c r="F594" s="60"/>
      <c r="G594" s="60"/>
      <c r="H594" s="29"/>
      <c r="I594" s="89"/>
      <c r="J594" s="89"/>
      <c r="K594" s="89"/>
      <c r="L594" s="22"/>
      <c r="M594" s="8"/>
      <c r="N594" s="9"/>
      <c r="O594" s="10"/>
      <c r="P594" s="10"/>
      <c r="Q594" s="11"/>
      <c r="R594" s="43"/>
      <c r="V594" s="1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spans="1:40" ht="22.5" customHeight="1" x14ac:dyDescent="0.55000000000000004">
      <c r="A595" s="5"/>
      <c r="B595" s="52" t="s">
        <v>66</v>
      </c>
      <c r="C595" s="88"/>
      <c r="D595" s="60"/>
      <c r="E595" s="60"/>
      <c r="F595" s="60"/>
      <c r="G595" s="60"/>
      <c r="H595" s="29"/>
      <c r="I595" s="89"/>
      <c r="J595" s="89"/>
      <c r="K595" s="89"/>
      <c r="L595" s="22"/>
      <c r="M595" s="8"/>
      <c r="N595" s="16"/>
      <c r="O595" s="10"/>
      <c r="P595" s="10"/>
      <c r="Q595" s="11"/>
      <c r="R595" s="43"/>
      <c r="V595" s="1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spans="1:40" ht="22.5" customHeight="1" x14ac:dyDescent="0.55000000000000004">
      <c r="A596" s="5"/>
      <c r="B596" s="52" t="s">
        <v>66</v>
      </c>
      <c r="C596" s="88"/>
      <c r="D596" s="60"/>
      <c r="E596" s="60"/>
      <c r="F596" s="60"/>
      <c r="G596" s="60"/>
      <c r="H596" s="29"/>
      <c r="I596" s="89"/>
      <c r="J596" s="89"/>
      <c r="K596" s="89"/>
      <c r="L596" s="22"/>
      <c r="M596" s="8"/>
      <c r="N596" s="17"/>
      <c r="O596" s="10"/>
      <c r="P596" s="10"/>
      <c r="Q596" s="11"/>
      <c r="R596" s="43"/>
      <c r="V596" s="1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spans="1:40" ht="22.5" customHeight="1" x14ac:dyDescent="0.55000000000000004">
      <c r="A597" s="5"/>
      <c r="B597" s="52" t="s">
        <v>66</v>
      </c>
      <c r="C597" s="88"/>
      <c r="D597" s="60"/>
      <c r="E597" s="60"/>
      <c r="F597" s="60"/>
      <c r="G597" s="60"/>
      <c r="H597" s="29"/>
      <c r="I597" s="89"/>
      <c r="J597" s="89"/>
      <c r="K597" s="89"/>
      <c r="L597" s="22"/>
      <c r="M597" s="8"/>
      <c r="N597" s="17"/>
      <c r="O597" s="10"/>
      <c r="P597" s="10"/>
      <c r="Q597" s="11"/>
      <c r="R597" s="43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spans="1:40" ht="22.5" customHeight="1" x14ac:dyDescent="0.55000000000000004">
      <c r="A598" s="5"/>
      <c r="B598" s="52" t="s">
        <v>66</v>
      </c>
      <c r="C598" s="88"/>
      <c r="D598" s="60"/>
      <c r="E598" s="60"/>
      <c r="F598" s="60"/>
      <c r="G598" s="60"/>
      <c r="H598" s="29"/>
      <c r="I598" s="89"/>
      <c r="J598" s="89"/>
      <c r="K598" s="89"/>
      <c r="L598" s="22"/>
      <c r="M598" s="8"/>
      <c r="N598" s="9"/>
      <c r="O598" s="10"/>
      <c r="P598" s="10"/>
      <c r="Q598" s="11"/>
      <c r="R598" s="43"/>
      <c r="V598" s="1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spans="1:40" ht="22.5" customHeight="1" x14ac:dyDescent="0.55000000000000004">
      <c r="A599" s="5"/>
      <c r="B599" s="52" t="s">
        <v>66</v>
      </c>
      <c r="C599" s="88"/>
      <c r="D599" s="60"/>
      <c r="E599" s="60"/>
      <c r="F599" s="60"/>
      <c r="G599" s="60"/>
      <c r="H599" s="29"/>
      <c r="I599" s="89"/>
      <c r="J599" s="89"/>
      <c r="K599" s="89"/>
      <c r="L599" s="22"/>
      <c r="M599" s="8"/>
      <c r="N599" s="16"/>
      <c r="O599" s="10"/>
      <c r="P599" s="10"/>
      <c r="Q599" s="11"/>
      <c r="R599" s="43"/>
      <c r="V599" s="1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spans="1:40" ht="22.5" customHeight="1" x14ac:dyDescent="0.55000000000000004">
      <c r="A600" s="5"/>
      <c r="B600" s="52" t="s">
        <v>66</v>
      </c>
      <c r="C600" s="88"/>
      <c r="D600" s="60"/>
      <c r="E600" s="60"/>
      <c r="F600" s="60"/>
      <c r="G600" s="60"/>
      <c r="H600" s="29"/>
      <c r="I600" s="89"/>
      <c r="J600" s="89"/>
      <c r="K600" s="89"/>
      <c r="L600" s="22"/>
      <c r="M600" s="8"/>
      <c r="N600" s="17"/>
      <c r="O600" s="10"/>
      <c r="P600" s="10"/>
      <c r="Q600" s="11"/>
      <c r="R600" s="43"/>
      <c r="V600" s="1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spans="1:40" ht="22.5" customHeight="1" x14ac:dyDescent="0.55000000000000004">
      <c r="A601" s="5"/>
      <c r="B601" s="52" t="s">
        <v>66</v>
      </c>
      <c r="C601" s="88"/>
      <c r="D601" s="60"/>
      <c r="E601" s="60"/>
      <c r="F601" s="60"/>
      <c r="G601" s="60"/>
      <c r="H601" s="29"/>
      <c r="I601" s="89"/>
      <c r="J601" s="89"/>
      <c r="K601" s="89"/>
      <c r="L601" s="22"/>
      <c r="M601" s="8"/>
      <c r="N601" s="17"/>
      <c r="O601" s="10"/>
      <c r="P601" s="10"/>
      <c r="Q601" s="11"/>
      <c r="R601" s="43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spans="1:40" ht="22.5" customHeight="1" x14ac:dyDescent="0.55000000000000004">
      <c r="A602" s="5"/>
      <c r="B602" s="52" t="s">
        <v>66</v>
      </c>
      <c r="C602" s="88"/>
      <c r="D602" s="60"/>
      <c r="E602" s="60"/>
      <c r="F602" s="60"/>
      <c r="G602" s="60"/>
      <c r="H602" s="29"/>
      <c r="I602" s="89"/>
      <c r="J602" s="89"/>
      <c r="K602" s="89"/>
      <c r="L602" s="22"/>
      <c r="M602" s="8"/>
      <c r="N602" s="9"/>
      <c r="O602" s="10"/>
      <c r="P602" s="10"/>
      <c r="Q602" s="11"/>
      <c r="R602" s="43"/>
      <c r="V602" s="1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spans="1:40" ht="22.5" customHeight="1" x14ac:dyDescent="0.55000000000000004">
      <c r="A603" s="5"/>
      <c r="B603" s="52" t="s">
        <v>66</v>
      </c>
      <c r="C603" s="88"/>
      <c r="D603" s="60"/>
      <c r="E603" s="60"/>
      <c r="F603" s="60"/>
      <c r="G603" s="60"/>
      <c r="H603" s="29"/>
      <c r="I603" s="89"/>
      <c r="J603" s="89"/>
      <c r="K603" s="89"/>
      <c r="L603" s="22"/>
      <c r="M603" s="8"/>
      <c r="N603" s="16"/>
      <c r="O603" s="10"/>
      <c r="P603" s="10"/>
      <c r="Q603" s="11"/>
      <c r="R603" s="43"/>
      <c r="V603" s="1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spans="1:40" ht="22.5" customHeight="1" x14ac:dyDescent="0.55000000000000004">
      <c r="A604" s="5"/>
      <c r="B604" s="52" t="s">
        <v>66</v>
      </c>
      <c r="C604" s="88"/>
      <c r="D604" s="60"/>
      <c r="E604" s="60"/>
      <c r="F604" s="60"/>
      <c r="G604" s="60"/>
      <c r="H604" s="29"/>
      <c r="I604" s="89"/>
      <c r="J604" s="89"/>
      <c r="K604" s="89"/>
      <c r="L604" s="22"/>
      <c r="M604" s="8"/>
      <c r="N604" s="17"/>
      <c r="O604" s="10"/>
      <c r="P604" s="10"/>
      <c r="Q604" s="11"/>
      <c r="R604" s="43"/>
      <c r="V604" s="1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spans="1:40" ht="22.5" customHeight="1" x14ac:dyDescent="0.55000000000000004">
      <c r="A605" s="5"/>
      <c r="B605" s="52" t="s">
        <v>66</v>
      </c>
      <c r="C605" s="88"/>
      <c r="D605" s="60"/>
      <c r="E605" s="60"/>
      <c r="F605" s="60"/>
      <c r="G605" s="60"/>
      <c r="H605" s="29"/>
      <c r="I605" s="89"/>
      <c r="J605" s="89"/>
      <c r="K605" s="89"/>
      <c r="L605" s="22"/>
      <c r="M605" s="8"/>
      <c r="N605" s="17"/>
      <c r="O605" s="10"/>
      <c r="P605" s="10"/>
      <c r="Q605" s="11"/>
      <c r="R605" s="43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spans="1:40" ht="22.5" customHeight="1" x14ac:dyDescent="0.55000000000000004">
      <c r="A606" s="5"/>
      <c r="B606" s="52" t="s">
        <v>66</v>
      </c>
      <c r="C606" s="88"/>
      <c r="D606" s="60"/>
      <c r="E606" s="60"/>
      <c r="F606" s="60"/>
      <c r="G606" s="60"/>
      <c r="H606" s="29"/>
      <c r="I606" s="89"/>
      <c r="J606" s="89"/>
      <c r="K606" s="89"/>
      <c r="L606" s="22"/>
      <c r="M606" s="8"/>
      <c r="N606" s="9"/>
      <c r="O606" s="10"/>
      <c r="P606" s="10"/>
      <c r="Q606" s="11"/>
      <c r="R606" s="43"/>
      <c r="V606" s="1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spans="1:40" ht="22.5" customHeight="1" x14ac:dyDescent="0.55000000000000004">
      <c r="A607" s="5"/>
      <c r="B607" s="52" t="s">
        <v>66</v>
      </c>
      <c r="C607" s="88"/>
      <c r="D607" s="60"/>
      <c r="E607" s="60"/>
      <c r="F607" s="60"/>
      <c r="G607" s="60"/>
      <c r="H607" s="29"/>
      <c r="I607" s="89"/>
      <c r="J607" s="89"/>
      <c r="K607" s="89"/>
      <c r="L607" s="22"/>
      <c r="M607" s="8"/>
      <c r="N607" s="16"/>
      <c r="O607" s="10"/>
      <c r="P607" s="10"/>
      <c r="Q607" s="11"/>
      <c r="R607" s="43"/>
      <c r="V607" s="1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spans="1:40" ht="22.5" customHeight="1" x14ac:dyDescent="0.55000000000000004">
      <c r="A608" s="5"/>
      <c r="B608" s="52" t="s">
        <v>66</v>
      </c>
      <c r="C608" s="88"/>
      <c r="D608" s="60"/>
      <c r="E608" s="60"/>
      <c r="F608" s="60"/>
      <c r="G608" s="60"/>
      <c r="H608" s="89"/>
      <c r="I608" s="89"/>
      <c r="J608" s="89"/>
      <c r="K608" s="89"/>
      <c r="L608" s="22"/>
      <c r="M608" s="8"/>
      <c r="N608" s="17"/>
      <c r="O608" s="10"/>
      <c r="P608" s="10"/>
      <c r="Q608" s="11"/>
      <c r="R608" s="43"/>
      <c r="V608" s="1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spans="1:40" ht="22.5" customHeight="1" x14ac:dyDescent="0.55000000000000004">
      <c r="A609" s="5"/>
      <c r="B609" s="52" t="s">
        <v>66</v>
      </c>
      <c r="C609" s="88"/>
      <c r="D609" s="60"/>
      <c r="E609" s="60"/>
      <c r="F609" s="60"/>
      <c r="G609" s="60"/>
      <c r="H609" s="29"/>
      <c r="I609" s="89"/>
      <c r="J609" s="89"/>
      <c r="K609" s="89"/>
      <c r="L609" s="22"/>
      <c r="M609" s="8"/>
      <c r="N609" s="17"/>
      <c r="O609" s="10"/>
      <c r="P609" s="10"/>
      <c r="Q609" s="11"/>
      <c r="R609" s="43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spans="1:40" ht="22.5" customHeight="1" x14ac:dyDescent="0.55000000000000004">
      <c r="A610" s="5"/>
      <c r="B610" s="52" t="s">
        <v>66</v>
      </c>
      <c r="C610" s="88"/>
      <c r="D610" s="60"/>
      <c r="E610" s="60"/>
      <c r="F610" s="60"/>
      <c r="G610" s="60"/>
      <c r="H610" s="29"/>
      <c r="I610" s="89"/>
      <c r="J610" s="89"/>
      <c r="K610" s="89"/>
      <c r="L610" s="22"/>
      <c r="M610" s="8"/>
      <c r="N610" s="9"/>
      <c r="O610" s="10"/>
      <c r="P610" s="10"/>
      <c r="Q610" s="11"/>
      <c r="R610" s="43"/>
      <c r="V610" s="1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spans="1:40" ht="22.5" customHeight="1" x14ac:dyDescent="0.55000000000000004">
      <c r="A611" s="5"/>
      <c r="B611" s="52" t="s">
        <v>66</v>
      </c>
      <c r="C611" s="88"/>
      <c r="D611" s="60"/>
      <c r="E611" s="60"/>
      <c r="F611" s="60"/>
      <c r="G611" s="60"/>
      <c r="H611" s="90"/>
      <c r="I611" s="89"/>
      <c r="J611" s="89"/>
      <c r="K611" s="89"/>
      <c r="L611" s="22"/>
      <c r="M611" s="8"/>
      <c r="N611" s="17"/>
      <c r="O611" s="10"/>
      <c r="P611" s="10"/>
      <c r="Q611" s="11"/>
      <c r="R611" s="43"/>
      <c r="V611" s="1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spans="1:40" ht="22.5" customHeight="1" x14ac:dyDescent="0.55000000000000004">
      <c r="A612" s="5"/>
      <c r="B612" s="52" t="s">
        <v>66</v>
      </c>
      <c r="C612" s="88"/>
      <c r="D612" s="60"/>
      <c r="E612" s="60"/>
      <c r="F612" s="60"/>
      <c r="G612" s="60"/>
      <c r="H612" s="29"/>
      <c r="I612" s="89"/>
      <c r="J612" s="89"/>
      <c r="K612" s="89"/>
      <c r="L612" s="22"/>
      <c r="M612" s="8"/>
      <c r="N612" s="17"/>
      <c r="O612" s="10"/>
      <c r="P612" s="10"/>
      <c r="Q612" s="11"/>
      <c r="R612" s="43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spans="1:40" ht="22.5" customHeight="1" x14ac:dyDescent="0.55000000000000004">
      <c r="A613" s="5"/>
      <c r="B613" s="52" t="s">
        <v>66</v>
      </c>
      <c r="C613" s="88"/>
      <c r="D613" s="60"/>
      <c r="E613" s="60"/>
      <c r="F613" s="60"/>
      <c r="G613" s="60"/>
      <c r="H613" s="29"/>
      <c r="I613" s="89"/>
      <c r="J613" s="89"/>
      <c r="K613" s="89"/>
      <c r="L613" s="22"/>
      <c r="M613" s="8"/>
      <c r="N613" s="9"/>
      <c r="O613" s="10"/>
      <c r="P613" s="10"/>
      <c r="Q613" s="11"/>
      <c r="R613" s="43"/>
      <c r="V613" s="1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spans="1:40" ht="22.5" customHeight="1" x14ac:dyDescent="0.55000000000000004">
      <c r="A614" s="5"/>
      <c r="B614" s="52" t="s">
        <v>66</v>
      </c>
      <c r="C614" s="88"/>
      <c r="D614" s="60"/>
      <c r="E614" s="60"/>
      <c r="F614" s="60"/>
      <c r="G614" s="60"/>
      <c r="H614" s="29"/>
      <c r="I614" s="89"/>
      <c r="J614" s="89"/>
      <c r="K614" s="89"/>
      <c r="L614" s="22"/>
      <c r="M614" s="8"/>
      <c r="N614" s="9"/>
      <c r="O614" s="10"/>
      <c r="P614" s="10"/>
      <c r="Q614" s="11"/>
      <c r="R614" s="43"/>
      <c r="V614" s="1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spans="1:40" ht="22.5" customHeight="1" x14ac:dyDescent="0.55000000000000004">
      <c r="A615" s="5"/>
      <c r="B615" s="52" t="s">
        <v>66</v>
      </c>
      <c r="C615" s="88"/>
      <c r="D615" s="60"/>
      <c r="E615" s="60"/>
      <c r="F615" s="60"/>
      <c r="G615" s="60"/>
      <c r="H615" s="29"/>
      <c r="I615" s="89"/>
      <c r="J615" s="89"/>
      <c r="K615" s="89"/>
      <c r="L615" s="22"/>
      <c r="M615" s="8"/>
      <c r="N615" s="18"/>
      <c r="O615" s="10"/>
      <c r="P615" s="10"/>
      <c r="Q615" s="11"/>
      <c r="R615" s="43"/>
      <c r="V615" s="1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spans="1:40" ht="22.5" customHeight="1" x14ac:dyDescent="0.55000000000000004">
      <c r="A616" s="5"/>
      <c r="B616" s="52" t="s">
        <v>66</v>
      </c>
      <c r="C616" s="88"/>
      <c r="D616" s="60"/>
      <c r="E616" s="60"/>
      <c r="F616" s="60"/>
      <c r="G616" s="60"/>
      <c r="H616" s="29"/>
      <c r="I616" s="89"/>
      <c r="J616" s="89"/>
      <c r="K616" s="89"/>
      <c r="L616" s="22"/>
      <c r="M616" s="8"/>
      <c r="N616" s="18"/>
      <c r="O616" s="10"/>
      <c r="P616" s="10"/>
      <c r="Q616" s="11"/>
      <c r="R616" s="43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spans="1:40" ht="22.5" customHeight="1" x14ac:dyDescent="0.55000000000000004">
      <c r="A617" s="5"/>
      <c r="B617" s="52" t="s">
        <v>66</v>
      </c>
      <c r="C617" s="88"/>
      <c r="D617" s="60"/>
      <c r="E617" s="60"/>
      <c r="F617" s="60"/>
      <c r="G617" s="60"/>
      <c r="H617" s="29"/>
      <c r="I617" s="89"/>
      <c r="J617" s="89"/>
      <c r="K617" s="89"/>
      <c r="L617" s="22"/>
      <c r="M617" s="8"/>
      <c r="N617" s="9"/>
      <c r="O617" s="10"/>
      <c r="P617" s="10"/>
      <c r="Q617" s="11"/>
      <c r="R617" s="43"/>
      <c r="V617" s="1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spans="1:40" ht="22.5" customHeight="1" x14ac:dyDescent="0.55000000000000004">
      <c r="A618" s="5"/>
      <c r="B618" s="52" t="s">
        <v>66</v>
      </c>
      <c r="C618" s="88"/>
      <c r="D618" s="60"/>
      <c r="E618" s="60"/>
      <c r="F618" s="60"/>
      <c r="G618" s="60"/>
      <c r="H618" s="29"/>
      <c r="I618" s="89"/>
      <c r="J618" s="89"/>
      <c r="K618" s="89"/>
      <c r="L618" s="22"/>
      <c r="M618" s="8"/>
      <c r="N618" s="9"/>
      <c r="O618" s="10"/>
      <c r="P618" s="10"/>
      <c r="Q618" s="11"/>
      <c r="R618" s="43"/>
      <c r="V618" s="1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spans="1:40" ht="22.5" customHeight="1" x14ac:dyDescent="0.55000000000000004">
      <c r="A619" s="5"/>
      <c r="B619" s="52" t="s">
        <v>66</v>
      </c>
      <c r="C619" s="88"/>
      <c r="D619" s="60"/>
      <c r="E619" s="60"/>
      <c r="F619" s="60"/>
      <c r="G619" s="60"/>
      <c r="H619" s="29"/>
      <c r="I619" s="89"/>
      <c r="J619" s="89"/>
      <c r="K619" s="89"/>
      <c r="L619" s="22"/>
      <c r="M619" s="8"/>
      <c r="N619" s="18"/>
      <c r="O619" s="10"/>
      <c r="P619" s="10"/>
      <c r="Q619" s="11"/>
      <c r="R619" s="43"/>
      <c r="V619" s="1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spans="1:40" ht="22.5" customHeight="1" x14ac:dyDescent="0.55000000000000004">
      <c r="A620" s="5"/>
      <c r="B620" s="52" t="s">
        <v>66</v>
      </c>
      <c r="C620" s="88"/>
      <c r="D620" s="60"/>
      <c r="E620" s="60"/>
      <c r="F620" s="60"/>
      <c r="G620" s="60"/>
      <c r="H620" s="29"/>
      <c r="I620" s="89"/>
      <c r="J620" s="89"/>
      <c r="K620" s="89"/>
      <c r="L620" s="22"/>
      <c r="M620" s="8"/>
      <c r="N620" s="18"/>
      <c r="O620" s="10"/>
      <c r="P620" s="10"/>
      <c r="Q620" s="11"/>
      <c r="R620" s="43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spans="1:40" ht="22.5" customHeight="1" x14ac:dyDescent="0.55000000000000004">
      <c r="A621" s="5"/>
      <c r="B621" s="52" t="s">
        <v>66</v>
      </c>
      <c r="C621" s="88"/>
      <c r="D621" s="60"/>
      <c r="E621" s="60"/>
      <c r="F621" s="60"/>
      <c r="G621" s="60"/>
      <c r="H621" s="29"/>
      <c r="I621" s="89"/>
      <c r="J621" s="89"/>
      <c r="K621" s="89"/>
      <c r="L621" s="22"/>
      <c r="M621" s="8"/>
      <c r="N621" s="9"/>
      <c r="O621" s="10"/>
      <c r="P621" s="10"/>
      <c r="Q621" s="11"/>
      <c r="R621" s="43"/>
      <c r="V621" s="1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spans="1:40" ht="22.5" customHeight="1" x14ac:dyDescent="0.55000000000000004">
      <c r="A622" s="5"/>
      <c r="B622" s="52" t="s">
        <v>66</v>
      </c>
      <c r="C622" s="88"/>
      <c r="D622" s="60"/>
      <c r="E622" s="60"/>
      <c r="F622" s="60"/>
      <c r="G622" s="60"/>
      <c r="H622" s="29"/>
      <c r="I622" s="89"/>
      <c r="J622" s="89"/>
      <c r="K622" s="89"/>
      <c r="L622" s="22"/>
      <c r="M622" s="8"/>
      <c r="N622" s="9"/>
      <c r="O622" s="10"/>
      <c r="P622" s="10"/>
      <c r="Q622" s="11"/>
      <c r="R622" s="43"/>
      <c r="V622" s="1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spans="1:40" ht="22.5" customHeight="1" x14ac:dyDescent="0.55000000000000004">
      <c r="A623" s="5"/>
      <c r="B623" s="52" t="s">
        <v>66</v>
      </c>
      <c r="C623" s="88"/>
      <c r="D623" s="60"/>
      <c r="E623" s="60"/>
      <c r="F623" s="60"/>
      <c r="G623" s="60"/>
      <c r="H623" s="29"/>
      <c r="I623" s="89"/>
      <c r="J623" s="89"/>
      <c r="K623" s="89"/>
      <c r="L623" s="22"/>
      <c r="M623" s="8"/>
      <c r="N623" s="18"/>
      <c r="O623" s="10"/>
      <c r="P623" s="10"/>
      <c r="Q623" s="11"/>
      <c r="R623" s="43"/>
      <c r="V623" s="1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spans="1:40" ht="22.5" customHeight="1" x14ac:dyDescent="0.55000000000000004">
      <c r="A624" s="5"/>
      <c r="B624" s="52" t="s">
        <v>66</v>
      </c>
      <c r="C624" s="88"/>
      <c r="D624" s="60"/>
      <c r="E624" s="60"/>
      <c r="F624" s="60"/>
      <c r="G624" s="60"/>
      <c r="H624" s="29"/>
      <c r="I624" s="89"/>
      <c r="J624" s="89"/>
      <c r="K624" s="89"/>
      <c r="L624" s="22"/>
      <c r="M624" s="8"/>
      <c r="N624" s="18"/>
      <c r="O624" s="10"/>
      <c r="P624" s="10"/>
      <c r="Q624" s="11"/>
      <c r="R624" s="43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spans="1:40" ht="22.5" customHeight="1" x14ac:dyDescent="0.55000000000000004">
      <c r="A625" s="5"/>
      <c r="B625" s="52" t="s">
        <v>66</v>
      </c>
      <c r="C625" s="88"/>
      <c r="D625" s="60"/>
      <c r="E625" s="60"/>
      <c r="F625" s="60"/>
      <c r="G625" s="60"/>
      <c r="H625" s="29"/>
      <c r="I625" s="89"/>
      <c r="J625" s="89"/>
      <c r="K625" s="89"/>
      <c r="L625" s="22"/>
      <c r="M625" s="8"/>
      <c r="N625" s="9"/>
      <c r="O625" s="10"/>
      <c r="P625" s="10"/>
      <c r="Q625" s="11"/>
      <c r="R625" s="43"/>
      <c r="V625" s="1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spans="1:40" ht="22.5" customHeight="1" x14ac:dyDescent="0.55000000000000004">
      <c r="A626" s="5"/>
      <c r="B626" s="52" t="s">
        <v>66</v>
      </c>
      <c r="C626" s="88"/>
      <c r="D626" s="60"/>
      <c r="E626" s="60"/>
      <c r="F626" s="60"/>
      <c r="G626" s="60"/>
      <c r="H626" s="29"/>
      <c r="I626" s="89"/>
      <c r="J626" s="89"/>
      <c r="K626" s="89"/>
      <c r="L626" s="22"/>
      <c r="M626" s="8"/>
      <c r="N626" s="16"/>
      <c r="O626" s="10"/>
      <c r="P626" s="10"/>
      <c r="Q626" s="11"/>
      <c r="R626" s="43"/>
      <c r="V626" s="1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spans="1:40" ht="22.5" customHeight="1" x14ac:dyDescent="0.55000000000000004">
      <c r="A627" s="5"/>
      <c r="B627" s="52" t="s">
        <v>66</v>
      </c>
      <c r="C627" s="88"/>
      <c r="D627" s="60"/>
      <c r="E627" s="60"/>
      <c r="F627" s="60"/>
      <c r="G627" s="60"/>
      <c r="H627" s="29"/>
      <c r="I627" s="89"/>
      <c r="J627" s="89"/>
      <c r="K627" s="89"/>
      <c r="L627" s="22"/>
      <c r="M627" s="8"/>
      <c r="N627" s="19"/>
      <c r="O627" s="10"/>
      <c r="P627" s="10"/>
      <c r="Q627" s="11"/>
      <c r="R627" s="43"/>
      <c r="V627" s="1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spans="1:40" ht="22.5" customHeight="1" x14ac:dyDescent="0.55000000000000004">
      <c r="A628" s="5"/>
      <c r="B628" s="52" t="s">
        <v>66</v>
      </c>
      <c r="C628" s="88"/>
      <c r="D628" s="60"/>
      <c r="E628" s="60"/>
      <c r="F628" s="60"/>
      <c r="G628" s="60"/>
      <c r="H628" s="29"/>
      <c r="I628" s="89"/>
      <c r="J628" s="89"/>
      <c r="K628" s="89"/>
      <c r="L628" s="22"/>
      <c r="M628" s="8"/>
      <c r="N628" s="19"/>
      <c r="O628" s="10"/>
      <c r="P628" s="10"/>
      <c r="Q628" s="11"/>
      <c r="R628" s="43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spans="1:40" ht="22.5" customHeight="1" x14ac:dyDescent="0.55000000000000004">
      <c r="A629" s="5"/>
      <c r="B629" s="52" t="s">
        <v>66</v>
      </c>
      <c r="C629" s="88"/>
      <c r="D629" s="60"/>
      <c r="E629" s="60"/>
      <c r="F629" s="60"/>
      <c r="G629" s="60"/>
      <c r="H629" s="29"/>
      <c r="I629" s="89"/>
      <c r="J629" s="89"/>
      <c r="K629" s="89"/>
      <c r="L629" s="22"/>
      <c r="M629" s="8"/>
      <c r="N629" s="17"/>
      <c r="O629" s="10"/>
      <c r="P629" s="10"/>
      <c r="Q629" s="11"/>
      <c r="R629" s="43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spans="1:40" ht="22.5" customHeight="1" x14ac:dyDescent="0.55000000000000004">
      <c r="A630" s="5"/>
      <c r="B630" s="52" t="s">
        <v>66</v>
      </c>
      <c r="C630" s="59"/>
      <c r="D630" s="60"/>
      <c r="E630" s="60"/>
      <c r="F630" s="60"/>
      <c r="G630" s="60"/>
      <c r="H630" s="29"/>
      <c r="I630" s="89"/>
      <c r="J630" s="89"/>
      <c r="K630" s="89"/>
      <c r="L630" s="6"/>
      <c r="M630" s="8"/>
      <c r="N630" s="9"/>
      <c r="O630" s="10"/>
      <c r="P630" s="10"/>
      <c r="Q630" s="11"/>
      <c r="R630" s="43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spans="1:40" ht="22.5" customHeight="1" x14ac:dyDescent="0.55000000000000004">
      <c r="A631" s="5"/>
      <c r="B631" s="52" t="s">
        <v>66</v>
      </c>
      <c r="C631" s="59"/>
      <c r="D631" s="60"/>
      <c r="E631" s="60"/>
      <c r="F631" s="60"/>
      <c r="G631" s="60"/>
      <c r="H631" s="29"/>
      <c r="I631" s="29"/>
      <c r="J631" s="89"/>
      <c r="K631" s="89"/>
      <c r="L631" s="6"/>
      <c r="M631" s="8"/>
      <c r="N631" s="9"/>
      <c r="O631" s="10"/>
      <c r="P631" s="10"/>
      <c r="Q631" s="11"/>
      <c r="R631" s="43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spans="1:40" ht="22.5" customHeight="1" x14ac:dyDescent="0.55000000000000004">
      <c r="A632" s="5"/>
      <c r="B632" s="52" t="s">
        <v>66</v>
      </c>
      <c r="C632" s="59"/>
      <c r="D632" s="60"/>
      <c r="E632" s="60"/>
      <c r="F632" s="60"/>
      <c r="G632" s="60"/>
      <c r="H632" s="29"/>
      <c r="I632" s="29"/>
      <c r="J632" s="89"/>
      <c r="K632" s="89"/>
      <c r="L632" s="6"/>
      <c r="M632" s="8"/>
      <c r="N632" s="9"/>
      <c r="O632" s="10"/>
      <c r="P632" s="10"/>
      <c r="Q632" s="11"/>
      <c r="R632" s="43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spans="1:40" ht="22.5" customHeight="1" x14ac:dyDescent="0.55000000000000004">
      <c r="A633" s="5"/>
      <c r="B633" s="52" t="s">
        <v>66</v>
      </c>
      <c r="C633" s="59"/>
      <c r="D633" s="60"/>
      <c r="E633" s="60"/>
      <c r="F633" s="60"/>
      <c r="G633" s="60"/>
      <c r="H633" s="29"/>
      <c r="I633" s="29"/>
      <c r="J633" s="89"/>
      <c r="K633" s="89"/>
      <c r="L633" s="6"/>
      <c r="M633" s="8"/>
      <c r="N633" s="9"/>
      <c r="O633" s="10"/>
      <c r="P633" s="10"/>
      <c r="Q633" s="11"/>
      <c r="R633" s="43"/>
      <c r="V633" s="1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spans="1:40" ht="22.5" customHeight="1" x14ac:dyDescent="0.55000000000000004">
      <c r="A634" s="20"/>
      <c r="B634" s="52" t="s">
        <v>66</v>
      </c>
      <c r="C634" s="59"/>
      <c r="D634" s="60"/>
      <c r="E634" s="60"/>
      <c r="F634" s="60"/>
      <c r="G634" s="60"/>
      <c r="H634" s="29"/>
      <c r="I634" s="29"/>
      <c r="J634" s="89"/>
      <c r="K634" s="89"/>
      <c r="L634" s="6"/>
      <c r="M634" s="8"/>
      <c r="N634" s="9"/>
      <c r="O634" s="10"/>
      <c r="P634" s="10"/>
      <c r="Q634" s="11"/>
      <c r="R634" s="43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spans="1:40" ht="22.5" customHeight="1" x14ac:dyDescent="0.55000000000000004">
      <c r="A635" s="5"/>
      <c r="B635" s="52" t="s">
        <v>66</v>
      </c>
      <c r="C635" s="59"/>
      <c r="D635" s="60"/>
      <c r="E635" s="60"/>
      <c r="F635" s="60"/>
      <c r="G635" s="60"/>
      <c r="H635" s="29"/>
      <c r="I635" s="29"/>
      <c r="J635" s="89"/>
      <c r="K635" s="89"/>
      <c r="L635" s="6"/>
      <c r="M635" s="8"/>
      <c r="N635" s="17"/>
      <c r="O635" s="10"/>
      <c r="P635" s="10"/>
      <c r="Q635" s="11"/>
      <c r="R635" s="43"/>
      <c r="V635" s="1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spans="1:40" ht="22.5" customHeight="1" x14ac:dyDescent="0.55000000000000004">
      <c r="A636" s="5"/>
      <c r="B636" s="52" t="s">
        <v>66</v>
      </c>
      <c r="C636" s="59"/>
      <c r="D636" s="60"/>
      <c r="E636" s="60"/>
      <c r="F636" s="60"/>
      <c r="G636" s="60"/>
      <c r="H636" s="29"/>
      <c r="I636" s="29"/>
      <c r="J636" s="89"/>
      <c r="K636" s="89"/>
      <c r="L636" s="6"/>
      <c r="M636" s="8"/>
      <c r="N636" s="9"/>
      <c r="O636" s="10"/>
      <c r="P636" s="10"/>
      <c r="Q636" s="11"/>
      <c r="R636" s="43"/>
      <c r="V636" s="1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spans="1:40" ht="22.5" customHeight="1" x14ac:dyDescent="0.55000000000000004">
      <c r="A637" s="5"/>
      <c r="B637" s="52" t="s">
        <v>66</v>
      </c>
      <c r="C637" s="59"/>
      <c r="D637" s="60"/>
      <c r="E637" s="60"/>
      <c r="F637" s="60"/>
      <c r="G637" s="60"/>
      <c r="H637" s="29"/>
      <c r="I637" s="89"/>
      <c r="J637" s="89"/>
      <c r="K637" s="89"/>
      <c r="L637" s="6"/>
      <c r="M637" s="8"/>
      <c r="N637" s="9"/>
      <c r="O637" s="10"/>
      <c r="P637" s="10"/>
      <c r="Q637" s="11"/>
      <c r="R637" s="43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spans="1:40" ht="22.5" customHeight="1" x14ac:dyDescent="0.55000000000000004">
      <c r="A638" s="5"/>
      <c r="B638" s="52" t="s">
        <v>66</v>
      </c>
      <c r="C638" s="59"/>
      <c r="D638" s="60"/>
      <c r="E638" s="60"/>
      <c r="F638" s="60"/>
      <c r="G638" s="60"/>
      <c r="H638" s="29"/>
      <c r="I638" s="89"/>
      <c r="J638" s="89"/>
      <c r="K638" s="89"/>
      <c r="L638" s="6"/>
      <c r="M638" s="8"/>
      <c r="N638" s="9"/>
      <c r="O638" s="10"/>
      <c r="P638" s="10"/>
      <c r="Q638" s="11"/>
      <c r="R638" s="43"/>
      <c r="V638" s="1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spans="1:40" ht="22.5" customHeight="1" x14ac:dyDescent="0.55000000000000004">
      <c r="A639" s="5"/>
      <c r="B639" s="52" t="s">
        <v>66</v>
      </c>
      <c r="C639" s="59"/>
      <c r="D639" s="60"/>
      <c r="E639" s="60"/>
      <c r="F639" s="60"/>
      <c r="G639" s="60"/>
      <c r="H639" s="29"/>
      <c r="I639" s="89"/>
      <c r="J639" s="89"/>
      <c r="K639" s="89"/>
      <c r="L639" s="6"/>
      <c r="M639" s="8"/>
      <c r="N639" s="18"/>
      <c r="O639" s="10"/>
      <c r="P639" s="10"/>
      <c r="Q639" s="11"/>
      <c r="R639" s="43"/>
      <c r="V639" s="1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spans="1:40" ht="22.5" customHeight="1" x14ac:dyDescent="0.55000000000000004">
      <c r="A640" s="20"/>
      <c r="B640" s="52" t="s">
        <v>66</v>
      </c>
      <c r="C640" s="59"/>
      <c r="D640" s="60"/>
      <c r="E640" s="60"/>
      <c r="F640" s="60"/>
      <c r="G640" s="60"/>
      <c r="H640" s="29"/>
      <c r="I640" s="89"/>
      <c r="J640" s="89"/>
      <c r="K640" s="89"/>
      <c r="L640" s="6"/>
      <c r="M640" s="8"/>
      <c r="N640" s="9"/>
      <c r="O640" s="10"/>
      <c r="P640" s="10"/>
      <c r="Q640" s="11"/>
      <c r="R640" s="43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spans="1:40" ht="22.5" customHeight="1" x14ac:dyDescent="0.55000000000000004">
      <c r="A641" s="5"/>
      <c r="B641" s="52" t="s">
        <v>66</v>
      </c>
      <c r="C641" s="59"/>
      <c r="D641" s="60"/>
      <c r="E641" s="60"/>
      <c r="F641" s="60"/>
      <c r="G641" s="60"/>
      <c r="H641" s="89"/>
      <c r="I641" s="89"/>
      <c r="J641" s="89"/>
      <c r="K641" s="89"/>
      <c r="L641" s="6"/>
      <c r="M641" s="8"/>
      <c r="N641" s="21"/>
      <c r="O641" s="10"/>
      <c r="P641" s="10"/>
      <c r="Q641" s="11"/>
      <c r="R641" s="43"/>
      <c r="V641" s="1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spans="1:40" ht="22.5" customHeight="1" x14ac:dyDescent="0.55000000000000004">
      <c r="A642" s="5"/>
      <c r="B642" s="52" t="s">
        <v>66</v>
      </c>
      <c r="C642" s="59"/>
      <c r="D642" s="60"/>
      <c r="E642" s="60"/>
      <c r="F642" s="60"/>
      <c r="G642" s="60"/>
      <c r="H642" s="89"/>
      <c r="I642" s="89"/>
      <c r="J642" s="89"/>
      <c r="K642" s="89"/>
      <c r="L642" s="6"/>
      <c r="M642" s="8"/>
      <c r="N642" s="21"/>
      <c r="O642" s="10"/>
      <c r="P642" s="10"/>
      <c r="Q642" s="11"/>
      <c r="R642" s="43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spans="1:40" ht="22.5" customHeight="1" x14ac:dyDescent="0.55000000000000004">
      <c r="A643" s="5"/>
      <c r="B643" s="52" t="s">
        <v>66</v>
      </c>
      <c r="C643" s="59"/>
      <c r="D643" s="60"/>
      <c r="E643" s="60"/>
      <c r="F643" s="60"/>
      <c r="G643" s="60"/>
      <c r="H643" s="55"/>
      <c r="I643" s="23"/>
      <c r="J643" s="23"/>
      <c r="K643" s="24"/>
      <c r="L643" s="24"/>
      <c r="M643" s="8"/>
      <c r="N643" s="21"/>
      <c r="O643" s="10"/>
      <c r="P643" s="10"/>
      <c r="Q643" s="11"/>
      <c r="R643" s="43"/>
      <c r="V643" s="1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spans="1:40" ht="22.5" customHeight="1" x14ac:dyDescent="0.55000000000000004">
      <c r="A644" s="5"/>
      <c r="B644" s="52" t="s">
        <v>66</v>
      </c>
      <c r="C644" s="59"/>
      <c r="D644" s="60"/>
      <c r="E644" s="60"/>
      <c r="F644" s="60"/>
      <c r="G644" s="60"/>
      <c r="H644" s="15"/>
      <c r="I644" s="6"/>
      <c r="J644" s="25"/>
      <c r="K644" s="26"/>
      <c r="L644" s="24"/>
      <c r="M644" s="8"/>
      <c r="N644" s="21"/>
      <c r="O644" s="10"/>
      <c r="P644" s="10"/>
      <c r="Q644" s="11"/>
      <c r="R644" s="43"/>
      <c r="V644" s="1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spans="1:40" ht="22.5" customHeight="1" x14ac:dyDescent="0.55000000000000004">
      <c r="A645" s="5"/>
      <c r="B645" s="52" t="s">
        <v>66</v>
      </c>
      <c r="C645" s="59"/>
      <c r="D645" s="60"/>
      <c r="E645" s="60"/>
      <c r="F645" s="60"/>
      <c r="G645" s="60"/>
      <c r="H645" s="15"/>
      <c r="I645" s="25"/>
      <c r="J645" s="6"/>
      <c r="K645" s="25"/>
      <c r="L645" s="26"/>
      <c r="M645" s="8"/>
      <c r="N645" s="21"/>
      <c r="O645" s="10"/>
      <c r="P645" s="10"/>
      <c r="Q645" s="11"/>
      <c r="R645" s="43"/>
      <c r="V645" s="1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spans="1:40" ht="22.5" customHeight="1" x14ac:dyDescent="0.55000000000000004">
      <c r="A646" s="5"/>
      <c r="B646" s="52" t="s">
        <v>66</v>
      </c>
      <c r="C646" s="59"/>
      <c r="D646" s="60"/>
      <c r="E646" s="60"/>
      <c r="F646" s="60"/>
      <c r="G646" s="60"/>
      <c r="H646" s="15"/>
      <c r="I646" s="6"/>
      <c r="J646" s="6"/>
      <c r="K646" s="6"/>
      <c r="L646" s="25"/>
      <c r="M646" s="8"/>
      <c r="N646" s="21"/>
      <c r="O646" s="10"/>
      <c r="P646" s="10"/>
      <c r="Q646" s="11"/>
      <c r="R646" s="43"/>
      <c r="V646" s="1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spans="1:40" ht="22.5" customHeight="1" x14ac:dyDescent="0.55000000000000004">
      <c r="A647" s="5"/>
      <c r="B647" s="52" t="s">
        <v>66</v>
      </c>
      <c r="C647" s="59"/>
      <c r="D647" s="60"/>
      <c r="E647" s="60"/>
      <c r="F647" s="60"/>
      <c r="G647" s="60"/>
      <c r="H647" s="15"/>
      <c r="I647" s="6"/>
      <c r="J647" s="6"/>
      <c r="K647" s="6"/>
      <c r="L647" s="6"/>
      <c r="M647" s="8"/>
      <c r="N647" s="21"/>
      <c r="O647" s="10"/>
      <c r="P647" s="10"/>
      <c r="Q647" s="11"/>
      <c r="R647" s="43"/>
      <c r="V647" s="1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spans="1:40" ht="22.5" customHeight="1" x14ac:dyDescent="0.55000000000000004">
      <c r="A648" s="5"/>
      <c r="B648" s="52" t="s">
        <v>66</v>
      </c>
      <c r="C648" s="59"/>
      <c r="D648" s="60"/>
      <c r="E648" s="60"/>
      <c r="F648" s="60"/>
      <c r="G648" s="60"/>
      <c r="H648" s="15"/>
      <c r="I648" s="6"/>
      <c r="J648" s="6"/>
      <c r="K648" s="6"/>
      <c r="L648" s="6"/>
      <c r="M648" s="8"/>
      <c r="N648" s="21"/>
      <c r="O648" s="10"/>
      <c r="P648" s="10"/>
      <c r="Q648" s="11"/>
      <c r="R648" s="43"/>
      <c r="V648" s="1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spans="1:40" ht="22.5" customHeight="1" x14ac:dyDescent="0.55000000000000004">
      <c r="A649" s="5"/>
      <c r="B649" s="52" t="s">
        <v>66</v>
      </c>
      <c r="C649" s="59"/>
      <c r="D649" s="60"/>
      <c r="E649" s="60"/>
      <c r="F649" s="60"/>
      <c r="G649" s="60"/>
      <c r="H649" s="15"/>
      <c r="I649" s="6"/>
      <c r="J649" s="6"/>
      <c r="K649" s="6"/>
      <c r="L649" s="6"/>
      <c r="M649" s="8"/>
      <c r="N649" s="21"/>
      <c r="O649" s="10"/>
      <c r="P649" s="10"/>
      <c r="Q649" s="11"/>
      <c r="R649" s="43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spans="1:40" ht="22.5" customHeight="1" x14ac:dyDescent="0.55000000000000004">
      <c r="A650" s="5"/>
      <c r="B650" s="52" t="s">
        <v>66</v>
      </c>
      <c r="C650" s="59"/>
      <c r="D650" s="60"/>
      <c r="E650" s="60"/>
      <c r="F650" s="60"/>
      <c r="G650" s="60"/>
      <c r="H650" s="15"/>
      <c r="I650" s="6"/>
      <c r="J650" s="6"/>
      <c r="K650" s="7"/>
      <c r="L650" s="6"/>
      <c r="M650" s="8"/>
      <c r="N650" s="21"/>
      <c r="O650" s="10"/>
      <c r="P650" s="10"/>
      <c r="Q650" s="11"/>
      <c r="R650" s="43"/>
      <c r="V650" s="1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spans="1:40" ht="22.5" customHeight="1" x14ac:dyDescent="0.55000000000000004">
      <c r="A651" s="5"/>
      <c r="B651" s="52" t="s">
        <v>66</v>
      </c>
      <c r="C651" s="59"/>
      <c r="D651" s="60"/>
      <c r="E651" s="60"/>
      <c r="F651" s="60"/>
      <c r="G651" s="60"/>
      <c r="H651" s="15"/>
      <c r="I651" s="6"/>
      <c r="J651" s="23"/>
      <c r="K651" s="23"/>
      <c r="L651" s="7"/>
      <c r="M651" s="8"/>
      <c r="N651" s="21"/>
      <c r="O651" s="10"/>
      <c r="P651" s="10"/>
      <c r="Q651" s="11"/>
      <c r="R651" s="43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spans="1:40" ht="22.5" customHeight="1" x14ac:dyDescent="0.55000000000000004">
      <c r="A652" s="5"/>
      <c r="B652" s="52" t="s">
        <v>66</v>
      </c>
      <c r="C652" s="59"/>
      <c r="D652" s="60"/>
      <c r="E652" s="60"/>
      <c r="F652" s="60"/>
      <c r="G652" s="60"/>
      <c r="H652" s="15"/>
      <c r="I652" s="6"/>
      <c r="J652" s="6"/>
      <c r="K652" s="6"/>
      <c r="L652" s="6"/>
      <c r="M652" s="8"/>
      <c r="N652" s="21"/>
      <c r="O652" s="10"/>
      <c r="P652" s="10"/>
      <c r="Q652" s="11"/>
      <c r="R652" s="43"/>
      <c r="V652" s="1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spans="1:40" ht="22.5" customHeight="1" x14ac:dyDescent="0.55000000000000004">
      <c r="A653" s="5"/>
      <c r="B653" s="52" t="s">
        <v>66</v>
      </c>
      <c r="C653" s="59"/>
      <c r="D653" s="60"/>
      <c r="E653" s="60"/>
      <c r="F653" s="60"/>
      <c r="G653" s="60"/>
      <c r="H653" s="15"/>
      <c r="I653" s="6"/>
      <c r="J653" s="6"/>
      <c r="K653" s="6"/>
      <c r="L653" s="6"/>
      <c r="M653" s="8"/>
      <c r="N653" s="21"/>
      <c r="O653" s="10"/>
      <c r="P653" s="10"/>
      <c r="Q653" s="11"/>
      <c r="R653" s="43"/>
      <c r="V653" s="1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spans="1:40" ht="22.5" customHeight="1" x14ac:dyDescent="0.55000000000000004">
      <c r="A654" s="5"/>
      <c r="B654" s="52" t="s">
        <v>66</v>
      </c>
      <c r="C654" s="59"/>
      <c r="D654" s="60"/>
      <c r="E654" s="60"/>
      <c r="F654" s="60"/>
      <c r="G654" s="60"/>
      <c r="H654" s="15"/>
      <c r="I654" s="6"/>
      <c r="J654" s="6"/>
      <c r="K654" s="6"/>
      <c r="L654" s="7"/>
      <c r="M654" s="8"/>
      <c r="N654" s="21"/>
      <c r="O654" s="10"/>
      <c r="P654" s="10"/>
      <c r="Q654" s="11"/>
      <c r="R654" s="43"/>
      <c r="V654" s="1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spans="1:40" x14ac:dyDescent="0.55000000000000004">
      <c r="A655" s="5"/>
      <c r="B655" s="52" t="s">
        <v>66</v>
      </c>
      <c r="C655" s="59"/>
      <c r="D655" s="60"/>
      <c r="E655" s="60"/>
      <c r="F655" s="60"/>
      <c r="G655" s="60"/>
      <c r="H655" s="15"/>
      <c r="I655" s="6"/>
      <c r="J655" s="6"/>
      <c r="K655" s="6"/>
      <c r="L655" s="7"/>
      <c r="M655" s="8"/>
      <c r="N655" s="21"/>
      <c r="O655" s="10"/>
      <c r="P655" s="10"/>
      <c r="Q655" s="11"/>
      <c r="R655" s="43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spans="1:40" x14ac:dyDescent="0.55000000000000004">
      <c r="A656" s="5"/>
      <c r="B656" s="52" t="s">
        <v>66</v>
      </c>
      <c r="C656" s="59"/>
      <c r="D656" s="60"/>
      <c r="E656" s="60"/>
      <c r="F656" s="60"/>
      <c r="G656" s="60"/>
      <c r="H656" s="15"/>
      <c r="I656" s="6"/>
      <c r="J656" s="6"/>
      <c r="K656" s="6"/>
      <c r="L656" s="6"/>
      <c r="M656" s="8"/>
      <c r="N656" s="21"/>
      <c r="O656" s="10"/>
      <c r="P656" s="10"/>
      <c r="Q656" s="11"/>
      <c r="R656" s="43"/>
      <c r="V656" s="1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spans="1:40" x14ac:dyDescent="0.55000000000000004">
      <c r="A657" s="5"/>
      <c r="B657" s="52" t="s">
        <v>66</v>
      </c>
      <c r="C657" s="59"/>
      <c r="D657" s="60"/>
      <c r="E657" s="60"/>
      <c r="F657" s="60"/>
      <c r="G657" s="60"/>
      <c r="H657" s="15"/>
      <c r="I657" s="6"/>
      <c r="J657" s="6"/>
      <c r="K657" s="6"/>
      <c r="L657" s="6"/>
      <c r="M657" s="8"/>
      <c r="N657" s="21"/>
      <c r="O657" s="10"/>
      <c r="P657" s="10"/>
      <c r="Q657" s="11"/>
      <c r="R657" s="43"/>
      <c r="V657" s="1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spans="1:40" ht="22.5" customHeight="1" x14ac:dyDescent="0.55000000000000004">
      <c r="A658" s="5"/>
      <c r="B658" s="52" t="s">
        <v>66</v>
      </c>
      <c r="C658" s="59"/>
      <c r="D658" s="60"/>
      <c r="E658" s="60"/>
      <c r="F658" s="60"/>
      <c r="G658" s="60"/>
      <c r="H658" s="15"/>
      <c r="I658" s="6"/>
      <c r="J658" s="6"/>
      <c r="K658" s="7"/>
      <c r="L658" s="7"/>
      <c r="M658" s="8"/>
      <c r="N658" s="21"/>
      <c r="O658" s="10"/>
      <c r="P658" s="10"/>
      <c r="Q658" s="11"/>
      <c r="R658" s="43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spans="1:40" ht="22.5" customHeight="1" x14ac:dyDescent="0.55000000000000004">
      <c r="A659" s="5"/>
      <c r="B659" s="52" t="s">
        <v>66</v>
      </c>
      <c r="C659" s="59"/>
      <c r="D659" s="60"/>
      <c r="E659" s="60"/>
      <c r="F659" s="60"/>
      <c r="G659" s="60"/>
      <c r="H659" s="15"/>
      <c r="I659" s="6"/>
      <c r="J659" s="6"/>
      <c r="K659" s="6"/>
      <c r="L659" s="6"/>
      <c r="M659" s="8"/>
      <c r="N659" s="21"/>
      <c r="O659" s="10"/>
      <c r="P659" s="10"/>
      <c r="Q659" s="11"/>
      <c r="R659" s="43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spans="1:40" ht="22.5" customHeight="1" x14ac:dyDescent="0.55000000000000004">
      <c r="A660" s="5"/>
      <c r="B660" s="52" t="s">
        <v>66</v>
      </c>
      <c r="C660" s="59"/>
      <c r="D660" s="60"/>
      <c r="E660" s="60"/>
      <c r="F660" s="60"/>
      <c r="G660" s="60"/>
      <c r="H660" s="15"/>
      <c r="I660" s="6"/>
      <c r="J660" s="6"/>
      <c r="K660" s="6"/>
      <c r="L660" s="7"/>
      <c r="M660" s="8"/>
      <c r="N660" s="21"/>
      <c r="O660" s="10"/>
      <c r="P660" s="10"/>
      <c r="Q660" s="11"/>
      <c r="R660" s="43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spans="1:40" ht="22.5" customHeight="1" x14ac:dyDescent="0.55000000000000004">
      <c r="A661" s="5"/>
      <c r="B661" s="52" t="s">
        <v>66</v>
      </c>
      <c r="C661" s="59"/>
      <c r="D661" s="60"/>
      <c r="E661" s="60"/>
      <c r="F661" s="60"/>
      <c r="G661" s="60"/>
      <c r="H661" s="15"/>
      <c r="I661" s="6"/>
      <c r="J661" s="6"/>
      <c r="K661" s="6"/>
      <c r="L661" s="6"/>
      <c r="M661" s="8"/>
      <c r="N661" s="21"/>
      <c r="O661" s="10"/>
      <c r="P661" s="10"/>
      <c r="Q661" s="11"/>
      <c r="R661" s="43"/>
      <c r="V661" s="1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spans="1:40" ht="22.5" customHeight="1" x14ac:dyDescent="0.55000000000000004">
      <c r="A662" s="5"/>
      <c r="B662" s="52" t="s">
        <v>66</v>
      </c>
      <c r="C662" s="59"/>
      <c r="D662" s="60"/>
      <c r="E662" s="60"/>
      <c r="F662" s="60"/>
      <c r="G662" s="60"/>
      <c r="H662" s="15"/>
      <c r="I662" s="6"/>
      <c r="J662" s="6"/>
      <c r="K662" s="6"/>
      <c r="L662" s="7"/>
      <c r="M662" s="8"/>
      <c r="N662" s="21"/>
      <c r="O662" s="10"/>
      <c r="P662" s="10"/>
      <c r="Q662" s="11"/>
      <c r="R662" s="43"/>
      <c r="V662" s="1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spans="1:40" ht="22.5" customHeight="1" x14ac:dyDescent="0.55000000000000004">
      <c r="A663" s="5"/>
      <c r="B663" s="52" t="s">
        <v>66</v>
      </c>
      <c r="C663" s="59"/>
      <c r="D663" s="60"/>
      <c r="E663" s="60"/>
      <c r="F663" s="60"/>
      <c r="G663" s="60"/>
      <c r="H663" s="15"/>
      <c r="I663" s="6"/>
      <c r="J663" s="6"/>
      <c r="K663" s="6"/>
      <c r="L663" s="7"/>
      <c r="M663" s="8"/>
      <c r="N663" s="21"/>
      <c r="O663" s="10"/>
      <c r="P663" s="10"/>
      <c r="Q663" s="11"/>
      <c r="R663" s="43"/>
      <c r="V663" s="1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spans="1:40" ht="22.5" customHeight="1" x14ac:dyDescent="0.55000000000000004">
      <c r="A664" s="5"/>
      <c r="B664" s="52" t="s">
        <v>66</v>
      </c>
      <c r="C664" s="59"/>
      <c r="D664" s="60"/>
      <c r="E664" s="60"/>
      <c r="F664" s="60"/>
      <c r="G664" s="60"/>
      <c r="H664" s="15"/>
      <c r="I664" s="6"/>
      <c r="J664" s="6"/>
      <c r="K664" s="6"/>
      <c r="L664" s="6"/>
      <c r="M664" s="8"/>
      <c r="N664" s="21"/>
      <c r="O664" s="10"/>
      <c r="P664" s="10"/>
      <c r="Q664" s="11"/>
      <c r="R664" s="43"/>
      <c r="V664" s="1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spans="1:40" ht="22.5" customHeight="1" x14ac:dyDescent="0.55000000000000004">
      <c r="A665" s="5"/>
      <c r="B665" s="52" t="s">
        <v>66</v>
      </c>
      <c r="C665" s="59"/>
      <c r="D665" s="60"/>
      <c r="E665" s="60"/>
      <c r="F665" s="60"/>
      <c r="G665" s="60"/>
      <c r="H665" s="15"/>
      <c r="I665" s="6"/>
      <c r="J665" s="7"/>
      <c r="K665" s="7"/>
      <c r="L665" s="6"/>
      <c r="M665" s="8"/>
      <c r="N665" s="21"/>
      <c r="O665" s="10"/>
      <c r="P665" s="10"/>
      <c r="Q665" s="11"/>
      <c r="R665" s="43"/>
      <c r="V665" s="14"/>
    </row>
    <row r="666" spans="1:40" ht="22.5" customHeight="1" x14ac:dyDescent="0.55000000000000004">
      <c r="A666" s="5"/>
      <c r="B666" s="52" t="s">
        <v>66</v>
      </c>
      <c r="C666" s="59"/>
      <c r="D666" s="60"/>
      <c r="E666" s="60"/>
      <c r="F666" s="60"/>
      <c r="G666" s="60"/>
      <c r="H666" s="15"/>
      <c r="I666" s="6"/>
      <c r="J666" s="6"/>
      <c r="K666" s="6"/>
      <c r="L666" s="7"/>
      <c r="M666" s="8"/>
      <c r="N666" s="21"/>
      <c r="O666" s="10"/>
      <c r="P666" s="10"/>
      <c r="Q666" s="11"/>
      <c r="R666" s="43"/>
    </row>
    <row r="667" spans="1:40" ht="22.5" customHeight="1" x14ac:dyDescent="0.55000000000000004">
      <c r="A667" s="5"/>
      <c r="B667" s="52" t="s">
        <v>66</v>
      </c>
      <c r="C667" s="59"/>
      <c r="D667" s="60"/>
      <c r="E667" s="60"/>
      <c r="F667" s="60"/>
      <c r="G667" s="60"/>
      <c r="H667" s="15"/>
      <c r="I667" s="6"/>
      <c r="J667" s="6"/>
      <c r="K667" s="6"/>
      <c r="L667" s="27"/>
      <c r="M667" s="8"/>
      <c r="N667" s="21"/>
      <c r="O667" s="10"/>
      <c r="P667" s="10"/>
      <c r="Q667" s="11"/>
      <c r="R667" s="43"/>
      <c r="V667" s="14"/>
    </row>
    <row r="668" spans="1:40" ht="22.5" customHeight="1" x14ac:dyDescent="0.55000000000000004">
      <c r="A668" s="5"/>
      <c r="B668" s="52" t="s">
        <v>66</v>
      </c>
      <c r="C668" s="59"/>
      <c r="D668" s="60"/>
      <c r="E668" s="60"/>
      <c r="F668" s="60"/>
      <c r="G668" s="60"/>
      <c r="H668" s="15"/>
      <c r="I668" s="6"/>
      <c r="J668" s="6"/>
      <c r="K668" s="6"/>
      <c r="L668" s="6"/>
      <c r="M668" s="8"/>
      <c r="N668" s="21"/>
      <c r="O668" s="10"/>
      <c r="P668" s="10"/>
      <c r="Q668" s="11"/>
      <c r="R668" s="43"/>
    </row>
    <row r="669" spans="1:40" ht="22.5" customHeight="1" x14ac:dyDescent="0.55000000000000004">
      <c r="A669" s="5"/>
      <c r="B669" s="52" t="s">
        <v>66</v>
      </c>
      <c r="C669" s="59"/>
      <c r="D669" s="60"/>
      <c r="E669" s="60"/>
      <c r="F669" s="60"/>
      <c r="G669" s="60"/>
      <c r="H669" s="15"/>
      <c r="I669" s="6"/>
      <c r="J669" s="6"/>
      <c r="K669" s="6"/>
      <c r="L669" s="7"/>
      <c r="M669" s="8"/>
      <c r="N669" s="21"/>
      <c r="O669" s="10"/>
      <c r="P669" s="10"/>
      <c r="Q669" s="11"/>
      <c r="R669" s="43"/>
      <c r="V669" s="14"/>
    </row>
    <row r="670" spans="1:40" ht="22.5" customHeight="1" x14ac:dyDescent="0.55000000000000004">
      <c r="A670" s="5"/>
      <c r="B670" s="52" t="s">
        <v>66</v>
      </c>
      <c r="C670" s="59"/>
      <c r="D670" s="60"/>
      <c r="E670" s="60"/>
      <c r="F670" s="60"/>
      <c r="G670" s="60"/>
      <c r="H670" s="15"/>
      <c r="I670" s="6"/>
      <c r="J670" s="6"/>
      <c r="K670" s="6"/>
      <c r="L670" s="27"/>
      <c r="M670" s="8"/>
      <c r="N670" s="21"/>
      <c r="O670" s="10"/>
      <c r="P670" s="10"/>
      <c r="Q670" s="11"/>
      <c r="R670" s="43"/>
    </row>
    <row r="671" spans="1:40" ht="22.5" customHeight="1" x14ac:dyDescent="0.55000000000000004">
      <c r="A671" s="5"/>
      <c r="B671" s="52" t="s">
        <v>66</v>
      </c>
      <c r="C671" s="59"/>
      <c r="D671" s="60"/>
      <c r="E671" s="60"/>
      <c r="F671" s="60"/>
      <c r="G671" s="60"/>
      <c r="H671" s="15"/>
      <c r="I671" s="6"/>
      <c r="J671" s="6"/>
      <c r="K671" s="6"/>
      <c r="L671" s="7"/>
      <c r="M671" s="8"/>
      <c r="N671" s="21"/>
      <c r="O671" s="10"/>
      <c r="P671" s="10"/>
      <c r="Q671" s="11"/>
      <c r="R671" s="43"/>
    </row>
    <row r="672" spans="1:40" ht="22.5" customHeight="1" x14ac:dyDescent="0.55000000000000004">
      <c r="A672" s="5"/>
      <c r="B672" s="52" t="s">
        <v>66</v>
      </c>
      <c r="C672" s="59"/>
      <c r="D672" s="60"/>
      <c r="E672" s="60"/>
      <c r="F672" s="60"/>
      <c r="G672" s="60"/>
      <c r="H672" s="15"/>
      <c r="I672" s="6"/>
      <c r="J672" s="6"/>
      <c r="K672" s="6"/>
      <c r="L672" s="6"/>
      <c r="M672" s="8"/>
      <c r="N672" s="21"/>
      <c r="O672" s="10"/>
      <c r="P672" s="10"/>
      <c r="Q672" s="11"/>
      <c r="R672" s="43"/>
    </row>
    <row r="673" spans="1:22" ht="22.5" customHeight="1" x14ac:dyDescent="0.55000000000000004">
      <c r="A673" s="5"/>
      <c r="B673" s="52" t="s">
        <v>66</v>
      </c>
      <c r="C673" s="59"/>
      <c r="D673" s="60"/>
      <c r="E673" s="60"/>
      <c r="F673" s="60"/>
      <c r="G673" s="60"/>
      <c r="H673" s="15"/>
      <c r="I673" s="6"/>
      <c r="J673" s="6"/>
      <c r="K673" s="6"/>
      <c r="L673" s="7"/>
      <c r="M673" s="8"/>
      <c r="N673" s="21"/>
      <c r="O673" s="10"/>
      <c r="P673" s="10"/>
      <c r="Q673" s="11"/>
      <c r="R673" s="43"/>
      <c r="V673" s="14"/>
    </row>
    <row r="674" spans="1:22" ht="22.5" customHeight="1" x14ac:dyDescent="0.55000000000000004">
      <c r="A674" s="5"/>
      <c r="B674" s="52" t="s">
        <v>66</v>
      </c>
      <c r="C674" s="59"/>
      <c r="D674" s="60"/>
      <c r="E674" s="60"/>
      <c r="F674" s="60"/>
      <c r="G674" s="60"/>
      <c r="H674" s="15"/>
      <c r="I674" s="6"/>
      <c r="J674" s="6"/>
      <c r="K674" s="6"/>
      <c r="L674" s="27"/>
      <c r="M674" s="8"/>
      <c r="N674" s="21"/>
      <c r="O674" s="10"/>
      <c r="P674" s="10"/>
      <c r="Q674" s="11"/>
      <c r="R674" s="43"/>
      <c r="V674" s="14"/>
    </row>
    <row r="675" spans="1:22" ht="22.5" customHeight="1" x14ac:dyDescent="0.55000000000000004">
      <c r="A675" s="5"/>
      <c r="B675" s="52" t="s">
        <v>66</v>
      </c>
      <c r="C675" s="59"/>
      <c r="D675" s="60"/>
      <c r="E675" s="60"/>
      <c r="F675" s="60"/>
      <c r="G675" s="60"/>
      <c r="H675" s="15"/>
      <c r="I675" s="6"/>
      <c r="J675" s="6"/>
      <c r="K675" s="6"/>
      <c r="L675" s="7"/>
      <c r="M675" s="8"/>
      <c r="N675" s="21"/>
      <c r="O675" s="10"/>
      <c r="P675" s="10"/>
      <c r="Q675" s="11"/>
      <c r="R675" s="43"/>
      <c r="V675" s="14"/>
    </row>
    <row r="676" spans="1:22" ht="22.5" customHeight="1" x14ac:dyDescent="0.55000000000000004">
      <c r="A676" s="5"/>
      <c r="B676" s="52" t="s">
        <v>66</v>
      </c>
      <c r="C676" s="59"/>
      <c r="D676" s="60"/>
      <c r="E676" s="60"/>
      <c r="F676" s="60"/>
      <c r="G676" s="60"/>
      <c r="H676" s="15"/>
      <c r="I676" s="6"/>
      <c r="J676" s="6"/>
      <c r="K676" s="6"/>
      <c r="L676" s="7"/>
      <c r="M676" s="8"/>
      <c r="N676" s="21"/>
      <c r="O676" s="10"/>
      <c r="P676" s="10"/>
      <c r="Q676" s="11"/>
      <c r="R676" s="43"/>
      <c r="V676" s="14"/>
    </row>
    <row r="677" spans="1:22" ht="22.5" customHeight="1" x14ac:dyDescent="0.55000000000000004">
      <c r="A677" s="5"/>
      <c r="B677" s="52" t="s">
        <v>66</v>
      </c>
      <c r="C677" s="59"/>
      <c r="D677" s="60"/>
      <c r="E677" s="60"/>
      <c r="F677" s="60"/>
      <c r="G677" s="60"/>
      <c r="H677" s="15"/>
      <c r="I677" s="6"/>
      <c r="J677" s="6"/>
      <c r="K677" s="6"/>
      <c r="L677" s="6"/>
      <c r="M677" s="8"/>
      <c r="N677" s="21"/>
      <c r="O677" s="10"/>
      <c r="P677" s="10"/>
      <c r="Q677" s="11"/>
      <c r="R677" s="43"/>
      <c r="V677" s="14"/>
    </row>
    <row r="678" spans="1:22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6"/>
      <c r="L678" s="7"/>
      <c r="M678" s="8"/>
      <c r="N678" s="21"/>
      <c r="O678" s="10"/>
      <c r="P678" s="10"/>
      <c r="Q678" s="11"/>
      <c r="R678" s="43"/>
    </row>
    <row r="679" spans="1:22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6"/>
      <c r="L679" s="27"/>
      <c r="M679" s="8"/>
      <c r="N679" s="21"/>
      <c r="O679" s="10"/>
      <c r="P679" s="10"/>
      <c r="Q679" s="11"/>
      <c r="R679" s="43"/>
      <c r="V679" s="14"/>
    </row>
    <row r="680" spans="1:22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6"/>
      <c r="L680" s="7"/>
      <c r="M680" s="8"/>
      <c r="N680" s="21"/>
      <c r="O680" s="10"/>
      <c r="P680" s="10"/>
      <c r="Q680" s="11"/>
      <c r="R680" s="43"/>
    </row>
    <row r="681" spans="1:22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6"/>
      <c r="L681" s="7"/>
      <c r="M681" s="8"/>
      <c r="N681" s="21"/>
      <c r="O681" s="10"/>
      <c r="P681" s="10"/>
      <c r="Q681" s="11"/>
      <c r="R681" s="43"/>
      <c r="V681" s="14"/>
    </row>
    <row r="682" spans="1:22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6"/>
      <c r="L682" s="6"/>
      <c r="M682" s="8"/>
      <c r="N682" s="21"/>
      <c r="O682" s="10"/>
      <c r="P682" s="10"/>
      <c r="Q682" s="11"/>
      <c r="R682" s="43"/>
    </row>
    <row r="683" spans="1:22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7"/>
      <c r="K683" s="7"/>
      <c r="L683" s="7"/>
      <c r="M683" s="8"/>
      <c r="N683" s="21"/>
      <c r="O683" s="10"/>
      <c r="P683" s="10"/>
      <c r="Q683" s="11"/>
      <c r="R683" s="43"/>
    </row>
    <row r="684" spans="1:22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6"/>
      <c r="L684" s="7"/>
      <c r="M684" s="8"/>
      <c r="N684" s="21"/>
      <c r="O684" s="10"/>
      <c r="P684" s="10"/>
      <c r="Q684" s="11"/>
      <c r="R684" s="43"/>
    </row>
    <row r="685" spans="1:22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6"/>
      <c r="L685" s="27"/>
      <c r="M685" s="8"/>
      <c r="N685" s="21"/>
      <c r="O685" s="10"/>
      <c r="P685" s="10"/>
      <c r="Q685" s="11"/>
      <c r="R685" s="43"/>
      <c r="V685" s="14"/>
    </row>
    <row r="686" spans="1:22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7"/>
      <c r="K686" s="7"/>
      <c r="L686" s="7"/>
      <c r="M686" s="8"/>
      <c r="N686" s="21"/>
      <c r="O686" s="10"/>
      <c r="P686" s="10"/>
      <c r="Q686" s="11"/>
      <c r="R686" s="43"/>
      <c r="V686" s="14"/>
    </row>
    <row r="687" spans="1:22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6"/>
      <c r="L687" s="6"/>
      <c r="M687" s="8"/>
      <c r="N687" s="28"/>
      <c r="O687" s="10"/>
      <c r="P687" s="10"/>
      <c r="Q687" s="11"/>
      <c r="R687" s="43"/>
      <c r="V687" s="14"/>
    </row>
    <row r="688" spans="1:22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6"/>
      <c r="L688" s="6"/>
      <c r="M688" s="8"/>
      <c r="N688" s="28"/>
      <c r="O688" s="10"/>
      <c r="P688" s="10"/>
      <c r="Q688" s="11"/>
      <c r="R688" s="43"/>
    </row>
    <row r="689" spans="1:23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6"/>
      <c r="L689" s="27"/>
      <c r="M689" s="8"/>
      <c r="N689" s="28"/>
      <c r="O689" s="10"/>
      <c r="P689" s="10"/>
      <c r="Q689" s="11"/>
      <c r="R689" s="43"/>
      <c r="V689" s="14"/>
    </row>
    <row r="690" spans="1:23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6"/>
      <c r="L690" s="6"/>
      <c r="M690" s="8"/>
      <c r="N690" s="28"/>
      <c r="O690" s="10"/>
      <c r="P690" s="10"/>
      <c r="Q690" s="11"/>
      <c r="R690" s="43"/>
    </row>
    <row r="691" spans="1:23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6"/>
      <c r="L691" s="24"/>
      <c r="M691" s="8"/>
      <c r="N691" s="28"/>
      <c r="O691" s="10"/>
      <c r="P691" s="10"/>
      <c r="Q691" s="11"/>
      <c r="R691" s="43"/>
      <c r="V691" s="14"/>
    </row>
    <row r="692" spans="1:23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6"/>
      <c r="L692" s="24"/>
      <c r="M692" s="8"/>
      <c r="N692" s="28"/>
      <c r="O692" s="10"/>
      <c r="P692" s="10"/>
      <c r="Q692" s="11"/>
      <c r="R692" s="43"/>
      <c r="V692" s="14"/>
    </row>
    <row r="693" spans="1:23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6"/>
      <c r="L693" s="24"/>
      <c r="M693" s="8"/>
      <c r="N693" s="21"/>
      <c r="O693" s="10"/>
      <c r="P693" s="10"/>
      <c r="Q693" s="11"/>
      <c r="R693" s="43"/>
    </row>
    <row r="694" spans="1:23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6"/>
      <c r="L694" s="6"/>
      <c r="M694" s="8"/>
      <c r="N694" s="21"/>
      <c r="O694" s="10"/>
      <c r="P694" s="10"/>
      <c r="Q694" s="11"/>
      <c r="R694" s="43"/>
    </row>
    <row r="695" spans="1:23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7"/>
      <c r="K695" s="7"/>
      <c r="L695" s="24"/>
      <c r="M695" s="8"/>
      <c r="N695" s="21"/>
      <c r="O695" s="10"/>
      <c r="P695" s="10"/>
      <c r="Q695" s="11"/>
      <c r="R695" s="43"/>
    </row>
    <row r="696" spans="1:23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7"/>
      <c r="K696" s="7"/>
      <c r="L696" s="7"/>
      <c r="M696" s="8"/>
      <c r="N696" s="21"/>
      <c r="O696" s="10"/>
      <c r="P696" s="10"/>
      <c r="Q696" s="11"/>
      <c r="R696" s="43"/>
      <c r="V696" s="14"/>
    </row>
    <row r="697" spans="1:23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6"/>
      <c r="L697" s="6"/>
      <c r="M697" s="8"/>
      <c r="N697" s="21"/>
      <c r="O697" s="10"/>
      <c r="P697" s="10"/>
      <c r="Q697" s="11"/>
      <c r="R697" s="43"/>
    </row>
    <row r="698" spans="1:23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7"/>
      <c r="K698" s="7"/>
      <c r="L698" s="6"/>
      <c r="M698" s="8"/>
      <c r="N698" s="21"/>
      <c r="O698" s="10"/>
      <c r="P698" s="10"/>
      <c r="Q698" s="11"/>
      <c r="R698" s="43"/>
      <c r="V698" s="14"/>
    </row>
    <row r="699" spans="1:23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7"/>
      <c r="K699" s="7"/>
      <c r="L699" s="7"/>
      <c r="M699" s="8"/>
      <c r="N699" s="21"/>
      <c r="O699" s="10"/>
      <c r="P699" s="10"/>
      <c r="Q699" s="11"/>
      <c r="R699" s="43"/>
    </row>
    <row r="700" spans="1:23" s="13" customFormat="1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6"/>
      <c r="L700" s="6"/>
      <c r="M700" s="8"/>
      <c r="N700" s="21"/>
      <c r="O700" s="10"/>
      <c r="P700" s="125"/>
      <c r="Q700" s="3"/>
      <c r="R700" s="50"/>
      <c r="W700" s="3"/>
    </row>
    <row r="701" spans="1:23" s="13" customFormat="1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7"/>
      <c r="K701" s="7"/>
      <c r="L701" s="6"/>
      <c r="M701" s="8"/>
      <c r="N701" s="21"/>
      <c r="O701" s="10"/>
      <c r="P701" s="125"/>
      <c r="Q701" s="3"/>
      <c r="R701" s="50"/>
      <c r="W701" s="3"/>
    </row>
    <row r="702" spans="1:23" s="13" customFormat="1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7"/>
      <c r="K702" s="7"/>
      <c r="L702" s="7"/>
      <c r="M702" s="8"/>
      <c r="N702" s="21"/>
      <c r="O702" s="10"/>
      <c r="P702" s="125"/>
      <c r="Q702" s="3"/>
      <c r="R702" s="50"/>
      <c r="W702" s="3"/>
    </row>
    <row r="703" spans="1:23" s="13" customFormat="1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6"/>
      <c r="L703" s="6"/>
      <c r="M703" s="8"/>
      <c r="N703" s="21"/>
      <c r="O703" s="10"/>
      <c r="P703" s="125"/>
      <c r="Q703" s="3"/>
      <c r="R703" s="50"/>
      <c r="W703" s="3"/>
    </row>
    <row r="704" spans="1:23" s="13" customFormat="1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7"/>
      <c r="K704" s="7"/>
      <c r="L704" s="6"/>
      <c r="M704" s="8"/>
      <c r="N704" s="21"/>
      <c r="O704" s="10"/>
      <c r="P704" s="125"/>
      <c r="Q704" s="3"/>
      <c r="R704" s="50"/>
      <c r="W704" s="3"/>
    </row>
    <row r="705" spans="1:23" s="13" customFormat="1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7"/>
      <c r="K705" s="7"/>
      <c r="L705" s="7"/>
      <c r="M705" s="8"/>
      <c r="N705" s="21"/>
      <c r="O705" s="10"/>
      <c r="P705" s="125"/>
      <c r="Q705" s="3"/>
      <c r="R705" s="50"/>
      <c r="W705" s="3"/>
    </row>
    <row r="706" spans="1:23" s="13" customFormat="1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6"/>
      <c r="L706" s="6"/>
      <c r="M706" s="8"/>
      <c r="N706" s="21"/>
      <c r="O706" s="10"/>
      <c r="P706" s="125"/>
      <c r="Q706" s="3"/>
      <c r="R706" s="50"/>
      <c r="W706" s="3"/>
    </row>
    <row r="707" spans="1:23" s="13" customFormat="1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6"/>
      <c r="L707" s="7"/>
      <c r="M707" s="8"/>
      <c r="N707" s="21"/>
      <c r="O707" s="10"/>
      <c r="P707" s="125"/>
      <c r="Q707" s="3"/>
      <c r="R707" s="50"/>
      <c r="W707" s="3"/>
    </row>
    <row r="708" spans="1:23" s="13" customFormat="1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6"/>
      <c r="L708" s="6"/>
      <c r="M708" s="8"/>
      <c r="N708" s="21"/>
      <c r="O708" s="10"/>
      <c r="P708" s="125"/>
      <c r="Q708" s="3"/>
      <c r="R708" s="50"/>
      <c r="W708" s="3"/>
    </row>
    <row r="709" spans="1:23" s="13" customFormat="1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6"/>
      <c r="L709" s="6"/>
      <c r="M709" s="8"/>
      <c r="N709" s="21"/>
      <c r="O709" s="10"/>
      <c r="P709" s="125"/>
      <c r="Q709" s="3"/>
      <c r="R709" s="50"/>
      <c r="W709" s="3"/>
    </row>
    <row r="710" spans="1:23" s="13" customFormat="1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6"/>
      <c r="L710" s="6"/>
      <c r="M710" s="8"/>
      <c r="N710" s="21"/>
      <c r="O710" s="10"/>
      <c r="P710" s="125"/>
      <c r="Q710" s="3"/>
      <c r="R710" s="50"/>
      <c r="W710" s="3"/>
    </row>
    <row r="711" spans="1:23" s="13" customFormat="1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9"/>
      <c r="O711" s="10"/>
      <c r="P711" s="125"/>
      <c r="Q711" s="3"/>
      <c r="R711" s="50"/>
      <c r="W711" s="3"/>
    </row>
    <row r="712" spans="1:23" s="13" customFormat="1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21"/>
      <c r="O712" s="10"/>
      <c r="P712" s="125"/>
      <c r="Q712" s="3"/>
      <c r="R712" s="50"/>
      <c r="W712" s="3"/>
    </row>
    <row r="713" spans="1:23" s="13" customFormat="1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21"/>
      <c r="O713" s="10"/>
      <c r="P713" s="125"/>
      <c r="Q713" s="3"/>
      <c r="R713" s="50"/>
      <c r="W713" s="3"/>
    </row>
    <row r="714" spans="1:23" s="13" customFormat="1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7"/>
      <c r="L714" s="6"/>
      <c r="M714" s="8"/>
      <c r="N714" s="21"/>
      <c r="O714" s="10"/>
      <c r="P714" s="125"/>
      <c r="Q714" s="3"/>
      <c r="R714" s="50"/>
      <c r="W714" s="3"/>
    </row>
    <row r="715" spans="1:23" s="13" customFormat="1" ht="22.5" customHeight="1" x14ac:dyDescent="0.55000000000000004">
      <c r="A715" s="5"/>
      <c r="B715" s="52"/>
      <c r="C715" s="59"/>
      <c r="D715" s="60"/>
      <c r="E715" s="60"/>
      <c r="F715" s="60"/>
      <c r="G715" s="60"/>
      <c r="H715" s="56"/>
      <c r="I715" s="7"/>
      <c r="J715" s="6"/>
      <c r="K715" s="7"/>
      <c r="L715" s="6"/>
      <c r="M715" s="8"/>
      <c r="N715" s="21"/>
      <c r="O715" s="10"/>
      <c r="P715" s="125"/>
      <c r="Q715" s="3"/>
      <c r="R715" s="50"/>
      <c r="W715" s="3"/>
    </row>
    <row r="716" spans="1:23" s="13" customFormat="1" ht="22.5" customHeight="1" x14ac:dyDescent="0.55000000000000004">
      <c r="A716" s="5"/>
      <c r="B716" s="52"/>
      <c r="C716" s="59"/>
      <c r="D716" s="60"/>
      <c r="E716" s="60"/>
      <c r="F716" s="60"/>
      <c r="G716" s="60"/>
      <c r="H716" s="22"/>
      <c r="I716" s="6"/>
      <c r="J716" s="6"/>
      <c r="K716" s="7"/>
      <c r="L716" s="6"/>
      <c r="M716" s="8"/>
      <c r="N716" s="21"/>
      <c r="O716" s="10"/>
      <c r="P716" s="125"/>
      <c r="Q716" s="3"/>
      <c r="R716" s="50"/>
      <c r="W716" s="3"/>
    </row>
    <row r="717" spans="1:23" s="13" customFormat="1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29"/>
      <c r="K717" s="7"/>
      <c r="L717" s="6"/>
      <c r="M717" s="8"/>
      <c r="N717" s="21"/>
      <c r="O717" s="10"/>
      <c r="P717" s="125"/>
      <c r="Q717" s="3"/>
      <c r="R717" s="50"/>
      <c r="W717" s="3"/>
    </row>
    <row r="718" spans="1:23" s="13" customFormat="1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29"/>
      <c r="L718" s="6"/>
      <c r="M718" s="8"/>
      <c r="N718" s="21"/>
      <c r="O718" s="10"/>
      <c r="P718" s="125"/>
      <c r="Q718" s="3"/>
      <c r="R718" s="50"/>
      <c r="W718" s="3"/>
    </row>
    <row r="719" spans="1:23" s="13" customFormat="1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29"/>
      <c r="M719" s="8"/>
      <c r="N719" s="21"/>
      <c r="O719" s="10"/>
      <c r="P719" s="125"/>
      <c r="Q719" s="3"/>
      <c r="R719" s="50"/>
      <c r="W719" s="3"/>
    </row>
    <row r="720" spans="1:23" s="13" customFormat="1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21"/>
      <c r="O720" s="10"/>
      <c r="P720" s="125"/>
      <c r="Q720" s="3"/>
      <c r="R720" s="50"/>
      <c r="W720" s="3"/>
    </row>
    <row r="721" spans="1:23" s="13" customFormat="1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7"/>
      <c r="K721" s="7"/>
      <c r="L721" s="6"/>
      <c r="M721" s="8"/>
      <c r="N721" s="21"/>
      <c r="O721" s="10"/>
      <c r="P721" s="125"/>
      <c r="Q721" s="3"/>
      <c r="R721" s="50"/>
      <c r="W721" s="3"/>
    </row>
    <row r="722" spans="1:23" s="13" customFormat="1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6"/>
      <c r="L722" s="6"/>
      <c r="M722" s="8"/>
      <c r="N722" s="21"/>
      <c r="O722" s="10"/>
      <c r="P722" s="125"/>
      <c r="Q722" s="3"/>
      <c r="R722" s="50"/>
      <c r="W722" s="3"/>
    </row>
    <row r="723" spans="1:23" s="13" customFormat="1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21"/>
      <c r="O723" s="10"/>
      <c r="P723" s="125"/>
      <c r="Q723" s="3"/>
      <c r="R723" s="50"/>
      <c r="W723" s="3"/>
    </row>
    <row r="724" spans="1:23" s="13" customFormat="1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5"/>
      <c r="Q724" s="3"/>
      <c r="R724" s="50"/>
      <c r="W724" s="3"/>
    </row>
    <row r="725" spans="1:23" s="13" customFormat="1" ht="22.5" customHeight="1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7"/>
      <c r="K725" s="6"/>
      <c r="L725" s="6"/>
      <c r="M725" s="8"/>
      <c r="N725" s="21"/>
      <c r="O725" s="10"/>
      <c r="P725" s="125"/>
      <c r="Q725" s="3"/>
      <c r="R725" s="50"/>
      <c r="W725" s="3"/>
    </row>
    <row r="726" spans="1:23" s="13" customFormat="1" ht="22.5" customHeight="1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7"/>
      <c r="K726" s="7"/>
      <c r="L726" s="6"/>
      <c r="M726" s="8"/>
      <c r="N726" s="21"/>
      <c r="O726" s="10"/>
      <c r="P726" s="125"/>
      <c r="Q726" s="3"/>
      <c r="R726" s="50"/>
      <c r="W726" s="3"/>
    </row>
    <row r="727" spans="1:23" s="13" customFormat="1" ht="22.5" customHeight="1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7"/>
      <c r="M727" s="8"/>
      <c r="N727" s="21"/>
      <c r="O727" s="10"/>
      <c r="P727" s="125"/>
      <c r="Q727" s="3"/>
      <c r="R727" s="50"/>
      <c r="W727" s="3"/>
    </row>
    <row r="728" spans="1:23" s="13" customFormat="1" ht="22.5" customHeight="1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7"/>
      <c r="K728" s="6"/>
      <c r="L728" s="6"/>
      <c r="M728" s="8"/>
      <c r="N728" s="21"/>
      <c r="O728" s="10"/>
      <c r="P728" s="125"/>
      <c r="Q728" s="3"/>
      <c r="R728" s="50"/>
      <c r="W728" s="3"/>
    </row>
    <row r="729" spans="1:23" s="13" customFormat="1" ht="22.5" customHeight="1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7"/>
      <c r="K729" s="7"/>
      <c r="L729" s="6"/>
      <c r="M729" s="8"/>
      <c r="N729" s="21"/>
      <c r="O729" s="10"/>
      <c r="P729" s="125"/>
      <c r="Q729" s="3"/>
      <c r="R729" s="50"/>
      <c r="W729" s="3"/>
    </row>
    <row r="730" spans="1:23" s="13" customFormat="1" ht="22.5" customHeight="1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7"/>
      <c r="K730" s="7"/>
      <c r="L730" s="7"/>
      <c r="M730" s="8"/>
      <c r="N730" s="21"/>
      <c r="O730" s="10"/>
      <c r="P730" s="125"/>
      <c r="Q730" s="3"/>
      <c r="R730" s="50"/>
      <c r="W730" s="3"/>
    </row>
    <row r="731" spans="1:23" s="13" customFormat="1" ht="22.5" customHeight="1" x14ac:dyDescent="0.55000000000000004">
      <c r="A731" s="5"/>
      <c r="B731" s="52"/>
      <c r="C731" s="59"/>
      <c r="D731" s="60"/>
      <c r="E731" s="60"/>
      <c r="F731" s="60"/>
      <c r="G731" s="60"/>
      <c r="H731" s="15"/>
      <c r="I731" s="6"/>
      <c r="J731" s="6"/>
      <c r="K731" s="7"/>
      <c r="L731" s="7"/>
      <c r="M731" s="8"/>
      <c r="N731" s="21"/>
      <c r="O731" s="10"/>
      <c r="P731" s="125"/>
      <c r="Q731" s="3"/>
      <c r="R731" s="50"/>
      <c r="W731" s="3"/>
    </row>
    <row r="732" spans="1:23" s="13" customFormat="1" ht="22.5" customHeight="1" x14ac:dyDescent="0.55000000000000004">
      <c r="A732" s="5"/>
      <c r="B732" s="52"/>
      <c r="C732" s="59"/>
      <c r="D732" s="60"/>
      <c r="E732" s="60"/>
      <c r="F732" s="60"/>
      <c r="G732" s="60"/>
      <c r="H732" s="15"/>
      <c r="I732" s="6"/>
      <c r="J732" s="6"/>
      <c r="K732" s="7"/>
      <c r="L732" s="6"/>
      <c r="M732" s="8"/>
      <c r="N732" s="9"/>
      <c r="O732" s="10"/>
      <c r="P732" s="125"/>
      <c r="Q732" s="3"/>
      <c r="R732" s="50"/>
      <c r="W732" s="3"/>
    </row>
    <row r="733" spans="1:23" s="13" customFormat="1" ht="22.5" customHeight="1" x14ac:dyDescent="0.55000000000000004">
      <c r="A733" s="5"/>
      <c r="B733" s="52"/>
      <c r="C733" s="59"/>
      <c r="D733" s="60"/>
      <c r="E733" s="60"/>
      <c r="F733" s="60"/>
      <c r="G733" s="60"/>
      <c r="H733" s="15"/>
      <c r="I733" s="6"/>
      <c r="J733" s="6"/>
      <c r="K733" s="7"/>
      <c r="L733" s="6"/>
      <c r="M733" s="8"/>
      <c r="N733" s="21"/>
      <c r="O733" s="10"/>
      <c r="P733" s="125"/>
      <c r="Q733" s="3"/>
      <c r="R733" s="50"/>
      <c r="W733" s="3"/>
    </row>
    <row r="734" spans="1:23" s="13" customFormat="1" ht="22.5" customHeight="1" x14ac:dyDescent="0.55000000000000004">
      <c r="A734" s="5"/>
      <c r="B734" s="52"/>
      <c r="C734" s="59"/>
      <c r="D734" s="60"/>
      <c r="E734" s="60"/>
      <c r="F734" s="60"/>
      <c r="G734" s="60"/>
      <c r="H734" s="15"/>
      <c r="I734" s="6"/>
      <c r="J734" s="6"/>
      <c r="K734" s="7"/>
      <c r="L734" s="6"/>
      <c r="M734" s="8"/>
      <c r="N734" s="21"/>
      <c r="O734" s="10"/>
      <c r="P734" s="125"/>
      <c r="Q734" s="3"/>
      <c r="R734" s="50"/>
      <c r="W734" s="3"/>
    </row>
    <row r="735" spans="1:23" s="13" customFormat="1" ht="22.5" customHeight="1" x14ac:dyDescent="0.55000000000000004">
      <c r="A735" s="5"/>
      <c r="B735" s="52"/>
      <c r="C735" s="59"/>
      <c r="D735" s="60"/>
      <c r="E735" s="60"/>
      <c r="F735" s="60"/>
      <c r="G735" s="60"/>
      <c r="H735" s="15"/>
      <c r="I735" s="6"/>
      <c r="J735" s="6"/>
      <c r="K735" s="7"/>
      <c r="L735" s="6"/>
      <c r="M735" s="8"/>
      <c r="N735" s="21"/>
      <c r="O735" s="10"/>
      <c r="P735" s="125"/>
      <c r="Q735" s="3"/>
      <c r="R735" s="50"/>
      <c r="W735" s="3"/>
    </row>
    <row r="736" spans="1:23" s="13" customFormat="1" ht="22.5" customHeight="1" x14ac:dyDescent="0.55000000000000004">
      <c r="A736" s="5"/>
      <c r="B736" s="52"/>
      <c r="C736" s="59"/>
      <c r="D736" s="60"/>
      <c r="E736" s="60"/>
      <c r="F736" s="60"/>
      <c r="G736" s="60"/>
      <c r="H736" s="22"/>
      <c r="I736" s="7"/>
      <c r="J736" s="6"/>
      <c r="K736" s="7"/>
      <c r="L736" s="6"/>
      <c r="M736" s="8"/>
      <c r="N736" s="21"/>
      <c r="O736" s="10"/>
      <c r="P736" s="125"/>
      <c r="Q736" s="3"/>
      <c r="R736" s="50"/>
      <c r="W736" s="3"/>
    </row>
    <row r="737" spans="1:23" s="13" customFormat="1" ht="22.5" customHeight="1" x14ac:dyDescent="0.55000000000000004">
      <c r="A737" s="5"/>
      <c r="B737" s="52"/>
      <c r="C737" s="59"/>
      <c r="D737" s="60"/>
      <c r="E737" s="60"/>
      <c r="F737" s="60"/>
      <c r="G737" s="60"/>
      <c r="H737" s="22"/>
      <c r="I737" s="6"/>
      <c r="J737" s="6"/>
      <c r="K737" s="7"/>
      <c r="L737" s="6"/>
      <c r="M737" s="8"/>
      <c r="N737" s="21"/>
      <c r="O737" s="10"/>
      <c r="P737" s="125"/>
      <c r="Q737" s="3"/>
      <c r="R737" s="50"/>
      <c r="W737" s="3"/>
    </row>
    <row r="738" spans="1:23" s="13" customFormat="1" ht="22.5" customHeight="1" x14ac:dyDescent="0.55000000000000004">
      <c r="A738" s="5"/>
      <c r="B738" s="52"/>
      <c r="C738" s="59"/>
      <c r="D738" s="60"/>
      <c r="E738" s="60"/>
      <c r="F738" s="60"/>
      <c r="G738" s="60"/>
      <c r="H738" s="15"/>
      <c r="I738" s="6"/>
      <c r="J738" s="29"/>
      <c r="K738" s="7"/>
      <c r="L738" s="6"/>
      <c r="M738" s="8"/>
      <c r="N738" s="21"/>
      <c r="O738" s="10"/>
      <c r="P738" s="125"/>
      <c r="Q738" s="3"/>
      <c r="R738" s="50"/>
      <c r="W738" s="3"/>
    </row>
    <row r="739" spans="1:23" s="13" customFormat="1" ht="22.5" customHeight="1" x14ac:dyDescent="0.55000000000000004">
      <c r="A739" s="5"/>
      <c r="B739" s="52"/>
      <c r="C739" s="59"/>
      <c r="D739" s="60"/>
      <c r="E739" s="60"/>
      <c r="F739" s="60"/>
      <c r="G739" s="60"/>
      <c r="H739" s="15"/>
      <c r="I739" s="6"/>
      <c r="J739" s="6"/>
      <c r="K739" s="7"/>
      <c r="L739" s="6"/>
      <c r="M739" s="8"/>
      <c r="N739" s="21"/>
      <c r="O739" s="10"/>
      <c r="P739" s="125"/>
      <c r="Q739" s="3"/>
      <c r="R739" s="50"/>
      <c r="W739" s="3"/>
    </row>
    <row r="740" spans="1:23" s="13" customFormat="1" ht="22.5" customHeight="1" x14ac:dyDescent="0.55000000000000004">
      <c r="A740" s="5"/>
      <c r="B740" s="52"/>
      <c r="C740" s="59"/>
      <c r="D740" s="60"/>
      <c r="E740" s="60"/>
      <c r="F740" s="60"/>
      <c r="G740" s="60"/>
      <c r="H740" s="15"/>
      <c r="I740" s="6"/>
      <c r="J740" s="6"/>
      <c r="K740" s="7"/>
      <c r="L740" s="6"/>
      <c r="M740" s="8"/>
      <c r="N740" s="21"/>
      <c r="O740" s="10"/>
      <c r="P740" s="125"/>
      <c r="Q740" s="3"/>
      <c r="R740" s="50"/>
      <c r="W740" s="3"/>
    </row>
    <row r="741" spans="1:23" s="13" customFormat="1" ht="22.5" customHeight="1" x14ac:dyDescent="0.55000000000000004">
      <c r="A741" s="5"/>
      <c r="B741" s="52"/>
      <c r="C741" s="59"/>
      <c r="D741" s="60"/>
      <c r="E741" s="60"/>
      <c r="F741" s="60"/>
      <c r="G741" s="60"/>
      <c r="H741" s="15"/>
      <c r="I741" s="6"/>
      <c r="J741" s="6"/>
      <c r="K741" s="6"/>
      <c r="L741" s="7"/>
      <c r="M741" s="8"/>
      <c r="N741" s="21"/>
      <c r="O741" s="10"/>
      <c r="P741" s="125"/>
      <c r="Q741" s="3"/>
      <c r="R741" s="50"/>
      <c r="W741" s="3"/>
    </row>
    <row r="742" spans="1:23" s="13" customFormat="1" ht="22.5" customHeight="1" x14ac:dyDescent="0.55000000000000004">
      <c r="A742" s="5"/>
      <c r="B742" s="52"/>
      <c r="C742" s="59"/>
      <c r="D742" s="60"/>
      <c r="E742" s="60"/>
      <c r="F742" s="60"/>
      <c r="G742" s="60"/>
      <c r="H742" s="15"/>
      <c r="I742" s="6"/>
      <c r="J742" s="6"/>
      <c r="K742" s="6"/>
      <c r="L742" s="6"/>
      <c r="M742" s="8"/>
      <c r="N742" s="21"/>
      <c r="O742" s="10"/>
      <c r="P742" s="125"/>
      <c r="Q742" s="3"/>
      <c r="R742" s="50"/>
      <c r="W742" s="3"/>
    </row>
    <row r="743" spans="1:23" s="13" customFormat="1" ht="22.5" customHeight="1" x14ac:dyDescent="0.55000000000000004">
      <c r="A743" s="5"/>
      <c r="B743" s="52"/>
      <c r="C743" s="59"/>
      <c r="D743" s="60"/>
      <c r="E743" s="60"/>
      <c r="F743" s="60"/>
      <c r="G743" s="60"/>
      <c r="H743" s="15"/>
      <c r="I743" s="6"/>
      <c r="J743" s="6"/>
      <c r="K743" s="6"/>
      <c r="L743" s="7"/>
      <c r="M743" s="8"/>
      <c r="N743" s="21"/>
      <c r="O743" s="10"/>
      <c r="P743" s="125"/>
      <c r="Q743" s="3"/>
      <c r="R743" s="50"/>
      <c r="W743" s="3"/>
    </row>
    <row r="744" spans="1:23" s="13" customFormat="1" ht="22.5" customHeight="1" x14ac:dyDescent="0.55000000000000004">
      <c r="A744" s="5"/>
      <c r="B744" s="52"/>
      <c r="C744" s="59"/>
      <c r="D744" s="60"/>
      <c r="E744" s="60"/>
      <c r="F744" s="60"/>
      <c r="G744" s="60"/>
      <c r="H744" s="15"/>
      <c r="I744" s="6"/>
      <c r="J744" s="6"/>
      <c r="K744" s="7"/>
      <c r="L744" s="6"/>
      <c r="M744" s="8"/>
      <c r="N744" s="21"/>
      <c r="O744" s="10"/>
      <c r="P744" s="125"/>
      <c r="Q744" s="3"/>
      <c r="R744" s="50"/>
      <c r="W744" s="3"/>
    </row>
    <row r="745" spans="1:23" s="13" customFormat="1" ht="22.5" customHeight="1" x14ac:dyDescent="0.55000000000000004">
      <c r="A745" s="5"/>
      <c r="B745" s="52"/>
      <c r="C745" s="59"/>
      <c r="D745" s="60"/>
      <c r="E745" s="60"/>
      <c r="F745" s="60"/>
      <c r="G745" s="60"/>
      <c r="H745" s="15"/>
      <c r="I745" s="6"/>
      <c r="J745" s="6"/>
      <c r="K745" s="7"/>
      <c r="L745" s="6"/>
      <c r="M745" s="8"/>
      <c r="N745" s="21"/>
      <c r="O745" s="10"/>
      <c r="P745" s="125"/>
      <c r="Q745" s="3"/>
      <c r="R745" s="50"/>
      <c r="W745" s="3"/>
    </row>
    <row r="746" spans="1:23" s="13" customFormat="1" ht="22.5" customHeight="1" x14ac:dyDescent="0.55000000000000004">
      <c r="A746" s="5"/>
      <c r="B746" s="52"/>
      <c r="C746" s="59"/>
      <c r="D746" s="60"/>
      <c r="E746" s="60"/>
      <c r="F746" s="60"/>
      <c r="G746" s="60"/>
      <c r="H746" s="15"/>
      <c r="I746" s="6"/>
      <c r="J746" s="6"/>
      <c r="K746" s="7"/>
      <c r="L746" s="6"/>
      <c r="M746" s="8"/>
      <c r="N746" s="9"/>
      <c r="O746" s="10"/>
      <c r="P746" s="125"/>
      <c r="Q746" s="3"/>
      <c r="R746" s="50"/>
      <c r="W746" s="3"/>
    </row>
    <row r="747" spans="1:23" s="13" customFormat="1" ht="22.5" customHeight="1" x14ac:dyDescent="0.55000000000000004">
      <c r="A747" s="5"/>
      <c r="B747" s="52"/>
      <c r="C747" s="59"/>
      <c r="D747" s="60"/>
      <c r="E747" s="60"/>
      <c r="F747" s="60"/>
      <c r="G747" s="60"/>
      <c r="H747" s="15"/>
      <c r="I747" s="6"/>
      <c r="J747" s="6"/>
      <c r="K747" s="7"/>
      <c r="L747" s="6"/>
      <c r="M747" s="8"/>
      <c r="N747" s="21"/>
      <c r="O747" s="30"/>
      <c r="P747" s="126"/>
      <c r="Q747" s="3"/>
      <c r="R747" s="50"/>
      <c r="W747" s="3"/>
    </row>
    <row r="748" spans="1:23" s="13" customFormat="1" ht="22.5" customHeight="1" x14ac:dyDescent="0.55000000000000004">
      <c r="A748" s="5"/>
      <c r="B748" s="52"/>
      <c r="C748" s="59"/>
      <c r="D748" s="60"/>
      <c r="E748" s="60"/>
      <c r="F748" s="60"/>
      <c r="G748" s="60"/>
      <c r="H748" s="15"/>
      <c r="I748" s="6"/>
      <c r="J748" s="6"/>
      <c r="K748" s="7"/>
      <c r="L748" s="6"/>
      <c r="M748" s="8"/>
      <c r="N748" s="21"/>
      <c r="O748" s="30"/>
      <c r="P748" s="126"/>
      <c r="Q748" s="3"/>
      <c r="R748" s="50"/>
      <c r="W748" s="3"/>
    </row>
    <row r="749" spans="1:23" s="13" customFormat="1" ht="22.5" customHeight="1" x14ac:dyDescent="0.55000000000000004">
      <c r="A749" s="5"/>
      <c r="B749" s="52"/>
      <c r="C749" s="59"/>
      <c r="D749" s="60"/>
      <c r="E749" s="60"/>
      <c r="F749" s="60"/>
      <c r="G749" s="60"/>
      <c r="H749" s="15"/>
      <c r="I749" s="6"/>
      <c r="J749" s="6"/>
      <c r="K749" s="7"/>
      <c r="L749" s="6"/>
      <c r="M749" s="8"/>
      <c r="N749" s="21"/>
      <c r="O749" s="30"/>
      <c r="P749" s="126"/>
      <c r="Q749" s="3"/>
      <c r="R749" s="50"/>
      <c r="W749" s="3"/>
    </row>
    <row r="750" spans="1:23" s="13" customFormat="1" ht="22.5" customHeight="1" x14ac:dyDescent="0.55000000000000004">
      <c r="A750" s="5"/>
      <c r="B750" s="52"/>
      <c r="C750" s="59"/>
      <c r="D750" s="60"/>
      <c r="E750" s="60"/>
      <c r="F750" s="60"/>
      <c r="G750" s="60"/>
      <c r="H750" s="22"/>
      <c r="I750" s="7"/>
      <c r="J750" s="6"/>
      <c r="K750" s="7"/>
      <c r="L750" s="6"/>
      <c r="M750" s="8"/>
      <c r="N750" s="21"/>
      <c r="O750" s="10"/>
      <c r="P750" s="125"/>
      <c r="Q750" s="3"/>
      <c r="R750" s="50"/>
      <c r="W750" s="3"/>
    </row>
    <row r="751" spans="1:23" s="13" customFormat="1" ht="22.5" customHeight="1" x14ac:dyDescent="0.55000000000000004">
      <c r="A751" s="5"/>
      <c r="B751" s="52"/>
      <c r="C751" s="59"/>
      <c r="D751" s="60"/>
      <c r="E751" s="60"/>
      <c r="F751" s="60"/>
      <c r="G751" s="60"/>
      <c r="H751" s="22"/>
      <c r="I751" s="6"/>
      <c r="J751" s="6"/>
      <c r="K751" s="7"/>
      <c r="L751" s="6"/>
      <c r="M751" s="8"/>
      <c r="N751" s="21"/>
      <c r="O751" s="10"/>
      <c r="P751" s="125"/>
      <c r="Q751" s="3"/>
      <c r="R751" s="50"/>
      <c r="W751" s="3"/>
    </row>
    <row r="752" spans="1:23" s="13" customFormat="1" ht="22.5" customHeight="1" x14ac:dyDescent="0.55000000000000004">
      <c r="A752" s="20"/>
      <c r="B752" s="52"/>
      <c r="C752" s="59"/>
      <c r="D752" s="60"/>
      <c r="E752" s="60"/>
      <c r="F752" s="60"/>
      <c r="G752" s="60"/>
      <c r="H752" s="15"/>
      <c r="I752" s="6"/>
      <c r="J752" s="29"/>
      <c r="K752" s="7"/>
      <c r="L752" s="6"/>
      <c r="M752" s="8"/>
      <c r="N752" s="21"/>
      <c r="O752" s="10"/>
      <c r="P752" s="125"/>
      <c r="Q752" s="3"/>
      <c r="R752" s="50"/>
      <c r="W752" s="3"/>
    </row>
    <row r="753" spans="1:23" s="13" customFormat="1" ht="22.5" customHeight="1" x14ac:dyDescent="0.55000000000000004">
      <c r="A753" s="5"/>
      <c r="B753" s="52"/>
      <c r="C753" s="59"/>
      <c r="D753" s="60"/>
      <c r="E753" s="60"/>
      <c r="F753" s="60"/>
      <c r="G753" s="60"/>
      <c r="H753" s="15"/>
      <c r="I753" s="6"/>
      <c r="J753" s="6"/>
      <c r="K753" s="7"/>
      <c r="L753" s="6"/>
      <c r="M753" s="8"/>
      <c r="N753" s="21"/>
      <c r="O753" s="10"/>
      <c r="P753" s="125"/>
      <c r="Q753" s="3"/>
      <c r="R753" s="50"/>
      <c r="W753" s="3"/>
    </row>
    <row r="754" spans="1:23" s="13" customFormat="1" ht="22.5" customHeight="1" x14ac:dyDescent="0.55000000000000004">
      <c r="A754" s="5"/>
      <c r="B754" s="52"/>
      <c r="C754" s="59"/>
      <c r="D754" s="60"/>
      <c r="E754" s="60"/>
      <c r="F754" s="60"/>
      <c r="G754" s="60"/>
      <c r="H754" s="15"/>
      <c r="I754" s="6"/>
      <c r="J754" s="6"/>
      <c r="K754" s="7"/>
      <c r="L754" s="6"/>
      <c r="M754" s="8"/>
      <c r="N754" s="21"/>
      <c r="O754" s="10"/>
      <c r="P754" s="125"/>
      <c r="Q754" s="3"/>
      <c r="R754" s="50"/>
      <c r="W754" s="3"/>
    </row>
    <row r="755" spans="1:23" s="13" customFormat="1" ht="22.5" customHeight="1" x14ac:dyDescent="0.55000000000000004">
      <c r="A755" s="5"/>
      <c r="B755" s="52"/>
      <c r="C755" s="59"/>
      <c r="D755" s="60"/>
      <c r="E755" s="60"/>
      <c r="F755" s="60"/>
      <c r="G755" s="60"/>
      <c r="H755" s="15"/>
      <c r="I755" s="6"/>
      <c r="J755" s="6"/>
      <c r="K755" s="6"/>
      <c r="L755" s="7"/>
      <c r="M755" s="8"/>
      <c r="N755" s="21"/>
      <c r="O755" s="10"/>
      <c r="P755" s="125"/>
      <c r="Q755" s="3"/>
      <c r="R755" s="50"/>
      <c r="W755" s="3"/>
    </row>
    <row r="756" spans="1:23" s="13" customFormat="1" ht="22.5" customHeight="1" x14ac:dyDescent="0.55000000000000004">
      <c r="A756" s="5"/>
      <c r="B756" s="52"/>
      <c r="C756" s="59"/>
      <c r="D756" s="60"/>
      <c r="E756" s="60"/>
      <c r="F756" s="60"/>
      <c r="G756" s="60"/>
      <c r="H756" s="15"/>
      <c r="I756" s="6"/>
      <c r="J756" s="6"/>
      <c r="K756" s="27"/>
      <c r="L756" s="6"/>
      <c r="M756" s="31"/>
      <c r="N756" s="21"/>
      <c r="O756" s="10"/>
      <c r="P756" s="125"/>
      <c r="Q756" s="3"/>
      <c r="R756" s="50"/>
      <c r="W756" s="3"/>
    </row>
    <row r="757" spans="1:23" s="13" customFormat="1" ht="22.5" customHeight="1" x14ac:dyDescent="0.55000000000000004">
      <c r="A757" s="5"/>
      <c r="B757" s="52"/>
      <c r="C757" s="59"/>
      <c r="D757" s="60"/>
      <c r="E757" s="60"/>
      <c r="F757" s="60"/>
      <c r="G757" s="60"/>
      <c r="H757" s="15"/>
      <c r="I757" s="6"/>
      <c r="J757" s="6"/>
      <c r="K757" s="6"/>
      <c r="L757" s="7"/>
      <c r="M757" s="31"/>
      <c r="N757" s="21"/>
      <c r="O757" s="10"/>
      <c r="P757" s="125"/>
      <c r="Q757" s="3"/>
      <c r="R757" s="50"/>
      <c r="W757" s="3"/>
    </row>
    <row r="758" spans="1:23" s="13" customFormat="1" ht="22.5" customHeight="1" x14ac:dyDescent="0.55000000000000004">
      <c r="A758" s="5"/>
      <c r="B758" s="52"/>
      <c r="C758" s="59"/>
      <c r="D758" s="60"/>
      <c r="E758" s="60"/>
      <c r="F758" s="60"/>
      <c r="G758" s="60"/>
      <c r="H758" s="15"/>
      <c r="I758" s="6"/>
      <c r="J758" s="6"/>
      <c r="K758" s="7"/>
      <c r="L758" s="6"/>
      <c r="M758" s="31"/>
      <c r="N758" s="21"/>
      <c r="O758" s="10"/>
      <c r="P758" s="125"/>
      <c r="Q758" s="3"/>
      <c r="R758" s="50"/>
      <c r="W758" s="3"/>
    </row>
    <row r="759" spans="1:23" s="13" customFormat="1" ht="22.5" customHeight="1" x14ac:dyDescent="0.55000000000000004">
      <c r="A759" s="5"/>
      <c r="B759" s="52"/>
      <c r="C759" s="59"/>
      <c r="D759" s="60"/>
      <c r="E759" s="60"/>
      <c r="F759" s="60"/>
      <c r="G759" s="60"/>
      <c r="H759" s="15"/>
      <c r="I759" s="6"/>
      <c r="J759" s="6"/>
      <c r="K759" s="7"/>
      <c r="L759" s="6"/>
      <c r="M759" s="31"/>
      <c r="N759" s="21"/>
      <c r="O759" s="10"/>
      <c r="P759" s="125"/>
      <c r="Q759" s="3"/>
      <c r="R759" s="50"/>
      <c r="W759" s="3"/>
    </row>
    <row r="760" spans="1:23" s="13" customFormat="1" ht="22.5" customHeight="1" x14ac:dyDescent="0.55000000000000004">
      <c r="A760" s="5"/>
      <c r="B760" s="52"/>
      <c r="C760" s="59"/>
      <c r="D760" s="60"/>
      <c r="E760" s="60"/>
      <c r="F760" s="60"/>
      <c r="G760" s="60"/>
      <c r="H760" s="15"/>
      <c r="I760" s="6"/>
      <c r="J760" s="6"/>
      <c r="K760" s="7"/>
      <c r="L760" s="6"/>
      <c r="M760" s="31"/>
      <c r="N760" s="9"/>
      <c r="O760" s="10"/>
      <c r="P760" s="125"/>
      <c r="Q760" s="3"/>
      <c r="W760" s="3"/>
    </row>
    <row r="761" spans="1:23" s="13" customFormat="1" ht="22.5" customHeight="1" x14ac:dyDescent="0.55000000000000004">
      <c r="A761" s="5"/>
      <c r="B761" s="52"/>
      <c r="C761" s="59"/>
      <c r="D761" s="60"/>
      <c r="E761" s="60"/>
      <c r="F761" s="60"/>
      <c r="G761" s="60"/>
      <c r="H761" s="15"/>
      <c r="I761" s="6"/>
      <c r="J761" s="6"/>
      <c r="K761" s="7"/>
      <c r="L761" s="6"/>
      <c r="M761" s="8"/>
      <c r="N761" s="21"/>
      <c r="O761" s="30"/>
      <c r="P761" s="126"/>
      <c r="Q761" s="3"/>
      <c r="W761" s="3"/>
    </row>
    <row r="762" spans="1:23" s="13" customFormat="1" ht="22.5" customHeight="1" x14ac:dyDescent="0.55000000000000004">
      <c r="A762" s="5"/>
      <c r="B762" s="52"/>
      <c r="C762" s="59"/>
      <c r="D762" s="60"/>
      <c r="E762" s="60"/>
      <c r="F762" s="60"/>
      <c r="G762" s="60"/>
      <c r="H762" s="15"/>
      <c r="I762" s="6"/>
      <c r="J762" s="6"/>
      <c r="K762" s="7"/>
      <c r="L762" s="6"/>
      <c r="M762" s="8"/>
      <c r="N762" s="21"/>
      <c r="O762" s="30"/>
      <c r="P762" s="126"/>
      <c r="Q762" s="3"/>
      <c r="W762" s="3"/>
    </row>
    <row r="763" spans="1:23" s="13" customFormat="1" ht="22.5" customHeight="1" x14ac:dyDescent="0.55000000000000004">
      <c r="A763" s="5"/>
      <c r="B763" s="52"/>
      <c r="C763" s="59"/>
      <c r="D763" s="60"/>
      <c r="E763" s="60"/>
      <c r="F763" s="60"/>
      <c r="G763" s="60"/>
      <c r="H763" s="15"/>
      <c r="I763" s="6"/>
      <c r="J763" s="6"/>
      <c r="K763" s="7"/>
      <c r="L763" s="6"/>
      <c r="M763" s="8"/>
      <c r="N763" s="21"/>
      <c r="O763" s="30"/>
      <c r="P763" s="126"/>
      <c r="Q763" s="3"/>
      <c r="W763" s="3"/>
    </row>
    <row r="764" spans="1:23" ht="22.5" customHeight="1" x14ac:dyDescent="0.55000000000000004">
      <c r="A764" s="5"/>
      <c r="B764" s="52"/>
      <c r="C764" s="59"/>
      <c r="D764" s="60"/>
      <c r="E764" s="60"/>
      <c r="F764" s="60"/>
      <c r="G764" s="60"/>
      <c r="H764" s="22"/>
      <c r="I764" s="7"/>
      <c r="J764" s="6"/>
      <c r="K764" s="7"/>
      <c r="L764" s="6"/>
      <c r="M764" s="31"/>
      <c r="N764" s="21"/>
      <c r="O764" s="10"/>
      <c r="P764" s="125"/>
    </row>
    <row r="765" spans="1:23" ht="22.5" customHeight="1" x14ac:dyDescent="0.55000000000000004">
      <c r="A765" s="5"/>
      <c r="B765" s="52"/>
      <c r="C765" s="59"/>
      <c r="D765" s="60"/>
      <c r="E765" s="60"/>
      <c r="F765" s="60"/>
      <c r="G765" s="60"/>
      <c r="H765" s="54"/>
      <c r="I765" s="6"/>
      <c r="J765" s="6"/>
      <c r="K765" s="7"/>
      <c r="L765" s="6"/>
      <c r="M765" s="31"/>
      <c r="N765" s="21"/>
      <c r="O765" s="10"/>
      <c r="P765" s="125"/>
    </row>
    <row r="766" spans="1:23" ht="22.5" customHeight="1" x14ac:dyDescent="0.55000000000000004">
      <c r="A766" s="5"/>
      <c r="B766" s="52"/>
      <c r="C766" s="59"/>
      <c r="D766" s="60"/>
      <c r="E766" s="60"/>
      <c r="F766" s="60"/>
      <c r="G766" s="60"/>
      <c r="H766" s="15"/>
      <c r="I766" s="6"/>
      <c r="J766" s="29"/>
      <c r="K766" s="7"/>
      <c r="L766" s="6"/>
      <c r="M766" s="31"/>
      <c r="N766" s="21"/>
      <c r="O766" s="10"/>
      <c r="P766" s="125"/>
    </row>
    <row r="767" spans="1:23" ht="22.5" customHeight="1" x14ac:dyDescent="0.55000000000000004">
      <c r="A767" s="5"/>
      <c r="B767" s="52"/>
      <c r="C767" s="59"/>
      <c r="D767" s="60"/>
      <c r="E767" s="60"/>
      <c r="F767" s="60"/>
      <c r="G767" s="60"/>
      <c r="H767" s="15"/>
      <c r="I767" s="6"/>
      <c r="J767" s="6"/>
      <c r="K767" s="7"/>
      <c r="L767" s="6"/>
      <c r="M767" s="31"/>
      <c r="N767" s="21"/>
      <c r="O767" s="10"/>
      <c r="P767" s="125"/>
    </row>
    <row r="768" spans="1:23" ht="22.5" customHeight="1" x14ac:dyDescent="0.55000000000000004">
      <c r="A768" s="5"/>
      <c r="B768" s="52"/>
      <c r="C768" s="59"/>
      <c r="D768" s="60"/>
      <c r="E768" s="60"/>
      <c r="F768" s="60"/>
      <c r="G768" s="60"/>
      <c r="H768" s="15"/>
      <c r="I768" s="6"/>
      <c r="J768" s="6"/>
      <c r="K768" s="7"/>
      <c r="L768" s="6"/>
      <c r="M768" s="31"/>
      <c r="N768" s="21"/>
      <c r="O768" s="10"/>
      <c r="P768" s="125"/>
    </row>
    <row r="769" spans="1:16" ht="22.5" customHeight="1" x14ac:dyDescent="0.55000000000000004">
      <c r="A769" s="5"/>
      <c r="B769" s="52"/>
      <c r="C769" s="59"/>
      <c r="D769" s="60"/>
      <c r="E769" s="60"/>
      <c r="F769" s="60"/>
      <c r="G769" s="60"/>
      <c r="H769" s="15"/>
      <c r="I769" s="6"/>
      <c r="J769" s="6"/>
      <c r="K769" s="6"/>
      <c r="L769" s="7"/>
      <c r="M769" s="31"/>
      <c r="N769" s="21"/>
      <c r="O769" s="10"/>
      <c r="P769" s="125"/>
    </row>
    <row r="770" spans="1:16" ht="22.5" customHeight="1" x14ac:dyDescent="0.55000000000000004">
      <c r="A770" s="5"/>
      <c r="B770" s="52"/>
      <c r="C770" s="59"/>
      <c r="D770" s="60"/>
      <c r="E770" s="60"/>
      <c r="F770" s="60"/>
      <c r="G770" s="60"/>
      <c r="H770" s="15"/>
      <c r="I770" s="6"/>
      <c r="J770" s="6"/>
      <c r="K770" s="6"/>
      <c r="L770" s="6"/>
      <c r="M770" s="31"/>
      <c r="N770" s="21"/>
      <c r="O770" s="10"/>
      <c r="P770" s="125"/>
    </row>
    <row r="771" spans="1:16" ht="22.5" customHeight="1" x14ac:dyDescent="0.55000000000000004">
      <c r="A771" s="5"/>
      <c r="B771" s="52"/>
      <c r="C771" s="59"/>
      <c r="D771" s="60"/>
      <c r="E771" s="60"/>
      <c r="F771" s="60"/>
      <c r="G771" s="60"/>
      <c r="H771" s="15"/>
      <c r="I771" s="6"/>
      <c r="J771" s="6"/>
      <c r="K771" s="6"/>
      <c r="L771" s="7"/>
      <c r="M771" s="31"/>
      <c r="N771" s="21"/>
      <c r="O771" s="10"/>
      <c r="P771" s="125"/>
    </row>
    <row r="772" spans="1:16" ht="22.5" customHeight="1" x14ac:dyDescent="0.55000000000000004">
      <c r="A772" s="5"/>
      <c r="B772" s="52"/>
      <c r="C772" s="59"/>
      <c r="D772" s="60"/>
      <c r="E772" s="60"/>
      <c r="F772" s="60"/>
      <c r="G772" s="60"/>
      <c r="H772" s="15"/>
      <c r="I772" s="6"/>
      <c r="J772" s="6"/>
      <c r="K772" s="7"/>
      <c r="L772" s="6"/>
      <c r="M772" s="8"/>
      <c r="N772" s="21"/>
      <c r="O772" s="10"/>
      <c r="P772" s="125"/>
    </row>
    <row r="773" spans="1:16" ht="22.5" customHeight="1" x14ac:dyDescent="0.55000000000000004">
      <c r="A773" s="5"/>
      <c r="B773" s="52"/>
      <c r="C773" s="59"/>
      <c r="D773" s="60"/>
      <c r="E773" s="60"/>
      <c r="F773" s="60"/>
      <c r="G773" s="60"/>
      <c r="H773" s="15"/>
      <c r="I773" s="6"/>
      <c r="J773" s="6"/>
      <c r="K773" s="7"/>
      <c r="L773" s="6"/>
      <c r="M773" s="8"/>
      <c r="N773" s="21"/>
      <c r="O773" s="10"/>
      <c r="P773" s="125"/>
    </row>
    <row r="774" spans="1:16" ht="22.5" customHeight="1" x14ac:dyDescent="0.55000000000000004">
      <c r="A774" s="5"/>
      <c r="B774" s="52"/>
      <c r="C774" s="59"/>
      <c r="D774" s="60"/>
      <c r="E774" s="60"/>
      <c r="F774" s="60"/>
      <c r="G774" s="60"/>
      <c r="H774" s="15"/>
      <c r="I774" s="6"/>
      <c r="J774" s="6"/>
      <c r="K774" s="7"/>
      <c r="L774" s="6"/>
      <c r="M774" s="8"/>
      <c r="N774" s="9"/>
      <c r="O774" s="10"/>
      <c r="P774" s="125"/>
    </row>
    <row r="775" spans="1:16" ht="22.5" customHeight="1" x14ac:dyDescent="0.55000000000000004">
      <c r="A775" s="5"/>
      <c r="B775" s="52"/>
      <c r="C775" s="59"/>
      <c r="D775" s="60"/>
      <c r="E775" s="60"/>
      <c r="F775" s="60"/>
      <c r="G775" s="60"/>
      <c r="H775" s="15"/>
      <c r="I775" s="6"/>
      <c r="J775" s="6"/>
      <c r="K775" s="7"/>
      <c r="L775" s="6"/>
      <c r="M775" s="8"/>
      <c r="N775" s="21"/>
      <c r="O775" s="30"/>
      <c r="P775" s="126"/>
    </row>
    <row r="776" spans="1:16" ht="22.5" customHeight="1" x14ac:dyDescent="0.55000000000000004">
      <c r="A776" s="5"/>
      <c r="B776" s="52"/>
      <c r="C776" s="59"/>
      <c r="D776" s="60"/>
      <c r="E776" s="60"/>
      <c r="F776" s="60"/>
      <c r="G776" s="60"/>
      <c r="H776" s="15"/>
      <c r="I776" s="6"/>
      <c r="J776" s="6"/>
      <c r="K776" s="7"/>
      <c r="L776" s="6"/>
      <c r="M776" s="8"/>
      <c r="N776" s="21"/>
      <c r="O776" s="30"/>
      <c r="P776" s="126"/>
    </row>
    <row r="777" spans="1:16" ht="22.5" customHeight="1" x14ac:dyDescent="0.55000000000000004">
      <c r="A777" s="5"/>
      <c r="B777" s="52"/>
      <c r="C777" s="59"/>
      <c r="D777" s="60"/>
      <c r="E777" s="60"/>
      <c r="F777" s="60"/>
      <c r="G777" s="60"/>
      <c r="H777" s="15"/>
      <c r="I777" s="6"/>
      <c r="J777" s="6"/>
      <c r="K777" s="7"/>
      <c r="L777" s="6"/>
      <c r="M777" s="8"/>
      <c r="N777" s="21"/>
      <c r="O777" s="30"/>
      <c r="P777" s="126"/>
    </row>
    <row r="778" spans="1:16" ht="22.5" customHeight="1" x14ac:dyDescent="0.55000000000000004">
      <c r="A778" s="5"/>
      <c r="B778" s="52"/>
      <c r="C778" s="59"/>
      <c r="D778" s="60"/>
      <c r="E778" s="60"/>
      <c r="F778" s="60"/>
      <c r="G778" s="60"/>
      <c r="H778" s="15"/>
      <c r="I778" s="6"/>
      <c r="J778" s="6"/>
      <c r="K778" s="7"/>
      <c r="L778" s="6"/>
      <c r="M778" s="8"/>
      <c r="N778" s="21"/>
      <c r="O778" s="10"/>
      <c r="P778" s="125"/>
    </row>
    <row r="779" spans="1:16" ht="22.5" customHeight="1" x14ac:dyDescent="0.55000000000000004">
      <c r="A779" s="5"/>
      <c r="B779" s="52"/>
      <c r="C779" s="59"/>
      <c r="D779" s="60"/>
      <c r="E779" s="60"/>
      <c r="F779" s="60"/>
      <c r="G779" s="60"/>
      <c r="H779" s="15"/>
      <c r="I779" s="6"/>
      <c r="J779" s="6"/>
      <c r="K779" s="7"/>
      <c r="L779" s="6"/>
      <c r="M779" s="8"/>
      <c r="N779" s="21"/>
      <c r="O779" s="10"/>
      <c r="P779" s="125"/>
    </row>
    <row r="780" spans="1:16" ht="22.5" customHeight="1" x14ac:dyDescent="0.55000000000000004">
      <c r="A780" s="5"/>
      <c r="B780" s="52"/>
      <c r="C780" s="59"/>
      <c r="D780" s="60"/>
      <c r="E780" s="60"/>
      <c r="F780" s="60"/>
      <c r="G780" s="60"/>
      <c r="H780" s="15"/>
      <c r="I780" s="6"/>
      <c r="J780" s="6"/>
      <c r="K780" s="7"/>
      <c r="L780" s="6"/>
      <c r="M780" s="8"/>
      <c r="N780" s="21"/>
      <c r="O780" s="10"/>
      <c r="P780" s="125"/>
    </row>
    <row r="781" spans="1:16" ht="22.5" customHeight="1" x14ac:dyDescent="0.55000000000000004">
      <c r="A781" s="5"/>
      <c r="B781" s="52"/>
      <c r="C781" s="59"/>
      <c r="D781" s="60"/>
      <c r="E781" s="60"/>
      <c r="F781" s="60"/>
      <c r="G781" s="60"/>
      <c r="H781" s="15"/>
      <c r="I781" s="6"/>
      <c r="J781" s="6"/>
      <c r="K781" s="7"/>
      <c r="L781" s="6"/>
      <c r="M781" s="8"/>
      <c r="N781" s="21"/>
      <c r="O781" s="10"/>
      <c r="P781" s="125"/>
    </row>
    <row r="782" spans="1:16" ht="22.5" customHeight="1" x14ac:dyDescent="0.55000000000000004">
      <c r="A782" s="5"/>
      <c r="B782" s="52"/>
      <c r="C782" s="59"/>
      <c r="D782" s="60"/>
      <c r="E782" s="60"/>
      <c r="F782" s="60"/>
      <c r="G782" s="60"/>
      <c r="H782" s="15"/>
      <c r="I782" s="6"/>
      <c r="J782" s="6"/>
      <c r="K782" s="7"/>
      <c r="L782" s="6"/>
      <c r="M782" s="8"/>
      <c r="N782" s="18"/>
      <c r="O782" s="10"/>
      <c r="P782" s="125"/>
    </row>
    <row r="783" spans="1:16" ht="22.5" customHeight="1" x14ac:dyDescent="0.55000000000000004">
      <c r="A783" s="5"/>
      <c r="B783" s="52"/>
      <c r="C783" s="59"/>
      <c r="D783" s="60"/>
      <c r="E783" s="60"/>
      <c r="F783" s="60"/>
      <c r="G783" s="60"/>
      <c r="H783" s="15"/>
      <c r="I783" s="6"/>
      <c r="J783" s="6"/>
      <c r="K783" s="7"/>
      <c r="L783" s="6"/>
      <c r="M783" s="8"/>
      <c r="N783" s="9"/>
      <c r="O783" s="10"/>
      <c r="P783" s="125"/>
    </row>
    <row r="784" spans="1:16" ht="22.5" customHeight="1" x14ac:dyDescent="0.55000000000000004">
      <c r="A784" s="5"/>
      <c r="B784" s="52"/>
      <c r="C784" s="59"/>
      <c r="D784" s="60"/>
      <c r="E784" s="60"/>
      <c r="F784" s="60"/>
      <c r="G784" s="60"/>
      <c r="H784" s="15"/>
      <c r="I784" s="6"/>
      <c r="J784" s="6"/>
      <c r="K784" s="7"/>
      <c r="L784" s="6"/>
      <c r="M784" s="8"/>
      <c r="N784" s="21"/>
      <c r="O784" s="10"/>
      <c r="P784" s="125"/>
    </row>
    <row r="785" spans="1:16" ht="22.5" customHeight="1" x14ac:dyDescent="0.55000000000000004">
      <c r="A785" s="5"/>
      <c r="B785" s="52"/>
      <c r="C785" s="59"/>
      <c r="D785" s="60"/>
      <c r="E785" s="60"/>
      <c r="F785" s="60"/>
      <c r="G785" s="60"/>
      <c r="H785" s="15"/>
      <c r="I785" s="6"/>
      <c r="J785" s="6"/>
      <c r="K785" s="7"/>
      <c r="L785" s="6"/>
      <c r="M785" s="8"/>
      <c r="N785" s="21"/>
      <c r="O785" s="10"/>
      <c r="P785" s="125"/>
    </row>
    <row r="786" spans="1:16" ht="22.5" customHeight="1" x14ac:dyDescent="0.55000000000000004">
      <c r="A786" s="5"/>
      <c r="B786" s="52"/>
      <c r="C786" s="59"/>
      <c r="D786" s="60"/>
      <c r="E786" s="60"/>
      <c r="F786" s="60"/>
      <c r="G786" s="60"/>
      <c r="H786" s="15"/>
      <c r="I786" s="6"/>
      <c r="J786" s="6"/>
      <c r="K786" s="7"/>
      <c r="L786" s="6"/>
      <c r="M786" s="8"/>
      <c r="N786" s="21"/>
      <c r="O786" s="10"/>
      <c r="P786" s="125"/>
    </row>
    <row r="787" spans="1:16" ht="22.5" customHeight="1" x14ac:dyDescent="0.55000000000000004">
      <c r="A787" s="5"/>
      <c r="B787" s="52"/>
      <c r="C787" s="59"/>
      <c r="D787" s="60"/>
      <c r="E787" s="60"/>
      <c r="F787" s="60"/>
      <c r="G787" s="60"/>
      <c r="H787" s="15"/>
      <c r="I787" s="6"/>
      <c r="J787" s="6"/>
      <c r="K787" s="7"/>
      <c r="L787" s="6"/>
      <c r="M787" s="8"/>
      <c r="N787" s="21"/>
      <c r="O787" s="10"/>
      <c r="P787" s="125"/>
    </row>
    <row r="788" spans="1:16" ht="22.5" customHeight="1" x14ac:dyDescent="0.55000000000000004">
      <c r="A788" s="5"/>
      <c r="B788" s="52"/>
      <c r="C788" s="59"/>
      <c r="D788" s="60"/>
      <c r="E788" s="60"/>
      <c r="F788" s="60"/>
      <c r="G788" s="60"/>
      <c r="H788" s="15"/>
      <c r="I788" s="6"/>
      <c r="J788" s="6"/>
      <c r="K788" s="7"/>
      <c r="L788" s="6"/>
      <c r="M788" s="8"/>
      <c r="N788" s="21"/>
      <c r="O788" s="10"/>
      <c r="P788" s="125"/>
    </row>
    <row r="789" spans="1:16" ht="22.5" customHeight="1" x14ac:dyDescent="0.55000000000000004">
      <c r="A789" s="5"/>
      <c r="B789" s="52"/>
      <c r="C789" s="59"/>
      <c r="D789" s="60"/>
      <c r="E789" s="60"/>
      <c r="F789" s="60"/>
      <c r="G789" s="60"/>
      <c r="H789" s="15"/>
      <c r="I789" s="6"/>
      <c r="J789" s="6"/>
      <c r="K789" s="7"/>
      <c r="L789" s="6"/>
      <c r="M789" s="8"/>
      <c r="N789" s="21"/>
      <c r="O789" s="10"/>
      <c r="P789" s="125"/>
    </row>
    <row r="790" spans="1:16" ht="22.5" customHeight="1" x14ac:dyDescent="0.55000000000000004">
      <c r="A790" s="5"/>
      <c r="B790" s="52"/>
      <c r="C790" s="59"/>
      <c r="D790" s="60"/>
      <c r="E790" s="60"/>
      <c r="F790" s="60"/>
      <c r="G790" s="60"/>
      <c r="H790" s="15"/>
      <c r="I790" s="6"/>
      <c r="J790" s="6"/>
      <c r="K790" s="7"/>
      <c r="L790" s="6"/>
      <c r="M790" s="8"/>
      <c r="N790" s="21"/>
      <c r="O790" s="10"/>
      <c r="P790" s="125"/>
    </row>
    <row r="791" spans="1:16" ht="22.5" customHeight="1" x14ac:dyDescent="0.55000000000000004">
      <c r="A791" s="5"/>
      <c r="B791" s="52"/>
      <c r="C791" s="59"/>
      <c r="D791" s="60"/>
      <c r="E791" s="60"/>
      <c r="F791" s="60"/>
      <c r="G791" s="60"/>
      <c r="H791" s="15"/>
      <c r="I791" s="6"/>
      <c r="J791" s="6"/>
      <c r="K791" s="7"/>
      <c r="L791" s="6"/>
      <c r="M791" s="8"/>
      <c r="N791" s="21"/>
      <c r="O791" s="10"/>
      <c r="P791" s="125"/>
    </row>
    <row r="792" spans="1:16" ht="22.5" customHeight="1" x14ac:dyDescent="0.55000000000000004">
      <c r="A792" s="20"/>
      <c r="B792" s="52"/>
      <c r="C792" s="59"/>
      <c r="D792" s="60"/>
      <c r="E792" s="60"/>
      <c r="F792" s="60"/>
      <c r="G792" s="60"/>
      <c r="H792" s="15"/>
      <c r="I792" s="6"/>
      <c r="J792" s="6"/>
      <c r="K792" s="7"/>
      <c r="L792" s="6"/>
      <c r="M792" s="8"/>
      <c r="N792" s="21"/>
      <c r="O792" s="10"/>
      <c r="P792" s="125"/>
    </row>
    <row r="793" spans="1:16" ht="22.5" customHeight="1" x14ac:dyDescent="0.55000000000000004">
      <c r="A793" s="5"/>
      <c r="B793" s="52"/>
      <c r="C793" s="59"/>
      <c r="D793" s="60"/>
      <c r="E793" s="60"/>
      <c r="F793" s="60"/>
      <c r="G793" s="60"/>
      <c r="H793" s="15"/>
      <c r="I793" s="6"/>
      <c r="J793" s="6"/>
      <c r="K793" s="7"/>
      <c r="L793" s="6"/>
      <c r="M793" s="8"/>
      <c r="N793" s="21"/>
      <c r="O793" s="10"/>
      <c r="P793" s="125"/>
    </row>
    <row r="794" spans="1:16" ht="22.5" customHeight="1" x14ac:dyDescent="0.55000000000000004">
      <c r="A794" s="5"/>
      <c r="B794" s="52"/>
      <c r="C794" s="59"/>
      <c r="D794" s="60"/>
      <c r="E794" s="60"/>
      <c r="F794" s="60"/>
      <c r="G794" s="60"/>
      <c r="H794" s="15"/>
      <c r="I794" s="6"/>
      <c r="J794" s="6"/>
      <c r="K794" s="7"/>
      <c r="L794" s="6"/>
      <c r="M794" s="8"/>
      <c r="N794" s="18"/>
      <c r="O794" s="10"/>
      <c r="P794" s="125"/>
    </row>
    <row r="795" spans="1:16" ht="22.5" customHeight="1" x14ac:dyDescent="0.55000000000000004">
      <c r="A795" s="5"/>
      <c r="B795" s="52"/>
      <c r="C795" s="59"/>
      <c r="D795" s="60"/>
      <c r="E795" s="60"/>
      <c r="F795" s="60"/>
      <c r="G795" s="60"/>
      <c r="H795" s="15"/>
      <c r="I795" s="6"/>
      <c r="J795" s="6"/>
      <c r="K795" s="7"/>
      <c r="L795" s="6"/>
      <c r="M795" s="8"/>
      <c r="N795" s="18"/>
      <c r="O795" s="10"/>
      <c r="P795" s="125"/>
    </row>
    <row r="796" spans="1:16" ht="22.5" customHeight="1" x14ac:dyDescent="0.55000000000000004">
      <c r="A796" s="5"/>
      <c r="B796" s="52"/>
      <c r="C796" s="59"/>
      <c r="D796" s="60"/>
      <c r="E796" s="60"/>
      <c r="F796" s="60"/>
      <c r="G796" s="60"/>
      <c r="H796" s="15"/>
      <c r="I796" s="6"/>
      <c r="J796" s="6"/>
      <c r="K796" s="7"/>
      <c r="L796" s="6"/>
      <c r="M796" s="8"/>
      <c r="N796" s="18"/>
      <c r="O796" s="10"/>
      <c r="P796" s="125"/>
    </row>
    <row r="797" spans="1:16" ht="22.5" customHeight="1" x14ac:dyDescent="0.55000000000000004">
      <c r="A797" s="5"/>
      <c r="B797" s="52"/>
      <c r="C797" s="59"/>
      <c r="D797" s="60"/>
      <c r="E797" s="60"/>
      <c r="F797" s="60"/>
      <c r="G797" s="60"/>
      <c r="H797" s="15"/>
      <c r="I797" s="6"/>
      <c r="J797" s="6"/>
      <c r="K797" s="7"/>
      <c r="L797" s="6"/>
      <c r="M797" s="8"/>
      <c r="N797" s="18"/>
      <c r="O797" s="10"/>
      <c r="P797" s="125"/>
    </row>
    <row r="798" spans="1:16" ht="22.5" customHeight="1" x14ac:dyDescent="0.55000000000000004">
      <c r="A798" s="5"/>
      <c r="B798" s="52"/>
      <c r="C798" s="59"/>
      <c r="D798" s="60"/>
      <c r="E798" s="60"/>
      <c r="F798" s="60"/>
      <c r="G798" s="60"/>
      <c r="H798" s="15"/>
      <c r="I798" s="6"/>
      <c r="J798" s="6"/>
      <c r="K798" s="7"/>
      <c r="L798" s="6"/>
      <c r="M798" s="8"/>
      <c r="N798" s="18"/>
      <c r="O798" s="10"/>
      <c r="P798" s="125"/>
    </row>
    <row r="799" spans="1:16" ht="22.5" customHeight="1" x14ac:dyDescent="0.55000000000000004">
      <c r="A799" s="5"/>
      <c r="B799" s="52"/>
      <c r="C799" s="59"/>
      <c r="D799" s="60"/>
      <c r="E799" s="60"/>
      <c r="F799" s="60"/>
      <c r="G799" s="60"/>
      <c r="H799" s="15"/>
      <c r="I799" s="6"/>
      <c r="J799" s="6"/>
      <c r="K799" s="7"/>
      <c r="L799" s="6"/>
      <c r="M799" s="8"/>
      <c r="N799" s="18"/>
      <c r="O799" s="10"/>
      <c r="P799" s="125"/>
    </row>
    <row r="800" spans="1:16" ht="22.5" customHeight="1" x14ac:dyDescent="0.55000000000000004">
      <c r="A800" s="5"/>
      <c r="B800" s="52"/>
      <c r="C800" s="59"/>
      <c r="D800" s="60"/>
      <c r="E800" s="60"/>
      <c r="F800" s="60"/>
      <c r="G800" s="60"/>
      <c r="H800" s="15"/>
      <c r="I800" s="6"/>
      <c r="J800" s="6"/>
      <c r="K800" s="7"/>
      <c r="L800" s="6"/>
      <c r="M800" s="8"/>
      <c r="N800" s="18"/>
      <c r="O800" s="10"/>
      <c r="P800" s="125"/>
    </row>
    <row r="801" spans="1:16" ht="22.5" customHeight="1" x14ac:dyDescent="0.55000000000000004">
      <c r="A801" s="5"/>
      <c r="B801" s="52"/>
      <c r="C801" s="59"/>
      <c r="D801" s="60"/>
      <c r="E801" s="60"/>
      <c r="F801" s="60"/>
      <c r="G801" s="60"/>
      <c r="H801" s="15"/>
      <c r="I801" s="6"/>
      <c r="J801" s="6"/>
      <c r="K801" s="7"/>
      <c r="L801" s="6"/>
      <c r="M801" s="8"/>
      <c r="N801" s="18"/>
      <c r="O801" s="10"/>
      <c r="P801" s="125"/>
    </row>
    <row r="802" spans="1:16" ht="22.5" customHeight="1" x14ac:dyDescent="0.55000000000000004">
      <c r="A802" s="5"/>
      <c r="B802" s="52"/>
      <c r="C802" s="59"/>
      <c r="D802" s="60"/>
      <c r="E802" s="60"/>
      <c r="F802" s="60"/>
      <c r="G802" s="60"/>
      <c r="H802" s="15"/>
      <c r="I802" s="6"/>
      <c r="J802" s="6"/>
      <c r="K802" s="7"/>
      <c r="L802" s="6"/>
      <c r="M802" s="8"/>
      <c r="N802" s="18"/>
      <c r="O802" s="10"/>
      <c r="P802" s="125"/>
    </row>
    <row r="803" spans="1:16" ht="22.5" customHeight="1" x14ac:dyDescent="0.55000000000000004">
      <c r="A803" s="5"/>
      <c r="B803" s="52"/>
      <c r="C803" s="59"/>
      <c r="D803" s="60"/>
      <c r="E803" s="60"/>
      <c r="F803" s="60"/>
      <c r="G803" s="60"/>
      <c r="H803" s="15"/>
      <c r="I803" s="6"/>
      <c r="J803" s="6"/>
      <c r="K803" s="7"/>
      <c r="L803" s="6"/>
      <c r="M803" s="8"/>
      <c r="N803" s="18"/>
      <c r="O803" s="10"/>
      <c r="P803" s="125"/>
    </row>
    <row r="804" spans="1:16" ht="22.5" customHeight="1" x14ac:dyDescent="0.55000000000000004">
      <c r="A804" s="5"/>
      <c r="B804" s="52"/>
      <c r="C804" s="59"/>
      <c r="D804" s="60"/>
      <c r="E804" s="60"/>
      <c r="F804" s="60"/>
      <c r="G804" s="60"/>
      <c r="H804" s="15"/>
      <c r="I804" s="6"/>
      <c r="J804" s="6"/>
      <c r="K804" s="7"/>
      <c r="L804" s="6"/>
      <c r="M804" s="8"/>
      <c r="N804" s="18"/>
      <c r="O804" s="10"/>
      <c r="P804" s="125"/>
    </row>
    <row r="805" spans="1:16" ht="22.5" customHeight="1" x14ac:dyDescent="0.55000000000000004">
      <c r="A805" s="5"/>
      <c r="B805" s="52"/>
      <c r="C805" s="59"/>
      <c r="D805" s="60"/>
      <c r="E805" s="60"/>
      <c r="F805" s="60"/>
      <c r="G805" s="60"/>
      <c r="H805" s="15"/>
      <c r="I805" s="6"/>
      <c r="J805" s="6"/>
      <c r="K805" s="7"/>
      <c r="L805" s="6"/>
      <c r="M805" s="8"/>
      <c r="N805" s="18"/>
      <c r="O805" s="10"/>
      <c r="P805" s="125"/>
    </row>
    <row r="806" spans="1:16" ht="22.5" customHeight="1" x14ac:dyDescent="0.55000000000000004">
      <c r="A806" s="5"/>
      <c r="B806" s="52"/>
      <c r="C806" s="59"/>
      <c r="D806" s="60"/>
      <c r="E806" s="60"/>
      <c r="F806" s="60"/>
      <c r="G806" s="60"/>
      <c r="H806" s="15"/>
      <c r="I806" s="6"/>
      <c r="J806" s="6"/>
      <c r="K806" s="7"/>
      <c r="L806" s="6"/>
      <c r="M806" s="8"/>
      <c r="N806" s="18"/>
      <c r="O806" s="10"/>
      <c r="P806" s="125"/>
    </row>
    <row r="807" spans="1:16" ht="22.5" customHeight="1" x14ac:dyDescent="0.55000000000000004">
      <c r="A807" s="20"/>
      <c r="B807" s="52"/>
      <c r="C807" s="59"/>
      <c r="D807" s="60"/>
      <c r="E807" s="60"/>
      <c r="F807" s="60"/>
      <c r="G807" s="60"/>
      <c r="H807" s="15"/>
      <c r="I807" s="6"/>
      <c r="J807" s="6"/>
      <c r="K807" s="7"/>
      <c r="L807" s="6"/>
      <c r="M807" s="8"/>
      <c r="N807" s="18"/>
      <c r="O807" s="10"/>
      <c r="P807" s="125"/>
    </row>
    <row r="808" spans="1:16" ht="22.5" customHeight="1" x14ac:dyDescent="0.55000000000000004">
      <c r="A808" s="5"/>
      <c r="B808" s="52"/>
      <c r="C808" s="59"/>
      <c r="D808" s="60"/>
      <c r="E808" s="60"/>
      <c r="F808" s="60"/>
      <c r="G808" s="60"/>
      <c r="H808" s="15"/>
      <c r="I808" s="6"/>
      <c r="J808" s="6"/>
      <c r="K808" s="7"/>
      <c r="L808" s="6"/>
      <c r="M808" s="8"/>
      <c r="N808" s="9"/>
      <c r="O808" s="10"/>
      <c r="P808" s="125"/>
    </row>
    <row r="809" spans="1:16" ht="22.5" customHeight="1" x14ac:dyDescent="0.55000000000000004">
      <c r="A809" s="5"/>
      <c r="B809" s="52"/>
      <c r="C809" s="59"/>
      <c r="D809" s="60"/>
      <c r="E809" s="60"/>
      <c r="F809" s="60"/>
      <c r="G809" s="60"/>
      <c r="H809" s="15"/>
      <c r="I809" s="6"/>
      <c r="J809" s="6"/>
      <c r="K809" s="7"/>
      <c r="L809" s="6"/>
      <c r="M809" s="8"/>
      <c r="N809" s="9"/>
      <c r="O809" s="10"/>
      <c r="P809" s="125"/>
    </row>
    <row r="810" spans="1:16" ht="22.5" customHeight="1" x14ac:dyDescent="0.55000000000000004">
      <c r="A810" s="5"/>
      <c r="B810" s="52"/>
      <c r="C810" s="59"/>
      <c r="D810" s="60"/>
      <c r="E810" s="60"/>
      <c r="F810" s="60"/>
      <c r="G810" s="60"/>
      <c r="H810" s="15"/>
      <c r="I810" s="6"/>
      <c r="J810" s="6"/>
      <c r="K810" s="7"/>
      <c r="L810" s="6"/>
      <c r="M810" s="8"/>
      <c r="N810" s="9"/>
      <c r="O810" s="10"/>
      <c r="P810" s="125"/>
    </row>
    <row r="811" spans="1:16" ht="22.5" customHeight="1" x14ac:dyDescent="0.55000000000000004">
      <c r="A811" s="5"/>
      <c r="B811" s="52"/>
      <c r="C811" s="59"/>
      <c r="D811" s="60"/>
      <c r="E811" s="60"/>
      <c r="F811" s="60"/>
      <c r="G811" s="60"/>
      <c r="H811" s="15"/>
      <c r="I811" s="6"/>
      <c r="J811" s="6"/>
      <c r="K811" s="7"/>
      <c r="L811" s="6"/>
      <c r="M811" s="8"/>
      <c r="N811" s="9"/>
      <c r="O811" s="10"/>
      <c r="P811" s="125"/>
    </row>
    <row r="812" spans="1:16" ht="22.5" customHeight="1" x14ac:dyDescent="0.55000000000000004">
      <c r="A812" s="5"/>
      <c r="B812" s="52"/>
      <c r="C812" s="59"/>
      <c r="D812" s="60"/>
      <c r="E812" s="60"/>
      <c r="F812" s="60"/>
      <c r="G812" s="60"/>
      <c r="H812" s="15"/>
      <c r="I812" s="6"/>
      <c r="J812" s="6"/>
      <c r="K812" s="7"/>
      <c r="L812" s="6"/>
      <c r="M812" s="8"/>
      <c r="N812" s="9"/>
      <c r="O812" s="10"/>
      <c r="P812" s="125"/>
    </row>
    <row r="813" spans="1:16" ht="22.5" customHeight="1" x14ac:dyDescent="0.55000000000000004">
      <c r="A813" s="5"/>
      <c r="B813" s="52"/>
      <c r="C813" s="59"/>
      <c r="D813" s="60"/>
      <c r="E813" s="60"/>
      <c r="F813" s="60"/>
      <c r="G813" s="60"/>
      <c r="H813" s="15"/>
      <c r="I813" s="6"/>
      <c r="J813" s="6"/>
      <c r="K813" s="7"/>
      <c r="L813" s="6"/>
      <c r="M813" s="8"/>
      <c r="N813" s="9"/>
      <c r="O813" s="10"/>
      <c r="P813" s="125"/>
    </row>
    <row r="814" spans="1:16" ht="22.5" customHeight="1" x14ac:dyDescent="0.55000000000000004">
      <c r="A814" s="5"/>
      <c r="B814" s="52"/>
      <c r="C814" s="59"/>
      <c r="D814" s="60"/>
      <c r="E814" s="60"/>
      <c r="F814" s="60"/>
      <c r="G814" s="60"/>
      <c r="H814" s="15"/>
      <c r="I814" s="6"/>
      <c r="J814" s="6"/>
      <c r="K814" s="7"/>
      <c r="L814" s="6"/>
      <c r="M814" s="8"/>
      <c r="N814" s="9"/>
      <c r="O814" s="10"/>
      <c r="P814" s="125"/>
    </row>
    <row r="815" spans="1:16" ht="22.5" customHeight="1" x14ac:dyDescent="0.55000000000000004">
      <c r="A815" s="5"/>
      <c r="B815" s="52"/>
      <c r="C815" s="59"/>
      <c r="D815" s="60"/>
      <c r="E815" s="60"/>
      <c r="F815" s="60"/>
      <c r="G815" s="60"/>
      <c r="H815" s="15"/>
      <c r="I815" s="6"/>
      <c r="J815" s="6"/>
      <c r="K815" s="7"/>
      <c r="L815" s="6"/>
      <c r="M815" s="8"/>
      <c r="N815" s="9"/>
      <c r="O815" s="10"/>
      <c r="P815" s="125"/>
    </row>
    <row r="816" spans="1:16" ht="22.5" customHeight="1" x14ac:dyDescent="0.55000000000000004">
      <c r="A816" s="5"/>
      <c r="B816" s="52"/>
      <c r="C816" s="59"/>
      <c r="D816" s="60"/>
      <c r="E816" s="60"/>
      <c r="F816" s="60"/>
      <c r="G816" s="60"/>
      <c r="H816" s="15"/>
      <c r="I816" s="6"/>
      <c r="J816" s="6"/>
      <c r="K816" s="7"/>
      <c r="L816" s="6"/>
      <c r="M816" s="8"/>
      <c r="N816" s="9"/>
      <c r="O816" s="10"/>
      <c r="P816" s="125"/>
    </row>
    <row r="817" spans="1:16" ht="22.5" customHeight="1" x14ac:dyDescent="0.55000000000000004">
      <c r="A817" s="5"/>
      <c r="B817" s="52"/>
      <c r="C817" s="59"/>
      <c r="D817" s="60"/>
      <c r="E817" s="60"/>
      <c r="F817" s="60"/>
      <c r="G817" s="60"/>
      <c r="H817" s="15"/>
      <c r="I817" s="6"/>
      <c r="J817" s="6"/>
      <c r="K817" s="7"/>
      <c r="L817" s="6"/>
      <c r="M817" s="8"/>
      <c r="N817" s="16"/>
      <c r="O817" s="10"/>
      <c r="P817" s="125"/>
    </row>
    <row r="818" spans="1:16" ht="22.5" customHeight="1" x14ac:dyDescent="0.55000000000000004">
      <c r="A818" s="5"/>
      <c r="B818" s="52"/>
      <c r="C818" s="59"/>
      <c r="D818" s="60"/>
      <c r="E818" s="60"/>
      <c r="F818" s="60"/>
      <c r="G818" s="60"/>
      <c r="H818" s="15"/>
      <c r="I818" s="6"/>
      <c r="J818" s="6"/>
      <c r="K818" s="7"/>
      <c r="L818" s="6"/>
      <c r="M818" s="8"/>
      <c r="N818" s="16"/>
      <c r="O818" s="10"/>
      <c r="P818" s="125"/>
    </row>
    <row r="819" spans="1:16" ht="22.5" customHeight="1" x14ac:dyDescent="0.55000000000000004">
      <c r="A819" s="5"/>
      <c r="B819" s="52"/>
      <c r="C819" s="59"/>
      <c r="D819" s="60"/>
      <c r="E819" s="60"/>
      <c r="F819" s="60"/>
      <c r="G819" s="60"/>
      <c r="H819" s="15"/>
      <c r="I819" s="6"/>
      <c r="J819" s="6"/>
      <c r="K819" s="7"/>
      <c r="L819" s="6"/>
      <c r="M819" s="8"/>
      <c r="N819" s="16"/>
      <c r="O819" s="10"/>
      <c r="P819" s="125"/>
    </row>
    <row r="820" spans="1:16" ht="22.5" customHeight="1" x14ac:dyDescent="0.55000000000000004">
      <c r="A820" s="5"/>
      <c r="B820" s="52"/>
      <c r="C820" s="59"/>
      <c r="D820" s="60"/>
      <c r="E820" s="60"/>
      <c r="F820" s="60"/>
      <c r="G820" s="60"/>
      <c r="H820" s="15"/>
      <c r="I820" s="6"/>
      <c r="J820" s="6"/>
      <c r="K820" s="7"/>
      <c r="L820" s="6"/>
      <c r="M820" s="8"/>
      <c r="N820" s="16"/>
      <c r="O820" s="10"/>
      <c r="P820" s="125"/>
    </row>
    <row r="821" spans="1:16" ht="22.5" customHeight="1" x14ac:dyDescent="0.55000000000000004">
      <c r="A821" s="5"/>
      <c r="B821" s="52"/>
      <c r="C821" s="59"/>
      <c r="D821" s="60"/>
      <c r="E821" s="60"/>
      <c r="F821" s="60"/>
      <c r="G821" s="60"/>
      <c r="H821" s="15"/>
      <c r="I821" s="6"/>
      <c r="J821" s="6"/>
      <c r="K821" s="7"/>
      <c r="L821" s="6"/>
      <c r="M821" s="8"/>
      <c r="N821" s="16"/>
      <c r="O821" s="10"/>
      <c r="P821" s="125"/>
    </row>
    <row r="822" spans="1:16" ht="22.5" customHeight="1" x14ac:dyDescent="0.55000000000000004">
      <c r="A822" s="5"/>
      <c r="B822" s="52"/>
      <c r="C822" s="59"/>
      <c r="D822" s="60"/>
      <c r="E822" s="60"/>
      <c r="F822" s="60"/>
      <c r="G822" s="60"/>
      <c r="H822" s="15"/>
      <c r="I822" s="6"/>
      <c r="J822" s="6"/>
      <c r="K822" s="7"/>
      <c r="L822" s="6"/>
      <c r="M822" s="8"/>
      <c r="N822" s="16"/>
      <c r="O822" s="10"/>
      <c r="P822" s="125"/>
    </row>
    <row r="823" spans="1:16" ht="22.5" customHeight="1" x14ac:dyDescent="0.55000000000000004">
      <c r="A823" s="5"/>
      <c r="B823" s="52"/>
      <c r="C823" s="59"/>
      <c r="D823" s="60"/>
      <c r="E823" s="60"/>
      <c r="F823" s="60"/>
      <c r="G823" s="60"/>
      <c r="H823" s="15"/>
      <c r="I823" s="6"/>
      <c r="J823" s="6"/>
      <c r="K823" s="7"/>
      <c r="L823" s="6"/>
      <c r="M823" s="8"/>
      <c r="N823" s="16"/>
      <c r="O823" s="10"/>
      <c r="P823" s="125"/>
    </row>
    <row r="824" spans="1:16" ht="22.5" customHeight="1" x14ac:dyDescent="0.55000000000000004">
      <c r="A824" s="5"/>
      <c r="B824" s="52"/>
      <c r="C824" s="59"/>
      <c r="D824" s="60"/>
      <c r="E824" s="60"/>
      <c r="F824" s="60"/>
      <c r="G824" s="60"/>
      <c r="H824" s="15"/>
      <c r="I824" s="6"/>
      <c r="J824" s="6"/>
      <c r="K824" s="7"/>
      <c r="L824" s="6"/>
      <c r="M824" s="8"/>
      <c r="N824" s="21"/>
      <c r="O824" s="10"/>
      <c r="P824" s="125"/>
    </row>
    <row r="825" spans="1:16" ht="22.5" customHeight="1" x14ac:dyDescent="0.55000000000000004">
      <c r="A825" s="5"/>
      <c r="B825" s="52"/>
      <c r="C825" s="59"/>
      <c r="D825" s="60"/>
      <c r="E825" s="60"/>
      <c r="F825" s="60"/>
      <c r="G825" s="60"/>
      <c r="H825" s="15"/>
      <c r="I825" s="6"/>
      <c r="J825" s="6"/>
      <c r="K825" s="7"/>
      <c r="L825" s="6"/>
      <c r="M825" s="8"/>
      <c r="N825" s="21"/>
      <c r="O825" s="10"/>
      <c r="P825" s="125"/>
    </row>
    <row r="826" spans="1:16" ht="22.5" customHeight="1" x14ac:dyDescent="0.55000000000000004">
      <c r="A826" s="5"/>
      <c r="B826" s="52"/>
      <c r="C826" s="59"/>
      <c r="D826" s="60"/>
      <c r="E826" s="60"/>
      <c r="F826" s="60"/>
      <c r="G826" s="60"/>
      <c r="H826" s="15"/>
      <c r="I826" s="6"/>
      <c r="J826" s="6"/>
      <c r="K826" s="7"/>
      <c r="L826" s="6"/>
      <c r="M826" s="8"/>
      <c r="N826" s="21"/>
      <c r="O826" s="10"/>
      <c r="P826" s="125"/>
    </row>
    <row r="827" spans="1:16" ht="22.5" customHeight="1" x14ac:dyDescent="0.55000000000000004">
      <c r="A827" s="5"/>
      <c r="B827" s="52"/>
      <c r="C827" s="59"/>
      <c r="D827" s="60"/>
      <c r="E827" s="60"/>
      <c r="F827" s="60"/>
      <c r="G827" s="60"/>
      <c r="H827" s="15"/>
      <c r="I827" s="6"/>
      <c r="J827" s="6"/>
      <c r="K827" s="7"/>
      <c r="L827" s="6"/>
      <c r="M827" s="8"/>
      <c r="N827" s="21"/>
      <c r="O827" s="10"/>
      <c r="P827" s="125"/>
    </row>
    <row r="828" spans="1:16" ht="22.5" customHeight="1" x14ac:dyDescent="0.55000000000000004">
      <c r="A828" s="5"/>
      <c r="B828" s="52"/>
      <c r="C828" s="59"/>
      <c r="D828" s="60"/>
      <c r="E828" s="60"/>
      <c r="F828" s="60"/>
      <c r="G828" s="60"/>
      <c r="H828" s="15"/>
      <c r="I828" s="6"/>
      <c r="J828" s="6"/>
      <c r="K828" s="7"/>
      <c r="L828" s="6"/>
      <c r="M828" s="8"/>
      <c r="N828" s="21"/>
      <c r="O828" s="10"/>
      <c r="P828" s="125"/>
    </row>
    <row r="829" spans="1:16" ht="22.5" customHeight="1" x14ac:dyDescent="0.55000000000000004">
      <c r="A829" s="5"/>
      <c r="B829" s="52"/>
      <c r="C829" s="59"/>
      <c r="D829" s="60"/>
      <c r="E829" s="60"/>
      <c r="F829" s="60"/>
      <c r="G829" s="60"/>
      <c r="H829" s="15"/>
      <c r="I829" s="6"/>
      <c r="J829" s="6"/>
      <c r="K829" s="7"/>
      <c r="L829" s="6"/>
      <c r="M829" s="8"/>
      <c r="N829" s="21"/>
      <c r="O829" s="10"/>
      <c r="P829" s="125"/>
    </row>
    <row r="830" spans="1:16" ht="22.5" customHeight="1" x14ac:dyDescent="0.55000000000000004">
      <c r="A830" s="5"/>
      <c r="B830" s="52"/>
      <c r="C830" s="59"/>
      <c r="D830" s="60"/>
      <c r="E830" s="60"/>
      <c r="F830" s="60"/>
      <c r="G830" s="60"/>
      <c r="H830" s="15"/>
      <c r="I830" s="6"/>
      <c r="J830" s="6"/>
      <c r="K830" s="7"/>
      <c r="L830" s="6"/>
      <c r="M830" s="8"/>
      <c r="N830" s="21"/>
      <c r="O830" s="10"/>
      <c r="P830" s="125"/>
    </row>
    <row r="831" spans="1:16" ht="22.5" customHeight="1" x14ac:dyDescent="0.55000000000000004">
      <c r="A831" s="5"/>
      <c r="B831" s="52"/>
      <c r="C831" s="59"/>
      <c r="D831" s="60"/>
      <c r="E831" s="60"/>
      <c r="F831" s="60"/>
      <c r="G831" s="60"/>
      <c r="H831" s="15"/>
      <c r="I831" s="6"/>
      <c r="J831" s="6"/>
      <c r="K831" s="7"/>
      <c r="L831" s="6"/>
      <c r="M831" s="8"/>
      <c r="N831" s="21"/>
      <c r="O831" s="10"/>
      <c r="P831" s="125"/>
    </row>
    <row r="832" spans="1:16" ht="22.5" customHeight="1" x14ac:dyDescent="0.55000000000000004">
      <c r="A832" s="5"/>
      <c r="B832" s="52"/>
      <c r="C832" s="59"/>
      <c r="D832" s="60"/>
      <c r="E832" s="60"/>
      <c r="F832" s="60"/>
      <c r="G832" s="60"/>
      <c r="H832" s="15"/>
      <c r="I832" s="6"/>
      <c r="J832" s="6"/>
      <c r="K832" s="7"/>
      <c r="L832" s="6"/>
      <c r="M832" s="8"/>
      <c r="N832" s="21"/>
      <c r="O832" s="10"/>
      <c r="P832" s="125"/>
    </row>
    <row r="833" spans="1:16" ht="22.5" customHeight="1" x14ac:dyDescent="0.55000000000000004">
      <c r="A833" s="5"/>
      <c r="B833" s="52"/>
      <c r="C833" s="59"/>
      <c r="D833" s="60"/>
      <c r="E833" s="60"/>
      <c r="F833" s="60"/>
      <c r="G833" s="60"/>
      <c r="H833" s="15"/>
      <c r="I833" s="6"/>
      <c r="J833" s="6"/>
      <c r="K833" s="7"/>
      <c r="L833" s="6"/>
      <c r="M833" s="8"/>
      <c r="N833" s="21"/>
      <c r="O833" s="10"/>
      <c r="P833" s="125"/>
    </row>
    <row r="834" spans="1:16" ht="22.5" customHeight="1" x14ac:dyDescent="0.55000000000000004">
      <c r="A834" s="5"/>
      <c r="B834" s="52"/>
      <c r="C834" s="59"/>
      <c r="D834" s="60"/>
      <c r="E834" s="60"/>
      <c r="F834" s="60"/>
      <c r="G834" s="60"/>
      <c r="H834" s="15"/>
      <c r="I834" s="6"/>
      <c r="J834" s="6"/>
      <c r="K834" s="7"/>
      <c r="L834" s="6"/>
      <c r="M834" s="8"/>
      <c r="N834" s="21"/>
      <c r="O834" s="10"/>
      <c r="P834" s="125"/>
    </row>
    <row r="835" spans="1:16" ht="22.5" customHeight="1" x14ac:dyDescent="0.55000000000000004">
      <c r="A835" s="5"/>
      <c r="B835" s="52"/>
      <c r="C835" s="59"/>
      <c r="D835" s="60"/>
      <c r="E835" s="60"/>
      <c r="F835" s="60"/>
      <c r="G835" s="60"/>
      <c r="H835" s="15"/>
      <c r="I835" s="6"/>
      <c r="J835" s="6"/>
      <c r="K835" s="7"/>
      <c r="L835" s="6"/>
      <c r="M835" s="8"/>
      <c r="N835" s="16"/>
      <c r="O835" s="10"/>
      <c r="P835" s="125"/>
    </row>
    <row r="836" spans="1:16" ht="22.5" customHeight="1" x14ac:dyDescent="0.55000000000000004">
      <c r="A836" s="5"/>
      <c r="B836" s="52"/>
      <c r="C836" s="59"/>
      <c r="D836" s="60"/>
      <c r="E836" s="60"/>
      <c r="F836" s="60"/>
      <c r="G836" s="60"/>
      <c r="H836" s="15"/>
      <c r="I836" s="6"/>
      <c r="J836" s="6"/>
      <c r="K836" s="7"/>
      <c r="L836" s="6"/>
      <c r="M836" s="8"/>
      <c r="N836" s="9"/>
      <c r="O836" s="10"/>
      <c r="P836" s="125"/>
    </row>
    <row r="837" spans="1:16" ht="22.5" customHeight="1" x14ac:dyDescent="0.55000000000000004">
      <c r="A837" s="5"/>
      <c r="B837" s="52"/>
      <c r="C837" s="59"/>
      <c r="D837" s="60"/>
      <c r="E837" s="60"/>
      <c r="F837" s="60"/>
      <c r="G837" s="60"/>
      <c r="H837" s="15"/>
      <c r="I837" s="6"/>
      <c r="J837" s="6"/>
      <c r="K837" s="7"/>
      <c r="L837" s="6"/>
      <c r="M837" s="8"/>
      <c r="N837" s="9"/>
      <c r="O837" s="10"/>
      <c r="P837" s="125"/>
    </row>
    <row r="838" spans="1:16" ht="22.5" customHeight="1" x14ac:dyDescent="0.55000000000000004">
      <c r="A838" s="5"/>
      <c r="B838" s="52"/>
      <c r="C838" s="59"/>
      <c r="D838" s="60"/>
      <c r="E838" s="60"/>
      <c r="F838" s="60"/>
      <c r="G838" s="60"/>
      <c r="H838" s="15"/>
      <c r="I838" s="6"/>
      <c r="J838" s="6"/>
      <c r="K838" s="7"/>
      <c r="L838" s="6"/>
      <c r="M838" s="8"/>
      <c r="N838" s="32"/>
      <c r="O838" s="10"/>
      <c r="P838" s="125"/>
    </row>
    <row r="839" spans="1:16" ht="22.5" customHeight="1" x14ac:dyDescent="0.55000000000000004">
      <c r="A839" s="5"/>
      <c r="B839" s="52"/>
      <c r="C839" s="59"/>
      <c r="D839" s="60"/>
      <c r="E839" s="60"/>
      <c r="F839" s="60"/>
      <c r="G839" s="60"/>
      <c r="H839" s="15"/>
      <c r="I839" s="6"/>
      <c r="J839" s="6"/>
      <c r="K839" s="7"/>
      <c r="L839" s="6"/>
      <c r="M839" s="8"/>
      <c r="N839" s="19"/>
      <c r="O839" s="10"/>
      <c r="P839" s="125"/>
    </row>
    <row r="840" spans="1:16" ht="22.5" customHeight="1" x14ac:dyDescent="0.55000000000000004">
      <c r="A840" s="5"/>
      <c r="B840" s="52"/>
      <c r="C840" s="59"/>
      <c r="D840" s="60"/>
      <c r="E840" s="60"/>
      <c r="F840" s="60"/>
      <c r="G840" s="60"/>
      <c r="H840" s="15"/>
      <c r="I840" s="6"/>
      <c r="J840" s="6"/>
      <c r="K840" s="7"/>
      <c r="L840" s="6"/>
      <c r="M840" s="8"/>
      <c r="N840" s="9"/>
      <c r="O840" s="10"/>
      <c r="P840" s="125"/>
    </row>
    <row r="841" spans="1:16" ht="22.5" customHeight="1" x14ac:dyDescent="0.55000000000000004">
      <c r="A841" s="5"/>
      <c r="B841" s="52"/>
      <c r="C841" s="59"/>
      <c r="D841" s="60"/>
      <c r="E841" s="60"/>
      <c r="F841" s="60"/>
      <c r="G841" s="60"/>
      <c r="H841" s="15"/>
      <c r="I841" s="6"/>
      <c r="J841" s="6"/>
      <c r="K841" s="7"/>
      <c r="L841" s="6"/>
      <c r="M841" s="8"/>
      <c r="N841" s="9"/>
      <c r="O841" s="10"/>
      <c r="P841" s="125"/>
    </row>
    <row r="842" spans="1:16" ht="22.5" customHeight="1" x14ac:dyDescent="0.55000000000000004">
      <c r="A842" s="5"/>
      <c r="B842" s="52"/>
      <c r="C842" s="59"/>
      <c r="D842" s="60"/>
      <c r="E842" s="60"/>
      <c r="F842" s="60"/>
      <c r="G842" s="60"/>
      <c r="H842" s="15"/>
      <c r="I842" s="6"/>
      <c r="J842" s="6"/>
      <c r="K842" s="7"/>
      <c r="L842" s="6"/>
      <c r="M842" s="8"/>
      <c r="N842" s="9"/>
      <c r="O842" s="10"/>
      <c r="P842" s="125"/>
    </row>
    <row r="843" spans="1:16" ht="22.5" customHeight="1" x14ac:dyDescent="0.55000000000000004">
      <c r="A843" s="5"/>
      <c r="B843" s="52"/>
      <c r="C843" s="59"/>
      <c r="D843" s="60"/>
      <c r="E843" s="60"/>
      <c r="F843" s="60"/>
      <c r="G843" s="60"/>
      <c r="H843" s="15"/>
      <c r="I843" s="6"/>
      <c r="J843" s="6"/>
      <c r="K843" s="7"/>
      <c r="L843" s="6"/>
      <c r="M843" s="8"/>
      <c r="N843" s="9"/>
      <c r="O843" s="10"/>
      <c r="P843" s="125"/>
    </row>
    <row r="844" spans="1:16" ht="22.5" customHeight="1" x14ac:dyDescent="0.55000000000000004">
      <c r="A844" s="5"/>
      <c r="B844" s="52"/>
      <c r="C844" s="59"/>
      <c r="D844" s="60"/>
      <c r="E844" s="60"/>
      <c r="F844" s="60"/>
      <c r="G844" s="60"/>
      <c r="H844" s="15"/>
      <c r="I844" s="6"/>
      <c r="J844" s="6"/>
      <c r="K844" s="7"/>
      <c r="L844" s="6"/>
      <c r="M844" s="8"/>
      <c r="N844" s="9"/>
      <c r="O844" s="10"/>
      <c r="P844" s="125"/>
    </row>
    <row r="845" spans="1:16" ht="22.5" customHeight="1" x14ac:dyDescent="0.55000000000000004">
      <c r="A845" s="5"/>
      <c r="B845" s="52"/>
      <c r="C845" s="59"/>
      <c r="D845" s="60"/>
      <c r="E845" s="60"/>
      <c r="F845" s="60"/>
      <c r="G845" s="60"/>
      <c r="H845" s="15"/>
      <c r="I845" s="6"/>
      <c r="J845" s="6"/>
      <c r="K845" s="7"/>
      <c r="L845" s="6"/>
      <c r="M845" s="8"/>
      <c r="N845" s="9"/>
      <c r="O845" s="10"/>
      <c r="P845" s="125"/>
    </row>
    <row r="846" spans="1:16" ht="22.5" customHeight="1" x14ac:dyDescent="0.55000000000000004">
      <c r="A846" s="5"/>
      <c r="B846" s="52"/>
      <c r="C846" s="59"/>
      <c r="D846" s="60"/>
      <c r="E846" s="60"/>
      <c r="F846" s="60"/>
      <c r="G846" s="60"/>
      <c r="H846" s="15"/>
      <c r="I846" s="6"/>
      <c r="J846" s="6"/>
      <c r="K846" s="7"/>
      <c r="L846" s="6"/>
      <c r="M846" s="8"/>
      <c r="N846" s="9"/>
      <c r="O846" s="10"/>
      <c r="P846" s="125"/>
    </row>
    <row r="847" spans="1:16" ht="22.5" customHeight="1" x14ac:dyDescent="0.55000000000000004">
      <c r="A847" s="5"/>
      <c r="B847" s="52"/>
      <c r="C847" s="59"/>
      <c r="D847" s="60"/>
      <c r="E847" s="60"/>
      <c r="F847" s="60"/>
      <c r="G847" s="60"/>
      <c r="H847" s="15"/>
      <c r="I847" s="6"/>
      <c r="J847" s="6"/>
      <c r="K847" s="7"/>
      <c r="L847" s="6"/>
      <c r="M847" s="8"/>
      <c r="N847" s="33"/>
      <c r="O847" s="10"/>
      <c r="P847" s="125"/>
    </row>
    <row r="848" spans="1:16" ht="22.5" customHeight="1" x14ac:dyDescent="0.55000000000000004">
      <c r="A848" s="5"/>
      <c r="B848" s="52"/>
      <c r="C848" s="59"/>
      <c r="D848" s="60"/>
      <c r="E848" s="60"/>
      <c r="F848" s="60"/>
      <c r="G848" s="60"/>
      <c r="H848" s="15"/>
      <c r="I848" s="6"/>
      <c r="J848" s="6"/>
      <c r="K848" s="7"/>
      <c r="L848" s="6"/>
      <c r="M848" s="8"/>
      <c r="N848" s="9"/>
      <c r="O848" s="10"/>
      <c r="P848" s="125"/>
    </row>
    <row r="849" spans="1:16" ht="22.5" customHeight="1" x14ac:dyDescent="0.55000000000000004">
      <c r="A849" s="5"/>
      <c r="B849" s="52"/>
      <c r="C849" s="59"/>
      <c r="D849" s="60"/>
      <c r="E849" s="60"/>
      <c r="F849" s="60"/>
      <c r="G849" s="60"/>
      <c r="H849" s="15"/>
      <c r="I849" s="6"/>
      <c r="J849" s="6"/>
      <c r="K849" s="7"/>
      <c r="L849" s="6"/>
      <c r="M849" s="8"/>
      <c r="N849" s="9"/>
      <c r="O849" s="10"/>
      <c r="P849" s="125"/>
    </row>
    <row r="850" spans="1:16" ht="22.5" customHeight="1" x14ac:dyDescent="0.55000000000000004">
      <c r="A850" s="5"/>
      <c r="B850" s="52"/>
      <c r="C850" s="59"/>
      <c r="D850" s="60"/>
      <c r="E850" s="60"/>
      <c r="F850" s="60"/>
      <c r="G850" s="60"/>
      <c r="H850" s="15"/>
      <c r="I850" s="6"/>
      <c r="J850" s="6"/>
      <c r="K850" s="7"/>
      <c r="L850" s="6"/>
      <c r="M850" s="8"/>
      <c r="N850" s="33"/>
      <c r="O850" s="10"/>
      <c r="P850" s="125"/>
    </row>
    <row r="851" spans="1:16" ht="22.5" customHeight="1" x14ac:dyDescent="0.55000000000000004">
      <c r="A851" s="5"/>
      <c r="B851" s="52"/>
      <c r="C851" s="59"/>
      <c r="D851" s="60"/>
      <c r="E851" s="60"/>
      <c r="F851" s="60"/>
      <c r="G851" s="60"/>
      <c r="H851" s="15"/>
      <c r="I851" s="6"/>
      <c r="J851" s="6"/>
      <c r="K851" s="7"/>
      <c r="L851" s="6"/>
      <c r="M851" s="8"/>
      <c r="N851" s="9"/>
      <c r="O851" s="10"/>
      <c r="P851" s="125"/>
    </row>
    <row r="852" spans="1:16" ht="22.5" customHeight="1" x14ac:dyDescent="0.55000000000000004">
      <c r="A852" s="5"/>
      <c r="B852" s="52"/>
      <c r="C852" s="59"/>
      <c r="D852" s="60"/>
      <c r="E852" s="60"/>
      <c r="F852" s="60"/>
      <c r="G852" s="60"/>
      <c r="H852" s="15"/>
      <c r="I852" s="6"/>
      <c r="J852" s="6"/>
      <c r="K852" s="7"/>
      <c r="L852" s="6"/>
      <c r="M852" s="8"/>
      <c r="N852" s="9"/>
      <c r="O852" s="10"/>
      <c r="P852" s="125"/>
    </row>
    <row r="853" spans="1:16" ht="22.5" customHeight="1" x14ac:dyDescent="0.55000000000000004">
      <c r="A853" s="5"/>
      <c r="B853" s="52"/>
      <c r="C853" s="59"/>
      <c r="D853" s="60"/>
      <c r="E853" s="60"/>
      <c r="F853" s="60"/>
      <c r="G853" s="60"/>
      <c r="H853" s="15"/>
      <c r="I853" s="6"/>
      <c r="J853" s="6"/>
      <c r="K853" s="7"/>
      <c r="L853" s="6"/>
      <c r="M853" s="8"/>
      <c r="N853" s="16"/>
      <c r="O853" s="10"/>
      <c r="P853" s="125"/>
    </row>
    <row r="854" spans="1:16" ht="22.5" customHeight="1" x14ac:dyDescent="0.55000000000000004">
      <c r="A854" s="5"/>
      <c r="B854" s="52"/>
      <c r="C854" s="59"/>
      <c r="D854" s="60"/>
      <c r="E854" s="60"/>
      <c r="F854" s="60"/>
      <c r="G854" s="60"/>
      <c r="H854" s="15"/>
      <c r="I854" s="6"/>
      <c r="J854" s="6"/>
      <c r="K854" s="7"/>
      <c r="L854" s="6"/>
      <c r="M854" s="8"/>
      <c r="N854" s="16"/>
      <c r="O854" s="10"/>
      <c r="P854" s="125"/>
    </row>
    <row r="855" spans="1:16" ht="22.5" customHeight="1" x14ac:dyDescent="0.55000000000000004">
      <c r="A855" s="5"/>
      <c r="B855" s="52"/>
      <c r="C855" s="59"/>
      <c r="D855" s="60"/>
      <c r="E855" s="60"/>
      <c r="F855" s="60"/>
      <c r="G855" s="60"/>
      <c r="H855" s="15"/>
      <c r="I855" s="6"/>
      <c r="J855" s="6"/>
      <c r="K855" s="7"/>
      <c r="L855" s="6"/>
      <c r="M855" s="8"/>
      <c r="N855" s="21"/>
      <c r="O855" s="10"/>
      <c r="P855" s="125"/>
    </row>
    <row r="856" spans="1:16" x14ac:dyDescent="0.55000000000000004">
      <c r="A856" s="5"/>
      <c r="B856" s="52"/>
      <c r="C856" s="59"/>
      <c r="D856" s="60"/>
      <c r="E856" s="60"/>
      <c r="F856" s="60"/>
      <c r="G856" s="60"/>
      <c r="H856" s="15"/>
      <c r="I856" s="6"/>
      <c r="J856" s="6"/>
      <c r="K856" s="7"/>
      <c r="L856" s="6"/>
      <c r="M856" s="8"/>
      <c r="N856" s="21"/>
      <c r="O856" s="10"/>
      <c r="P856" s="125"/>
    </row>
    <row r="857" spans="1:16" x14ac:dyDescent="0.55000000000000004">
      <c r="A857" s="5"/>
      <c r="B857" s="52"/>
      <c r="C857" s="59"/>
      <c r="D857" s="60"/>
      <c r="E857" s="60"/>
      <c r="F857" s="60"/>
      <c r="G857" s="60"/>
      <c r="H857" s="15"/>
      <c r="I857" s="6"/>
      <c r="J857" s="6"/>
      <c r="K857" s="7"/>
      <c r="L857" s="6"/>
      <c r="M857" s="8"/>
      <c r="N857" s="21"/>
      <c r="O857" s="10"/>
      <c r="P857" s="125"/>
    </row>
    <row r="858" spans="1:16" x14ac:dyDescent="0.55000000000000004">
      <c r="A858" s="5"/>
      <c r="B858" s="52"/>
      <c r="C858" s="59"/>
      <c r="D858" s="60"/>
      <c r="E858" s="60"/>
      <c r="F858" s="60"/>
      <c r="G858" s="60"/>
      <c r="H858" s="15"/>
      <c r="I858" s="6"/>
      <c r="J858" s="6"/>
      <c r="K858" s="7"/>
      <c r="L858" s="6"/>
      <c r="M858" s="8"/>
      <c r="N858" s="21"/>
      <c r="O858" s="10"/>
      <c r="P858" s="125"/>
    </row>
    <row r="859" spans="1:16" x14ac:dyDescent="0.55000000000000004">
      <c r="A859" s="5"/>
      <c r="B859" s="52"/>
      <c r="C859" s="59"/>
      <c r="D859" s="60"/>
      <c r="E859" s="60"/>
      <c r="F859" s="60"/>
      <c r="G859" s="60"/>
      <c r="H859" s="15"/>
      <c r="I859" s="6"/>
      <c r="J859" s="6"/>
      <c r="K859" s="7"/>
      <c r="L859" s="6"/>
      <c r="M859" s="8"/>
      <c r="N859" s="21"/>
      <c r="O859" s="10"/>
      <c r="P859" s="125"/>
    </row>
    <row r="860" spans="1:16" x14ac:dyDescent="0.55000000000000004">
      <c r="A860" s="5"/>
      <c r="B860" s="52"/>
      <c r="C860" s="59"/>
      <c r="D860" s="60"/>
      <c r="E860" s="60"/>
      <c r="F860" s="60"/>
      <c r="G860" s="60"/>
      <c r="H860" s="15"/>
      <c r="I860" s="6"/>
      <c r="J860" s="6"/>
      <c r="K860" s="7"/>
      <c r="L860" s="6"/>
      <c r="M860" s="8"/>
      <c r="N860" s="34"/>
      <c r="O860" s="10"/>
      <c r="P860" s="125"/>
    </row>
    <row r="861" spans="1:16" x14ac:dyDescent="0.55000000000000004">
      <c r="A861" s="5"/>
      <c r="B861" s="52"/>
      <c r="C861" s="59"/>
      <c r="D861" s="60"/>
      <c r="E861" s="60"/>
      <c r="F861" s="60"/>
      <c r="G861" s="60"/>
      <c r="H861" s="15"/>
      <c r="I861" s="6"/>
      <c r="J861" s="6"/>
      <c r="K861" s="7"/>
      <c r="L861" s="6"/>
      <c r="M861" s="8"/>
      <c r="N861" s="34"/>
      <c r="O861" s="10"/>
      <c r="P861" s="125"/>
    </row>
    <row r="862" spans="1:16" x14ac:dyDescent="0.55000000000000004">
      <c r="A862" s="5"/>
      <c r="B862" s="52"/>
      <c r="C862" s="59"/>
      <c r="D862" s="60"/>
      <c r="E862" s="60"/>
      <c r="F862" s="60"/>
      <c r="G862" s="60"/>
      <c r="H862" s="55"/>
      <c r="I862" s="7"/>
      <c r="J862" s="7"/>
      <c r="K862" s="7"/>
      <c r="L862" s="7"/>
      <c r="M862" s="35"/>
      <c r="N862" s="34"/>
      <c r="O862" s="10"/>
      <c r="P862" s="125"/>
    </row>
    <row r="863" spans="1:16" x14ac:dyDescent="0.55000000000000004">
      <c r="A863" s="36"/>
      <c r="B863" s="52"/>
      <c r="C863" s="59"/>
      <c r="D863" s="60"/>
      <c r="E863" s="60"/>
      <c r="F863" s="60"/>
      <c r="G863" s="60"/>
      <c r="H863" s="57"/>
      <c r="I863" s="37"/>
      <c r="J863" s="37"/>
      <c r="K863" s="38"/>
      <c r="L863" s="37"/>
      <c r="M863" s="39"/>
      <c r="N863" s="40"/>
      <c r="O863" s="41"/>
      <c r="P863" s="125"/>
    </row>
    <row r="864" spans="1:16" x14ac:dyDescent="0.55000000000000004">
      <c r="A864" s="42"/>
      <c r="B864" s="53"/>
      <c r="H864" s="58"/>
      <c r="I864" s="43"/>
      <c r="J864" s="43"/>
      <c r="K864" s="43"/>
      <c r="L864" s="43"/>
      <c r="M864" s="2"/>
      <c r="N864" s="44"/>
      <c r="O864" s="45"/>
      <c r="P864" s="124"/>
    </row>
    <row r="865" spans="1:16" x14ac:dyDescent="0.55000000000000004">
      <c r="A865" s="42"/>
      <c r="B865" s="53"/>
      <c r="H865" s="58"/>
      <c r="I865" s="43"/>
      <c r="J865" s="43"/>
      <c r="K865" s="43"/>
      <c r="L865" s="43"/>
      <c r="M865" s="2"/>
      <c r="N865" s="44"/>
      <c r="O865" s="45"/>
      <c r="P865" s="124"/>
    </row>
    <row r="866" spans="1:16" x14ac:dyDescent="0.55000000000000004">
      <c r="A866" s="42"/>
      <c r="B866" s="53"/>
      <c r="H866" s="58"/>
      <c r="I866" s="43"/>
      <c r="J866" s="43"/>
      <c r="K866" s="43"/>
      <c r="L866" s="43"/>
      <c r="M866" s="2"/>
      <c r="N866" s="44"/>
      <c r="O866" s="45"/>
      <c r="P866" s="124"/>
    </row>
    <row r="867" spans="1:16" x14ac:dyDescent="0.55000000000000004">
      <c r="A867" s="42"/>
      <c r="B867" s="53"/>
      <c r="H867" s="58"/>
      <c r="I867" s="43"/>
      <c r="J867" s="43"/>
      <c r="K867" s="43"/>
      <c r="L867" s="43"/>
      <c r="M867" s="2"/>
      <c r="N867" s="44"/>
      <c r="O867" s="45"/>
      <c r="P867" s="124"/>
    </row>
    <row r="868" spans="1:16" x14ac:dyDescent="0.55000000000000004">
      <c r="A868" s="42"/>
      <c r="B868" s="53"/>
      <c r="H868" s="58"/>
      <c r="I868" s="43"/>
      <c r="J868" s="43"/>
      <c r="K868" s="43"/>
      <c r="L868" s="43"/>
      <c r="M868" s="46"/>
      <c r="N868" s="42"/>
      <c r="O868" s="47"/>
    </row>
    <row r="869" spans="1:16" x14ac:dyDescent="0.55000000000000004">
      <c r="A869" s="42"/>
      <c r="B869" s="53"/>
      <c r="H869" s="58"/>
      <c r="I869" s="43"/>
      <c r="J869" s="43"/>
      <c r="K869" s="43"/>
      <c r="L869" s="43"/>
      <c r="M869" s="46"/>
      <c r="N869" s="42"/>
      <c r="O869" s="47"/>
    </row>
    <row r="870" spans="1:16" x14ac:dyDescent="0.55000000000000004">
      <c r="A870" s="42"/>
      <c r="B870" s="53"/>
      <c r="H870" s="58"/>
      <c r="I870" s="43"/>
      <c r="J870" s="43"/>
      <c r="K870" s="43"/>
      <c r="L870" s="43"/>
      <c r="M870" s="46"/>
      <c r="N870" s="42"/>
      <c r="O870" s="47"/>
    </row>
    <row r="871" spans="1:16" x14ac:dyDescent="0.55000000000000004">
      <c r="A871" s="42"/>
      <c r="B871" s="53"/>
      <c r="H871" s="58"/>
      <c r="I871" s="43"/>
      <c r="J871" s="43"/>
      <c r="K871" s="43"/>
      <c r="L871" s="43"/>
      <c r="M871" s="46"/>
      <c r="N871" s="42"/>
      <c r="O871" s="47"/>
    </row>
    <row r="872" spans="1:16" x14ac:dyDescent="0.55000000000000004">
      <c r="A872" s="42"/>
      <c r="B872" s="53"/>
      <c r="H872" s="58"/>
      <c r="I872" s="43"/>
      <c r="J872" s="43"/>
      <c r="K872" s="43"/>
      <c r="L872" s="43"/>
      <c r="M872" s="46"/>
      <c r="N872" s="42"/>
      <c r="O872" s="47"/>
    </row>
    <row r="873" spans="1:16" x14ac:dyDescent="0.55000000000000004">
      <c r="A873" s="42"/>
      <c r="B873" s="53"/>
      <c r="H873" s="58"/>
      <c r="I873" s="43"/>
      <c r="J873" s="43"/>
      <c r="K873" s="43"/>
      <c r="L873" s="43"/>
      <c r="M873" s="46"/>
      <c r="N873" s="42"/>
      <c r="O873" s="47"/>
    </row>
  </sheetData>
  <autoFilter ref="A2:AO677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545">
    <cfRule type="duplicateValues" dxfId="2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AC95-F972-4984-968E-844748FE4F40}">
  <sheetPr>
    <pageSetUpPr fitToPage="1"/>
  </sheetPr>
  <dimension ref="A1:AO742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57" sqref="I157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22">
        <v>40012178</v>
      </c>
      <c r="D3" s="106"/>
      <c r="E3" s="106"/>
      <c r="F3" s="106"/>
      <c r="G3" s="106"/>
      <c r="H3" s="107"/>
      <c r="I3" s="108"/>
      <c r="J3" s="108"/>
      <c r="K3" s="108"/>
      <c r="L3" s="109"/>
      <c r="M3" s="8"/>
      <c r="N3" s="87" t="s">
        <v>229</v>
      </c>
      <c r="O3" s="10">
        <v>1</v>
      </c>
      <c r="P3" s="10">
        <v>22.5</v>
      </c>
      <c r="Q3" s="11" t="s">
        <v>76</v>
      </c>
      <c r="R3" s="43">
        <f>$AB$1/P3</f>
        <v>160</v>
      </c>
      <c r="X3" s="50"/>
      <c r="Y3" s="50">
        <f>$Y$1/R3</f>
        <v>6.25</v>
      </c>
      <c r="Z3" s="50"/>
      <c r="AA3" s="50"/>
      <c r="AB3" s="50">
        <f>$Y$1/R3</f>
        <v>6.25</v>
      </c>
      <c r="AC3" s="118"/>
      <c r="AD3" s="119"/>
      <c r="AE3" s="119">
        <f>$Y$1/R3</f>
        <v>6.25</v>
      </c>
      <c r="AF3" s="119"/>
      <c r="AG3" s="119"/>
      <c r="AH3" s="119">
        <f>$Y$1/R3</f>
        <v>6.25</v>
      </c>
      <c r="AI3" s="119"/>
      <c r="AJ3" s="119"/>
      <c r="AK3" s="119">
        <f>$Y$1/R3</f>
        <v>6.25</v>
      </c>
      <c r="AL3" s="119"/>
      <c r="AM3" s="119"/>
      <c r="AN3" s="119">
        <f>$Y$1/R3</f>
        <v>6.25</v>
      </c>
    </row>
    <row r="4" spans="1:40" ht="22.5" customHeight="1" x14ac:dyDescent="0.55000000000000004">
      <c r="A4" s="5"/>
      <c r="B4" s="52" t="s">
        <v>66</v>
      </c>
      <c r="C4" s="110"/>
      <c r="D4" s="71">
        <v>30022112</v>
      </c>
      <c r="E4" s="71"/>
      <c r="F4" s="71"/>
      <c r="G4" s="71"/>
      <c r="H4" s="111"/>
      <c r="I4" s="72"/>
      <c r="J4" s="72"/>
      <c r="K4" s="72"/>
      <c r="L4" s="112"/>
      <c r="M4" s="8"/>
      <c r="N4" s="87" t="s">
        <v>205</v>
      </c>
      <c r="O4" s="10">
        <f>O3</f>
        <v>1</v>
      </c>
      <c r="P4" s="10">
        <v>22.5</v>
      </c>
      <c r="Q4" s="11" t="s">
        <v>75</v>
      </c>
      <c r="R4" s="43">
        <f t="shared" ref="R4:R31" si="0">$AB$1/P4</f>
        <v>160</v>
      </c>
      <c r="X4" s="50"/>
      <c r="Y4" s="50">
        <f t="shared" ref="Y4:Y31" si="1">$Y$1/R4</f>
        <v>6.25</v>
      </c>
      <c r="Z4" s="50"/>
      <c r="AA4" s="50"/>
      <c r="AB4" s="50">
        <f t="shared" ref="AB4:AB31" si="2">$Y$1/R4</f>
        <v>6.25</v>
      </c>
      <c r="AC4" s="118"/>
      <c r="AD4" s="119"/>
      <c r="AE4" s="119">
        <f t="shared" ref="AE4:AE31" si="3">$Y$1/R4</f>
        <v>6.25</v>
      </c>
      <c r="AF4" s="119"/>
      <c r="AG4" s="119"/>
      <c r="AH4" s="119">
        <f t="shared" ref="AH4:AH31" si="4">$Y$1/R4</f>
        <v>6.25</v>
      </c>
      <c r="AI4" s="119"/>
      <c r="AJ4" s="119"/>
      <c r="AK4" s="119">
        <f t="shared" ref="AK4:AK31" si="5">$Y$1/R4</f>
        <v>6.25</v>
      </c>
      <c r="AL4" s="119"/>
      <c r="AM4" s="119"/>
      <c r="AN4" s="119">
        <f t="shared" ref="AN4:AN31" si="6">$Y$1/R4</f>
        <v>6.25</v>
      </c>
    </row>
    <row r="5" spans="1:40" ht="22.5" customHeight="1" x14ac:dyDescent="0.55000000000000004">
      <c r="A5" s="5"/>
      <c r="B5" s="52" t="s">
        <v>66</v>
      </c>
      <c r="C5" s="110"/>
      <c r="D5" s="71"/>
      <c r="E5" s="71">
        <v>30022113</v>
      </c>
      <c r="F5" s="71"/>
      <c r="G5" s="71"/>
      <c r="H5" s="111"/>
      <c r="I5" s="72"/>
      <c r="J5" s="72"/>
      <c r="K5" s="72"/>
      <c r="L5" s="112"/>
      <c r="M5" s="8"/>
      <c r="N5" s="87" t="s">
        <v>228</v>
      </c>
      <c r="O5" s="10">
        <f t="shared" ref="O5:O8" si="7">O4</f>
        <v>1</v>
      </c>
      <c r="P5" s="10">
        <f>180+60</f>
        <v>240</v>
      </c>
      <c r="Q5" s="11" t="s">
        <v>74</v>
      </c>
      <c r="R5" s="43">
        <f t="shared" si="0"/>
        <v>15</v>
      </c>
      <c r="X5" s="50"/>
      <c r="Y5" s="50">
        <f t="shared" si="1"/>
        <v>66.666666666666671</v>
      </c>
      <c r="Z5" s="50"/>
      <c r="AA5" s="50"/>
      <c r="AB5" s="50">
        <f t="shared" si="2"/>
        <v>66.666666666666671</v>
      </c>
      <c r="AC5" s="118"/>
      <c r="AD5" s="119"/>
      <c r="AE5" s="119">
        <f t="shared" si="3"/>
        <v>66.666666666666671</v>
      </c>
      <c r="AF5" s="119"/>
      <c r="AG5" s="119"/>
      <c r="AH5" s="119">
        <f t="shared" si="4"/>
        <v>66.666666666666671</v>
      </c>
      <c r="AI5" s="119"/>
      <c r="AJ5" s="119"/>
      <c r="AK5" s="119">
        <f t="shared" si="5"/>
        <v>66.666666666666671</v>
      </c>
      <c r="AL5" s="119"/>
      <c r="AM5" s="119"/>
      <c r="AN5" s="119">
        <f t="shared" si="6"/>
        <v>66.666666666666671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>
        <v>30022114</v>
      </c>
      <c r="G6" s="71"/>
      <c r="H6" s="71"/>
      <c r="I6" s="71"/>
      <c r="J6" s="111"/>
      <c r="K6" s="72"/>
      <c r="L6" s="112"/>
      <c r="M6" s="8"/>
      <c r="N6" s="87" t="s">
        <v>172</v>
      </c>
      <c r="O6" s="10">
        <f>O5</f>
        <v>1</v>
      </c>
      <c r="P6" s="10">
        <f>350</f>
        <v>350</v>
      </c>
      <c r="Q6" s="11" t="s">
        <v>73</v>
      </c>
      <c r="R6" s="43">
        <f t="shared" si="0"/>
        <v>10.285714285714286</v>
      </c>
      <c r="X6" s="50"/>
      <c r="Y6" s="50">
        <f t="shared" si="1"/>
        <v>97.222222222222214</v>
      </c>
      <c r="Z6" s="50"/>
      <c r="AA6" s="50"/>
      <c r="AB6" s="50">
        <f t="shared" si="2"/>
        <v>97.222222222222214</v>
      </c>
      <c r="AC6" s="118"/>
      <c r="AD6" s="119"/>
      <c r="AE6" s="119">
        <f t="shared" si="3"/>
        <v>97.222222222222214</v>
      </c>
      <c r="AF6" s="119"/>
      <c r="AG6" s="119"/>
      <c r="AH6" s="119">
        <f t="shared" si="4"/>
        <v>97.222222222222214</v>
      </c>
      <c r="AI6" s="119"/>
      <c r="AJ6" s="119"/>
      <c r="AK6" s="119">
        <f t="shared" si="5"/>
        <v>97.222222222222214</v>
      </c>
      <c r="AL6" s="119"/>
      <c r="AM6" s="119"/>
      <c r="AN6" s="119">
        <f t="shared" si="6"/>
        <v>97.222222222222214</v>
      </c>
    </row>
    <row r="7" spans="1:40" ht="22.5" customHeight="1" x14ac:dyDescent="0.55000000000000004">
      <c r="A7" s="5"/>
      <c r="B7" s="52" t="s">
        <v>66</v>
      </c>
      <c r="C7" s="110"/>
      <c r="D7" s="71"/>
      <c r="E7" s="71"/>
      <c r="F7" s="71"/>
      <c r="G7" s="71">
        <v>30022115</v>
      </c>
      <c r="H7" s="71"/>
      <c r="I7" s="71"/>
      <c r="J7" s="71"/>
      <c r="K7" s="111"/>
      <c r="L7" s="112"/>
      <c r="M7" s="8"/>
      <c r="N7" s="87" t="s">
        <v>176</v>
      </c>
      <c r="O7" s="10">
        <f t="shared" si="7"/>
        <v>1</v>
      </c>
      <c r="P7" s="10">
        <v>10</v>
      </c>
      <c r="Q7" s="11" t="s">
        <v>73</v>
      </c>
      <c r="R7" s="43">
        <f t="shared" si="0"/>
        <v>360</v>
      </c>
      <c r="X7" s="50"/>
      <c r="Y7" s="50">
        <f t="shared" si="1"/>
        <v>2.7777777777777777</v>
      </c>
      <c r="Z7" s="50"/>
      <c r="AA7" s="50"/>
      <c r="AB7" s="50">
        <f t="shared" si="2"/>
        <v>2.7777777777777777</v>
      </c>
      <c r="AC7" s="118"/>
      <c r="AD7" s="119"/>
      <c r="AE7" s="119">
        <f t="shared" si="3"/>
        <v>2.7777777777777777</v>
      </c>
      <c r="AF7" s="119"/>
      <c r="AG7" s="119"/>
      <c r="AH7" s="119">
        <f t="shared" si="4"/>
        <v>2.7777777777777777</v>
      </c>
      <c r="AI7" s="119"/>
      <c r="AJ7" s="119"/>
      <c r="AK7" s="119">
        <f t="shared" si="5"/>
        <v>2.7777777777777777</v>
      </c>
      <c r="AL7" s="119"/>
      <c r="AM7" s="119"/>
      <c r="AN7" s="119">
        <f t="shared" si="6"/>
        <v>2.7777777777777777</v>
      </c>
    </row>
    <row r="8" spans="1:40" ht="22.5" customHeight="1" x14ac:dyDescent="0.55000000000000004">
      <c r="A8" s="5"/>
      <c r="B8" s="52" t="s">
        <v>66</v>
      </c>
      <c r="C8" s="110"/>
      <c r="D8" s="71"/>
      <c r="E8" s="71"/>
      <c r="F8" s="71"/>
      <c r="G8" s="71"/>
      <c r="H8" s="120">
        <v>30022116</v>
      </c>
      <c r="I8" s="71"/>
      <c r="J8" s="71"/>
      <c r="K8" s="111"/>
      <c r="L8" s="112"/>
      <c r="M8" s="8"/>
      <c r="N8" s="87" t="s">
        <v>174</v>
      </c>
      <c r="O8" s="10">
        <f t="shared" si="7"/>
        <v>1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71"/>
      <c r="E9" s="71"/>
      <c r="F9" s="71"/>
      <c r="G9" s="120">
        <v>30022119</v>
      </c>
      <c r="H9" s="71"/>
      <c r="I9" s="71"/>
      <c r="J9" s="71"/>
      <c r="K9" s="111"/>
      <c r="L9" s="112"/>
      <c r="M9" s="8"/>
      <c r="N9" s="87" t="s">
        <v>177</v>
      </c>
      <c r="O9" s="10">
        <f>O6</f>
        <v>1</v>
      </c>
      <c r="P9" s="10">
        <v>9</v>
      </c>
      <c r="Q9" s="11" t="s">
        <v>72</v>
      </c>
      <c r="R9" s="43">
        <f t="shared" si="0"/>
        <v>400</v>
      </c>
      <c r="X9" s="50"/>
      <c r="Y9" s="50">
        <f t="shared" si="1"/>
        <v>2.5</v>
      </c>
      <c r="Z9" s="50"/>
      <c r="AA9" s="50"/>
      <c r="AB9" s="50">
        <f t="shared" si="2"/>
        <v>2.5</v>
      </c>
      <c r="AC9" s="118"/>
      <c r="AD9" s="119"/>
      <c r="AE9" s="119">
        <f t="shared" si="3"/>
        <v>2.5</v>
      </c>
      <c r="AF9" s="119"/>
      <c r="AG9" s="119"/>
      <c r="AH9" s="119">
        <f t="shared" si="4"/>
        <v>2.5</v>
      </c>
      <c r="AI9" s="119"/>
      <c r="AJ9" s="119"/>
      <c r="AK9" s="119">
        <f t="shared" si="5"/>
        <v>2.5</v>
      </c>
      <c r="AL9" s="119"/>
      <c r="AM9" s="119"/>
      <c r="AN9" s="119">
        <f t="shared" si="6"/>
        <v>2.5</v>
      </c>
    </row>
    <row r="10" spans="1:40" ht="22.5" customHeight="1" x14ac:dyDescent="0.55000000000000004">
      <c r="A10" s="5"/>
      <c r="B10" s="52" t="s">
        <v>66</v>
      </c>
      <c r="C10" s="110"/>
      <c r="D10" s="64"/>
      <c r="E10" s="64"/>
      <c r="F10" s="64"/>
      <c r="G10" s="120">
        <v>30022121</v>
      </c>
      <c r="H10" s="71"/>
      <c r="I10" s="71"/>
      <c r="J10" s="71"/>
      <c r="K10" s="111"/>
      <c r="L10" s="112"/>
      <c r="M10" s="8"/>
      <c r="N10" s="87" t="s">
        <v>181</v>
      </c>
      <c r="O10" s="10">
        <f>O6*2</f>
        <v>2</v>
      </c>
      <c r="P10" s="10">
        <v>27</v>
      </c>
      <c r="Q10" s="11" t="s">
        <v>72</v>
      </c>
      <c r="R10" s="43">
        <f t="shared" si="0"/>
        <v>133.33333333333334</v>
      </c>
      <c r="X10" s="50"/>
      <c r="Y10" s="50">
        <f t="shared" si="1"/>
        <v>7.4999999999999991</v>
      </c>
      <c r="Z10" s="50"/>
      <c r="AA10" s="50"/>
      <c r="AB10" s="50">
        <f t="shared" si="2"/>
        <v>7.4999999999999991</v>
      </c>
      <c r="AC10" s="118"/>
      <c r="AD10" s="119"/>
      <c r="AE10" s="119">
        <f t="shared" si="3"/>
        <v>7.4999999999999991</v>
      </c>
      <c r="AF10" s="119"/>
      <c r="AG10" s="119"/>
      <c r="AH10" s="119">
        <f t="shared" si="4"/>
        <v>7.4999999999999991</v>
      </c>
      <c r="AI10" s="119"/>
      <c r="AJ10" s="119"/>
      <c r="AK10" s="119">
        <f t="shared" si="5"/>
        <v>7.4999999999999991</v>
      </c>
      <c r="AL10" s="119"/>
      <c r="AM10" s="119"/>
      <c r="AN10" s="119">
        <f t="shared" si="6"/>
        <v>7.4999999999999991</v>
      </c>
    </row>
    <row r="11" spans="1:40" ht="22.5" customHeight="1" x14ac:dyDescent="0.55000000000000004">
      <c r="A11" s="5"/>
      <c r="B11" s="52" t="s">
        <v>66</v>
      </c>
      <c r="C11" s="110"/>
      <c r="D11" s="71"/>
      <c r="E11" s="71"/>
      <c r="F11" s="71"/>
      <c r="G11" s="71">
        <v>30023058</v>
      </c>
      <c r="H11" s="71"/>
      <c r="I11" s="71"/>
      <c r="J11" s="71"/>
      <c r="K11" s="111"/>
      <c r="L11" s="112"/>
      <c r="M11" s="8"/>
      <c r="N11" s="87" t="s">
        <v>182</v>
      </c>
      <c r="O11" s="10">
        <f>O6</f>
        <v>1</v>
      </c>
      <c r="P11" s="10">
        <f>40+40+75+75+45+80</f>
        <v>355</v>
      </c>
      <c r="Q11" s="11" t="s">
        <v>73</v>
      </c>
      <c r="R11" s="43">
        <f t="shared" si="0"/>
        <v>10.140845070422536</v>
      </c>
      <c r="X11" s="50"/>
      <c r="Y11" s="50">
        <f t="shared" si="1"/>
        <v>98.6111111111111</v>
      </c>
      <c r="Z11" s="50"/>
      <c r="AA11" s="50"/>
      <c r="AB11" s="50">
        <f t="shared" si="2"/>
        <v>98.6111111111111</v>
      </c>
      <c r="AC11" s="118"/>
      <c r="AD11" s="119"/>
      <c r="AE11" s="119">
        <f t="shared" si="3"/>
        <v>98.6111111111111</v>
      </c>
      <c r="AF11" s="119"/>
      <c r="AG11" s="119"/>
      <c r="AH11" s="119">
        <f t="shared" si="4"/>
        <v>98.6111111111111</v>
      </c>
      <c r="AI11" s="119"/>
      <c r="AJ11" s="119"/>
      <c r="AK11" s="119">
        <f t="shared" si="5"/>
        <v>98.6111111111111</v>
      </c>
      <c r="AL11" s="119"/>
      <c r="AM11" s="119"/>
      <c r="AN11" s="119">
        <f t="shared" si="6"/>
        <v>98.6111111111111</v>
      </c>
    </row>
    <row r="12" spans="1:40" ht="22.5" customHeight="1" x14ac:dyDescent="0.55000000000000004">
      <c r="A12" s="5"/>
      <c r="B12" s="52" t="s">
        <v>66</v>
      </c>
      <c r="C12" s="110"/>
      <c r="D12" s="71"/>
      <c r="E12" s="71"/>
      <c r="F12" s="71"/>
      <c r="G12" s="71"/>
      <c r="H12" s="120">
        <v>30023056</v>
      </c>
      <c r="I12" s="71"/>
      <c r="J12" s="71"/>
      <c r="K12" s="111"/>
      <c r="L12" s="112"/>
      <c r="M12" s="8"/>
      <c r="N12" s="87" t="s">
        <v>183</v>
      </c>
      <c r="O12" s="10">
        <f>O11</f>
        <v>1</v>
      </c>
      <c r="P12" s="10">
        <v>54</v>
      </c>
      <c r="Q12" s="11" t="s">
        <v>85</v>
      </c>
      <c r="R12" s="43">
        <f t="shared" si="0"/>
        <v>66.666666666666671</v>
      </c>
      <c r="X12" s="50"/>
      <c r="Y12" s="50">
        <f t="shared" si="1"/>
        <v>14.999999999999998</v>
      </c>
      <c r="Z12" s="50"/>
      <c r="AA12" s="50"/>
      <c r="AB12" s="50">
        <f t="shared" si="2"/>
        <v>14.999999999999998</v>
      </c>
      <c r="AC12" s="118"/>
      <c r="AD12" s="119"/>
      <c r="AE12" s="119">
        <f t="shared" si="3"/>
        <v>14.999999999999998</v>
      </c>
      <c r="AF12" s="119"/>
      <c r="AG12" s="119"/>
      <c r="AH12" s="119">
        <f t="shared" si="4"/>
        <v>14.999999999999998</v>
      </c>
      <c r="AI12" s="119"/>
      <c r="AJ12" s="119"/>
      <c r="AK12" s="119">
        <f t="shared" si="5"/>
        <v>14.999999999999998</v>
      </c>
      <c r="AL12" s="119"/>
      <c r="AM12" s="119"/>
      <c r="AN12" s="119">
        <f t="shared" si="6"/>
        <v>14.999999999999998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71"/>
      <c r="G13" s="71"/>
      <c r="H13" s="71">
        <v>30023060</v>
      </c>
      <c r="I13" s="71"/>
      <c r="J13" s="71"/>
      <c r="K13" s="71"/>
      <c r="L13" s="111"/>
      <c r="M13" s="8"/>
      <c r="N13" s="87" t="s">
        <v>190</v>
      </c>
      <c r="O13" s="10">
        <f>O11</f>
        <v>1</v>
      </c>
      <c r="P13" s="10">
        <v>50</v>
      </c>
      <c r="Q13" s="11" t="s">
        <v>73</v>
      </c>
      <c r="R13" s="43">
        <f t="shared" si="0"/>
        <v>72</v>
      </c>
      <c r="X13" s="50"/>
      <c r="Y13" s="50">
        <f t="shared" si="1"/>
        <v>13.888888888888889</v>
      </c>
      <c r="Z13" s="50"/>
      <c r="AA13" s="50"/>
      <c r="AB13" s="50">
        <f t="shared" si="2"/>
        <v>13.888888888888889</v>
      </c>
      <c r="AC13" s="118"/>
      <c r="AD13" s="119"/>
      <c r="AE13" s="119">
        <f t="shared" si="3"/>
        <v>13.888888888888889</v>
      </c>
      <c r="AF13" s="119"/>
      <c r="AG13" s="119"/>
      <c r="AH13" s="119">
        <f t="shared" si="4"/>
        <v>13.888888888888889</v>
      </c>
      <c r="AI13" s="119"/>
      <c r="AJ13" s="119"/>
      <c r="AK13" s="119">
        <f t="shared" si="5"/>
        <v>13.888888888888889</v>
      </c>
      <c r="AL13" s="119"/>
      <c r="AM13" s="119"/>
      <c r="AN13" s="119">
        <f t="shared" si="6"/>
        <v>13.888888888888889</v>
      </c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71"/>
      <c r="G14" s="71"/>
      <c r="H14" s="71"/>
      <c r="I14" s="120">
        <v>30023059</v>
      </c>
      <c r="J14" s="71"/>
      <c r="K14" s="71"/>
      <c r="L14" s="111"/>
      <c r="M14" s="8"/>
      <c r="N14" s="87" t="s">
        <v>189</v>
      </c>
      <c r="O14" s="10">
        <f>O13</f>
        <v>1</v>
      </c>
      <c r="P14" s="10">
        <v>12</v>
      </c>
      <c r="Q14" s="11" t="s">
        <v>85</v>
      </c>
      <c r="R14" s="43">
        <f t="shared" si="0"/>
        <v>300</v>
      </c>
      <c r="X14" s="50"/>
      <c r="Y14" s="50">
        <f t="shared" si="1"/>
        <v>3.3333333333333335</v>
      </c>
      <c r="Z14" s="50"/>
      <c r="AA14" s="50"/>
      <c r="AB14" s="50">
        <f t="shared" si="2"/>
        <v>3.3333333333333335</v>
      </c>
      <c r="AC14" s="118"/>
      <c r="AD14" s="119"/>
      <c r="AE14" s="119">
        <f t="shared" si="3"/>
        <v>3.3333333333333335</v>
      </c>
      <c r="AF14" s="119"/>
      <c r="AG14" s="119"/>
      <c r="AH14" s="119">
        <f t="shared" si="4"/>
        <v>3.3333333333333335</v>
      </c>
      <c r="AI14" s="119"/>
      <c r="AJ14" s="119"/>
      <c r="AK14" s="119">
        <f t="shared" si="5"/>
        <v>3.3333333333333335</v>
      </c>
      <c r="AL14" s="119"/>
      <c r="AM14" s="119"/>
      <c r="AN14" s="119">
        <f t="shared" si="6"/>
        <v>3.3333333333333335</v>
      </c>
    </row>
    <row r="15" spans="1:40" ht="22.5" customHeight="1" x14ac:dyDescent="0.55000000000000004">
      <c r="A15" s="5"/>
      <c r="B15" s="52" t="s">
        <v>66</v>
      </c>
      <c r="C15" s="110"/>
      <c r="D15" s="64"/>
      <c r="E15" s="64"/>
      <c r="F15" s="64"/>
      <c r="G15" s="64"/>
      <c r="H15" s="71"/>
      <c r="I15" s="120">
        <v>30023055</v>
      </c>
      <c r="J15" s="71"/>
      <c r="K15" s="71"/>
      <c r="L15" s="71"/>
      <c r="M15" s="8"/>
      <c r="N15" s="87" t="s">
        <v>187</v>
      </c>
      <c r="O15" s="10">
        <f>O13</f>
        <v>1</v>
      </c>
      <c r="P15" s="10">
        <v>18</v>
      </c>
      <c r="Q15" s="11" t="s">
        <v>72</v>
      </c>
      <c r="R15" s="43">
        <f t="shared" si="0"/>
        <v>200</v>
      </c>
      <c r="X15" s="50"/>
      <c r="Y15" s="50">
        <f t="shared" si="1"/>
        <v>5</v>
      </c>
      <c r="Z15" s="50"/>
      <c r="AA15" s="50"/>
      <c r="AB15" s="50">
        <f t="shared" si="2"/>
        <v>5</v>
      </c>
      <c r="AC15" s="118"/>
      <c r="AD15" s="119"/>
      <c r="AE15" s="119">
        <f t="shared" si="3"/>
        <v>5</v>
      </c>
      <c r="AF15" s="119"/>
      <c r="AG15" s="119"/>
      <c r="AH15" s="119">
        <f t="shared" si="4"/>
        <v>5</v>
      </c>
      <c r="AI15" s="119"/>
      <c r="AJ15" s="119"/>
      <c r="AK15" s="119">
        <f t="shared" si="5"/>
        <v>5</v>
      </c>
      <c r="AL15" s="119"/>
      <c r="AM15" s="119"/>
      <c r="AN15" s="119">
        <f t="shared" si="6"/>
        <v>5</v>
      </c>
    </row>
    <row r="16" spans="1:40" ht="22.5" customHeight="1" x14ac:dyDescent="0.55000000000000004">
      <c r="A16" s="5"/>
      <c r="B16" s="52" t="s">
        <v>66</v>
      </c>
      <c r="C16" s="110"/>
      <c r="D16" s="71"/>
      <c r="E16" s="71"/>
      <c r="F16" s="71"/>
      <c r="G16" s="64"/>
      <c r="H16" s="71">
        <v>30023062</v>
      </c>
      <c r="I16" s="71"/>
      <c r="J16" s="71"/>
      <c r="K16" s="111"/>
      <c r="L16" s="112"/>
      <c r="M16" s="8"/>
      <c r="N16" s="87" t="s">
        <v>193</v>
      </c>
      <c r="O16" s="10">
        <f>O11</f>
        <v>1</v>
      </c>
      <c r="P16" s="10">
        <v>50</v>
      </c>
      <c r="Q16" s="11" t="s">
        <v>73</v>
      </c>
      <c r="R16" s="43">
        <f t="shared" si="0"/>
        <v>72</v>
      </c>
      <c r="X16" s="50"/>
      <c r="Y16" s="50">
        <f t="shared" si="1"/>
        <v>13.888888888888889</v>
      </c>
      <c r="Z16" s="50"/>
      <c r="AA16" s="50"/>
      <c r="AB16" s="50">
        <f t="shared" si="2"/>
        <v>13.888888888888889</v>
      </c>
      <c r="AC16" s="118"/>
      <c r="AD16" s="119"/>
      <c r="AE16" s="119">
        <f t="shared" si="3"/>
        <v>13.888888888888889</v>
      </c>
      <c r="AF16" s="119"/>
      <c r="AG16" s="119"/>
      <c r="AH16" s="119">
        <f t="shared" si="4"/>
        <v>13.888888888888889</v>
      </c>
      <c r="AI16" s="119"/>
      <c r="AJ16" s="119"/>
      <c r="AK16" s="119">
        <f t="shared" si="5"/>
        <v>13.888888888888889</v>
      </c>
      <c r="AL16" s="119"/>
      <c r="AM16" s="119"/>
      <c r="AN16" s="119">
        <f t="shared" si="6"/>
        <v>13.888888888888889</v>
      </c>
    </row>
    <row r="17" spans="1:40" ht="22.5" customHeight="1" x14ac:dyDescent="0.55000000000000004">
      <c r="A17" s="5"/>
      <c r="B17" s="52" t="s">
        <v>66</v>
      </c>
      <c r="C17" s="110"/>
      <c r="D17" s="71"/>
      <c r="E17" s="71"/>
      <c r="F17" s="71"/>
      <c r="G17" s="64"/>
      <c r="H17" s="71"/>
      <c r="I17" s="120">
        <v>30023061</v>
      </c>
      <c r="J17" s="71"/>
      <c r="K17" s="111"/>
      <c r="L17" s="112"/>
      <c r="M17" s="8"/>
      <c r="N17" s="87" t="s">
        <v>192</v>
      </c>
      <c r="O17" s="10">
        <f>O16</f>
        <v>1</v>
      </c>
      <c r="P17" s="10">
        <v>12</v>
      </c>
      <c r="Q17" s="11" t="s">
        <v>85</v>
      </c>
      <c r="R17" s="43">
        <f t="shared" si="0"/>
        <v>300</v>
      </c>
      <c r="X17" s="50"/>
      <c r="Y17" s="50">
        <f t="shared" si="1"/>
        <v>3.3333333333333335</v>
      </c>
      <c r="Z17" s="50"/>
      <c r="AA17" s="50"/>
      <c r="AB17" s="50">
        <f t="shared" si="2"/>
        <v>3.3333333333333335</v>
      </c>
      <c r="AC17" s="118"/>
      <c r="AD17" s="119"/>
      <c r="AE17" s="119">
        <f t="shared" si="3"/>
        <v>3.3333333333333335</v>
      </c>
      <c r="AF17" s="119"/>
      <c r="AG17" s="119"/>
      <c r="AH17" s="119">
        <f t="shared" si="4"/>
        <v>3.3333333333333335</v>
      </c>
      <c r="AI17" s="119"/>
      <c r="AJ17" s="119"/>
      <c r="AK17" s="119">
        <f t="shared" si="5"/>
        <v>3.3333333333333335</v>
      </c>
      <c r="AL17" s="119"/>
      <c r="AM17" s="119"/>
      <c r="AN17" s="119">
        <f t="shared" si="6"/>
        <v>3.3333333333333335</v>
      </c>
    </row>
    <row r="18" spans="1:40" ht="22.5" customHeight="1" x14ac:dyDescent="0.55000000000000004">
      <c r="A18" s="5"/>
      <c r="B18" s="52" t="s">
        <v>66</v>
      </c>
      <c r="C18" s="110"/>
      <c r="D18" s="64"/>
      <c r="E18" s="64"/>
      <c r="F18" s="64"/>
      <c r="G18" s="64"/>
      <c r="H18" s="71"/>
      <c r="I18" s="120">
        <v>30023055</v>
      </c>
      <c r="J18" s="71"/>
      <c r="K18" s="71"/>
      <c r="L18" s="112"/>
      <c r="M18" s="8"/>
      <c r="N18" s="87" t="s">
        <v>187</v>
      </c>
      <c r="O18" s="10">
        <f>O16</f>
        <v>1</v>
      </c>
      <c r="P18" s="10">
        <v>18</v>
      </c>
      <c r="Q18" s="11" t="s">
        <v>72</v>
      </c>
      <c r="R18" s="43">
        <f t="shared" si="0"/>
        <v>200</v>
      </c>
      <c r="X18" s="50"/>
      <c r="Y18" s="50">
        <f t="shared" si="1"/>
        <v>5</v>
      </c>
      <c r="Z18" s="50"/>
      <c r="AA18" s="50"/>
      <c r="AB18" s="50">
        <f t="shared" si="2"/>
        <v>5</v>
      </c>
      <c r="AC18" s="118"/>
      <c r="AD18" s="119"/>
      <c r="AE18" s="119">
        <f t="shared" si="3"/>
        <v>5</v>
      </c>
      <c r="AF18" s="119"/>
      <c r="AG18" s="119"/>
      <c r="AH18" s="119">
        <f t="shared" si="4"/>
        <v>5</v>
      </c>
      <c r="AI18" s="119"/>
      <c r="AJ18" s="119"/>
      <c r="AK18" s="119">
        <f t="shared" si="5"/>
        <v>5</v>
      </c>
      <c r="AL18" s="119"/>
      <c r="AM18" s="119"/>
      <c r="AN18" s="119">
        <f t="shared" si="6"/>
        <v>5</v>
      </c>
    </row>
    <row r="19" spans="1:40" ht="22.5" customHeight="1" x14ac:dyDescent="0.55000000000000004">
      <c r="A19" s="5"/>
      <c r="B19" s="52" t="s">
        <v>66</v>
      </c>
      <c r="C19" s="110"/>
      <c r="D19" s="71"/>
      <c r="E19" s="71"/>
      <c r="F19" s="71"/>
      <c r="G19" s="64"/>
      <c r="H19" s="120">
        <v>30023063</v>
      </c>
      <c r="I19" s="71"/>
      <c r="J19" s="71"/>
      <c r="K19" s="111"/>
      <c r="L19" s="112"/>
      <c r="M19" s="8"/>
      <c r="N19" s="87" t="s">
        <v>196</v>
      </c>
      <c r="O19" s="10">
        <f>O11</f>
        <v>1</v>
      </c>
      <c r="P19" s="10">
        <v>12</v>
      </c>
      <c r="Q19" s="11" t="s">
        <v>85</v>
      </c>
      <c r="R19" s="43">
        <f t="shared" si="0"/>
        <v>300</v>
      </c>
      <c r="X19" s="50"/>
      <c r="Y19" s="50">
        <f t="shared" si="1"/>
        <v>3.3333333333333335</v>
      </c>
      <c r="Z19" s="50"/>
      <c r="AA19" s="50"/>
      <c r="AB19" s="50">
        <f t="shared" si="2"/>
        <v>3.3333333333333335</v>
      </c>
      <c r="AC19" s="118"/>
      <c r="AD19" s="119"/>
      <c r="AE19" s="119">
        <f t="shared" si="3"/>
        <v>3.3333333333333335</v>
      </c>
      <c r="AF19" s="119"/>
      <c r="AG19" s="119"/>
      <c r="AH19" s="119">
        <f t="shared" si="4"/>
        <v>3.3333333333333335</v>
      </c>
      <c r="AI19" s="119"/>
      <c r="AJ19" s="119"/>
      <c r="AK19" s="119">
        <f t="shared" si="5"/>
        <v>3.3333333333333335</v>
      </c>
      <c r="AL19" s="119"/>
      <c r="AM19" s="119"/>
      <c r="AN19" s="119">
        <f t="shared" si="6"/>
        <v>3.3333333333333335</v>
      </c>
    </row>
    <row r="20" spans="1:40" ht="22.5" customHeight="1" x14ac:dyDescent="0.55000000000000004">
      <c r="A20" s="5"/>
      <c r="B20" s="52" t="s">
        <v>66</v>
      </c>
      <c r="C20" s="110"/>
      <c r="D20" s="64"/>
      <c r="E20" s="64"/>
      <c r="F20" s="64"/>
      <c r="G20" s="64"/>
      <c r="H20" s="120">
        <v>30023064</v>
      </c>
      <c r="I20" s="71"/>
      <c r="J20" s="71"/>
      <c r="K20" s="71"/>
      <c r="L20" s="112"/>
      <c r="M20" s="8"/>
      <c r="N20" s="87" t="s">
        <v>197</v>
      </c>
      <c r="O20" s="10">
        <f>O11</f>
        <v>1</v>
      </c>
      <c r="P20" s="10">
        <v>12</v>
      </c>
      <c r="Q20" s="11" t="s">
        <v>85</v>
      </c>
      <c r="R20" s="43">
        <f t="shared" si="0"/>
        <v>300</v>
      </c>
      <c r="X20" s="50"/>
      <c r="Y20" s="50">
        <f t="shared" si="1"/>
        <v>3.3333333333333335</v>
      </c>
      <c r="Z20" s="50"/>
      <c r="AA20" s="50"/>
      <c r="AB20" s="50">
        <f t="shared" si="2"/>
        <v>3.3333333333333335</v>
      </c>
      <c r="AC20" s="118"/>
      <c r="AD20" s="119"/>
      <c r="AE20" s="119">
        <f t="shared" si="3"/>
        <v>3.3333333333333335</v>
      </c>
      <c r="AF20" s="119"/>
      <c r="AG20" s="119"/>
      <c r="AH20" s="119">
        <f t="shared" si="4"/>
        <v>3.3333333333333335</v>
      </c>
      <c r="AI20" s="119"/>
      <c r="AJ20" s="119"/>
      <c r="AK20" s="119">
        <f t="shared" si="5"/>
        <v>3.3333333333333335</v>
      </c>
      <c r="AL20" s="119"/>
      <c r="AM20" s="119"/>
      <c r="AN20" s="119">
        <f t="shared" si="6"/>
        <v>3.3333333333333335</v>
      </c>
    </row>
    <row r="21" spans="1:40" ht="22.5" customHeight="1" x14ac:dyDescent="0.55000000000000004">
      <c r="A21" s="5"/>
      <c r="B21" s="52" t="s">
        <v>66</v>
      </c>
      <c r="C21" s="110"/>
      <c r="D21" s="64"/>
      <c r="E21" s="64"/>
      <c r="F21" s="64"/>
      <c r="G21" s="64"/>
      <c r="H21" s="120">
        <v>30023050</v>
      </c>
      <c r="I21" s="71"/>
      <c r="J21" s="71"/>
      <c r="K21" s="71"/>
      <c r="L21" s="112"/>
      <c r="M21" s="8"/>
      <c r="N21" s="87" t="s">
        <v>199</v>
      </c>
      <c r="O21" s="10">
        <f>O11</f>
        <v>1</v>
      </c>
      <c r="P21" s="10">
        <v>36</v>
      </c>
      <c r="Q21" s="11" t="s">
        <v>72</v>
      </c>
      <c r="R21" s="43">
        <f t="shared" si="0"/>
        <v>100</v>
      </c>
      <c r="X21" s="50"/>
      <c r="Y21" s="50">
        <f t="shared" si="1"/>
        <v>10</v>
      </c>
      <c r="Z21" s="50"/>
      <c r="AA21" s="50"/>
      <c r="AB21" s="50">
        <f t="shared" si="2"/>
        <v>10</v>
      </c>
      <c r="AC21" s="118"/>
      <c r="AD21" s="119"/>
      <c r="AE21" s="119">
        <f t="shared" si="3"/>
        <v>10</v>
      </c>
      <c r="AF21" s="119"/>
      <c r="AG21" s="119"/>
      <c r="AH21" s="119">
        <f t="shared" si="4"/>
        <v>10</v>
      </c>
      <c r="AI21" s="119"/>
      <c r="AJ21" s="119"/>
      <c r="AK21" s="119">
        <f t="shared" si="5"/>
        <v>10</v>
      </c>
      <c r="AL21" s="119"/>
      <c r="AM21" s="119"/>
      <c r="AN21" s="119">
        <f t="shared" si="6"/>
        <v>10</v>
      </c>
    </row>
    <row r="22" spans="1:40" ht="22.5" customHeight="1" x14ac:dyDescent="0.55000000000000004">
      <c r="A22" s="5"/>
      <c r="B22" s="52" t="s">
        <v>66</v>
      </c>
      <c r="C22" s="110"/>
      <c r="D22" s="64"/>
      <c r="E22" s="64"/>
      <c r="F22" s="64"/>
      <c r="G22" s="64"/>
      <c r="H22" s="71">
        <v>30023053</v>
      </c>
      <c r="I22" s="71"/>
      <c r="J22" s="71"/>
      <c r="K22" s="64"/>
      <c r="L22" s="112"/>
      <c r="M22" s="8"/>
      <c r="N22" s="87" t="s">
        <v>202</v>
      </c>
      <c r="O22" s="10">
        <f>O11*2</f>
        <v>2</v>
      </c>
      <c r="P22" s="10">
        <v>32</v>
      </c>
      <c r="Q22" s="11" t="s">
        <v>73</v>
      </c>
      <c r="R22" s="43">
        <f t="shared" si="0"/>
        <v>112.5</v>
      </c>
      <c r="X22" s="50"/>
      <c r="Y22" s="50">
        <f t="shared" si="1"/>
        <v>8.8888888888888893</v>
      </c>
      <c r="Z22" s="50"/>
      <c r="AA22" s="50"/>
      <c r="AB22" s="50">
        <f t="shared" si="2"/>
        <v>8.8888888888888893</v>
      </c>
      <c r="AC22" s="118"/>
      <c r="AD22" s="119"/>
      <c r="AE22" s="119">
        <f t="shared" si="3"/>
        <v>8.8888888888888893</v>
      </c>
      <c r="AF22" s="119"/>
      <c r="AG22" s="119"/>
      <c r="AH22" s="119">
        <f t="shared" si="4"/>
        <v>8.8888888888888893</v>
      </c>
      <c r="AI22" s="119"/>
      <c r="AJ22" s="119"/>
      <c r="AK22" s="119">
        <f t="shared" si="5"/>
        <v>8.8888888888888893</v>
      </c>
      <c r="AL22" s="119"/>
      <c r="AM22" s="119"/>
      <c r="AN22" s="119">
        <f t="shared" si="6"/>
        <v>8.8888888888888893</v>
      </c>
    </row>
    <row r="23" spans="1:40" ht="22.5" customHeight="1" x14ac:dyDescent="0.55000000000000004">
      <c r="A23" s="5"/>
      <c r="B23" s="52" t="s">
        <v>66</v>
      </c>
      <c r="C23" s="110"/>
      <c r="D23" s="64"/>
      <c r="E23" s="64"/>
      <c r="F23" s="64"/>
      <c r="G23" s="64"/>
      <c r="H23" s="71"/>
      <c r="I23" s="120">
        <v>30023052</v>
      </c>
      <c r="J23" s="71"/>
      <c r="K23" s="71"/>
      <c r="L23" s="112"/>
      <c r="M23" s="8"/>
      <c r="N23" s="87" t="s">
        <v>233</v>
      </c>
      <c r="O23" s="10">
        <f>O22</f>
        <v>2</v>
      </c>
      <c r="P23" s="10">
        <v>24</v>
      </c>
      <c r="Q23" s="11" t="s">
        <v>85</v>
      </c>
      <c r="R23" s="43">
        <f t="shared" si="0"/>
        <v>150</v>
      </c>
      <c r="X23" s="50"/>
      <c r="Y23" s="50">
        <f t="shared" si="1"/>
        <v>6.666666666666667</v>
      </c>
      <c r="Z23" s="50"/>
      <c r="AA23" s="50"/>
      <c r="AB23" s="50">
        <f t="shared" si="2"/>
        <v>6.666666666666667</v>
      </c>
      <c r="AC23" s="118"/>
      <c r="AD23" s="119"/>
      <c r="AE23" s="119">
        <f t="shared" si="3"/>
        <v>6.666666666666667</v>
      </c>
      <c r="AF23" s="119"/>
      <c r="AG23" s="119"/>
      <c r="AH23" s="119">
        <f t="shared" si="4"/>
        <v>6.666666666666667</v>
      </c>
      <c r="AI23" s="119"/>
      <c r="AJ23" s="119"/>
      <c r="AK23" s="119">
        <f t="shared" si="5"/>
        <v>6.666666666666667</v>
      </c>
      <c r="AL23" s="119"/>
      <c r="AM23" s="119"/>
      <c r="AN23" s="119">
        <f t="shared" si="6"/>
        <v>6.666666666666667</v>
      </c>
    </row>
    <row r="24" spans="1:40" ht="22.5" customHeight="1" x14ac:dyDescent="0.55000000000000004">
      <c r="A24" s="5"/>
      <c r="B24" s="52" t="s">
        <v>66</v>
      </c>
      <c r="C24" s="110"/>
      <c r="D24" s="64"/>
      <c r="E24" s="64"/>
      <c r="F24" s="120">
        <v>30023054</v>
      </c>
      <c r="G24" s="71"/>
      <c r="H24" s="71"/>
      <c r="I24" s="71"/>
      <c r="J24" s="71"/>
      <c r="K24" s="71"/>
      <c r="L24" s="112"/>
      <c r="M24" s="8"/>
      <c r="N24" s="87" t="s">
        <v>234</v>
      </c>
      <c r="O24" s="10">
        <f>-O5</f>
        <v>-1</v>
      </c>
      <c r="P24" s="10">
        <v>12</v>
      </c>
      <c r="Q24" s="11" t="s">
        <v>85</v>
      </c>
      <c r="R24" s="43">
        <f t="shared" si="0"/>
        <v>300</v>
      </c>
      <c r="X24" s="50"/>
      <c r="Y24" s="50">
        <f t="shared" si="1"/>
        <v>3.3333333333333335</v>
      </c>
      <c r="Z24" s="50"/>
      <c r="AA24" s="50"/>
      <c r="AB24" s="50">
        <f t="shared" si="2"/>
        <v>3.3333333333333335</v>
      </c>
      <c r="AC24" s="118"/>
      <c r="AD24" s="119"/>
      <c r="AE24" s="119">
        <f t="shared" si="3"/>
        <v>3.3333333333333335</v>
      </c>
      <c r="AF24" s="119"/>
      <c r="AG24" s="119"/>
      <c r="AH24" s="119">
        <f t="shared" si="4"/>
        <v>3.3333333333333335</v>
      </c>
      <c r="AI24" s="119"/>
      <c r="AJ24" s="119"/>
      <c r="AK24" s="119">
        <f t="shared" si="5"/>
        <v>3.3333333333333335</v>
      </c>
      <c r="AL24" s="119"/>
      <c r="AM24" s="119"/>
      <c r="AN24" s="119">
        <f t="shared" si="6"/>
        <v>3.3333333333333335</v>
      </c>
    </row>
    <row r="25" spans="1:40" ht="22.5" customHeight="1" x14ac:dyDescent="0.55000000000000004">
      <c r="A25" s="5"/>
      <c r="B25" s="52" t="s">
        <v>66</v>
      </c>
      <c r="C25" s="110"/>
      <c r="D25" s="71">
        <v>30022139</v>
      </c>
      <c r="E25" s="71"/>
      <c r="F25" s="71"/>
      <c r="G25" s="71"/>
      <c r="H25" s="111"/>
      <c r="I25" s="71"/>
      <c r="J25" s="71"/>
      <c r="K25" s="71"/>
      <c r="L25" s="112"/>
      <c r="M25" s="8"/>
      <c r="N25" s="87" t="s">
        <v>203</v>
      </c>
      <c r="O25" s="10">
        <f>O3*4</f>
        <v>4</v>
      </c>
      <c r="P25" s="10">
        <v>22.5</v>
      </c>
      <c r="Q25" s="11" t="s">
        <v>75</v>
      </c>
      <c r="R25" s="43">
        <f t="shared" si="0"/>
        <v>160</v>
      </c>
      <c r="X25" s="50"/>
      <c r="Y25" s="50">
        <f t="shared" si="1"/>
        <v>6.25</v>
      </c>
      <c r="Z25" s="50"/>
      <c r="AA25" s="50"/>
      <c r="AB25" s="50">
        <f t="shared" si="2"/>
        <v>6.25</v>
      </c>
      <c r="AC25" s="118"/>
      <c r="AD25" s="119"/>
      <c r="AE25" s="119">
        <f t="shared" si="3"/>
        <v>6.25</v>
      </c>
      <c r="AF25" s="119"/>
      <c r="AG25" s="119"/>
      <c r="AH25" s="119">
        <f t="shared" si="4"/>
        <v>6.25</v>
      </c>
      <c r="AI25" s="119"/>
      <c r="AJ25" s="119"/>
      <c r="AK25" s="119">
        <f t="shared" si="5"/>
        <v>6.25</v>
      </c>
      <c r="AL25" s="119"/>
      <c r="AM25" s="119"/>
      <c r="AN25" s="119">
        <f t="shared" si="6"/>
        <v>6.25</v>
      </c>
    </row>
    <row r="26" spans="1:40" ht="22.5" customHeight="1" x14ac:dyDescent="0.55000000000000004">
      <c r="A26" s="5"/>
      <c r="B26" s="52" t="s">
        <v>66</v>
      </c>
      <c r="C26" s="110"/>
      <c r="D26" s="71"/>
      <c r="E26" s="71">
        <v>30022140</v>
      </c>
      <c r="F26" s="71"/>
      <c r="G26" s="71"/>
      <c r="H26" s="71"/>
      <c r="I26" s="71"/>
      <c r="J26" s="71"/>
      <c r="K26" s="71"/>
      <c r="L26" s="112"/>
      <c r="M26" s="8"/>
      <c r="N26" s="87" t="s">
        <v>204</v>
      </c>
      <c r="O26" s="10">
        <f>O25</f>
        <v>4</v>
      </c>
      <c r="P26" s="10">
        <v>110</v>
      </c>
      <c r="Q26" s="11" t="s">
        <v>73</v>
      </c>
      <c r="R26" s="43">
        <f t="shared" si="0"/>
        <v>32.727272727272727</v>
      </c>
      <c r="X26" s="50"/>
      <c r="Y26" s="50">
        <f t="shared" si="1"/>
        <v>30.555555555555557</v>
      </c>
      <c r="Z26" s="50"/>
      <c r="AA26" s="50"/>
      <c r="AB26" s="50">
        <f t="shared" si="2"/>
        <v>30.555555555555557</v>
      </c>
      <c r="AC26" s="118"/>
      <c r="AD26" s="119"/>
      <c r="AE26" s="119">
        <f t="shared" si="3"/>
        <v>30.555555555555557</v>
      </c>
      <c r="AF26" s="119"/>
      <c r="AG26" s="119"/>
      <c r="AH26" s="119">
        <f t="shared" si="4"/>
        <v>30.555555555555557</v>
      </c>
      <c r="AI26" s="119"/>
      <c r="AJ26" s="119"/>
      <c r="AK26" s="119">
        <f t="shared" si="5"/>
        <v>30.555555555555557</v>
      </c>
      <c r="AL26" s="119"/>
      <c r="AM26" s="119"/>
      <c r="AN26" s="119">
        <f t="shared" si="6"/>
        <v>30.555555555555557</v>
      </c>
    </row>
    <row r="27" spans="1:40" ht="22.5" customHeight="1" x14ac:dyDescent="0.55000000000000004">
      <c r="A27" s="5"/>
      <c r="B27" s="52" t="s">
        <v>66</v>
      </c>
      <c r="C27" s="110"/>
      <c r="D27" s="71"/>
      <c r="E27" s="71"/>
      <c r="F27" s="120">
        <v>30022141</v>
      </c>
      <c r="G27" s="71"/>
      <c r="H27" s="71"/>
      <c r="I27" s="71"/>
      <c r="J27" s="71"/>
      <c r="K27" s="71"/>
      <c r="L27" s="112"/>
      <c r="M27" s="8"/>
      <c r="N27" s="87" t="s">
        <v>117</v>
      </c>
      <c r="O27" s="10">
        <f t="shared" ref="O27:O28" si="8">O26</f>
        <v>4</v>
      </c>
      <c r="P27" s="10">
        <v>36</v>
      </c>
      <c r="Q27" s="11" t="s">
        <v>72</v>
      </c>
      <c r="R27" s="43">
        <f t="shared" si="0"/>
        <v>100</v>
      </c>
      <c r="X27" s="50"/>
      <c r="Y27" s="50">
        <f t="shared" si="1"/>
        <v>10</v>
      </c>
      <c r="Z27" s="50"/>
      <c r="AA27" s="50"/>
      <c r="AB27" s="50">
        <f t="shared" si="2"/>
        <v>10</v>
      </c>
      <c r="AC27" s="118"/>
      <c r="AD27" s="119"/>
      <c r="AE27" s="119">
        <f t="shared" si="3"/>
        <v>10</v>
      </c>
      <c r="AF27" s="119"/>
      <c r="AG27" s="119"/>
      <c r="AH27" s="119">
        <f t="shared" si="4"/>
        <v>10</v>
      </c>
      <c r="AI27" s="119"/>
      <c r="AJ27" s="119"/>
      <c r="AK27" s="119">
        <f t="shared" si="5"/>
        <v>10</v>
      </c>
      <c r="AL27" s="119"/>
      <c r="AM27" s="119"/>
      <c r="AN27" s="119">
        <f t="shared" si="6"/>
        <v>10</v>
      </c>
    </row>
    <row r="28" spans="1:40" ht="22.5" customHeight="1" x14ac:dyDescent="0.55000000000000004">
      <c r="A28" s="5"/>
      <c r="B28" s="52" t="s">
        <v>66</v>
      </c>
      <c r="C28" s="110"/>
      <c r="D28" s="71"/>
      <c r="E28" s="71"/>
      <c r="F28" s="71"/>
      <c r="G28" s="71">
        <v>30022142</v>
      </c>
      <c r="H28" s="71"/>
      <c r="I28" s="71"/>
      <c r="J28" s="71"/>
      <c r="K28" s="71"/>
      <c r="L28" s="112"/>
      <c r="M28" s="8"/>
      <c r="N28" s="87" t="s">
        <v>116</v>
      </c>
      <c r="O28" s="10">
        <f t="shared" si="8"/>
        <v>4</v>
      </c>
      <c r="P28" s="10">
        <v>72</v>
      </c>
      <c r="Q28" s="11" t="s">
        <v>85</v>
      </c>
      <c r="R28" s="43">
        <f t="shared" si="0"/>
        <v>50</v>
      </c>
      <c r="X28" s="50"/>
      <c r="Y28" s="50">
        <f t="shared" si="1"/>
        <v>20</v>
      </c>
      <c r="Z28" s="50"/>
      <c r="AA28" s="50"/>
      <c r="AB28" s="50">
        <f t="shared" si="2"/>
        <v>20</v>
      </c>
      <c r="AC28" s="118"/>
      <c r="AD28" s="119"/>
      <c r="AE28" s="119">
        <f t="shared" si="3"/>
        <v>20</v>
      </c>
      <c r="AF28" s="119"/>
      <c r="AG28" s="119"/>
      <c r="AH28" s="119">
        <f t="shared" si="4"/>
        <v>20</v>
      </c>
      <c r="AI28" s="119"/>
      <c r="AJ28" s="119"/>
      <c r="AK28" s="119">
        <f t="shared" si="5"/>
        <v>20</v>
      </c>
      <c r="AL28" s="119"/>
      <c r="AM28" s="119"/>
      <c r="AN28" s="119">
        <f t="shared" si="6"/>
        <v>20</v>
      </c>
    </row>
    <row r="29" spans="1:40" ht="22.5" customHeight="1" x14ac:dyDescent="0.55000000000000004">
      <c r="A29" s="5"/>
      <c r="B29" s="52" t="s">
        <v>66</v>
      </c>
      <c r="C29" s="110"/>
      <c r="D29" s="64"/>
      <c r="E29" s="64"/>
      <c r="F29" s="120">
        <v>30023039</v>
      </c>
      <c r="G29" s="71"/>
      <c r="H29" s="71"/>
      <c r="I29" s="64"/>
      <c r="J29" s="71"/>
      <c r="K29" s="71"/>
      <c r="L29" s="112"/>
      <c r="M29" s="8"/>
      <c r="N29" s="87" t="s">
        <v>114</v>
      </c>
      <c r="O29" s="10">
        <f>O25</f>
        <v>4</v>
      </c>
      <c r="P29" s="10">
        <v>9</v>
      </c>
      <c r="Q29" s="11" t="s">
        <v>72</v>
      </c>
      <c r="R29" s="43">
        <f t="shared" si="0"/>
        <v>400</v>
      </c>
      <c r="X29" s="50"/>
      <c r="Y29" s="50">
        <f t="shared" si="1"/>
        <v>2.5</v>
      </c>
      <c r="Z29" s="50"/>
      <c r="AA29" s="50"/>
      <c r="AB29" s="50">
        <f t="shared" si="2"/>
        <v>2.5</v>
      </c>
      <c r="AC29" s="118"/>
      <c r="AD29" s="119"/>
      <c r="AE29" s="119">
        <f t="shared" si="3"/>
        <v>2.5</v>
      </c>
      <c r="AF29" s="119"/>
      <c r="AG29" s="119"/>
      <c r="AH29" s="119">
        <f t="shared" si="4"/>
        <v>2.5</v>
      </c>
      <c r="AI29" s="119"/>
      <c r="AJ29" s="119"/>
      <c r="AK29" s="119">
        <f t="shared" si="5"/>
        <v>2.5</v>
      </c>
      <c r="AL29" s="119"/>
      <c r="AM29" s="119"/>
      <c r="AN29" s="119">
        <f t="shared" si="6"/>
        <v>2.5</v>
      </c>
    </row>
    <row r="30" spans="1:40" ht="22.5" customHeight="1" x14ac:dyDescent="0.55000000000000004">
      <c r="A30" s="5"/>
      <c r="B30" s="52" t="s">
        <v>66</v>
      </c>
      <c r="C30" s="110"/>
      <c r="D30" s="64"/>
      <c r="E30" s="64"/>
      <c r="F30" s="71"/>
      <c r="G30" s="71">
        <v>30023040</v>
      </c>
      <c r="H30" s="71"/>
      <c r="I30" s="64"/>
      <c r="J30" s="71"/>
      <c r="K30" s="71"/>
      <c r="L30" s="112"/>
      <c r="M30" s="8"/>
      <c r="N30" s="87" t="s">
        <v>113</v>
      </c>
      <c r="O30" s="10">
        <f>O29</f>
        <v>4</v>
      </c>
      <c r="P30" s="10">
        <v>12</v>
      </c>
      <c r="Q30" s="11" t="s">
        <v>85</v>
      </c>
      <c r="R30" s="43">
        <f t="shared" si="0"/>
        <v>300</v>
      </c>
      <c r="X30" s="50"/>
      <c r="Y30" s="50">
        <f t="shared" si="1"/>
        <v>3.3333333333333335</v>
      </c>
      <c r="Z30" s="50"/>
      <c r="AA30" s="50"/>
      <c r="AB30" s="50">
        <f t="shared" si="2"/>
        <v>3.3333333333333335</v>
      </c>
      <c r="AC30" s="118"/>
      <c r="AD30" s="119"/>
      <c r="AE30" s="119">
        <f t="shared" si="3"/>
        <v>3.3333333333333335</v>
      </c>
      <c r="AF30" s="119"/>
      <c r="AG30" s="119"/>
      <c r="AH30" s="119">
        <f t="shared" si="4"/>
        <v>3.3333333333333335</v>
      </c>
      <c r="AI30" s="119"/>
      <c r="AJ30" s="119"/>
      <c r="AK30" s="119">
        <f t="shared" si="5"/>
        <v>3.3333333333333335</v>
      </c>
      <c r="AL30" s="119"/>
      <c r="AM30" s="119"/>
      <c r="AN30" s="119">
        <f t="shared" si="6"/>
        <v>3.3333333333333335</v>
      </c>
    </row>
    <row r="31" spans="1:40" ht="22.5" customHeight="1" x14ac:dyDescent="0.55000000000000004">
      <c r="A31" s="5"/>
      <c r="B31" s="52" t="s">
        <v>66</v>
      </c>
      <c r="C31" s="63"/>
      <c r="D31" s="64"/>
      <c r="E31" s="64"/>
      <c r="F31" s="120">
        <v>30022146</v>
      </c>
      <c r="G31" s="71"/>
      <c r="H31" s="64"/>
      <c r="I31" s="64"/>
      <c r="J31" s="64"/>
      <c r="K31" s="64"/>
      <c r="L31" s="101"/>
      <c r="M31" s="8"/>
      <c r="N31" s="87" t="s">
        <v>207</v>
      </c>
      <c r="O31" s="10">
        <f>O25</f>
        <v>4</v>
      </c>
      <c r="P31" s="10">
        <v>9</v>
      </c>
      <c r="Q31" s="11" t="s">
        <v>72</v>
      </c>
      <c r="R31" s="43">
        <f t="shared" si="0"/>
        <v>400</v>
      </c>
      <c r="X31" s="50"/>
      <c r="Y31" s="50">
        <f t="shared" si="1"/>
        <v>2.5</v>
      </c>
      <c r="Z31" s="50"/>
      <c r="AA31" s="50"/>
      <c r="AB31" s="50">
        <f t="shared" si="2"/>
        <v>2.5</v>
      </c>
      <c r="AC31" s="118"/>
      <c r="AD31" s="119"/>
      <c r="AE31" s="119">
        <f t="shared" si="3"/>
        <v>2.5</v>
      </c>
      <c r="AF31" s="119"/>
      <c r="AG31" s="119"/>
      <c r="AH31" s="119">
        <f t="shared" si="4"/>
        <v>2.5</v>
      </c>
      <c r="AI31" s="119"/>
      <c r="AJ31" s="119"/>
      <c r="AK31" s="119">
        <f t="shared" si="5"/>
        <v>2.5</v>
      </c>
      <c r="AL31" s="119"/>
      <c r="AM31" s="119"/>
      <c r="AN31" s="119">
        <f t="shared" si="6"/>
        <v>2.5</v>
      </c>
    </row>
    <row r="32" spans="1:40" ht="22.5" customHeight="1" x14ac:dyDescent="0.55000000000000004">
      <c r="A32" s="5"/>
      <c r="B32" s="52" t="s">
        <v>66</v>
      </c>
      <c r="C32" s="110"/>
      <c r="D32" s="71">
        <v>30022147</v>
      </c>
      <c r="E32" s="71"/>
      <c r="F32" s="71"/>
      <c r="G32" s="71"/>
      <c r="H32" s="111"/>
      <c r="I32" s="64"/>
      <c r="J32" s="64"/>
      <c r="K32" s="71"/>
      <c r="L32" s="112"/>
      <c r="M32" s="8"/>
      <c r="N32" s="87" t="s">
        <v>208</v>
      </c>
      <c r="O32" s="10">
        <f>O3*2</f>
        <v>2</v>
      </c>
      <c r="P32" s="10">
        <v>22.5</v>
      </c>
      <c r="Q32" s="11" t="s">
        <v>75</v>
      </c>
      <c r="R32" s="43">
        <f t="shared" ref="R32:R45" si="9">$AB$1/P32</f>
        <v>160</v>
      </c>
      <c r="X32" s="50"/>
      <c r="Y32" s="50">
        <f t="shared" ref="Y32:Y45" si="10">$Y$1/R32</f>
        <v>6.25</v>
      </c>
      <c r="Z32" s="50"/>
      <c r="AA32" s="50"/>
      <c r="AB32" s="50">
        <f t="shared" ref="AB32:AB45" si="11">$Y$1/R32</f>
        <v>6.25</v>
      </c>
      <c r="AC32" s="118"/>
      <c r="AD32" s="119"/>
      <c r="AE32" s="119">
        <f t="shared" ref="AE32:AE45" si="12">$Y$1/R32</f>
        <v>6.25</v>
      </c>
      <c r="AF32" s="119"/>
      <c r="AG32" s="119"/>
      <c r="AH32" s="119">
        <f t="shared" ref="AH32:AH45" si="13">$Y$1/R32</f>
        <v>6.25</v>
      </c>
      <c r="AI32" s="119"/>
      <c r="AJ32" s="119"/>
      <c r="AK32" s="119">
        <f t="shared" ref="AK32:AK45" si="14">$Y$1/R32</f>
        <v>6.25</v>
      </c>
      <c r="AL32" s="119"/>
      <c r="AM32" s="119"/>
      <c r="AN32" s="119">
        <f t="shared" ref="AN32:AN45" si="15">$Y$1/R32</f>
        <v>6.25</v>
      </c>
    </row>
    <row r="33" spans="1:40" ht="22.5" customHeight="1" x14ac:dyDescent="0.55000000000000004">
      <c r="A33" s="5"/>
      <c r="B33" s="52" t="s">
        <v>66</v>
      </c>
      <c r="C33" s="110"/>
      <c r="D33" s="71"/>
      <c r="E33" s="71">
        <v>30022148</v>
      </c>
      <c r="F33" s="71"/>
      <c r="G33" s="71"/>
      <c r="H33" s="71"/>
      <c r="I33" s="64"/>
      <c r="J33" s="64"/>
      <c r="K33" s="71"/>
      <c r="L33" s="112"/>
      <c r="M33" s="8"/>
      <c r="N33" s="87" t="s">
        <v>209</v>
      </c>
      <c r="O33" s="10">
        <f>O32</f>
        <v>2</v>
      </c>
      <c r="P33" s="10">
        <v>150</v>
      </c>
      <c r="Q33" s="11" t="s">
        <v>73</v>
      </c>
      <c r="R33" s="43">
        <f t="shared" si="9"/>
        <v>24</v>
      </c>
      <c r="X33" s="50"/>
      <c r="Y33" s="50">
        <f t="shared" si="10"/>
        <v>41.666666666666664</v>
      </c>
      <c r="Z33" s="50"/>
      <c r="AA33" s="50"/>
      <c r="AB33" s="50">
        <f t="shared" si="11"/>
        <v>41.666666666666664</v>
      </c>
      <c r="AC33" s="118"/>
      <c r="AD33" s="119"/>
      <c r="AE33" s="119">
        <f t="shared" si="12"/>
        <v>41.666666666666664</v>
      </c>
      <c r="AF33" s="119"/>
      <c r="AG33" s="119"/>
      <c r="AH33" s="119">
        <f t="shared" si="13"/>
        <v>41.666666666666664</v>
      </c>
      <c r="AI33" s="119"/>
      <c r="AJ33" s="119"/>
      <c r="AK33" s="119">
        <f t="shared" si="14"/>
        <v>41.666666666666664</v>
      </c>
      <c r="AL33" s="119"/>
      <c r="AM33" s="119"/>
      <c r="AN33" s="119">
        <f t="shared" si="15"/>
        <v>41.666666666666664</v>
      </c>
    </row>
    <row r="34" spans="1:40" ht="22.5" customHeight="1" x14ac:dyDescent="0.55000000000000004">
      <c r="A34" s="5"/>
      <c r="B34" s="52" t="s">
        <v>66</v>
      </c>
      <c r="C34" s="110"/>
      <c r="D34" s="71"/>
      <c r="E34" s="71"/>
      <c r="F34" s="120">
        <v>30022149</v>
      </c>
      <c r="G34" s="71"/>
      <c r="H34" s="71"/>
      <c r="I34" s="64"/>
      <c r="J34" s="64"/>
      <c r="K34" s="71"/>
      <c r="L34" s="112"/>
      <c r="M34" s="8"/>
      <c r="N34" s="87" t="s">
        <v>212</v>
      </c>
      <c r="O34" s="10">
        <f t="shared" ref="O34:O35" si="16">O33</f>
        <v>2</v>
      </c>
      <c r="P34" s="10">
        <v>36</v>
      </c>
      <c r="Q34" s="11" t="s">
        <v>72</v>
      </c>
      <c r="R34" s="43">
        <f t="shared" si="9"/>
        <v>100</v>
      </c>
      <c r="X34" s="50"/>
      <c r="Y34" s="50">
        <f t="shared" si="10"/>
        <v>10</v>
      </c>
      <c r="Z34" s="50"/>
      <c r="AA34" s="50"/>
      <c r="AB34" s="50">
        <f t="shared" si="11"/>
        <v>10</v>
      </c>
      <c r="AC34" s="118"/>
      <c r="AD34" s="119"/>
      <c r="AE34" s="119">
        <f t="shared" si="12"/>
        <v>10</v>
      </c>
      <c r="AF34" s="119"/>
      <c r="AG34" s="119"/>
      <c r="AH34" s="119">
        <f t="shared" si="13"/>
        <v>10</v>
      </c>
      <c r="AI34" s="119"/>
      <c r="AJ34" s="119"/>
      <c r="AK34" s="119">
        <f t="shared" si="14"/>
        <v>10</v>
      </c>
      <c r="AL34" s="119"/>
      <c r="AM34" s="119"/>
      <c r="AN34" s="119">
        <f t="shared" si="15"/>
        <v>10</v>
      </c>
    </row>
    <row r="35" spans="1:40" ht="22.5" customHeight="1" x14ac:dyDescent="0.55000000000000004">
      <c r="A35" s="5"/>
      <c r="B35" s="52" t="s">
        <v>66</v>
      </c>
      <c r="C35" s="110"/>
      <c r="D35" s="71"/>
      <c r="E35" s="71"/>
      <c r="F35" s="71"/>
      <c r="G35" s="71">
        <v>30022150</v>
      </c>
      <c r="H35" s="71"/>
      <c r="I35" s="64"/>
      <c r="J35" s="64"/>
      <c r="K35" s="71"/>
      <c r="L35" s="112"/>
      <c r="M35" s="8"/>
      <c r="N35" s="87" t="s">
        <v>211</v>
      </c>
      <c r="O35" s="10">
        <f t="shared" si="16"/>
        <v>2</v>
      </c>
      <c r="P35" s="10">
        <v>72</v>
      </c>
      <c r="Q35" s="11" t="s">
        <v>85</v>
      </c>
      <c r="R35" s="43">
        <f t="shared" si="9"/>
        <v>50</v>
      </c>
      <c r="X35" s="50"/>
      <c r="Y35" s="50">
        <f t="shared" si="10"/>
        <v>20</v>
      </c>
      <c r="Z35" s="50"/>
      <c r="AA35" s="50"/>
      <c r="AB35" s="50">
        <f t="shared" si="11"/>
        <v>20</v>
      </c>
      <c r="AC35" s="118"/>
      <c r="AD35" s="119"/>
      <c r="AE35" s="119">
        <f t="shared" si="12"/>
        <v>20</v>
      </c>
      <c r="AF35" s="119"/>
      <c r="AG35" s="119"/>
      <c r="AH35" s="119">
        <f t="shared" si="13"/>
        <v>20</v>
      </c>
      <c r="AI35" s="119"/>
      <c r="AJ35" s="119"/>
      <c r="AK35" s="119">
        <f t="shared" si="14"/>
        <v>20</v>
      </c>
      <c r="AL35" s="119"/>
      <c r="AM35" s="119"/>
      <c r="AN35" s="119">
        <f t="shared" si="15"/>
        <v>20</v>
      </c>
    </row>
    <row r="36" spans="1:40" ht="22.5" customHeight="1" x14ac:dyDescent="0.55000000000000004">
      <c r="A36" s="5"/>
      <c r="B36" s="52" t="s">
        <v>66</v>
      </c>
      <c r="C36" s="110"/>
      <c r="D36" s="71"/>
      <c r="E36" s="71"/>
      <c r="F36" s="120">
        <v>30022151</v>
      </c>
      <c r="G36" s="71"/>
      <c r="H36" s="71"/>
      <c r="I36" s="71"/>
      <c r="J36" s="64"/>
      <c r="K36" s="64"/>
      <c r="L36" s="112"/>
      <c r="M36" s="8"/>
      <c r="N36" s="87" t="s">
        <v>213</v>
      </c>
      <c r="O36" s="10">
        <f>O33</f>
        <v>2</v>
      </c>
      <c r="P36" s="10">
        <v>9</v>
      </c>
      <c r="Q36" s="11" t="s">
        <v>72</v>
      </c>
      <c r="R36" s="43">
        <f t="shared" si="9"/>
        <v>400</v>
      </c>
      <c r="X36" s="50"/>
      <c r="Y36" s="50">
        <f t="shared" si="10"/>
        <v>2.5</v>
      </c>
      <c r="Z36" s="50"/>
      <c r="AA36" s="50"/>
      <c r="AB36" s="50">
        <f t="shared" si="11"/>
        <v>2.5</v>
      </c>
      <c r="AC36" s="118"/>
      <c r="AD36" s="119"/>
      <c r="AE36" s="119">
        <f t="shared" si="12"/>
        <v>2.5</v>
      </c>
      <c r="AF36" s="119"/>
      <c r="AG36" s="119"/>
      <c r="AH36" s="119">
        <f t="shared" si="13"/>
        <v>2.5</v>
      </c>
      <c r="AI36" s="119"/>
      <c r="AJ36" s="119"/>
      <c r="AK36" s="119">
        <f t="shared" si="14"/>
        <v>2.5</v>
      </c>
      <c r="AL36" s="119"/>
      <c r="AM36" s="119"/>
      <c r="AN36" s="119">
        <f t="shared" si="15"/>
        <v>2.5</v>
      </c>
    </row>
    <row r="37" spans="1:40" ht="22.5" customHeight="1" x14ac:dyDescent="0.55000000000000004">
      <c r="A37" s="5"/>
      <c r="B37" s="52" t="s">
        <v>66</v>
      </c>
      <c r="C37" s="110"/>
      <c r="D37" s="71"/>
      <c r="E37" s="71"/>
      <c r="F37" s="71"/>
      <c r="G37" s="71">
        <v>30022152</v>
      </c>
      <c r="H37" s="71"/>
      <c r="I37" s="71"/>
      <c r="J37" s="64"/>
      <c r="K37" s="64"/>
      <c r="L37" s="112"/>
      <c r="M37" s="8"/>
      <c r="N37" s="87" t="s">
        <v>214</v>
      </c>
      <c r="O37" s="10">
        <f>O33</f>
        <v>2</v>
      </c>
      <c r="P37" s="10">
        <v>12</v>
      </c>
      <c r="Q37" s="11" t="s">
        <v>85</v>
      </c>
      <c r="R37" s="43">
        <f t="shared" si="9"/>
        <v>300</v>
      </c>
      <c r="X37" s="50"/>
      <c r="Y37" s="50">
        <f t="shared" si="10"/>
        <v>3.3333333333333335</v>
      </c>
      <c r="Z37" s="50"/>
      <c r="AA37" s="50"/>
      <c r="AB37" s="50">
        <f t="shared" si="11"/>
        <v>3.3333333333333335</v>
      </c>
      <c r="AC37" s="118"/>
      <c r="AD37" s="119"/>
      <c r="AE37" s="119">
        <f t="shared" si="12"/>
        <v>3.3333333333333335</v>
      </c>
      <c r="AF37" s="119"/>
      <c r="AG37" s="119"/>
      <c r="AH37" s="119">
        <f t="shared" si="13"/>
        <v>3.3333333333333335</v>
      </c>
      <c r="AI37" s="119"/>
      <c r="AJ37" s="119"/>
      <c r="AK37" s="119">
        <f t="shared" si="14"/>
        <v>3.3333333333333335</v>
      </c>
      <c r="AL37" s="119"/>
      <c r="AM37" s="119"/>
      <c r="AN37" s="119">
        <f t="shared" si="15"/>
        <v>3.3333333333333335</v>
      </c>
    </row>
    <row r="38" spans="1:40" ht="22.5" customHeight="1" x14ac:dyDescent="0.55000000000000004">
      <c r="A38" s="5"/>
      <c r="B38" s="52" t="s">
        <v>66</v>
      </c>
      <c r="C38" s="110"/>
      <c r="D38" s="71"/>
      <c r="E38" s="71"/>
      <c r="F38" s="120">
        <v>30022154</v>
      </c>
      <c r="G38" s="71"/>
      <c r="H38" s="71"/>
      <c r="I38" s="71"/>
      <c r="J38" s="64"/>
      <c r="K38" s="64"/>
      <c r="L38" s="112"/>
      <c r="M38" s="8"/>
      <c r="N38" s="87" t="s">
        <v>217</v>
      </c>
      <c r="O38" s="10">
        <f>O33</f>
        <v>2</v>
      </c>
      <c r="P38" s="10">
        <v>9</v>
      </c>
      <c r="Q38" s="11" t="s">
        <v>72</v>
      </c>
      <c r="R38" s="43">
        <f t="shared" si="9"/>
        <v>400</v>
      </c>
      <c r="X38" s="50"/>
      <c r="Y38" s="50">
        <f t="shared" si="10"/>
        <v>2.5</v>
      </c>
      <c r="Z38" s="50"/>
      <c r="AA38" s="50"/>
      <c r="AB38" s="50">
        <f t="shared" si="11"/>
        <v>2.5</v>
      </c>
      <c r="AC38" s="118"/>
      <c r="AD38" s="119"/>
      <c r="AE38" s="119">
        <f t="shared" si="12"/>
        <v>2.5</v>
      </c>
      <c r="AF38" s="119"/>
      <c r="AG38" s="119"/>
      <c r="AH38" s="119">
        <f t="shared" si="13"/>
        <v>2.5</v>
      </c>
      <c r="AI38" s="119"/>
      <c r="AJ38" s="119"/>
      <c r="AK38" s="119">
        <f t="shared" si="14"/>
        <v>2.5</v>
      </c>
      <c r="AL38" s="119"/>
      <c r="AM38" s="119"/>
      <c r="AN38" s="119">
        <f t="shared" si="15"/>
        <v>2.5</v>
      </c>
    </row>
    <row r="39" spans="1:40" ht="22.5" customHeight="1" x14ac:dyDescent="0.55000000000000004">
      <c r="A39" s="5"/>
      <c r="B39" s="52" t="s">
        <v>66</v>
      </c>
      <c r="C39" s="110"/>
      <c r="D39" s="71">
        <v>30022155</v>
      </c>
      <c r="E39" s="71"/>
      <c r="F39" s="71"/>
      <c r="G39" s="71"/>
      <c r="H39" s="111"/>
      <c r="I39" s="71"/>
      <c r="J39" s="64"/>
      <c r="K39" s="64"/>
      <c r="L39" s="112"/>
      <c r="M39" s="8"/>
      <c r="N39" s="87" t="s">
        <v>218</v>
      </c>
      <c r="O39" s="10">
        <f>O3</f>
        <v>1</v>
      </c>
      <c r="P39" s="10">
        <v>22.5</v>
      </c>
      <c r="Q39" s="11" t="s">
        <v>75</v>
      </c>
      <c r="R39" s="43">
        <f t="shared" si="9"/>
        <v>160</v>
      </c>
      <c r="X39" s="50"/>
      <c r="Y39" s="50">
        <f t="shared" si="10"/>
        <v>6.25</v>
      </c>
      <c r="Z39" s="50"/>
      <c r="AA39" s="50"/>
      <c r="AB39" s="50">
        <f t="shared" si="11"/>
        <v>6.25</v>
      </c>
      <c r="AC39" s="118"/>
      <c r="AD39" s="119"/>
      <c r="AE39" s="119">
        <f t="shared" si="12"/>
        <v>6.25</v>
      </c>
      <c r="AF39" s="119"/>
      <c r="AG39" s="119"/>
      <c r="AH39" s="119">
        <f t="shared" si="13"/>
        <v>6.25</v>
      </c>
      <c r="AI39" s="119"/>
      <c r="AJ39" s="119"/>
      <c r="AK39" s="119">
        <f t="shared" si="14"/>
        <v>6.25</v>
      </c>
      <c r="AL39" s="119"/>
      <c r="AM39" s="119"/>
      <c r="AN39" s="119">
        <f t="shared" si="15"/>
        <v>6.25</v>
      </c>
    </row>
    <row r="40" spans="1:40" ht="22.5" customHeight="1" x14ac:dyDescent="0.55000000000000004">
      <c r="A40" s="5"/>
      <c r="B40" s="52" t="s">
        <v>66</v>
      </c>
      <c r="C40" s="110"/>
      <c r="D40" s="71"/>
      <c r="E40" s="71">
        <v>30022156</v>
      </c>
      <c r="F40" s="71"/>
      <c r="G40" s="71"/>
      <c r="H40" s="71"/>
      <c r="I40" s="71"/>
      <c r="J40" s="64"/>
      <c r="K40" s="64"/>
      <c r="L40" s="112"/>
      <c r="M40" s="8"/>
      <c r="N40" s="87" t="s">
        <v>219</v>
      </c>
      <c r="O40" s="10">
        <f>O39</f>
        <v>1</v>
      </c>
      <c r="P40" s="10">
        <v>150</v>
      </c>
      <c r="Q40" s="11" t="s">
        <v>73</v>
      </c>
      <c r="R40" s="43">
        <f t="shared" si="9"/>
        <v>24</v>
      </c>
      <c r="X40" s="50"/>
      <c r="Y40" s="50">
        <f t="shared" si="10"/>
        <v>41.666666666666664</v>
      </c>
      <c r="Z40" s="50"/>
      <c r="AA40" s="50"/>
      <c r="AB40" s="50">
        <f t="shared" si="11"/>
        <v>41.666666666666664</v>
      </c>
      <c r="AC40" s="118"/>
      <c r="AD40" s="119"/>
      <c r="AE40" s="119">
        <f t="shared" si="12"/>
        <v>41.666666666666664</v>
      </c>
      <c r="AF40" s="119"/>
      <c r="AG40" s="119"/>
      <c r="AH40" s="119">
        <f t="shared" si="13"/>
        <v>41.666666666666664</v>
      </c>
      <c r="AI40" s="119"/>
      <c r="AJ40" s="119"/>
      <c r="AK40" s="119">
        <f t="shared" si="14"/>
        <v>41.666666666666664</v>
      </c>
      <c r="AL40" s="119"/>
      <c r="AM40" s="119"/>
      <c r="AN40" s="119">
        <f t="shared" si="15"/>
        <v>41.666666666666664</v>
      </c>
    </row>
    <row r="41" spans="1:40" ht="22.5" customHeight="1" x14ac:dyDescent="0.55000000000000004">
      <c r="A41" s="5"/>
      <c r="B41" s="52" t="s">
        <v>66</v>
      </c>
      <c r="C41" s="110"/>
      <c r="D41" s="71"/>
      <c r="E41" s="71"/>
      <c r="F41" s="120">
        <v>30022157</v>
      </c>
      <c r="G41" s="71"/>
      <c r="H41" s="71"/>
      <c r="I41" s="71"/>
      <c r="J41" s="64"/>
      <c r="K41" s="64"/>
      <c r="L41" s="112"/>
      <c r="M41" s="8"/>
      <c r="N41" s="87" t="s">
        <v>222</v>
      </c>
      <c r="O41" s="10">
        <f t="shared" ref="O41:O42" si="17">O40</f>
        <v>1</v>
      </c>
      <c r="P41" s="10">
        <v>36</v>
      </c>
      <c r="Q41" s="11" t="s">
        <v>72</v>
      </c>
      <c r="R41" s="43">
        <f t="shared" si="9"/>
        <v>100</v>
      </c>
      <c r="X41" s="50"/>
      <c r="Y41" s="50">
        <f t="shared" si="10"/>
        <v>10</v>
      </c>
      <c r="Z41" s="50"/>
      <c r="AA41" s="50"/>
      <c r="AB41" s="50">
        <f t="shared" si="11"/>
        <v>10</v>
      </c>
      <c r="AC41" s="118"/>
      <c r="AD41" s="119"/>
      <c r="AE41" s="119">
        <f t="shared" si="12"/>
        <v>10</v>
      </c>
      <c r="AF41" s="119"/>
      <c r="AG41" s="119"/>
      <c r="AH41" s="119">
        <f t="shared" si="13"/>
        <v>10</v>
      </c>
      <c r="AI41" s="119"/>
      <c r="AJ41" s="119"/>
      <c r="AK41" s="119">
        <f t="shared" si="14"/>
        <v>10</v>
      </c>
      <c r="AL41" s="119"/>
      <c r="AM41" s="119"/>
      <c r="AN41" s="119">
        <f t="shared" si="15"/>
        <v>10</v>
      </c>
    </row>
    <row r="42" spans="1:40" ht="22.5" customHeight="1" x14ac:dyDescent="0.55000000000000004">
      <c r="A42" s="5"/>
      <c r="B42" s="52" t="s">
        <v>66</v>
      </c>
      <c r="C42" s="110"/>
      <c r="D42" s="71"/>
      <c r="E42" s="71"/>
      <c r="F42" s="71"/>
      <c r="G42" s="71">
        <v>30022158</v>
      </c>
      <c r="H42" s="71"/>
      <c r="I42" s="71"/>
      <c r="J42" s="64"/>
      <c r="K42" s="64"/>
      <c r="L42" s="112"/>
      <c r="M42" s="8"/>
      <c r="N42" s="87" t="s">
        <v>221</v>
      </c>
      <c r="O42" s="10">
        <f t="shared" si="17"/>
        <v>1</v>
      </c>
      <c r="P42" s="10">
        <v>72</v>
      </c>
      <c r="Q42" s="11" t="s">
        <v>85</v>
      </c>
      <c r="R42" s="43">
        <f t="shared" si="9"/>
        <v>50</v>
      </c>
      <c r="X42" s="50"/>
      <c r="Y42" s="50">
        <f t="shared" si="10"/>
        <v>20</v>
      </c>
      <c r="Z42" s="50"/>
      <c r="AA42" s="50"/>
      <c r="AB42" s="50">
        <f t="shared" si="11"/>
        <v>20</v>
      </c>
      <c r="AC42" s="118"/>
      <c r="AD42" s="119"/>
      <c r="AE42" s="119">
        <f t="shared" si="12"/>
        <v>20</v>
      </c>
      <c r="AF42" s="119"/>
      <c r="AG42" s="119"/>
      <c r="AH42" s="119">
        <f t="shared" si="13"/>
        <v>20</v>
      </c>
      <c r="AI42" s="119"/>
      <c r="AJ42" s="119"/>
      <c r="AK42" s="119">
        <f t="shared" si="14"/>
        <v>20</v>
      </c>
      <c r="AL42" s="119"/>
      <c r="AM42" s="119"/>
      <c r="AN42" s="119">
        <f t="shared" si="15"/>
        <v>20</v>
      </c>
    </row>
    <row r="43" spans="1:40" ht="22.5" customHeight="1" x14ac:dyDescent="0.55000000000000004">
      <c r="A43" s="5"/>
      <c r="B43" s="52"/>
      <c r="C43" s="110"/>
      <c r="D43" s="71"/>
      <c r="E43" s="71"/>
      <c r="F43" s="120">
        <v>30023081</v>
      </c>
      <c r="G43" s="71"/>
      <c r="H43" s="131"/>
      <c r="I43" s="64"/>
      <c r="J43" s="64"/>
      <c r="K43" s="71"/>
      <c r="L43" s="112"/>
      <c r="M43" s="8"/>
      <c r="N43" s="87" t="s">
        <v>224</v>
      </c>
      <c r="O43" s="10">
        <f>O44</f>
        <v>1</v>
      </c>
      <c r="P43" s="10">
        <v>9</v>
      </c>
      <c r="Q43" s="11" t="s">
        <v>72</v>
      </c>
      <c r="R43" s="43">
        <f>$AA$1/P43</f>
        <v>0</v>
      </c>
      <c r="X43" s="50" t="e">
        <f>$X$1/R43</f>
        <v>#DIV/0!</v>
      </c>
      <c r="Y43" s="50"/>
      <c r="Z43" s="50"/>
      <c r="AA43" s="50" t="e">
        <f>$X$1/R43</f>
        <v>#DIV/0!</v>
      </c>
      <c r="AB43" s="118"/>
      <c r="AC43" s="119"/>
      <c r="AD43" s="119" t="e">
        <f>$X$1/R43</f>
        <v>#DIV/0!</v>
      </c>
      <c r="AE43" s="119"/>
      <c r="AF43" s="119"/>
      <c r="AG43" s="119" t="e">
        <f>$X$1/R43</f>
        <v>#DIV/0!</v>
      </c>
      <c r="AH43" s="119"/>
      <c r="AI43" s="119"/>
      <c r="AJ43" s="119" t="e">
        <f>$X$1/R43</f>
        <v>#DIV/0!</v>
      </c>
      <c r="AK43" s="119"/>
      <c r="AL43" s="119"/>
      <c r="AM43" s="119" t="e">
        <f>$X$1/R43</f>
        <v>#DIV/0!</v>
      </c>
    </row>
    <row r="44" spans="1:40" ht="22.5" customHeight="1" x14ac:dyDescent="0.55000000000000004">
      <c r="A44" s="5"/>
      <c r="B44" s="52"/>
      <c r="C44" s="110"/>
      <c r="D44" s="71"/>
      <c r="E44" s="71"/>
      <c r="F44" s="71"/>
      <c r="G44" s="120">
        <v>30023080</v>
      </c>
      <c r="H44" s="71"/>
      <c r="I44" s="64"/>
      <c r="J44" s="64"/>
      <c r="K44" s="71"/>
      <c r="L44" s="112"/>
      <c r="M44" s="8"/>
      <c r="N44" s="87" t="s">
        <v>225</v>
      </c>
      <c r="O44" s="10">
        <f>O40</f>
        <v>1</v>
      </c>
      <c r="P44" s="10">
        <v>12</v>
      </c>
      <c r="Q44" s="11" t="s">
        <v>85</v>
      </c>
      <c r="R44" s="43">
        <f t="shared" ref="R44" si="18">$AA$1/P44</f>
        <v>0</v>
      </c>
      <c r="X44" s="50" t="e">
        <f t="shared" ref="X44" si="19">$X$1/R44</f>
        <v>#DIV/0!</v>
      </c>
      <c r="Y44" s="50"/>
      <c r="Z44" s="50"/>
      <c r="AA44" s="50" t="e">
        <f t="shared" ref="AA44" si="20">$X$1/R44</f>
        <v>#DIV/0!</v>
      </c>
      <c r="AB44" s="118"/>
      <c r="AC44" s="119"/>
      <c r="AD44" s="119" t="e">
        <f t="shared" ref="AD44" si="21">$X$1/R44</f>
        <v>#DIV/0!</v>
      </c>
      <c r="AE44" s="119"/>
      <c r="AF44" s="119"/>
      <c r="AG44" s="119" t="e">
        <f t="shared" ref="AG44" si="22">$X$1/R44</f>
        <v>#DIV/0!</v>
      </c>
      <c r="AH44" s="119"/>
      <c r="AI44" s="119"/>
      <c r="AJ44" s="119" t="e">
        <f t="shared" ref="AJ44" si="23">$X$1/R44</f>
        <v>#DIV/0!</v>
      </c>
      <c r="AK44" s="119"/>
      <c r="AL44" s="119"/>
      <c r="AM44" s="119" t="e">
        <f t="shared" ref="AM44" si="24">$X$1/R44</f>
        <v>#DIV/0!</v>
      </c>
    </row>
    <row r="45" spans="1:40" ht="22.5" customHeight="1" x14ac:dyDescent="0.55000000000000004">
      <c r="A45" s="5"/>
      <c r="B45" s="52" t="s">
        <v>66</v>
      </c>
      <c r="C45" s="110"/>
      <c r="D45" s="64"/>
      <c r="E45" s="64"/>
      <c r="F45" s="120">
        <v>30022162</v>
      </c>
      <c r="G45" s="71"/>
      <c r="H45" s="71"/>
      <c r="I45" s="71"/>
      <c r="J45" s="64"/>
      <c r="K45" s="64"/>
      <c r="L45" s="112"/>
      <c r="M45" s="8"/>
      <c r="N45" s="87" t="s">
        <v>227</v>
      </c>
      <c r="O45" s="10">
        <f>O39</f>
        <v>1</v>
      </c>
      <c r="P45" s="10">
        <v>9</v>
      </c>
      <c r="Q45" s="11" t="s">
        <v>72</v>
      </c>
      <c r="R45" s="43">
        <f t="shared" si="9"/>
        <v>400</v>
      </c>
      <c r="X45" s="50"/>
      <c r="Y45" s="50">
        <f t="shared" si="10"/>
        <v>2.5</v>
      </c>
      <c r="Z45" s="50"/>
      <c r="AA45" s="50"/>
      <c r="AB45" s="50">
        <f t="shared" si="11"/>
        <v>2.5</v>
      </c>
      <c r="AC45" s="118"/>
      <c r="AD45" s="119"/>
      <c r="AE45" s="119">
        <f t="shared" si="12"/>
        <v>2.5</v>
      </c>
      <c r="AF45" s="119"/>
      <c r="AG45" s="119"/>
      <c r="AH45" s="119">
        <f t="shared" si="13"/>
        <v>2.5</v>
      </c>
      <c r="AI45" s="119"/>
      <c r="AJ45" s="119"/>
      <c r="AK45" s="119">
        <f t="shared" si="14"/>
        <v>2.5</v>
      </c>
      <c r="AL45" s="119"/>
      <c r="AM45" s="119"/>
      <c r="AN45" s="119">
        <f t="shared" si="15"/>
        <v>2.5</v>
      </c>
    </row>
    <row r="46" spans="1:40" ht="22.5" customHeight="1" x14ac:dyDescent="0.55000000000000004">
      <c r="A46" s="5"/>
      <c r="B46" s="52" t="s">
        <v>66</v>
      </c>
      <c r="C46" s="63"/>
      <c r="D46" s="64"/>
      <c r="E46" s="114"/>
      <c r="F46" s="114"/>
      <c r="G46" s="114"/>
      <c r="H46" s="114"/>
      <c r="I46" s="64"/>
      <c r="J46" s="64"/>
      <c r="K46" s="114"/>
      <c r="L46" s="101"/>
      <c r="M46" s="8"/>
      <c r="N46" s="87"/>
      <c r="O46" s="10"/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0" ht="22.5" customHeight="1" x14ac:dyDescent="0.55000000000000004">
      <c r="A47" s="5"/>
      <c r="B47" s="52" t="s">
        <v>66</v>
      </c>
      <c r="C47" s="63"/>
      <c r="D47" s="64"/>
      <c r="E47" s="114"/>
      <c r="F47" s="114"/>
      <c r="G47" s="114"/>
      <c r="H47" s="114"/>
      <c r="I47" s="64"/>
      <c r="J47" s="64"/>
      <c r="K47" s="114"/>
      <c r="L47" s="101"/>
      <c r="M47" s="8"/>
      <c r="N47" s="87"/>
      <c r="O47" s="10"/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0" ht="22.5" customHeight="1" x14ac:dyDescent="0.55000000000000004">
      <c r="A48" s="5"/>
      <c r="B48" s="52" t="s">
        <v>66</v>
      </c>
      <c r="C48" s="63"/>
      <c r="D48" s="64"/>
      <c r="E48" s="114"/>
      <c r="F48" s="114"/>
      <c r="G48" s="114"/>
      <c r="H48" s="114"/>
      <c r="I48" s="64"/>
      <c r="J48" s="64"/>
      <c r="K48" s="114"/>
      <c r="L48" s="101"/>
      <c r="M48" s="8"/>
      <c r="N48" s="87"/>
      <c r="O48" s="10"/>
      <c r="P48" s="10"/>
      <c r="Q48" s="11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</row>
    <row r="49" spans="1:40" ht="22.5" customHeight="1" x14ac:dyDescent="0.55000000000000004">
      <c r="A49" s="5"/>
      <c r="B49" s="52" t="s">
        <v>66</v>
      </c>
      <c r="C49" s="63"/>
      <c r="D49" s="64"/>
      <c r="E49" s="114"/>
      <c r="F49" s="114"/>
      <c r="G49" s="114"/>
      <c r="H49" s="114"/>
      <c r="I49" s="114"/>
      <c r="J49" s="64"/>
      <c r="K49" s="114"/>
      <c r="L49" s="101"/>
      <c r="M49" s="8"/>
      <c r="N49" s="87"/>
      <c r="O49" s="10"/>
      <c r="P49" s="10"/>
      <c r="Q49" s="11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</row>
    <row r="50" spans="1:40" ht="22.5" customHeight="1" x14ac:dyDescent="0.55000000000000004">
      <c r="A50" s="5"/>
      <c r="B50" s="52" t="s">
        <v>66</v>
      </c>
      <c r="C50" s="63"/>
      <c r="D50" s="64"/>
      <c r="E50" s="114"/>
      <c r="F50" s="114"/>
      <c r="G50" s="114"/>
      <c r="H50" s="114"/>
      <c r="I50" s="114"/>
      <c r="J50" s="64"/>
      <c r="K50" s="114"/>
      <c r="L50" s="101"/>
      <c r="M50" s="8"/>
      <c r="N50" s="87"/>
      <c r="O50" s="10"/>
      <c r="P50" s="10"/>
      <c r="Q50" s="11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</row>
    <row r="51" spans="1:40" ht="22.5" customHeight="1" x14ac:dyDescent="0.55000000000000004">
      <c r="A51" s="5"/>
      <c r="B51" s="52" t="s">
        <v>66</v>
      </c>
      <c r="C51" s="63"/>
      <c r="D51" s="64"/>
      <c r="E51" s="114"/>
      <c r="F51" s="114"/>
      <c r="G51" s="114"/>
      <c r="H51" s="114"/>
      <c r="I51" s="114"/>
      <c r="J51" s="64"/>
      <c r="K51" s="114"/>
      <c r="L51" s="101"/>
      <c r="M51" s="8"/>
      <c r="N51" s="87"/>
      <c r="O51" s="10"/>
      <c r="P51" s="10"/>
      <c r="Q51" s="11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</row>
    <row r="52" spans="1:40" ht="22.5" customHeight="1" x14ac:dyDescent="0.55000000000000004">
      <c r="A52" s="5"/>
      <c r="B52" s="52" t="s">
        <v>66</v>
      </c>
      <c r="C52" s="63"/>
      <c r="D52" s="64"/>
      <c r="E52" s="114"/>
      <c r="F52" s="114"/>
      <c r="G52" s="114"/>
      <c r="H52" s="114"/>
      <c r="I52" s="114"/>
      <c r="J52" s="64"/>
      <c r="K52" s="114"/>
      <c r="L52" s="101"/>
      <c r="M52" s="8"/>
      <c r="N52" s="87"/>
      <c r="O52" s="10"/>
      <c r="P52" s="10"/>
      <c r="Q52" s="11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</row>
    <row r="53" spans="1:40" ht="22.5" customHeight="1" x14ac:dyDescent="0.55000000000000004">
      <c r="A53" s="5"/>
      <c r="B53" s="52" t="s">
        <v>66</v>
      </c>
      <c r="C53" s="63"/>
      <c r="D53" s="64"/>
      <c r="E53" s="114"/>
      <c r="F53" s="114"/>
      <c r="G53" s="114"/>
      <c r="H53" s="113"/>
      <c r="I53" s="64"/>
      <c r="J53" s="65"/>
      <c r="K53" s="66"/>
      <c r="L53" s="101"/>
      <c r="M53" s="8"/>
      <c r="N53" s="87"/>
      <c r="O53" s="10"/>
      <c r="P53" s="10"/>
      <c r="Q53" s="11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</row>
    <row r="54" spans="1:40" ht="22.5" customHeight="1" x14ac:dyDescent="0.55000000000000004">
      <c r="A54" s="5"/>
      <c r="B54" s="52" t="s">
        <v>66</v>
      </c>
      <c r="C54" s="63"/>
      <c r="D54" s="64"/>
      <c r="E54" s="64"/>
      <c r="F54" s="114"/>
      <c r="G54" s="114"/>
      <c r="H54" s="113"/>
      <c r="I54" s="64"/>
      <c r="J54" s="65"/>
      <c r="K54" s="66"/>
      <c r="L54" s="101"/>
      <c r="M54" s="8"/>
      <c r="N54" s="87"/>
      <c r="O54" s="10"/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0" ht="22.5" customHeight="1" x14ac:dyDescent="0.55000000000000004">
      <c r="A55" s="5"/>
      <c r="B55" s="52" t="s">
        <v>66</v>
      </c>
      <c r="C55" s="63"/>
      <c r="D55" s="64"/>
      <c r="E55" s="64"/>
      <c r="F55" s="64"/>
      <c r="G55" s="64"/>
      <c r="H55" s="71"/>
      <c r="I55" s="64"/>
      <c r="J55" s="65"/>
      <c r="K55" s="66"/>
      <c r="L55" s="101"/>
      <c r="M55" s="8"/>
      <c r="N55" s="87"/>
      <c r="O55" s="10"/>
      <c r="P55" s="10"/>
      <c r="Q55" s="11"/>
      <c r="R55" s="43"/>
      <c r="X55" s="50"/>
      <c r="Y55" s="50"/>
      <c r="Z55" s="50"/>
      <c r="AA55" s="50"/>
      <c r="AB55" s="50"/>
      <c r="AC55" s="118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</row>
    <row r="56" spans="1:40" ht="22.5" customHeight="1" x14ac:dyDescent="0.55000000000000004">
      <c r="A56" s="5"/>
      <c r="B56" s="52" t="s">
        <v>66</v>
      </c>
      <c r="C56" s="63"/>
      <c r="D56" s="64"/>
      <c r="E56" s="64"/>
      <c r="F56" s="64"/>
      <c r="G56" s="64"/>
      <c r="H56" s="64"/>
      <c r="I56" s="64"/>
      <c r="J56" s="65"/>
      <c r="K56" s="66"/>
      <c r="L56" s="101"/>
      <c r="M56" s="8"/>
      <c r="N56" s="87"/>
      <c r="O56" s="10"/>
      <c r="P56" s="10"/>
      <c r="Q56" s="11"/>
      <c r="R56" s="43"/>
      <c r="X56" s="50"/>
      <c r="Y56" s="50"/>
      <c r="Z56" s="50"/>
      <c r="AA56" s="50"/>
      <c r="AB56" s="50"/>
      <c r="AC56" s="118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</row>
    <row r="57" spans="1:40" ht="22.5" customHeight="1" x14ac:dyDescent="0.55000000000000004">
      <c r="A57" s="5"/>
      <c r="B57" s="52" t="s">
        <v>66</v>
      </c>
      <c r="C57" s="63"/>
      <c r="D57" s="64"/>
      <c r="E57" s="64"/>
      <c r="F57" s="64"/>
      <c r="G57" s="64"/>
      <c r="H57" s="64"/>
      <c r="I57" s="64"/>
      <c r="J57" s="65"/>
      <c r="K57" s="66"/>
      <c r="L57" s="101"/>
      <c r="M57" s="8"/>
      <c r="N57" s="87"/>
      <c r="O57" s="10"/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0" ht="22.5" customHeight="1" x14ac:dyDescent="0.55000000000000004">
      <c r="A58" s="5"/>
      <c r="B58" s="52" t="s">
        <v>66</v>
      </c>
      <c r="C58" s="63"/>
      <c r="D58" s="64"/>
      <c r="E58" s="64"/>
      <c r="F58" s="64"/>
      <c r="G58" s="64"/>
      <c r="H58" s="71"/>
      <c r="I58" s="64"/>
      <c r="J58" s="65"/>
      <c r="K58" s="66"/>
      <c r="L58" s="101"/>
      <c r="M58" s="8"/>
      <c r="N58" s="87"/>
      <c r="O58" s="10"/>
      <c r="P58" s="10"/>
      <c r="Q58" s="11"/>
      <c r="R58" s="43"/>
      <c r="X58" s="50"/>
      <c r="Y58" s="50"/>
      <c r="Z58" s="50"/>
      <c r="AA58" s="50"/>
      <c r="AB58" s="50"/>
      <c r="AC58" s="118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</row>
    <row r="59" spans="1:40" ht="22.5" customHeight="1" x14ac:dyDescent="0.55000000000000004">
      <c r="A59" s="5"/>
      <c r="B59" s="52" t="s">
        <v>66</v>
      </c>
      <c r="C59" s="63"/>
      <c r="D59" s="64"/>
      <c r="E59" s="64"/>
      <c r="F59" s="64"/>
      <c r="G59" s="64"/>
      <c r="H59" s="64"/>
      <c r="I59" s="64"/>
      <c r="J59" s="65"/>
      <c r="K59" s="66"/>
      <c r="L59" s="101"/>
      <c r="M59" s="8"/>
      <c r="N59" s="87"/>
      <c r="O59" s="10"/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0" ht="22.5" customHeight="1" x14ac:dyDescent="0.55000000000000004">
      <c r="A60" s="5"/>
      <c r="B60" s="52" t="s">
        <v>66</v>
      </c>
      <c r="C60" s="63"/>
      <c r="D60" s="64"/>
      <c r="E60" s="64"/>
      <c r="F60" s="64"/>
      <c r="G60" s="64"/>
      <c r="H60" s="71"/>
      <c r="I60" s="64"/>
      <c r="J60" s="65"/>
      <c r="K60" s="66"/>
      <c r="L60" s="101"/>
      <c r="M60" s="8"/>
      <c r="N60" s="87"/>
      <c r="O60" s="10"/>
      <c r="P60" s="10"/>
      <c r="Q60" s="11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</row>
    <row r="61" spans="1:40" ht="22.5" customHeight="1" x14ac:dyDescent="0.55000000000000004">
      <c r="A61" s="5"/>
      <c r="B61" s="52" t="s">
        <v>66</v>
      </c>
      <c r="C61" s="63"/>
      <c r="D61" s="64"/>
      <c r="E61" s="64"/>
      <c r="F61" s="64"/>
      <c r="G61" s="64"/>
      <c r="H61" s="64"/>
      <c r="I61" s="64"/>
      <c r="J61" s="65"/>
      <c r="K61" s="66"/>
      <c r="L61" s="101"/>
      <c r="M61" s="8"/>
      <c r="N61" s="87"/>
      <c r="O61" s="10"/>
      <c r="P61" s="10"/>
      <c r="Q61" s="11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</row>
    <row r="62" spans="1:40" ht="22.5" customHeight="1" x14ac:dyDescent="0.55000000000000004">
      <c r="A62" s="5"/>
      <c r="B62" s="52" t="s">
        <v>66</v>
      </c>
      <c r="C62" s="63"/>
      <c r="D62" s="64"/>
      <c r="E62" s="64"/>
      <c r="F62" s="64"/>
      <c r="G62" s="64"/>
      <c r="H62" s="64"/>
      <c r="I62" s="64"/>
      <c r="J62" s="65"/>
      <c r="K62" s="66"/>
      <c r="L62" s="101"/>
      <c r="M62" s="8"/>
      <c r="N62" s="87"/>
      <c r="O62" s="10"/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0" ht="22.5" customHeight="1" x14ac:dyDescent="0.55000000000000004">
      <c r="A63" s="5"/>
      <c r="B63" s="52" t="s">
        <v>66</v>
      </c>
      <c r="C63" s="63"/>
      <c r="D63" s="64"/>
      <c r="E63" s="114"/>
      <c r="F63" s="114"/>
      <c r="G63" s="114"/>
      <c r="H63" s="114"/>
      <c r="I63" s="64"/>
      <c r="J63" s="114"/>
      <c r="K63" s="114"/>
      <c r="L63" s="101"/>
      <c r="M63" s="8"/>
      <c r="N63" s="87"/>
      <c r="O63" s="10"/>
      <c r="P63" s="10"/>
      <c r="Q63" s="11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</row>
    <row r="64" spans="1:40" ht="22.5" customHeight="1" x14ac:dyDescent="0.55000000000000004">
      <c r="A64" s="5"/>
      <c r="B64" s="52" t="s">
        <v>66</v>
      </c>
      <c r="C64" s="63"/>
      <c r="D64" s="64"/>
      <c r="E64" s="114"/>
      <c r="F64" s="114"/>
      <c r="G64" s="114"/>
      <c r="H64" s="114"/>
      <c r="I64" s="64"/>
      <c r="J64" s="114"/>
      <c r="K64" s="114"/>
      <c r="L64" s="101"/>
      <c r="M64" s="8"/>
      <c r="N64" s="87"/>
      <c r="O64" s="10"/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0" ht="22.5" customHeight="1" x14ac:dyDescent="0.55000000000000004">
      <c r="A65" s="5"/>
      <c r="B65" s="52" t="s">
        <v>66</v>
      </c>
      <c r="C65" s="63"/>
      <c r="D65" s="64"/>
      <c r="E65" s="114"/>
      <c r="F65" s="114"/>
      <c r="G65" s="114"/>
      <c r="H65" s="114"/>
      <c r="I65" s="64"/>
      <c r="J65" s="114"/>
      <c r="K65" s="114"/>
      <c r="L65" s="101"/>
      <c r="M65" s="8"/>
      <c r="N65" s="87"/>
      <c r="O65" s="10"/>
      <c r="P65" s="10"/>
      <c r="Q65" s="11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</row>
    <row r="66" spans="1:40" ht="22.5" customHeight="1" x14ac:dyDescent="0.55000000000000004">
      <c r="A66" s="5"/>
      <c r="B66" s="52" t="s">
        <v>66</v>
      </c>
      <c r="C66" s="63"/>
      <c r="D66" s="64"/>
      <c r="E66" s="114"/>
      <c r="F66" s="114"/>
      <c r="G66" s="114"/>
      <c r="H66" s="114"/>
      <c r="I66" s="114"/>
      <c r="J66" s="113"/>
      <c r="K66" s="114"/>
      <c r="L66" s="101"/>
      <c r="M66" s="8"/>
      <c r="N66" s="87"/>
      <c r="O66" s="10"/>
      <c r="P66" s="10"/>
      <c r="Q66" s="11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</row>
    <row r="67" spans="1:40" ht="22.5" customHeight="1" x14ac:dyDescent="0.55000000000000004">
      <c r="A67" s="5"/>
      <c r="B67" s="52" t="s">
        <v>66</v>
      </c>
      <c r="C67" s="63"/>
      <c r="D67" s="64"/>
      <c r="E67" s="114"/>
      <c r="F67" s="114"/>
      <c r="G67" s="114"/>
      <c r="H67" s="114"/>
      <c r="I67" s="114"/>
      <c r="J67" s="113"/>
      <c r="K67" s="114"/>
      <c r="L67" s="101"/>
      <c r="M67" s="8"/>
      <c r="N67" s="87"/>
      <c r="O67" s="10"/>
      <c r="P67" s="10"/>
      <c r="Q67" s="11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</row>
    <row r="68" spans="1:40" ht="22.5" customHeight="1" x14ac:dyDescent="0.55000000000000004">
      <c r="A68" s="5"/>
      <c r="B68" s="52" t="s">
        <v>66</v>
      </c>
      <c r="C68" s="63"/>
      <c r="D68" s="64"/>
      <c r="E68" s="114"/>
      <c r="F68" s="114"/>
      <c r="G68" s="114"/>
      <c r="H68" s="114"/>
      <c r="I68" s="114"/>
      <c r="J68" s="113"/>
      <c r="K68" s="114"/>
      <c r="L68" s="101"/>
      <c r="M68" s="8"/>
      <c r="N68" s="87"/>
      <c r="O68" s="10"/>
      <c r="P68" s="10"/>
      <c r="Q68" s="11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</row>
    <row r="69" spans="1:40" ht="22.5" customHeight="1" x14ac:dyDescent="0.55000000000000004">
      <c r="A69" s="5"/>
      <c r="B69" s="52" t="s">
        <v>66</v>
      </c>
      <c r="C69" s="63"/>
      <c r="D69" s="64"/>
      <c r="E69" s="114"/>
      <c r="F69" s="114"/>
      <c r="G69" s="114"/>
      <c r="H69" s="114"/>
      <c r="I69" s="114"/>
      <c r="J69" s="113"/>
      <c r="K69" s="114"/>
      <c r="L69" s="101"/>
      <c r="M69" s="8"/>
      <c r="N69" s="87"/>
      <c r="O69" s="10"/>
      <c r="P69" s="10"/>
      <c r="Q69" s="11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</row>
    <row r="70" spans="1:40" ht="22.5" customHeight="1" x14ac:dyDescent="0.55000000000000004">
      <c r="A70" s="5"/>
      <c r="B70" s="52" t="s">
        <v>66</v>
      </c>
      <c r="C70" s="63"/>
      <c r="D70" s="64"/>
      <c r="E70" s="114"/>
      <c r="F70" s="71"/>
      <c r="G70" s="114"/>
      <c r="H70" s="114"/>
      <c r="I70" s="64"/>
      <c r="J70" s="65"/>
      <c r="K70" s="66"/>
      <c r="L70" s="101"/>
      <c r="M70" s="8"/>
      <c r="N70" s="87"/>
      <c r="O70" s="10"/>
      <c r="P70" s="10"/>
      <c r="Q70" s="11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</row>
    <row r="71" spans="1:40" ht="22.5" customHeight="1" x14ac:dyDescent="0.55000000000000004">
      <c r="A71" s="5"/>
      <c r="B71" s="52" t="s">
        <v>66</v>
      </c>
      <c r="C71" s="63"/>
      <c r="D71" s="64"/>
      <c r="E71" s="64"/>
      <c r="F71" s="71"/>
      <c r="G71" s="114"/>
      <c r="H71" s="114"/>
      <c r="I71" s="64"/>
      <c r="J71" s="65"/>
      <c r="K71" s="66"/>
      <c r="L71" s="101"/>
      <c r="M71" s="8"/>
      <c r="N71" s="87"/>
      <c r="O71" s="10"/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0" ht="22.5" customHeight="1" x14ac:dyDescent="0.55000000000000004">
      <c r="A72" s="5"/>
      <c r="B72" s="52" t="s">
        <v>66</v>
      </c>
      <c r="C72" s="63"/>
      <c r="D72" s="64"/>
      <c r="E72" s="64"/>
      <c r="F72" s="64"/>
      <c r="G72" s="64"/>
      <c r="H72" s="71"/>
      <c r="I72" s="64"/>
      <c r="J72" s="64"/>
      <c r="K72" s="65"/>
      <c r="L72" s="101"/>
      <c r="M72" s="8"/>
      <c r="N72" s="87"/>
      <c r="O72" s="10"/>
      <c r="P72" s="10"/>
      <c r="Q72" s="11"/>
      <c r="R72" s="43"/>
      <c r="X72" s="50"/>
      <c r="Y72" s="50"/>
      <c r="Z72" s="50"/>
      <c r="AA72" s="50"/>
      <c r="AB72" s="50"/>
      <c r="AC72" s="118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</row>
    <row r="73" spans="1:40" ht="22.5" customHeight="1" x14ac:dyDescent="0.55000000000000004">
      <c r="A73" s="5"/>
      <c r="B73" s="52" t="s">
        <v>66</v>
      </c>
      <c r="C73" s="63"/>
      <c r="D73" s="64"/>
      <c r="E73" s="64"/>
      <c r="F73" s="64"/>
      <c r="G73" s="64"/>
      <c r="H73" s="64"/>
      <c r="I73" s="64"/>
      <c r="J73" s="64"/>
      <c r="K73" s="65"/>
      <c r="L73" s="101"/>
      <c r="M73" s="8"/>
      <c r="N73" s="87"/>
      <c r="O73" s="10"/>
      <c r="P73" s="10"/>
      <c r="Q73" s="11"/>
      <c r="R73" s="43"/>
      <c r="X73" s="50"/>
      <c r="Y73" s="50"/>
      <c r="Z73" s="50"/>
      <c r="AA73" s="50"/>
      <c r="AB73" s="50"/>
      <c r="AC73" s="118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</row>
    <row r="74" spans="1:40" ht="22.5" customHeight="1" x14ac:dyDescent="0.55000000000000004">
      <c r="A74" s="5"/>
      <c r="B74" s="52" t="s">
        <v>66</v>
      </c>
      <c r="C74" s="63"/>
      <c r="D74" s="64"/>
      <c r="E74" s="64"/>
      <c r="F74" s="64"/>
      <c r="G74" s="64"/>
      <c r="H74" s="64"/>
      <c r="I74" s="64"/>
      <c r="J74" s="64"/>
      <c r="K74" s="65"/>
      <c r="L74" s="101"/>
      <c r="M74" s="8"/>
      <c r="N74" s="87"/>
      <c r="O74" s="10"/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0" ht="22.5" customHeight="1" x14ac:dyDescent="0.55000000000000004">
      <c r="A75" s="5"/>
      <c r="B75" s="52" t="s">
        <v>66</v>
      </c>
      <c r="C75" s="63"/>
      <c r="D75" s="64"/>
      <c r="E75" s="64"/>
      <c r="F75" s="64"/>
      <c r="G75" s="64"/>
      <c r="H75" s="64"/>
      <c r="I75" s="64"/>
      <c r="J75" s="64"/>
      <c r="K75" s="65"/>
      <c r="L75" s="101"/>
      <c r="M75" s="8"/>
      <c r="N75" s="87"/>
      <c r="O75" s="10"/>
      <c r="P75" s="10"/>
      <c r="Q75" s="11"/>
      <c r="R75" s="43"/>
      <c r="X75" s="50"/>
      <c r="Y75" s="50"/>
      <c r="Z75" s="50"/>
      <c r="AA75" s="50"/>
      <c r="AB75" s="50"/>
      <c r="AC75" s="118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</row>
    <row r="76" spans="1:40" ht="22.5" customHeight="1" x14ac:dyDescent="0.55000000000000004">
      <c r="A76" s="5"/>
      <c r="B76" s="52" t="s">
        <v>66</v>
      </c>
      <c r="C76" s="63"/>
      <c r="D76" s="64"/>
      <c r="E76" s="64"/>
      <c r="F76" s="64"/>
      <c r="G76" s="64"/>
      <c r="H76" s="64"/>
      <c r="I76" s="114"/>
      <c r="J76" s="64"/>
      <c r="K76" s="65"/>
      <c r="L76" s="101"/>
      <c r="M76" s="8"/>
      <c r="N76" s="87"/>
      <c r="O76" s="10"/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0" ht="22.5" customHeight="1" x14ac:dyDescent="0.55000000000000004">
      <c r="A77" s="5"/>
      <c r="B77" s="52" t="s">
        <v>66</v>
      </c>
      <c r="C77" s="63"/>
      <c r="D77" s="64"/>
      <c r="E77" s="64"/>
      <c r="F77" s="64"/>
      <c r="G77" s="64"/>
      <c r="H77" s="71"/>
      <c r="I77" s="114"/>
      <c r="J77" s="64"/>
      <c r="K77" s="65"/>
      <c r="L77" s="101"/>
      <c r="M77" s="8"/>
      <c r="N77" s="87"/>
      <c r="O77" s="10"/>
      <c r="P77" s="10"/>
      <c r="Q77" s="11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</row>
    <row r="78" spans="1:40" ht="22.5" customHeight="1" x14ac:dyDescent="0.55000000000000004">
      <c r="A78" s="5"/>
      <c r="B78" s="52" t="s">
        <v>66</v>
      </c>
      <c r="C78" s="63"/>
      <c r="D78" s="64"/>
      <c r="E78" s="64"/>
      <c r="F78" s="64"/>
      <c r="G78" s="64"/>
      <c r="H78" s="64"/>
      <c r="I78" s="114"/>
      <c r="J78" s="64"/>
      <c r="K78" s="65"/>
      <c r="L78" s="101"/>
      <c r="M78" s="8"/>
      <c r="N78" s="87"/>
      <c r="O78" s="10"/>
      <c r="P78" s="10"/>
      <c r="Q78" s="11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</row>
    <row r="79" spans="1:40" ht="22.5" customHeight="1" x14ac:dyDescent="0.55000000000000004">
      <c r="A79" s="5"/>
      <c r="B79" s="52" t="s">
        <v>66</v>
      </c>
      <c r="C79" s="63"/>
      <c r="D79" s="64"/>
      <c r="E79" s="64"/>
      <c r="F79" s="64"/>
      <c r="G79" s="64"/>
      <c r="H79" s="64"/>
      <c r="I79" s="114"/>
      <c r="J79" s="64"/>
      <c r="K79" s="65"/>
      <c r="L79" s="101"/>
      <c r="M79" s="8"/>
      <c r="N79" s="87"/>
      <c r="O79" s="10"/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0" ht="22.5" customHeight="1" x14ac:dyDescent="0.55000000000000004">
      <c r="A80" s="5"/>
      <c r="B80" s="52" t="s">
        <v>66</v>
      </c>
      <c r="C80" s="63"/>
      <c r="D80" s="64"/>
      <c r="E80" s="114"/>
      <c r="F80" s="114"/>
      <c r="G80" s="114"/>
      <c r="H80" s="114"/>
      <c r="I80" s="64"/>
      <c r="J80" s="114"/>
      <c r="K80" s="114"/>
      <c r="L80" s="101"/>
      <c r="M80" s="8"/>
      <c r="N80" s="87"/>
      <c r="O80" s="10"/>
      <c r="P80" s="10"/>
      <c r="Q80" s="11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</row>
    <row r="81" spans="1:40" ht="22.5" customHeight="1" x14ac:dyDescent="0.55000000000000004">
      <c r="A81" s="5"/>
      <c r="B81" s="52" t="s">
        <v>66</v>
      </c>
      <c r="C81" s="63"/>
      <c r="D81" s="64"/>
      <c r="E81" s="114"/>
      <c r="F81" s="114"/>
      <c r="G81" s="114"/>
      <c r="H81" s="114"/>
      <c r="I81" s="64"/>
      <c r="J81" s="114"/>
      <c r="K81" s="114"/>
      <c r="L81" s="101"/>
      <c r="M81" s="8"/>
      <c r="N81" s="87"/>
      <c r="O81" s="10"/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0" ht="22.5" customHeight="1" x14ac:dyDescent="0.55000000000000004">
      <c r="A82" s="5"/>
      <c r="B82" s="52" t="s">
        <v>66</v>
      </c>
      <c r="C82" s="63"/>
      <c r="D82" s="64"/>
      <c r="E82" s="114"/>
      <c r="F82" s="114"/>
      <c r="G82" s="114"/>
      <c r="H82" s="114"/>
      <c r="I82" s="64"/>
      <c r="J82" s="114"/>
      <c r="K82" s="114"/>
      <c r="L82" s="101"/>
      <c r="M82" s="8"/>
      <c r="N82" s="87"/>
      <c r="O82" s="10"/>
      <c r="P82" s="10"/>
      <c r="Q82" s="11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</row>
    <row r="83" spans="1:40" ht="22.5" customHeight="1" x14ac:dyDescent="0.55000000000000004">
      <c r="A83" s="5"/>
      <c r="B83" s="52" t="s">
        <v>66</v>
      </c>
      <c r="C83" s="63"/>
      <c r="D83" s="64"/>
      <c r="E83" s="114"/>
      <c r="F83" s="114"/>
      <c r="G83" s="114"/>
      <c r="H83" s="114"/>
      <c r="I83" s="114"/>
      <c r="J83" s="113"/>
      <c r="K83" s="114"/>
      <c r="L83" s="101"/>
      <c r="M83" s="8"/>
      <c r="N83" s="87"/>
      <c r="O83" s="10"/>
      <c r="P83" s="10"/>
      <c r="Q83" s="11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</row>
    <row r="84" spans="1:40" ht="22.5" customHeight="1" x14ac:dyDescent="0.55000000000000004">
      <c r="A84" s="5"/>
      <c r="B84" s="52" t="s">
        <v>66</v>
      </c>
      <c r="C84" s="63"/>
      <c r="D84" s="64"/>
      <c r="E84" s="114"/>
      <c r="F84" s="114"/>
      <c r="G84" s="114"/>
      <c r="H84" s="114"/>
      <c r="I84" s="114"/>
      <c r="J84" s="113"/>
      <c r="K84" s="114"/>
      <c r="L84" s="101"/>
      <c r="M84" s="8"/>
      <c r="N84" s="87"/>
      <c r="O84" s="10"/>
      <c r="P84" s="10"/>
      <c r="Q84" s="11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</row>
    <row r="85" spans="1:40" ht="22.5" customHeight="1" x14ac:dyDescent="0.55000000000000004">
      <c r="A85" s="5"/>
      <c r="B85" s="52" t="s">
        <v>66</v>
      </c>
      <c r="C85" s="63"/>
      <c r="D85" s="64"/>
      <c r="E85" s="114"/>
      <c r="F85" s="114"/>
      <c r="G85" s="114"/>
      <c r="H85" s="114"/>
      <c r="I85" s="114"/>
      <c r="J85" s="113"/>
      <c r="K85" s="114"/>
      <c r="L85" s="101"/>
      <c r="M85" s="8"/>
      <c r="N85" s="87"/>
      <c r="O85" s="10"/>
      <c r="P85" s="10"/>
      <c r="Q85" s="11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</row>
    <row r="86" spans="1:40" ht="22.5" customHeight="1" x14ac:dyDescent="0.55000000000000004">
      <c r="A86" s="5"/>
      <c r="B86" s="52" t="s">
        <v>66</v>
      </c>
      <c r="C86" s="63"/>
      <c r="D86" s="64"/>
      <c r="E86" s="114"/>
      <c r="F86" s="114"/>
      <c r="G86" s="114"/>
      <c r="H86" s="114"/>
      <c r="I86" s="114"/>
      <c r="J86" s="113"/>
      <c r="K86" s="114"/>
      <c r="L86" s="101"/>
      <c r="M86" s="8"/>
      <c r="N86" s="87"/>
      <c r="O86" s="10"/>
      <c r="P86" s="10"/>
      <c r="Q86" s="11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</row>
    <row r="87" spans="1:40" ht="22.5" customHeight="1" x14ac:dyDescent="0.55000000000000004">
      <c r="A87" s="5"/>
      <c r="B87" s="52" t="s">
        <v>66</v>
      </c>
      <c r="C87" s="63"/>
      <c r="D87" s="64"/>
      <c r="E87" s="114"/>
      <c r="F87" s="71"/>
      <c r="G87" s="114"/>
      <c r="H87" s="114"/>
      <c r="I87" s="64"/>
      <c r="J87" s="65"/>
      <c r="K87" s="66"/>
      <c r="L87" s="101"/>
      <c r="M87" s="8"/>
      <c r="N87" s="87"/>
      <c r="O87" s="10"/>
      <c r="P87" s="10"/>
      <c r="Q87" s="11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</row>
    <row r="88" spans="1:40" ht="22.5" customHeight="1" x14ac:dyDescent="0.55000000000000004">
      <c r="A88" s="5"/>
      <c r="B88" s="52" t="s">
        <v>66</v>
      </c>
      <c r="C88" s="63"/>
      <c r="D88" s="64"/>
      <c r="E88" s="64"/>
      <c r="F88" s="71"/>
      <c r="G88" s="114"/>
      <c r="H88" s="114"/>
      <c r="I88" s="64"/>
      <c r="J88" s="65"/>
      <c r="K88" s="66"/>
      <c r="L88" s="101"/>
      <c r="M88" s="8"/>
      <c r="N88" s="87"/>
      <c r="O88" s="10"/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0" ht="22.5" customHeight="1" x14ac:dyDescent="0.55000000000000004">
      <c r="A89" s="5"/>
      <c r="B89" s="52" t="s">
        <v>66</v>
      </c>
      <c r="C89" s="63"/>
      <c r="D89" s="64"/>
      <c r="E89" s="64"/>
      <c r="F89" s="64"/>
      <c r="G89" s="64"/>
      <c r="H89" s="71"/>
      <c r="I89" s="64"/>
      <c r="J89" s="64"/>
      <c r="K89" s="65"/>
      <c r="L89" s="101"/>
      <c r="M89" s="8"/>
      <c r="N89" s="87"/>
      <c r="O89" s="10"/>
      <c r="P89" s="10"/>
      <c r="Q89" s="11"/>
      <c r="R89" s="43"/>
      <c r="X89" s="50"/>
      <c r="Y89" s="50"/>
      <c r="Z89" s="50"/>
      <c r="AA89" s="50"/>
      <c r="AB89" s="50"/>
      <c r="AC89" s="118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</row>
    <row r="90" spans="1:40" ht="22.5" customHeight="1" x14ac:dyDescent="0.55000000000000004">
      <c r="A90" s="5"/>
      <c r="B90" s="52" t="s">
        <v>66</v>
      </c>
      <c r="C90" s="63"/>
      <c r="D90" s="64"/>
      <c r="E90" s="64"/>
      <c r="F90" s="64"/>
      <c r="G90" s="64"/>
      <c r="H90" s="64"/>
      <c r="I90" s="64"/>
      <c r="J90" s="64"/>
      <c r="K90" s="65"/>
      <c r="L90" s="101"/>
      <c r="M90" s="8"/>
      <c r="N90" s="87"/>
      <c r="O90" s="10"/>
      <c r="P90" s="10"/>
      <c r="Q90" s="11"/>
      <c r="R90" s="43"/>
      <c r="X90" s="50"/>
      <c r="Y90" s="50"/>
      <c r="Z90" s="50"/>
      <c r="AA90" s="50"/>
      <c r="AB90" s="50"/>
      <c r="AC90" s="118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</row>
    <row r="91" spans="1:40" ht="22.5" customHeight="1" x14ac:dyDescent="0.55000000000000004">
      <c r="A91" s="5"/>
      <c r="B91" s="52" t="s">
        <v>66</v>
      </c>
      <c r="C91" s="63"/>
      <c r="D91" s="64"/>
      <c r="E91" s="64"/>
      <c r="F91" s="64"/>
      <c r="G91" s="64"/>
      <c r="H91" s="64"/>
      <c r="I91" s="64"/>
      <c r="J91" s="64"/>
      <c r="K91" s="65"/>
      <c r="L91" s="101"/>
      <c r="M91" s="8"/>
      <c r="N91" s="87"/>
      <c r="O91" s="10"/>
      <c r="P91" s="10"/>
      <c r="Q91" s="11"/>
      <c r="R91" s="43"/>
      <c r="X91" s="50"/>
      <c r="Y91" s="50"/>
      <c r="Z91" s="50"/>
      <c r="AA91" s="50"/>
      <c r="AB91" s="50"/>
      <c r="AC91" s="118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</row>
    <row r="92" spans="1:40" ht="22.5" customHeight="1" x14ac:dyDescent="0.55000000000000004">
      <c r="A92" s="5"/>
      <c r="B92" s="52" t="s">
        <v>66</v>
      </c>
      <c r="C92" s="63"/>
      <c r="D92" s="64"/>
      <c r="E92" s="64"/>
      <c r="F92" s="64"/>
      <c r="G92" s="64"/>
      <c r="H92" s="114"/>
      <c r="I92" s="114"/>
      <c r="J92" s="64"/>
      <c r="K92" s="65"/>
      <c r="L92" s="101"/>
      <c r="M92" s="8"/>
      <c r="N92" s="87"/>
      <c r="O92" s="10"/>
      <c r="P92" s="10"/>
      <c r="Q92" s="11"/>
      <c r="R92" s="43"/>
      <c r="X92" s="50"/>
      <c r="Y92" s="50"/>
      <c r="Z92" s="50"/>
      <c r="AA92" s="50"/>
      <c r="AB92" s="50"/>
      <c r="AC92" s="118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</row>
    <row r="93" spans="1:40" ht="22.5" customHeight="1" x14ac:dyDescent="0.55000000000000004">
      <c r="A93" s="5"/>
      <c r="B93" s="52" t="s">
        <v>66</v>
      </c>
      <c r="C93" s="63"/>
      <c r="D93" s="64"/>
      <c r="E93" s="64"/>
      <c r="F93" s="64"/>
      <c r="G93" s="64"/>
      <c r="H93" s="114"/>
      <c r="I93" s="114"/>
      <c r="J93" s="64"/>
      <c r="K93" s="65"/>
      <c r="L93" s="101"/>
      <c r="M93" s="8"/>
      <c r="N93" s="87"/>
      <c r="O93" s="10"/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0" ht="22.5" customHeight="1" x14ac:dyDescent="0.55000000000000004">
      <c r="A94" s="5"/>
      <c r="B94" s="52" t="s">
        <v>66</v>
      </c>
      <c r="C94" s="63"/>
      <c r="D94" s="64"/>
      <c r="E94" s="64"/>
      <c r="F94" s="64"/>
      <c r="G94" s="64"/>
      <c r="H94" s="71"/>
      <c r="I94" s="114"/>
      <c r="J94" s="64"/>
      <c r="K94" s="65"/>
      <c r="L94" s="101"/>
      <c r="M94" s="8"/>
      <c r="N94" s="87"/>
      <c r="O94" s="10"/>
      <c r="P94" s="10"/>
      <c r="Q94" s="11"/>
      <c r="R94" s="43"/>
      <c r="X94" s="50"/>
      <c r="Y94" s="50"/>
      <c r="Z94" s="50"/>
      <c r="AA94" s="50"/>
      <c r="AB94" s="50"/>
      <c r="AC94" s="118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</row>
    <row r="95" spans="1:40" ht="22.5" customHeight="1" x14ac:dyDescent="0.55000000000000004">
      <c r="A95" s="5"/>
      <c r="B95" s="52" t="s">
        <v>66</v>
      </c>
      <c r="C95" s="63"/>
      <c r="D95" s="64"/>
      <c r="E95" s="64"/>
      <c r="F95" s="64"/>
      <c r="G95" s="64"/>
      <c r="H95" s="64"/>
      <c r="I95" s="114"/>
      <c r="J95" s="64"/>
      <c r="K95" s="65"/>
      <c r="L95" s="101"/>
      <c r="M95" s="8"/>
      <c r="N95" s="87"/>
      <c r="O95" s="10"/>
      <c r="P95" s="10"/>
      <c r="Q95" s="11"/>
      <c r="R95" s="43"/>
      <c r="X95" s="50"/>
      <c r="Y95" s="50"/>
      <c r="Z95" s="50"/>
      <c r="AA95" s="50"/>
      <c r="AB95" s="50"/>
      <c r="AC95" s="118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</row>
    <row r="96" spans="1:40" ht="22.5" customHeight="1" x14ac:dyDescent="0.55000000000000004">
      <c r="A96" s="5"/>
      <c r="B96" s="52" t="s">
        <v>66</v>
      </c>
      <c r="C96" s="63"/>
      <c r="D96" s="64"/>
      <c r="E96" s="64"/>
      <c r="F96" s="64"/>
      <c r="G96" s="64"/>
      <c r="H96" s="64"/>
      <c r="I96" s="114"/>
      <c r="J96" s="64"/>
      <c r="K96" s="65"/>
      <c r="L96" s="101"/>
      <c r="M96" s="8"/>
      <c r="N96" s="87"/>
      <c r="O96" s="10"/>
      <c r="P96" s="10"/>
      <c r="Q96" s="11"/>
      <c r="R96" s="43"/>
      <c r="X96" s="50"/>
      <c r="Y96" s="50"/>
      <c r="Z96" s="50"/>
      <c r="AA96" s="50"/>
      <c r="AB96" s="50"/>
      <c r="AC96" s="118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</row>
    <row r="97" spans="1:40" ht="22.5" customHeight="1" x14ac:dyDescent="0.55000000000000004">
      <c r="A97" s="5"/>
      <c r="B97" s="52" t="s">
        <v>66</v>
      </c>
      <c r="C97" s="63"/>
      <c r="D97" s="64"/>
      <c r="E97" s="114"/>
      <c r="F97" s="114"/>
      <c r="G97" s="114"/>
      <c r="H97" s="114"/>
      <c r="I97" s="64"/>
      <c r="J97" s="114"/>
      <c r="K97" s="114"/>
      <c r="L97" s="101"/>
      <c r="M97" s="8"/>
      <c r="N97" s="87"/>
      <c r="O97" s="10"/>
      <c r="P97" s="10"/>
      <c r="Q97" s="11"/>
      <c r="R97" s="43"/>
      <c r="X97" s="50"/>
      <c r="Y97" s="50"/>
      <c r="Z97" s="50"/>
      <c r="AA97" s="50"/>
      <c r="AB97" s="50"/>
      <c r="AC97" s="118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</row>
    <row r="98" spans="1:40" ht="22.5" customHeight="1" x14ac:dyDescent="0.55000000000000004">
      <c r="A98" s="5"/>
      <c r="B98" s="52" t="s">
        <v>66</v>
      </c>
      <c r="C98" s="63"/>
      <c r="D98" s="64"/>
      <c r="E98" s="114"/>
      <c r="F98" s="114"/>
      <c r="G98" s="114"/>
      <c r="H98" s="114"/>
      <c r="I98" s="64"/>
      <c r="J98" s="114"/>
      <c r="K98" s="114"/>
      <c r="L98" s="101"/>
      <c r="M98" s="8"/>
      <c r="N98" s="87"/>
      <c r="O98" s="10"/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0" ht="22.5" customHeight="1" x14ac:dyDescent="0.55000000000000004">
      <c r="A99" s="5"/>
      <c r="B99" s="52" t="s">
        <v>66</v>
      </c>
      <c r="C99" s="63"/>
      <c r="D99" s="64"/>
      <c r="E99" s="114"/>
      <c r="F99" s="114"/>
      <c r="G99" s="114"/>
      <c r="H99" s="114"/>
      <c r="I99" s="64"/>
      <c r="J99" s="114"/>
      <c r="K99" s="114"/>
      <c r="L99" s="101"/>
      <c r="M99" s="8"/>
      <c r="N99" s="87"/>
      <c r="O99" s="10"/>
      <c r="P99" s="10"/>
      <c r="Q99" s="11"/>
      <c r="R99" s="43"/>
      <c r="X99" s="50"/>
      <c r="Y99" s="50"/>
      <c r="Z99" s="50"/>
      <c r="AA99" s="50"/>
      <c r="AB99" s="50"/>
      <c r="AC99" s="118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</row>
    <row r="100" spans="1:40" ht="22.5" customHeight="1" x14ac:dyDescent="0.55000000000000004">
      <c r="A100" s="5"/>
      <c r="B100" s="52" t="s">
        <v>66</v>
      </c>
      <c r="C100" s="63"/>
      <c r="D100" s="64"/>
      <c r="E100" s="114"/>
      <c r="F100" s="114"/>
      <c r="G100" s="114"/>
      <c r="H100" s="114"/>
      <c r="I100" s="114"/>
      <c r="J100" s="113"/>
      <c r="K100" s="114"/>
      <c r="L100" s="101"/>
      <c r="M100" s="8"/>
      <c r="N100" s="87"/>
      <c r="O100" s="10"/>
      <c r="P100" s="10"/>
      <c r="Q100" s="11"/>
      <c r="R100" s="43"/>
      <c r="X100" s="50"/>
      <c r="Y100" s="50"/>
      <c r="Z100" s="50"/>
      <c r="AA100" s="50"/>
      <c r="AB100" s="50"/>
      <c r="AC100" s="118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</row>
    <row r="101" spans="1:40" ht="22.5" customHeight="1" x14ac:dyDescent="0.55000000000000004">
      <c r="A101" s="5"/>
      <c r="B101" s="52" t="s">
        <v>66</v>
      </c>
      <c r="C101" s="63"/>
      <c r="D101" s="64"/>
      <c r="E101" s="114"/>
      <c r="F101" s="114"/>
      <c r="G101" s="114"/>
      <c r="H101" s="114"/>
      <c r="I101" s="114"/>
      <c r="J101" s="113"/>
      <c r="K101" s="114"/>
      <c r="L101" s="101"/>
      <c r="M101" s="8"/>
      <c r="N101" s="87"/>
      <c r="O101" s="10"/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0" ht="22.5" customHeight="1" x14ac:dyDescent="0.55000000000000004">
      <c r="A102" s="5"/>
      <c r="B102" s="52" t="s">
        <v>66</v>
      </c>
      <c r="C102" s="63"/>
      <c r="D102" s="64"/>
      <c r="E102" s="114"/>
      <c r="F102" s="114"/>
      <c r="G102" s="114"/>
      <c r="H102" s="114"/>
      <c r="I102" s="114"/>
      <c r="J102" s="113"/>
      <c r="K102" s="114"/>
      <c r="L102" s="101"/>
      <c r="M102" s="8"/>
      <c r="N102" s="87"/>
      <c r="O102" s="10"/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0" ht="22.5" customHeight="1" x14ac:dyDescent="0.55000000000000004">
      <c r="A103" s="5"/>
      <c r="B103" s="52" t="s">
        <v>66</v>
      </c>
      <c r="C103" s="63"/>
      <c r="D103" s="64"/>
      <c r="E103" s="114"/>
      <c r="F103" s="114"/>
      <c r="G103" s="114"/>
      <c r="H103" s="114"/>
      <c r="I103" s="114"/>
      <c r="J103" s="113"/>
      <c r="K103" s="114"/>
      <c r="L103" s="101"/>
      <c r="M103" s="8"/>
      <c r="N103" s="87"/>
      <c r="O103" s="10"/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0" ht="22.5" customHeight="1" x14ac:dyDescent="0.55000000000000004">
      <c r="A104" s="5"/>
      <c r="B104" s="52" t="s">
        <v>66</v>
      </c>
      <c r="C104" s="63"/>
      <c r="D104" s="64"/>
      <c r="E104" s="64"/>
      <c r="F104" s="64"/>
      <c r="G104" s="114"/>
      <c r="H104" s="114"/>
      <c r="I104" s="114"/>
      <c r="J104" s="114"/>
      <c r="K104" s="65"/>
      <c r="L104" s="101"/>
      <c r="M104" s="8"/>
      <c r="N104" s="87"/>
      <c r="O104" s="10"/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0" ht="22.5" customHeight="1" x14ac:dyDescent="0.55000000000000004">
      <c r="A105" s="5"/>
      <c r="B105" s="52" t="s">
        <v>66</v>
      </c>
      <c r="C105" s="63"/>
      <c r="D105" s="64"/>
      <c r="E105" s="64"/>
      <c r="F105" s="64"/>
      <c r="G105" s="114"/>
      <c r="H105" s="114"/>
      <c r="I105" s="114"/>
      <c r="J105" s="114"/>
      <c r="K105" s="65"/>
      <c r="L105" s="101"/>
      <c r="M105" s="8"/>
      <c r="N105" s="87"/>
      <c r="O105" s="10"/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0" ht="22.5" customHeight="1" x14ac:dyDescent="0.55000000000000004">
      <c r="A106" s="5"/>
      <c r="B106" s="52" t="s">
        <v>66</v>
      </c>
      <c r="C106" s="63"/>
      <c r="D106" s="64"/>
      <c r="E106" s="64"/>
      <c r="F106" s="64"/>
      <c r="G106" s="64"/>
      <c r="H106" s="64"/>
      <c r="I106" s="114"/>
      <c r="J106" s="114"/>
      <c r="K106" s="114"/>
      <c r="L106" s="101"/>
      <c r="M106" s="8"/>
      <c r="N106" s="87"/>
      <c r="O106" s="10"/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0" ht="22.5" customHeight="1" x14ac:dyDescent="0.55000000000000004">
      <c r="A107" s="5"/>
      <c r="B107" s="52" t="s">
        <v>66</v>
      </c>
      <c r="C107" s="63"/>
      <c r="D107" s="64"/>
      <c r="E107" s="64"/>
      <c r="F107" s="64"/>
      <c r="G107" s="64"/>
      <c r="H107" s="64"/>
      <c r="I107" s="64"/>
      <c r="J107" s="114"/>
      <c r="K107" s="114"/>
      <c r="L107" s="101"/>
      <c r="M107" s="8"/>
      <c r="N107" s="87"/>
      <c r="O107" s="10"/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0" ht="22.5" customHeight="1" x14ac:dyDescent="0.55000000000000004">
      <c r="A108" s="5"/>
      <c r="B108" s="52" t="s">
        <v>66</v>
      </c>
      <c r="C108" s="63"/>
      <c r="D108" s="64"/>
      <c r="E108" s="64"/>
      <c r="F108" s="64"/>
      <c r="G108" s="64"/>
      <c r="H108" s="64"/>
      <c r="I108" s="64"/>
      <c r="J108" s="64"/>
      <c r="K108" s="114"/>
      <c r="L108" s="101"/>
      <c r="M108" s="8"/>
      <c r="N108" s="87"/>
      <c r="O108" s="10"/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0" ht="22.5" customHeight="1" x14ac:dyDescent="0.55000000000000004">
      <c r="A109" s="5"/>
      <c r="B109" s="52" t="s">
        <v>66</v>
      </c>
      <c r="C109" s="63"/>
      <c r="D109" s="64"/>
      <c r="E109" s="64"/>
      <c r="F109" s="64"/>
      <c r="G109" s="64"/>
      <c r="H109" s="64"/>
      <c r="I109" s="64"/>
      <c r="J109" s="64"/>
      <c r="K109" s="64"/>
      <c r="L109" s="101"/>
      <c r="M109" s="8"/>
      <c r="N109" s="87"/>
      <c r="O109" s="10"/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0" ht="22.5" customHeight="1" x14ac:dyDescent="0.55000000000000004">
      <c r="A110" s="5"/>
      <c r="B110" s="52" t="s">
        <v>66</v>
      </c>
      <c r="C110" s="63"/>
      <c r="D110" s="64"/>
      <c r="E110" s="64"/>
      <c r="F110" s="64"/>
      <c r="G110" s="64"/>
      <c r="H110" s="64"/>
      <c r="I110" s="64"/>
      <c r="J110" s="64"/>
      <c r="K110" s="64"/>
      <c r="L110" s="101"/>
      <c r="M110" s="8"/>
      <c r="N110" s="87"/>
      <c r="O110" s="10"/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0" ht="22.5" customHeight="1" x14ac:dyDescent="0.55000000000000004">
      <c r="A111" s="5"/>
      <c r="B111" s="52" t="s">
        <v>66</v>
      </c>
      <c r="C111" s="63"/>
      <c r="D111" s="64"/>
      <c r="E111" s="64"/>
      <c r="F111" s="64"/>
      <c r="G111" s="64"/>
      <c r="H111" s="64"/>
      <c r="I111" s="64"/>
      <c r="J111" s="64"/>
      <c r="K111" s="64"/>
      <c r="L111" s="101"/>
      <c r="M111" s="8"/>
      <c r="N111" s="87"/>
      <c r="O111" s="10"/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0" ht="22.5" customHeight="1" x14ac:dyDescent="0.55000000000000004">
      <c r="A112" s="5"/>
      <c r="B112" s="52" t="s">
        <v>66</v>
      </c>
      <c r="C112" s="63"/>
      <c r="D112" s="64"/>
      <c r="E112" s="64"/>
      <c r="F112" s="64"/>
      <c r="G112" s="64"/>
      <c r="H112" s="64"/>
      <c r="I112" s="64"/>
      <c r="J112" s="64"/>
      <c r="K112" s="64"/>
      <c r="L112" s="101"/>
      <c r="M112" s="8"/>
      <c r="N112" s="87"/>
      <c r="O112" s="10"/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63"/>
      <c r="D113" s="64"/>
      <c r="E113" s="64"/>
      <c r="F113" s="64"/>
      <c r="G113" s="64"/>
      <c r="H113" s="64"/>
      <c r="I113" s="64"/>
      <c r="J113" s="64"/>
      <c r="K113" s="64"/>
      <c r="L113" s="101"/>
      <c r="M113" s="8"/>
      <c r="N113" s="87"/>
      <c r="O113" s="10"/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63"/>
      <c r="D114" s="64"/>
      <c r="E114" s="64"/>
      <c r="F114" s="64"/>
      <c r="G114" s="64"/>
      <c r="H114" s="64"/>
      <c r="I114" s="114"/>
      <c r="J114" s="64"/>
      <c r="K114" s="64"/>
      <c r="L114" s="101"/>
      <c r="M114" s="8"/>
      <c r="N114" s="87"/>
      <c r="O114" s="10"/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/>
      <c r="E115" s="64"/>
      <c r="F115" s="64"/>
      <c r="G115" s="64"/>
      <c r="H115" s="64"/>
      <c r="I115" s="114"/>
      <c r="J115" s="64"/>
      <c r="K115" s="64"/>
      <c r="L115" s="101"/>
      <c r="M115" s="8"/>
      <c r="N115" s="87"/>
      <c r="O115" s="10"/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/>
      <c r="E116" s="64"/>
      <c r="F116" s="64"/>
      <c r="G116" s="64"/>
      <c r="H116" s="64"/>
      <c r="I116" s="64"/>
      <c r="J116" s="64"/>
      <c r="K116" s="64"/>
      <c r="L116" s="101"/>
      <c r="M116" s="8"/>
      <c r="N116" s="87"/>
      <c r="O116" s="10"/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 t="s">
        <v>66</v>
      </c>
      <c r="C117" s="63"/>
      <c r="D117" s="64"/>
      <c r="E117" s="64"/>
      <c r="F117" s="64"/>
      <c r="G117" s="64"/>
      <c r="H117" s="64"/>
      <c r="I117" s="64"/>
      <c r="J117" s="64"/>
      <c r="K117" s="64"/>
      <c r="L117" s="101"/>
      <c r="M117" s="8"/>
      <c r="N117" s="87"/>
      <c r="O117" s="10"/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 t="s">
        <v>66</v>
      </c>
      <c r="C118" s="63"/>
      <c r="D118" s="64"/>
      <c r="E118" s="64"/>
      <c r="F118" s="64"/>
      <c r="G118" s="64"/>
      <c r="H118" s="64"/>
      <c r="I118" s="64"/>
      <c r="J118" s="64"/>
      <c r="K118" s="64"/>
      <c r="L118" s="101"/>
      <c r="M118" s="8"/>
      <c r="N118" s="87"/>
      <c r="O118" s="10"/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 t="s">
        <v>66</v>
      </c>
      <c r="C119" s="63"/>
      <c r="D119" s="64"/>
      <c r="E119" s="64"/>
      <c r="F119" s="64"/>
      <c r="G119" s="64"/>
      <c r="H119" s="64"/>
      <c r="I119" s="64"/>
      <c r="J119" s="64"/>
      <c r="K119" s="64"/>
      <c r="L119" s="101"/>
      <c r="M119" s="8"/>
      <c r="N119" s="87"/>
      <c r="O119" s="10"/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 t="s">
        <v>66</v>
      </c>
      <c r="C120" s="63"/>
      <c r="D120" s="64"/>
      <c r="E120" s="64"/>
      <c r="F120" s="64"/>
      <c r="G120" s="64"/>
      <c r="H120" s="64"/>
      <c r="I120" s="64"/>
      <c r="J120" s="64"/>
      <c r="K120" s="64"/>
      <c r="L120" s="101"/>
      <c r="M120" s="8"/>
      <c r="N120" s="87"/>
      <c r="O120" s="10"/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/>
      <c r="E121" s="64"/>
      <c r="F121" s="64"/>
      <c r="G121" s="64"/>
      <c r="H121" s="64"/>
      <c r="I121" s="114"/>
      <c r="J121" s="64"/>
      <c r="K121" s="64"/>
      <c r="L121" s="101"/>
      <c r="M121" s="8"/>
      <c r="N121" s="87"/>
      <c r="O121" s="10"/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/>
      <c r="E122" s="64"/>
      <c r="F122" s="64"/>
      <c r="G122" s="64"/>
      <c r="H122" s="64"/>
      <c r="I122" s="114"/>
      <c r="J122" s="64"/>
      <c r="K122" s="64"/>
      <c r="L122" s="101"/>
      <c r="M122" s="8"/>
      <c r="N122" s="87"/>
      <c r="O122" s="10"/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/>
      <c r="E123" s="64"/>
      <c r="F123" s="64"/>
      <c r="G123" s="64"/>
      <c r="H123" s="64"/>
      <c r="I123" s="64"/>
      <c r="J123" s="64"/>
      <c r="K123" s="64"/>
      <c r="L123" s="101"/>
      <c r="M123" s="8"/>
      <c r="N123" s="87"/>
      <c r="O123" s="10"/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63"/>
      <c r="D124" s="64"/>
      <c r="E124" s="64"/>
      <c r="F124" s="64"/>
      <c r="G124" s="64"/>
      <c r="H124" s="64"/>
      <c r="I124" s="64"/>
      <c r="J124" s="64"/>
      <c r="K124" s="64"/>
      <c r="L124" s="101"/>
      <c r="M124" s="8"/>
      <c r="N124" s="87"/>
      <c r="O124" s="10"/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63"/>
      <c r="D125" s="64"/>
      <c r="E125" s="64"/>
      <c r="F125" s="64"/>
      <c r="G125" s="64"/>
      <c r="H125" s="64"/>
      <c r="I125" s="64"/>
      <c r="J125" s="64"/>
      <c r="K125" s="114"/>
      <c r="L125" s="101"/>
      <c r="M125" s="8"/>
      <c r="N125" s="87"/>
      <c r="O125" s="10"/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/>
      <c r="E126" s="64"/>
      <c r="F126" s="64"/>
      <c r="G126" s="64"/>
      <c r="H126" s="64"/>
      <c r="I126" s="64"/>
      <c r="J126" s="64"/>
      <c r="K126" s="64"/>
      <c r="L126" s="101"/>
      <c r="M126" s="8"/>
      <c r="N126" s="87"/>
      <c r="O126" s="10"/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63"/>
      <c r="D127" s="64"/>
      <c r="E127" s="64"/>
      <c r="F127" s="64"/>
      <c r="G127" s="64"/>
      <c r="H127" s="64"/>
      <c r="I127" s="64"/>
      <c r="J127" s="64"/>
      <c r="K127" s="114"/>
      <c r="L127" s="101"/>
      <c r="M127" s="8"/>
      <c r="N127" s="87"/>
      <c r="O127" s="10"/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/>
      <c r="E128" s="64"/>
      <c r="F128" s="64"/>
      <c r="G128" s="64"/>
      <c r="H128" s="64"/>
      <c r="I128" s="64"/>
      <c r="J128" s="64"/>
      <c r="K128" s="114"/>
      <c r="L128" s="101"/>
      <c r="M128" s="8"/>
      <c r="N128" s="87"/>
      <c r="O128" s="10"/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0" ht="22.5" customHeight="1" x14ac:dyDescent="0.55000000000000004">
      <c r="A129" s="5"/>
      <c r="B129" s="52" t="s">
        <v>66</v>
      </c>
      <c r="C129" s="63"/>
      <c r="D129" s="64"/>
      <c r="E129" s="64"/>
      <c r="F129" s="64"/>
      <c r="G129" s="64"/>
      <c r="H129" s="64"/>
      <c r="I129" s="64"/>
      <c r="J129" s="64"/>
      <c r="K129" s="114"/>
      <c r="L129" s="101"/>
      <c r="M129" s="8"/>
      <c r="N129" s="87"/>
      <c r="O129" s="10"/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0" ht="22.5" customHeight="1" x14ac:dyDescent="0.55000000000000004">
      <c r="A130" s="5"/>
      <c r="B130" s="52" t="s">
        <v>66</v>
      </c>
      <c r="C130" s="63"/>
      <c r="D130" s="64"/>
      <c r="E130" s="64"/>
      <c r="F130" s="64"/>
      <c r="G130" s="64"/>
      <c r="H130" s="64"/>
      <c r="I130" s="64"/>
      <c r="J130" s="64"/>
      <c r="K130" s="64"/>
      <c r="L130" s="101"/>
      <c r="M130" s="8"/>
      <c r="N130" s="87"/>
      <c r="O130" s="10"/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0" ht="22.5" customHeight="1" x14ac:dyDescent="0.55000000000000004">
      <c r="A131" s="5"/>
      <c r="B131" s="52" t="s">
        <v>66</v>
      </c>
      <c r="C131" s="63"/>
      <c r="D131" s="64"/>
      <c r="E131" s="64"/>
      <c r="F131" s="64"/>
      <c r="G131" s="64"/>
      <c r="H131" s="64"/>
      <c r="I131" s="64"/>
      <c r="J131" s="64"/>
      <c r="K131" s="114"/>
      <c r="L131" s="101"/>
      <c r="M131" s="8"/>
      <c r="N131" s="87"/>
      <c r="O131" s="10"/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0" ht="22.5" customHeight="1" x14ac:dyDescent="0.55000000000000004">
      <c r="A132" s="5"/>
      <c r="B132" s="52" t="s">
        <v>66</v>
      </c>
      <c r="C132" s="63"/>
      <c r="D132" s="64"/>
      <c r="E132" s="64"/>
      <c r="F132" s="64"/>
      <c r="G132" s="64"/>
      <c r="H132" s="64"/>
      <c r="I132" s="64"/>
      <c r="J132" s="71"/>
      <c r="K132" s="64"/>
      <c r="L132" s="101"/>
      <c r="M132" s="8"/>
      <c r="N132" s="87"/>
      <c r="O132" s="10"/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0" ht="22.5" customHeight="1" x14ac:dyDescent="0.55000000000000004">
      <c r="A133" s="5"/>
      <c r="B133" s="52" t="s">
        <v>66</v>
      </c>
      <c r="C133" s="63"/>
      <c r="D133" s="64"/>
      <c r="E133" s="64"/>
      <c r="F133" s="64"/>
      <c r="G133" s="64"/>
      <c r="H133" s="64"/>
      <c r="I133" s="64"/>
      <c r="J133" s="71"/>
      <c r="K133" s="64"/>
      <c r="L133" s="101"/>
      <c r="M133" s="8"/>
      <c r="N133" s="87"/>
      <c r="O133" s="10"/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0" ht="22.5" customHeight="1" x14ac:dyDescent="0.55000000000000004">
      <c r="A134" s="5"/>
      <c r="B134" s="52" t="s">
        <v>66</v>
      </c>
      <c r="C134" s="63"/>
      <c r="D134" s="64"/>
      <c r="E134" s="64"/>
      <c r="F134" s="64"/>
      <c r="G134" s="64"/>
      <c r="H134" s="64"/>
      <c r="I134" s="64"/>
      <c r="J134" s="64"/>
      <c r="K134" s="64"/>
      <c r="L134" s="101"/>
      <c r="M134" s="8"/>
      <c r="N134" s="87"/>
      <c r="O134" s="10"/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0" ht="22.5" customHeight="1" x14ac:dyDescent="0.55000000000000004">
      <c r="A135" s="5"/>
      <c r="B135" s="52" t="s">
        <v>66</v>
      </c>
      <c r="C135" s="63"/>
      <c r="D135" s="64"/>
      <c r="E135" s="64"/>
      <c r="F135" s="64"/>
      <c r="G135" s="64"/>
      <c r="H135" s="64"/>
      <c r="I135" s="64"/>
      <c r="J135" s="64"/>
      <c r="K135" s="64"/>
      <c r="L135" s="101"/>
      <c r="M135" s="8"/>
      <c r="N135" s="87"/>
      <c r="O135" s="10"/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0" ht="22.5" customHeight="1" x14ac:dyDescent="0.55000000000000004">
      <c r="A136" s="5"/>
      <c r="B136" s="52" t="s">
        <v>66</v>
      </c>
      <c r="C136" s="63"/>
      <c r="D136" s="64"/>
      <c r="E136" s="64"/>
      <c r="F136" s="64"/>
      <c r="G136" s="64"/>
      <c r="H136" s="64"/>
      <c r="I136" s="64"/>
      <c r="J136" s="64"/>
      <c r="K136" s="64"/>
      <c r="L136" s="101"/>
      <c r="M136" s="8"/>
      <c r="N136" s="87"/>
      <c r="O136" s="10"/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0" ht="22.5" customHeight="1" x14ac:dyDescent="0.55000000000000004">
      <c r="A137" s="5"/>
      <c r="B137" s="52" t="s">
        <v>66</v>
      </c>
      <c r="C137" s="63"/>
      <c r="D137" s="64"/>
      <c r="E137" s="64"/>
      <c r="F137" s="64"/>
      <c r="G137" s="64"/>
      <c r="H137" s="64"/>
      <c r="I137" s="64"/>
      <c r="J137" s="114"/>
      <c r="K137" s="114"/>
      <c r="L137" s="101"/>
      <c r="M137" s="8"/>
      <c r="N137" s="87"/>
      <c r="O137" s="10"/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0" ht="22.5" customHeight="1" x14ac:dyDescent="0.55000000000000004">
      <c r="A138" s="5"/>
      <c r="B138" s="52" t="s">
        <v>66</v>
      </c>
      <c r="C138" s="63"/>
      <c r="D138" s="64"/>
      <c r="E138" s="64"/>
      <c r="F138" s="64"/>
      <c r="G138" s="64"/>
      <c r="H138" s="64"/>
      <c r="I138" s="114"/>
      <c r="J138" s="114"/>
      <c r="K138" s="114"/>
      <c r="L138" s="101"/>
      <c r="M138" s="8"/>
      <c r="N138" s="87"/>
      <c r="O138" s="10"/>
      <c r="P138" s="10"/>
      <c r="Q138" s="11"/>
      <c r="R138" s="4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</row>
    <row r="139" spans="1:40" ht="22.5" customHeight="1" x14ac:dyDescent="0.55000000000000004">
      <c r="A139" s="5"/>
      <c r="B139" s="52" t="s">
        <v>66</v>
      </c>
      <c r="C139" s="63"/>
      <c r="D139" s="64"/>
      <c r="E139" s="64"/>
      <c r="F139" s="64"/>
      <c r="G139" s="64"/>
      <c r="H139" s="64"/>
      <c r="I139" s="114"/>
      <c r="J139" s="114"/>
      <c r="K139" s="114"/>
      <c r="L139" s="101"/>
      <c r="M139" s="8"/>
      <c r="N139" s="87"/>
      <c r="O139" s="10"/>
      <c r="P139" s="10"/>
      <c r="Q139" s="11"/>
      <c r="R139" s="4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</row>
    <row r="140" spans="1:40" ht="22.5" customHeight="1" x14ac:dyDescent="0.55000000000000004">
      <c r="A140" s="5"/>
      <c r="B140" s="52" t="s">
        <v>66</v>
      </c>
      <c r="C140" s="63"/>
      <c r="D140" s="64"/>
      <c r="E140" s="114"/>
      <c r="F140" s="114"/>
      <c r="G140" s="114"/>
      <c r="H140" s="114"/>
      <c r="I140" s="64"/>
      <c r="J140" s="114"/>
      <c r="K140" s="114"/>
      <c r="L140" s="101"/>
      <c r="M140" s="8"/>
      <c r="N140" s="87"/>
      <c r="O140" s="10"/>
      <c r="P140" s="10"/>
      <c r="Q140" s="11"/>
      <c r="R140" s="4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</row>
    <row r="141" spans="1:40" ht="22.5" customHeight="1" x14ac:dyDescent="0.55000000000000004">
      <c r="A141" s="5"/>
      <c r="B141" s="52" t="s">
        <v>66</v>
      </c>
      <c r="C141" s="63"/>
      <c r="D141" s="64"/>
      <c r="E141" s="114"/>
      <c r="F141" s="114"/>
      <c r="G141" s="114"/>
      <c r="H141" s="114"/>
      <c r="I141" s="64"/>
      <c r="J141" s="114"/>
      <c r="K141" s="114"/>
      <c r="L141" s="101"/>
      <c r="M141" s="8"/>
      <c r="N141" s="87"/>
      <c r="O141" s="10"/>
      <c r="P141" s="10"/>
      <c r="Q141" s="11"/>
      <c r="R141" s="4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</row>
    <row r="142" spans="1:40" ht="22.5" customHeight="1" x14ac:dyDescent="0.55000000000000004">
      <c r="A142" s="5"/>
      <c r="B142" s="52" t="s">
        <v>66</v>
      </c>
      <c r="C142" s="63"/>
      <c r="D142" s="64"/>
      <c r="E142" s="114"/>
      <c r="F142" s="114"/>
      <c r="G142" s="114"/>
      <c r="H142" s="114"/>
      <c r="I142" s="64"/>
      <c r="J142" s="114"/>
      <c r="K142" s="114"/>
      <c r="L142" s="101"/>
      <c r="M142" s="8"/>
      <c r="N142" s="87"/>
      <c r="O142" s="10"/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0" ht="22.5" customHeight="1" x14ac:dyDescent="0.55000000000000004">
      <c r="A143" s="5"/>
      <c r="B143" s="52" t="s">
        <v>66</v>
      </c>
      <c r="C143" s="63"/>
      <c r="D143" s="64"/>
      <c r="E143" s="114"/>
      <c r="F143" s="114"/>
      <c r="G143" s="114"/>
      <c r="H143" s="114"/>
      <c r="I143" s="64"/>
      <c r="J143" s="114"/>
      <c r="K143" s="114"/>
      <c r="L143" s="101"/>
      <c r="M143" s="8"/>
      <c r="N143" s="87"/>
      <c r="O143" s="10"/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0" ht="22.5" customHeight="1" x14ac:dyDescent="0.55000000000000004">
      <c r="A144" s="5"/>
      <c r="B144" s="52"/>
      <c r="C144" s="63"/>
      <c r="D144" s="64"/>
      <c r="E144" s="114"/>
      <c r="F144" s="114"/>
      <c r="G144" s="114"/>
      <c r="H144" s="114"/>
      <c r="I144" s="114"/>
      <c r="J144" s="113"/>
      <c r="K144" s="114"/>
      <c r="L144" s="101"/>
      <c r="M144" s="8"/>
      <c r="N144" s="87"/>
      <c r="O144" s="10"/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0" ht="22.5" customHeight="1" x14ac:dyDescent="0.55000000000000004">
      <c r="A145" s="5"/>
      <c r="B145" s="52"/>
      <c r="C145" s="63"/>
      <c r="D145" s="64"/>
      <c r="E145" s="114"/>
      <c r="F145" s="114"/>
      <c r="G145" s="114"/>
      <c r="H145" s="114"/>
      <c r="I145" s="114"/>
      <c r="J145" s="113"/>
      <c r="K145" s="114"/>
      <c r="L145" s="101"/>
      <c r="M145" s="8"/>
      <c r="N145" s="87"/>
      <c r="O145" s="10"/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0" ht="22.5" customHeight="1" x14ac:dyDescent="0.55000000000000004">
      <c r="A146" s="5"/>
      <c r="B146" s="52"/>
      <c r="C146" s="63"/>
      <c r="D146" s="64"/>
      <c r="E146" s="114"/>
      <c r="F146" s="114"/>
      <c r="G146" s="114"/>
      <c r="H146" s="114"/>
      <c r="I146" s="114"/>
      <c r="J146" s="113"/>
      <c r="K146" s="114"/>
      <c r="L146" s="101"/>
      <c r="M146" s="8"/>
      <c r="N146" s="87"/>
      <c r="O146" s="10"/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0" ht="22.5" customHeight="1" x14ac:dyDescent="0.55000000000000004">
      <c r="A147" s="5"/>
      <c r="B147" s="52"/>
      <c r="C147" s="63"/>
      <c r="D147" s="64"/>
      <c r="E147" s="114"/>
      <c r="F147" s="114"/>
      <c r="G147" s="114"/>
      <c r="H147" s="114"/>
      <c r="I147" s="114"/>
      <c r="J147" s="113"/>
      <c r="K147" s="114"/>
      <c r="L147" s="101"/>
      <c r="M147" s="8"/>
      <c r="N147" s="87"/>
      <c r="O147" s="10"/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0" ht="22.5" customHeight="1" x14ac:dyDescent="0.55000000000000004">
      <c r="A148" s="5"/>
      <c r="B148" s="52" t="s">
        <v>66</v>
      </c>
      <c r="C148" s="63"/>
      <c r="D148" s="64"/>
      <c r="E148" s="64"/>
      <c r="F148" s="71"/>
      <c r="G148" s="114"/>
      <c r="H148" s="114"/>
      <c r="I148" s="114"/>
      <c r="J148" s="114"/>
      <c r="K148" s="64"/>
      <c r="L148" s="101"/>
      <c r="M148" s="8"/>
      <c r="N148" s="87"/>
      <c r="O148" s="10"/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0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14"/>
      <c r="H149" s="114"/>
      <c r="I149" s="114"/>
      <c r="J149" s="114"/>
      <c r="K149" s="64"/>
      <c r="L149" s="101"/>
      <c r="M149" s="8"/>
      <c r="N149" s="87"/>
      <c r="O149" s="10"/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0" ht="22.5" customHeight="1" x14ac:dyDescent="0.55000000000000004">
      <c r="A150" s="5"/>
      <c r="B150" s="52" t="s">
        <v>66</v>
      </c>
      <c r="C150" s="63"/>
      <c r="D150" s="64"/>
      <c r="E150" s="64"/>
      <c r="F150" s="64"/>
      <c r="G150" s="64"/>
      <c r="H150" s="71"/>
      <c r="I150" s="114"/>
      <c r="J150" s="114"/>
      <c r="K150" s="64"/>
      <c r="L150" s="101"/>
      <c r="M150" s="8"/>
      <c r="N150" s="87"/>
      <c r="O150" s="10"/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0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64"/>
      <c r="I151" s="114"/>
      <c r="J151" s="114"/>
      <c r="K151" s="64"/>
      <c r="L151" s="101"/>
      <c r="M151" s="8"/>
      <c r="N151" s="87"/>
      <c r="O151" s="10"/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0" ht="22.5" customHeight="1" x14ac:dyDescent="0.55000000000000004">
      <c r="A152" s="5"/>
      <c r="B152" s="52" t="s">
        <v>66</v>
      </c>
      <c r="C152" s="63"/>
      <c r="D152" s="64"/>
      <c r="E152" s="64"/>
      <c r="F152" s="64"/>
      <c r="G152" s="64"/>
      <c r="H152" s="64"/>
      <c r="I152" s="114"/>
      <c r="J152" s="114"/>
      <c r="K152" s="64"/>
      <c r="L152" s="101"/>
      <c r="M152" s="8"/>
      <c r="N152" s="87"/>
      <c r="O152" s="10"/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0" ht="22.5" customHeight="1" x14ac:dyDescent="0.55000000000000004">
      <c r="A153" s="5"/>
      <c r="B153" s="52" t="s">
        <v>66</v>
      </c>
      <c r="C153" s="63"/>
      <c r="D153" s="64"/>
      <c r="E153" s="114"/>
      <c r="F153" s="114"/>
      <c r="G153" s="114"/>
      <c r="H153" s="114"/>
      <c r="I153" s="64"/>
      <c r="J153" s="114"/>
      <c r="K153" s="114"/>
      <c r="L153" s="101"/>
      <c r="M153" s="8"/>
      <c r="N153" s="87"/>
      <c r="O153" s="10"/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0" ht="22.5" customHeight="1" x14ac:dyDescent="0.55000000000000004">
      <c r="A154" s="5"/>
      <c r="B154" s="52" t="s">
        <v>66</v>
      </c>
      <c r="C154" s="63"/>
      <c r="D154" s="64"/>
      <c r="E154" s="114"/>
      <c r="F154" s="114"/>
      <c r="G154" s="114"/>
      <c r="H154" s="114"/>
      <c r="I154" s="64"/>
      <c r="J154" s="114"/>
      <c r="K154" s="114"/>
      <c r="L154" s="101"/>
      <c r="M154" s="8"/>
      <c r="N154" s="87"/>
      <c r="O154" s="10"/>
      <c r="P154" s="10"/>
      <c r="Q154" s="11"/>
      <c r="R154" s="4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</row>
    <row r="155" spans="1:40" ht="22.5" customHeight="1" x14ac:dyDescent="0.55000000000000004">
      <c r="A155" s="5"/>
      <c r="B155" s="52" t="s">
        <v>66</v>
      </c>
      <c r="C155" s="63"/>
      <c r="D155" s="64"/>
      <c r="E155" s="114"/>
      <c r="F155" s="114"/>
      <c r="G155" s="114"/>
      <c r="H155" s="114"/>
      <c r="I155" s="64"/>
      <c r="J155" s="114"/>
      <c r="K155" s="114"/>
      <c r="L155" s="101"/>
      <c r="M155" s="8"/>
      <c r="N155" s="87"/>
      <c r="O155" s="10"/>
      <c r="P155" s="10"/>
      <c r="Q155" s="11"/>
      <c r="R155" s="4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</row>
    <row r="156" spans="1:40" ht="22.5" customHeight="1" x14ac:dyDescent="0.55000000000000004">
      <c r="A156" s="5"/>
      <c r="B156" s="52"/>
      <c r="C156" s="63"/>
      <c r="D156" s="64"/>
      <c r="E156" s="114"/>
      <c r="F156" s="114"/>
      <c r="G156" s="114"/>
      <c r="H156" s="114"/>
      <c r="I156" s="114"/>
      <c r="J156" s="113"/>
      <c r="K156" s="114"/>
      <c r="L156" s="101"/>
      <c r="M156" s="8"/>
      <c r="N156" s="87"/>
      <c r="O156" s="10"/>
      <c r="P156" s="10"/>
      <c r="Q156" s="11"/>
      <c r="R156" s="4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</row>
    <row r="157" spans="1:40" ht="22.5" customHeight="1" x14ac:dyDescent="0.55000000000000004">
      <c r="A157" s="5"/>
      <c r="B157" s="52"/>
      <c r="C157" s="63"/>
      <c r="D157" s="64"/>
      <c r="E157" s="114"/>
      <c r="F157" s="114"/>
      <c r="G157" s="114"/>
      <c r="H157" s="114"/>
      <c r="I157" s="114"/>
      <c r="J157" s="113"/>
      <c r="K157" s="114"/>
      <c r="L157" s="101"/>
      <c r="M157" s="8"/>
      <c r="N157" s="87"/>
      <c r="O157" s="10"/>
      <c r="P157" s="10"/>
      <c r="Q157" s="11"/>
      <c r="R157" s="4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</row>
    <row r="158" spans="1:40" ht="22.5" customHeight="1" x14ac:dyDescent="0.55000000000000004">
      <c r="A158" s="5"/>
      <c r="B158" s="52"/>
      <c r="C158" s="63"/>
      <c r="D158" s="64"/>
      <c r="E158" s="114"/>
      <c r="F158" s="114"/>
      <c r="G158" s="114"/>
      <c r="H158" s="114"/>
      <c r="I158" s="114"/>
      <c r="J158" s="113"/>
      <c r="K158" s="114"/>
      <c r="L158" s="101"/>
      <c r="M158" s="8"/>
      <c r="N158" s="87"/>
      <c r="O158" s="10"/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0" ht="22.5" customHeight="1" x14ac:dyDescent="0.55000000000000004">
      <c r="A159" s="5"/>
      <c r="B159" s="52"/>
      <c r="C159" s="63"/>
      <c r="D159" s="64"/>
      <c r="E159" s="114"/>
      <c r="F159" s="114"/>
      <c r="G159" s="114"/>
      <c r="H159" s="114"/>
      <c r="I159" s="114"/>
      <c r="J159" s="113"/>
      <c r="K159" s="114"/>
      <c r="L159" s="101"/>
      <c r="M159" s="8"/>
      <c r="N159" s="87"/>
      <c r="O159" s="10"/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0" ht="22.5" customHeight="1" x14ac:dyDescent="0.55000000000000004">
      <c r="A160" s="5"/>
      <c r="B160" s="52" t="s">
        <v>66</v>
      </c>
      <c r="C160" s="63"/>
      <c r="D160" s="64"/>
      <c r="E160" s="64"/>
      <c r="F160" s="71"/>
      <c r="G160" s="114"/>
      <c r="H160" s="114"/>
      <c r="I160" s="114"/>
      <c r="J160" s="114"/>
      <c r="K160" s="64"/>
      <c r="L160" s="101"/>
      <c r="M160" s="8"/>
      <c r="N160" s="87"/>
      <c r="O160" s="10"/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1" ht="22.5" customHeight="1" x14ac:dyDescent="0.55000000000000004">
      <c r="A161" s="5"/>
      <c r="B161" s="52" t="s">
        <v>66</v>
      </c>
      <c r="C161" s="63"/>
      <c r="D161" s="64"/>
      <c r="E161" s="64"/>
      <c r="F161" s="71"/>
      <c r="G161" s="114"/>
      <c r="H161" s="114"/>
      <c r="I161" s="114"/>
      <c r="J161" s="114"/>
      <c r="K161" s="64"/>
      <c r="L161" s="101"/>
      <c r="M161" s="8"/>
      <c r="N161" s="87"/>
      <c r="O161" s="10"/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1" ht="22.5" customHeight="1" x14ac:dyDescent="0.55000000000000004">
      <c r="A162" s="5"/>
      <c r="B162" s="52" t="s">
        <v>66</v>
      </c>
      <c r="C162" s="63"/>
      <c r="D162" s="64"/>
      <c r="E162" s="64"/>
      <c r="F162" s="64"/>
      <c r="G162" s="64"/>
      <c r="H162" s="71"/>
      <c r="I162" s="114"/>
      <c r="J162" s="114"/>
      <c r="K162" s="64"/>
      <c r="L162" s="101"/>
      <c r="M162" s="8"/>
      <c r="N162" s="87"/>
      <c r="O162" s="10"/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1" ht="22.5" customHeight="1" x14ac:dyDescent="0.55000000000000004">
      <c r="A163" s="5"/>
      <c r="B163" s="52" t="s">
        <v>66</v>
      </c>
      <c r="C163" s="63"/>
      <c r="D163" s="64"/>
      <c r="E163" s="64"/>
      <c r="F163" s="64"/>
      <c r="G163" s="64"/>
      <c r="H163" s="64"/>
      <c r="I163" s="114"/>
      <c r="J163" s="114"/>
      <c r="K163" s="6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1" ht="22.5" customHeight="1" x14ac:dyDescent="0.55000000000000004">
      <c r="A164" s="5"/>
      <c r="B164" s="52" t="s">
        <v>66</v>
      </c>
      <c r="C164" s="63"/>
      <c r="D164" s="64"/>
      <c r="E164" s="64"/>
      <c r="F164" s="64"/>
      <c r="G164" s="64"/>
      <c r="H164" s="64"/>
      <c r="I164" s="114"/>
      <c r="J164" s="114"/>
      <c r="K164" s="6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1" s="117" customFormat="1" ht="22.5" customHeight="1" x14ac:dyDescent="0.55000000000000004">
      <c r="A165" s="116"/>
      <c r="B165" s="52" t="s">
        <v>66</v>
      </c>
      <c r="C165" s="63"/>
      <c r="D165" s="64"/>
      <c r="E165" s="64"/>
      <c r="F165" s="64"/>
      <c r="G165" s="64"/>
      <c r="H165" s="114"/>
      <c r="I165" s="114"/>
      <c r="J165" s="114"/>
      <c r="K165" s="64"/>
      <c r="L165" s="101"/>
      <c r="M165" s="8"/>
      <c r="N165" s="87"/>
      <c r="O165" s="10"/>
      <c r="P165" s="10"/>
      <c r="Q165" s="11"/>
      <c r="R165" s="43"/>
      <c r="S165" s="13"/>
      <c r="T165" s="13"/>
      <c r="U165" s="13"/>
      <c r="V165" s="13"/>
      <c r="W165" s="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3"/>
    </row>
    <row r="166" spans="1:41" s="117" customFormat="1" ht="22.5" customHeight="1" x14ac:dyDescent="0.55000000000000004">
      <c r="A166" s="116"/>
      <c r="B166" s="52" t="s">
        <v>66</v>
      </c>
      <c r="C166" s="63"/>
      <c r="D166" s="64"/>
      <c r="E166" s="64"/>
      <c r="F166" s="64"/>
      <c r="G166" s="64"/>
      <c r="H166" s="114"/>
      <c r="I166" s="114"/>
      <c r="J166" s="114"/>
      <c r="K166" s="64"/>
      <c r="L166" s="101"/>
      <c r="M166" s="8"/>
      <c r="N166" s="87"/>
      <c r="O166" s="10"/>
      <c r="P166" s="10"/>
      <c r="Q166" s="11"/>
      <c r="R166" s="43"/>
      <c r="S166" s="13"/>
      <c r="T166" s="13"/>
      <c r="U166" s="13"/>
      <c r="V166" s="13"/>
      <c r="W166" s="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3"/>
    </row>
    <row r="167" spans="1:41" s="117" customFormat="1" ht="22.5" customHeight="1" x14ac:dyDescent="0.55000000000000004">
      <c r="A167" s="116"/>
      <c r="B167" s="52" t="s">
        <v>66</v>
      </c>
      <c r="C167" s="63"/>
      <c r="D167" s="64"/>
      <c r="E167" s="64"/>
      <c r="F167" s="64"/>
      <c r="G167" s="64"/>
      <c r="H167" s="64"/>
      <c r="I167" s="64"/>
      <c r="J167" s="64"/>
      <c r="K167" s="65"/>
      <c r="L167" s="101"/>
      <c r="M167" s="8"/>
      <c r="N167" s="87"/>
      <c r="O167" s="10"/>
      <c r="P167" s="10"/>
      <c r="Q167" s="11"/>
      <c r="R167" s="43"/>
      <c r="S167" s="13"/>
      <c r="T167" s="13"/>
      <c r="U167" s="13"/>
      <c r="V167" s="13"/>
      <c r="W167" s="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3"/>
    </row>
    <row r="168" spans="1:41" s="117" customFormat="1" ht="22.5" customHeight="1" x14ac:dyDescent="0.55000000000000004">
      <c r="A168" s="116"/>
      <c r="B168" s="52" t="s">
        <v>66</v>
      </c>
      <c r="C168" s="63"/>
      <c r="D168" s="64"/>
      <c r="E168" s="64"/>
      <c r="F168" s="64"/>
      <c r="G168" s="64"/>
      <c r="H168" s="64"/>
      <c r="I168" s="64"/>
      <c r="J168" s="64"/>
      <c r="K168" s="65"/>
      <c r="L168" s="101"/>
      <c r="M168" s="8"/>
      <c r="N168" s="87"/>
      <c r="O168" s="10"/>
      <c r="P168" s="10"/>
      <c r="Q168" s="11"/>
      <c r="R168" s="43"/>
      <c r="S168" s="13"/>
      <c r="T168" s="13"/>
      <c r="U168" s="13"/>
      <c r="V168" s="13"/>
      <c r="W168" s="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3"/>
    </row>
    <row r="169" spans="1:41" ht="22.5" customHeight="1" x14ac:dyDescent="0.55000000000000004">
      <c r="A169" s="5"/>
      <c r="B169" s="52" t="s">
        <v>66</v>
      </c>
      <c r="C169" s="63"/>
      <c r="D169" s="64"/>
      <c r="E169" s="114"/>
      <c r="F169" s="114"/>
      <c r="G169" s="114"/>
      <c r="H169" s="114"/>
      <c r="I169" s="64"/>
      <c r="J169" s="114"/>
      <c r="K169" s="11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1" ht="22.5" customHeight="1" x14ac:dyDescent="0.55000000000000004">
      <c r="A170" s="5"/>
      <c r="B170" s="52" t="s">
        <v>66</v>
      </c>
      <c r="C170" s="63"/>
      <c r="D170" s="64"/>
      <c r="E170" s="114"/>
      <c r="F170" s="114"/>
      <c r="G170" s="114"/>
      <c r="H170" s="114"/>
      <c r="I170" s="64"/>
      <c r="J170" s="114"/>
      <c r="K170" s="11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1" ht="22.5" customHeight="1" x14ac:dyDescent="0.55000000000000004">
      <c r="A171" s="5"/>
      <c r="B171" s="52" t="s">
        <v>66</v>
      </c>
      <c r="C171" s="63"/>
      <c r="D171" s="64"/>
      <c r="E171" s="114"/>
      <c r="F171" s="114"/>
      <c r="G171" s="114"/>
      <c r="H171" s="114"/>
      <c r="I171" s="64"/>
      <c r="J171" s="114"/>
      <c r="K171" s="11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1" ht="22.5" customHeight="1" x14ac:dyDescent="0.55000000000000004">
      <c r="A172" s="5"/>
      <c r="B172" s="52"/>
      <c r="C172" s="63"/>
      <c r="D172" s="64"/>
      <c r="E172" s="114"/>
      <c r="F172" s="114"/>
      <c r="G172" s="114"/>
      <c r="H172" s="114"/>
      <c r="I172" s="114"/>
      <c r="J172" s="113"/>
      <c r="K172" s="11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1" ht="22.5" customHeight="1" x14ac:dyDescent="0.55000000000000004">
      <c r="A173" s="5"/>
      <c r="B173" s="52"/>
      <c r="C173" s="63"/>
      <c r="D173" s="64"/>
      <c r="E173" s="114"/>
      <c r="F173" s="114"/>
      <c r="G173" s="114"/>
      <c r="H173" s="114"/>
      <c r="I173" s="114"/>
      <c r="J173" s="113"/>
      <c r="K173" s="11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1" ht="22.5" customHeight="1" x14ac:dyDescent="0.55000000000000004">
      <c r="A174" s="5"/>
      <c r="B174" s="52"/>
      <c r="C174" s="63"/>
      <c r="D174" s="64"/>
      <c r="E174" s="114"/>
      <c r="F174" s="114"/>
      <c r="G174" s="114"/>
      <c r="H174" s="114"/>
      <c r="I174" s="114"/>
      <c r="J174" s="113"/>
      <c r="K174" s="114"/>
      <c r="L174" s="101"/>
      <c r="M174" s="8"/>
      <c r="N174" s="87"/>
      <c r="O174" s="10"/>
      <c r="P174" s="10"/>
      <c r="Q174" s="11"/>
      <c r="R174" s="43"/>
      <c r="X174" s="50"/>
      <c r="Y174" s="50"/>
      <c r="Z174" s="50"/>
      <c r="AA174" s="50"/>
      <c r="AB174" s="50"/>
      <c r="AC174" s="118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</row>
    <row r="175" spans="1:41" ht="22.5" customHeight="1" x14ac:dyDescent="0.55000000000000004">
      <c r="A175" s="5"/>
      <c r="B175" s="52"/>
      <c r="C175" s="63"/>
      <c r="D175" s="64"/>
      <c r="E175" s="114"/>
      <c r="F175" s="114"/>
      <c r="G175" s="114"/>
      <c r="H175" s="114"/>
      <c r="I175" s="114"/>
      <c r="J175" s="113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1" ht="22.5" customHeight="1" x14ac:dyDescent="0.55000000000000004">
      <c r="A176" s="5"/>
      <c r="B176" s="52" t="s">
        <v>66</v>
      </c>
      <c r="C176" s="63"/>
      <c r="D176" s="64"/>
      <c r="E176" s="64"/>
      <c r="F176" s="71"/>
      <c r="G176" s="114"/>
      <c r="H176" s="114"/>
      <c r="I176" s="114"/>
      <c r="J176" s="114"/>
      <c r="K176" s="6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1" ht="22.5" customHeight="1" x14ac:dyDescent="0.55000000000000004">
      <c r="A177" s="5"/>
      <c r="B177" s="52" t="s">
        <v>66</v>
      </c>
      <c r="C177" s="63"/>
      <c r="D177" s="64"/>
      <c r="E177" s="64"/>
      <c r="F177" s="71"/>
      <c r="G177" s="114"/>
      <c r="H177" s="114"/>
      <c r="I177" s="114"/>
      <c r="J177" s="114"/>
      <c r="K177" s="6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1" ht="22.5" customHeight="1" x14ac:dyDescent="0.55000000000000004">
      <c r="A178" s="5"/>
      <c r="B178" s="52" t="s">
        <v>66</v>
      </c>
      <c r="C178" s="63"/>
      <c r="D178" s="64"/>
      <c r="E178" s="64"/>
      <c r="F178" s="64"/>
      <c r="G178" s="64"/>
      <c r="H178" s="71"/>
      <c r="I178" s="114"/>
      <c r="J178" s="114"/>
      <c r="K178" s="6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1" ht="22.5" customHeight="1" x14ac:dyDescent="0.55000000000000004">
      <c r="A179" s="5"/>
      <c r="B179" s="52" t="s">
        <v>66</v>
      </c>
      <c r="C179" s="63"/>
      <c r="D179" s="64"/>
      <c r="E179" s="64"/>
      <c r="F179" s="64"/>
      <c r="G179" s="64"/>
      <c r="H179" s="64"/>
      <c r="I179" s="114"/>
      <c r="J179" s="114"/>
      <c r="K179" s="6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1" ht="22.5" customHeight="1" x14ac:dyDescent="0.55000000000000004">
      <c r="A180" s="5"/>
      <c r="B180" s="52" t="s">
        <v>66</v>
      </c>
      <c r="C180" s="63"/>
      <c r="D180" s="64"/>
      <c r="E180" s="64"/>
      <c r="F180" s="64"/>
      <c r="G180" s="64"/>
      <c r="H180" s="64"/>
      <c r="I180" s="114"/>
      <c r="J180" s="114"/>
      <c r="K180" s="6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1" s="117" customFormat="1" ht="22.5" customHeight="1" x14ac:dyDescent="0.55000000000000004">
      <c r="A181" s="116"/>
      <c r="B181" s="52" t="s">
        <v>66</v>
      </c>
      <c r="C181" s="63"/>
      <c r="D181" s="64"/>
      <c r="E181" s="64"/>
      <c r="F181" s="64"/>
      <c r="G181" s="64"/>
      <c r="H181" s="114"/>
      <c r="I181" s="114"/>
      <c r="J181" s="114"/>
      <c r="K181" s="64"/>
      <c r="L181" s="101"/>
      <c r="M181" s="8"/>
      <c r="N181" s="87"/>
      <c r="O181" s="10"/>
      <c r="P181" s="10"/>
      <c r="Q181" s="11"/>
      <c r="R181" s="43"/>
      <c r="S181" s="13"/>
      <c r="T181" s="13"/>
      <c r="U181" s="13"/>
      <c r="V181" s="13"/>
      <c r="W181" s="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3"/>
    </row>
    <row r="182" spans="1:41" s="117" customFormat="1" ht="22.5" customHeight="1" x14ac:dyDescent="0.55000000000000004">
      <c r="A182" s="116"/>
      <c r="B182" s="52" t="s">
        <v>66</v>
      </c>
      <c r="C182" s="63"/>
      <c r="D182" s="64"/>
      <c r="E182" s="64"/>
      <c r="F182" s="64"/>
      <c r="G182" s="64"/>
      <c r="H182" s="114"/>
      <c r="I182" s="114"/>
      <c r="J182" s="114"/>
      <c r="K182" s="64"/>
      <c r="L182" s="101"/>
      <c r="M182" s="8"/>
      <c r="N182" s="87"/>
      <c r="O182" s="10"/>
      <c r="P182" s="10"/>
      <c r="Q182" s="11"/>
      <c r="R182" s="43"/>
      <c r="S182" s="13"/>
      <c r="T182" s="13"/>
      <c r="U182" s="13"/>
      <c r="V182" s="13"/>
      <c r="W182" s="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3"/>
    </row>
    <row r="183" spans="1:41" s="117" customFormat="1" ht="22.5" customHeight="1" x14ac:dyDescent="0.55000000000000004">
      <c r="A183" s="116"/>
      <c r="B183" s="52" t="s">
        <v>66</v>
      </c>
      <c r="C183" s="63"/>
      <c r="D183" s="64"/>
      <c r="E183" s="64"/>
      <c r="F183" s="64"/>
      <c r="G183" s="64"/>
      <c r="H183" s="64"/>
      <c r="I183" s="64"/>
      <c r="J183" s="64"/>
      <c r="K183" s="65"/>
      <c r="L183" s="101"/>
      <c r="M183" s="8"/>
      <c r="N183" s="87"/>
      <c r="O183" s="10"/>
      <c r="P183" s="10"/>
      <c r="Q183" s="11"/>
      <c r="R183" s="43"/>
      <c r="S183" s="13"/>
      <c r="T183" s="13"/>
      <c r="U183" s="13"/>
      <c r="V183" s="13"/>
      <c r="W183" s="3"/>
      <c r="X183" s="50"/>
      <c r="Y183" s="50"/>
      <c r="Z183" s="50"/>
      <c r="AA183" s="50"/>
      <c r="AB183" s="50"/>
      <c r="AC183" s="118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3"/>
    </row>
    <row r="184" spans="1:41" s="117" customFormat="1" ht="22.5" customHeight="1" x14ac:dyDescent="0.55000000000000004">
      <c r="A184" s="116"/>
      <c r="B184" s="52" t="s">
        <v>66</v>
      </c>
      <c r="C184" s="63"/>
      <c r="D184" s="64"/>
      <c r="E184" s="64"/>
      <c r="F184" s="64"/>
      <c r="G184" s="64"/>
      <c r="H184" s="64"/>
      <c r="I184" s="64"/>
      <c r="J184" s="64"/>
      <c r="K184" s="65"/>
      <c r="L184" s="101"/>
      <c r="M184" s="8"/>
      <c r="N184" s="87"/>
      <c r="O184" s="10"/>
      <c r="P184" s="10"/>
      <c r="Q184" s="11"/>
      <c r="R184" s="43"/>
      <c r="S184" s="13"/>
      <c r="T184" s="13"/>
      <c r="U184" s="13"/>
      <c r="V184" s="13"/>
      <c r="W184" s="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3"/>
    </row>
    <row r="185" spans="1:41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64"/>
      <c r="J185" s="11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1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64"/>
      <c r="J186" s="11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1" ht="22.5" customHeight="1" x14ac:dyDescent="0.55000000000000004">
      <c r="A187" s="5"/>
      <c r="B187" s="52" t="s">
        <v>66</v>
      </c>
      <c r="C187" s="63"/>
      <c r="D187" s="64"/>
      <c r="E187" s="114"/>
      <c r="F187" s="114"/>
      <c r="G187" s="114"/>
      <c r="H187" s="114"/>
      <c r="I187" s="64"/>
      <c r="J187" s="114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1" ht="22.5" customHeight="1" x14ac:dyDescent="0.55000000000000004">
      <c r="A188" s="5"/>
      <c r="B188" s="52"/>
      <c r="C188" s="63"/>
      <c r="D188" s="64"/>
      <c r="E188" s="114"/>
      <c r="F188" s="114"/>
      <c r="G188" s="114"/>
      <c r="H188" s="114"/>
      <c r="I188" s="114"/>
      <c r="J188" s="113"/>
      <c r="K188" s="114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1" ht="22.5" customHeight="1" x14ac:dyDescent="0.55000000000000004">
      <c r="A189" s="5"/>
      <c r="B189" s="52"/>
      <c r="C189" s="63"/>
      <c r="D189" s="64"/>
      <c r="E189" s="114"/>
      <c r="F189" s="114"/>
      <c r="G189" s="114"/>
      <c r="H189" s="114"/>
      <c r="I189" s="114"/>
      <c r="J189" s="113"/>
      <c r="K189" s="114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1" ht="22.5" customHeight="1" x14ac:dyDescent="0.55000000000000004">
      <c r="A190" s="5"/>
      <c r="B190" s="52"/>
      <c r="C190" s="63"/>
      <c r="D190" s="64"/>
      <c r="E190" s="114"/>
      <c r="F190" s="114"/>
      <c r="G190" s="114"/>
      <c r="H190" s="114"/>
      <c r="I190" s="114"/>
      <c r="J190" s="113"/>
      <c r="K190" s="114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1" ht="22.5" customHeight="1" x14ac:dyDescent="0.55000000000000004">
      <c r="A191" s="5"/>
      <c r="B191" s="52"/>
      <c r="C191" s="63"/>
      <c r="D191" s="64"/>
      <c r="E191" s="114"/>
      <c r="F191" s="114"/>
      <c r="G191" s="114"/>
      <c r="H191" s="114"/>
      <c r="I191" s="114"/>
      <c r="J191" s="113"/>
      <c r="K191" s="114"/>
      <c r="L191" s="101"/>
      <c r="M191" s="8"/>
      <c r="N191" s="87"/>
      <c r="O191" s="10"/>
      <c r="P191" s="10"/>
      <c r="Q191" s="11"/>
      <c r="R191" s="43"/>
      <c r="X191" s="50"/>
      <c r="Y191" s="50"/>
      <c r="Z191" s="50"/>
      <c r="AA191" s="50"/>
      <c r="AB191" s="50"/>
      <c r="AC191" s="118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</row>
    <row r="192" spans="1:41" ht="22.5" customHeight="1" x14ac:dyDescent="0.55000000000000004">
      <c r="A192" s="5"/>
      <c r="B192" s="52" t="s">
        <v>66</v>
      </c>
      <c r="C192" s="63"/>
      <c r="D192" s="64"/>
      <c r="E192" s="64"/>
      <c r="F192" s="71"/>
      <c r="G192" s="114"/>
      <c r="H192" s="114"/>
      <c r="I192" s="114"/>
      <c r="J192" s="114"/>
      <c r="K192" s="64"/>
      <c r="L192" s="101"/>
      <c r="M192" s="8"/>
      <c r="N192" s="87"/>
      <c r="O192" s="10"/>
      <c r="P192" s="10"/>
      <c r="Q192" s="11"/>
      <c r="R192" s="43"/>
      <c r="X192" s="50"/>
      <c r="Y192" s="50"/>
      <c r="Z192" s="50"/>
      <c r="AA192" s="50"/>
      <c r="AB192" s="50"/>
      <c r="AC192" s="118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71"/>
      <c r="G193" s="113"/>
      <c r="H193" s="114"/>
      <c r="I193" s="114"/>
      <c r="J193" s="114"/>
      <c r="K193" s="64"/>
      <c r="L193" s="101"/>
      <c r="M193" s="8"/>
      <c r="N193" s="87"/>
      <c r="O193" s="10"/>
      <c r="P193" s="10"/>
      <c r="Q193" s="11"/>
      <c r="R193" s="43"/>
      <c r="X193" s="50"/>
      <c r="Y193" s="50"/>
      <c r="Z193" s="50"/>
      <c r="AA193" s="50"/>
      <c r="AB193" s="50"/>
      <c r="AC193" s="118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64"/>
      <c r="H194" s="71"/>
      <c r="I194" s="64"/>
      <c r="J194" s="64"/>
      <c r="K194" s="64"/>
      <c r="L194" s="101"/>
      <c r="M194" s="8"/>
      <c r="N194" s="87"/>
      <c r="O194" s="10"/>
      <c r="P194" s="10"/>
      <c r="Q194" s="11"/>
      <c r="R194" s="43"/>
      <c r="X194" s="50"/>
      <c r="Y194" s="50"/>
      <c r="Z194" s="50"/>
      <c r="AA194" s="50"/>
      <c r="AB194" s="50"/>
      <c r="AC194" s="118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64"/>
      <c r="H195" s="64"/>
      <c r="I195" s="114"/>
      <c r="J195" s="114"/>
      <c r="K195" s="64"/>
      <c r="L195" s="101"/>
      <c r="M195" s="8"/>
      <c r="N195" s="87"/>
      <c r="O195" s="10"/>
      <c r="P195" s="10"/>
      <c r="Q195" s="11"/>
      <c r="R195" s="43"/>
      <c r="X195" s="50"/>
      <c r="Y195" s="50"/>
      <c r="Z195" s="50"/>
      <c r="AA195" s="50"/>
      <c r="AB195" s="50"/>
      <c r="AC195" s="118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</row>
    <row r="196" spans="1:40" ht="22.5" customHeight="1" x14ac:dyDescent="0.55000000000000004">
      <c r="A196" s="5"/>
      <c r="B196" s="52" t="s">
        <v>66</v>
      </c>
      <c r="C196" s="63"/>
      <c r="D196" s="64"/>
      <c r="E196" s="64"/>
      <c r="F196" s="64"/>
      <c r="G196" s="64"/>
      <c r="H196" s="64"/>
      <c r="I196" s="114"/>
      <c r="J196" s="114"/>
      <c r="K196" s="64"/>
      <c r="L196" s="101"/>
      <c r="M196" s="8"/>
      <c r="N196" s="87"/>
      <c r="O196" s="10"/>
      <c r="P196" s="10"/>
      <c r="Q196" s="11"/>
      <c r="R196" s="43"/>
      <c r="X196" s="50"/>
      <c r="Y196" s="50"/>
      <c r="Z196" s="50"/>
      <c r="AA196" s="50"/>
      <c r="AB196" s="50"/>
      <c r="AC196" s="118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</row>
    <row r="197" spans="1:40" ht="22.5" customHeight="1" x14ac:dyDescent="0.55000000000000004">
      <c r="A197" s="5"/>
      <c r="B197" s="52" t="s">
        <v>66</v>
      </c>
      <c r="C197" s="63"/>
      <c r="D197" s="64"/>
      <c r="E197" s="64"/>
      <c r="F197" s="64"/>
      <c r="G197" s="64"/>
      <c r="H197" s="64"/>
      <c r="I197" s="114"/>
      <c r="J197" s="114"/>
      <c r="K197" s="64"/>
      <c r="L197" s="101"/>
      <c r="M197" s="8"/>
      <c r="N197" s="87"/>
      <c r="O197" s="10"/>
      <c r="P197" s="10"/>
      <c r="Q197" s="11"/>
      <c r="R197" s="43"/>
      <c r="X197" s="50"/>
      <c r="Y197" s="50"/>
      <c r="Z197" s="50"/>
      <c r="AA197" s="50"/>
      <c r="AB197" s="50"/>
      <c r="AC197" s="118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</row>
    <row r="198" spans="1:40" ht="22.5" customHeight="1" x14ac:dyDescent="0.55000000000000004">
      <c r="A198" s="5"/>
      <c r="B198" s="52" t="s">
        <v>66</v>
      </c>
      <c r="C198" s="63"/>
      <c r="D198" s="64"/>
      <c r="E198" s="64"/>
      <c r="F198" s="64"/>
      <c r="G198" s="64"/>
      <c r="H198" s="64"/>
      <c r="I198" s="114"/>
      <c r="J198" s="114"/>
      <c r="K198" s="64"/>
      <c r="L198" s="101"/>
      <c r="M198" s="8"/>
      <c r="N198" s="87"/>
      <c r="O198" s="10"/>
      <c r="P198" s="10"/>
      <c r="Q198" s="11"/>
      <c r="R198" s="43"/>
      <c r="X198" s="50"/>
      <c r="Y198" s="50"/>
      <c r="Z198" s="50"/>
      <c r="AA198" s="50"/>
      <c r="AB198" s="50"/>
      <c r="AC198" s="118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</row>
    <row r="199" spans="1:40" ht="22.5" customHeight="1" x14ac:dyDescent="0.55000000000000004">
      <c r="A199" s="5"/>
      <c r="B199" s="52" t="s">
        <v>66</v>
      </c>
      <c r="C199" s="63"/>
      <c r="D199" s="64"/>
      <c r="E199" s="64"/>
      <c r="F199" s="64"/>
      <c r="G199" s="64"/>
      <c r="H199" s="71"/>
      <c r="I199" s="114"/>
      <c r="J199" s="114"/>
      <c r="K199" s="64"/>
      <c r="L199" s="101"/>
      <c r="M199" s="8"/>
      <c r="N199" s="87"/>
      <c r="O199" s="10"/>
      <c r="P199" s="10"/>
      <c r="Q199" s="11"/>
      <c r="R199" s="43"/>
      <c r="X199" s="50"/>
      <c r="Y199" s="50"/>
      <c r="Z199" s="50"/>
      <c r="AA199" s="50"/>
      <c r="AB199" s="50"/>
      <c r="AC199" s="118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</row>
    <row r="200" spans="1:40" ht="22.5" customHeight="1" x14ac:dyDescent="0.55000000000000004">
      <c r="A200" s="5"/>
      <c r="B200" s="52" t="s">
        <v>66</v>
      </c>
      <c r="C200" s="63"/>
      <c r="D200" s="64"/>
      <c r="E200" s="64"/>
      <c r="F200" s="64"/>
      <c r="G200" s="64"/>
      <c r="H200" s="64"/>
      <c r="I200" s="114"/>
      <c r="J200" s="114"/>
      <c r="K200" s="64"/>
      <c r="L200" s="101"/>
      <c r="M200" s="8"/>
      <c r="N200" s="87"/>
      <c r="O200" s="10"/>
      <c r="P200" s="10"/>
      <c r="Q200" s="11"/>
      <c r="R200" s="43"/>
      <c r="X200" s="50"/>
      <c r="Y200" s="50"/>
      <c r="Z200" s="50"/>
      <c r="AA200" s="50"/>
      <c r="AB200" s="50"/>
      <c r="AC200" s="118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64"/>
      <c r="G201" s="64"/>
      <c r="H201" s="64"/>
      <c r="I201" s="114"/>
      <c r="J201" s="114"/>
      <c r="K201" s="64"/>
      <c r="L201" s="101"/>
      <c r="M201" s="8"/>
      <c r="N201" s="87"/>
      <c r="O201" s="10"/>
      <c r="P201" s="10"/>
      <c r="Q201" s="11"/>
      <c r="R201" s="43"/>
      <c r="X201" s="92"/>
      <c r="Y201" s="92"/>
      <c r="Z201" s="92"/>
      <c r="AA201" s="92"/>
      <c r="AB201" s="92"/>
      <c r="AC201" s="93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</row>
    <row r="202" spans="1:40" ht="22.5" customHeight="1" x14ac:dyDescent="0.55000000000000004">
      <c r="A202" s="5"/>
      <c r="B202" s="52" t="s">
        <v>66</v>
      </c>
      <c r="C202" s="63"/>
      <c r="D202" s="64"/>
      <c r="E202" s="114"/>
      <c r="F202" s="114"/>
      <c r="G202" s="114"/>
      <c r="H202" s="114"/>
      <c r="I202" s="64"/>
      <c r="J202" s="114"/>
      <c r="K202" s="114"/>
      <c r="L202" s="101"/>
      <c r="M202" s="8"/>
      <c r="N202" s="87"/>
      <c r="O202" s="10"/>
      <c r="P202" s="10"/>
      <c r="Q202" s="11"/>
      <c r="R202" s="43"/>
      <c r="X202" s="50"/>
      <c r="Y202" s="50"/>
      <c r="Z202" s="50"/>
      <c r="AA202" s="50"/>
      <c r="AB202" s="50"/>
      <c r="AC202" s="118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114"/>
      <c r="I203" s="64"/>
      <c r="J203" s="114"/>
      <c r="K203" s="114"/>
      <c r="L203" s="101"/>
      <c r="M203" s="8"/>
      <c r="N203" s="87"/>
      <c r="O203" s="10"/>
      <c r="P203" s="10"/>
      <c r="Q203" s="11"/>
      <c r="R203" s="43"/>
      <c r="X203" s="50"/>
      <c r="Y203" s="50"/>
      <c r="Z203" s="50"/>
      <c r="AA203" s="50"/>
      <c r="AB203" s="50"/>
      <c r="AC203" s="118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114"/>
      <c r="I204" s="64"/>
      <c r="J204" s="114"/>
      <c r="K204" s="114"/>
      <c r="L204" s="101"/>
      <c r="M204" s="8"/>
      <c r="N204" s="87"/>
      <c r="O204" s="10"/>
      <c r="P204" s="10"/>
      <c r="Q204" s="11"/>
      <c r="R204" s="43"/>
      <c r="X204" s="50"/>
      <c r="Y204" s="50"/>
      <c r="Z204" s="50"/>
      <c r="AA204" s="50"/>
      <c r="AB204" s="50"/>
      <c r="AC204" s="118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</row>
    <row r="205" spans="1:40" ht="22.5" customHeight="1" x14ac:dyDescent="0.55000000000000004">
      <c r="A205" s="5"/>
      <c r="B205" s="52"/>
      <c r="C205" s="63"/>
      <c r="D205" s="64"/>
      <c r="E205" s="114"/>
      <c r="F205" s="114"/>
      <c r="G205" s="114"/>
      <c r="H205" s="114"/>
      <c r="I205" s="114"/>
      <c r="J205" s="113"/>
      <c r="K205" s="114"/>
      <c r="L205" s="101"/>
      <c r="M205" s="8"/>
      <c r="N205" s="87"/>
      <c r="O205" s="10"/>
      <c r="P205" s="10"/>
      <c r="Q205" s="11"/>
      <c r="R205" s="43"/>
      <c r="X205" s="50"/>
      <c r="Y205" s="50"/>
      <c r="Z205" s="50"/>
      <c r="AA205" s="50"/>
      <c r="AB205" s="50"/>
      <c r="AC205" s="118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</row>
    <row r="206" spans="1:40" ht="22.5" customHeight="1" x14ac:dyDescent="0.55000000000000004">
      <c r="A206" s="5"/>
      <c r="B206" s="52"/>
      <c r="C206" s="63"/>
      <c r="D206" s="64"/>
      <c r="E206" s="114"/>
      <c r="F206" s="114"/>
      <c r="G206" s="114"/>
      <c r="H206" s="114"/>
      <c r="I206" s="114"/>
      <c r="J206" s="113"/>
      <c r="K206" s="114"/>
      <c r="L206" s="101"/>
      <c r="M206" s="8"/>
      <c r="N206" s="87"/>
      <c r="O206" s="10"/>
      <c r="P206" s="10"/>
      <c r="Q206" s="11"/>
      <c r="R206" s="43"/>
      <c r="X206" s="50"/>
      <c r="Y206" s="50"/>
      <c r="Z206" s="50"/>
      <c r="AA206" s="50"/>
      <c r="AB206" s="50"/>
      <c r="AC206" s="118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</row>
    <row r="207" spans="1:40" ht="22.5" customHeight="1" x14ac:dyDescent="0.55000000000000004">
      <c r="A207" s="5"/>
      <c r="B207" s="52"/>
      <c r="C207" s="63"/>
      <c r="D207" s="64"/>
      <c r="E207" s="114"/>
      <c r="F207" s="114"/>
      <c r="G207" s="114"/>
      <c r="H207" s="114"/>
      <c r="I207" s="114"/>
      <c r="J207" s="113"/>
      <c r="K207" s="114"/>
      <c r="L207" s="101"/>
      <c r="M207" s="8"/>
      <c r="N207" s="87"/>
      <c r="O207" s="10"/>
      <c r="P207" s="10"/>
      <c r="Q207" s="11"/>
      <c r="R207" s="43"/>
      <c r="X207" s="50"/>
      <c r="Y207" s="50"/>
      <c r="Z207" s="50"/>
      <c r="AA207" s="50"/>
      <c r="AB207" s="50"/>
      <c r="AC207" s="118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</row>
    <row r="208" spans="1:40" ht="22.5" customHeight="1" x14ac:dyDescent="0.55000000000000004">
      <c r="A208" s="5"/>
      <c r="B208" s="52"/>
      <c r="C208" s="63"/>
      <c r="D208" s="64"/>
      <c r="E208" s="114"/>
      <c r="F208" s="114"/>
      <c r="G208" s="114"/>
      <c r="H208" s="114"/>
      <c r="I208" s="114"/>
      <c r="J208" s="113"/>
      <c r="K208" s="114"/>
      <c r="L208" s="101"/>
      <c r="M208" s="8"/>
      <c r="N208" s="87"/>
      <c r="O208" s="10"/>
      <c r="P208" s="10"/>
      <c r="Q208" s="11"/>
      <c r="R208" s="43"/>
      <c r="X208" s="50"/>
      <c r="Y208" s="50"/>
      <c r="Z208" s="50"/>
      <c r="AA208" s="50"/>
      <c r="AB208" s="50"/>
      <c r="AC208" s="118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</row>
    <row r="209" spans="1:40" ht="22.5" customHeight="1" x14ac:dyDescent="0.55000000000000004">
      <c r="A209" s="5"/>
      <c r="B209" s="52" t="s">
        <v>66</v>
      </c>
      <c r="C209" s="63"/>
      <c r="D209" s="64"/>
      <c r="E209" s="64"/>
      <c r="F209" s="64"/>
      <c r="G209" s="114"/>
      <c r="H209" s="64"/>
      <c r="I209" s="114"/>
      <c r="J209" s="114"/>
      <c r="K209" s="64"/>
      <c r="L209" s="101"/>
      <c r="M209" s="8"/>
      <c r="N209" s="87"/>
      <c r="O209" s="10"/>
      <c r="P209" s="10"/>
      <c r="Q209" s="11"/>
      <c r="R209" s="43"/>
      <c r="X209" s="50"/>
      <c r="Y209" s="50"/>
      <c r="Z209" s="50"/>
      <c r="AA209" s="50"/>
      <c r="AB209" s="50"/>
      <c r="AC209" s="118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</row>
    <row r="210" spans="1:40" ht="22.5" customHeight="1" x14ac:dyDescent="0.55000000000000004">
      <c r="A210" s="5"/>
      <c r="B210" s="52" t="s">
        <v>66</v>
      </c>
      <c r="C210" s="63"/>
      <c r="D210" s="64"/>
      <c r="E210" s="64"/>
      <c r="F210" s="64"/>
      <c r="G210" s="114"/>
      <c r="H210" s="64"/>
      <c r="I210" s="64"/>
      <c r="J210" s="64"/>
      <c r="K210" s="64"/>
      <c r="L210" s="101"/>
      <c r="M210" s="8"/>
      <c r="N210" s="87"/>
      <c r="O210" s="10"/>
      <c r="P210" s="10"/>
      <c r="Q210" s="11"/>
      <c r="R210" s="43"/>
      <c r="X210" s="92"/>
      <c r="Y210" s="92"/>
      <c r="Z210" s="92"/>
      <c r="AA210" s="92"/>
      <c r="AB210" s="92"/>
      <c r="AC210" s="93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114"/>
      <c r="G211" s="114"/>
      <c r="H211" s="114"/>
      <c r="I211" s="64"/>
      <c r="J211" s="114"/>
      <c r="K211" s="114"/>
      <c r="L211" s="101"/>
      <c r="M211" s="8"/>
      <c r="N211" s="87"/>
      <c r="O211" s="10"/>
      <c r="P211" s="10"/>
      <c r="Q211" s="11"/>
      <c r="R211" s="43"/>
      <c r="X211" s="50"/>
      <c r="Y211" s="50"/>
      <c r="Z211" s="50"/>
      <c r="AA211" s="50"/>
      <c r="AB211" s="50"/>
      <c r="AC211" s="118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114"/>
      <c r="G212" s="114"/>
      <c r="H212" s="114"/>
      <c r="I212" s="64"/>
      <c r="J212" s="114"/>
      <c r="K212" s="114"/>
      <c r="L212" s="101"/>
      <c r="M212" s="8"/>
      <c r="N212" s="87"/>
      <c r="O212" s="10"/>
      <c r="P212" s="10"/>
      <c r="Q212" s="11"/>
      <c r="R212" s="43"/>
      <c r="X212" s="50"/>
      <c r="Y212" s="50"/>
      <c r="Z212" s="50"/>
      <c r="AA212" s="50"/>
      <c r="AB212" s="50"/>
      <c r="AC212" s="118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114"/>
      <c r="G213" s="114"/>
      <c r="H213" s="114"/>
      <c r="I213" s="64"/>
      <c r="J213" s="114"/>
      <c r="K213" s="114"/>
      <c r="L213" s="101"/>
      <c r="M213" s="8"/>
      <c r="N213" s="87"/>
      <c r="O213" s="10"/>
      <c r="P213" s="10"/>
      <c r="Q213" s="11"/>
      <c r="R213" s="43"/>
      <c r="X213" s="50"/>
      <c r="Y213" s="50"/>
      <c r="Z213" s="50"/>
      <c r="AA213" s="50"/>
      <c r="AB213" s="50"/>
      <c r="AC213" s="118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</row>
    <row r="214" spans="1:40" ht="22.5" customHeight="1" x14ac:dyDescent="0.55000000000000004">
      <c r="A214" s="5"/>
      <c r="B214" s="52"/>
      <c r="C214" s="63"/>
      <c r="D214" s="64"/>
      <c r="E214" s="114"/>
      <c r="F214" s="114"/>
      <c r="G214" s="114"/>
      <c r="H214" s="114"/>
      <c r="I214" s="114"/>
      <c r="J214" s="113"/>
      <c r="K214" s="114"/>
      <c r="L214" s="101"/>
      <c r="M214" s="8"/>
      <c r="N214" s="87"/>
      <c r="O214" s="10"/>
      <c r="P214" s="10"/>
      <c r="Q214" s="11"/>
      <c r="R214" s="43"/>
      <c r="X214" s="50"/>
      <c r="Y214" s="50"/>
      <c r="Z214" s="50"/>
      <c r="AA214" s="50"/>
      <c r="AB214" s="50"/>
      <c r="AC214" s="118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</row>
    <row r="215" spans="1:40" ht="22.5" customHeight="1" x14ac:dyDescent="0.55000000000000004">
      <c r="A215" s="5"/>
      <c r="B215" s="52"/>
      <c r="C215" s="63"/>
      <c r="D215" s="64"/>
      <c r="E215" s="114"/>
      <c r="F215" s="114"/>
      <c r="G215" s="114"/>
      <c r="H215" s="114"/>
      <c r="I215" s="114"/>
      <c r="J215" s="113"/>
      <c r="K215" s="114"/>
      <c r="L215" s="101"/>
      <c r="M215" s="8"/>
      <c r="N215" s="87"/>
      <c r="O215" s="10"/>
      <c r="P215" s="10"/>
      <c r="Q215" s="11"/>
      <c r="R215" s="43"/>
      <c r="X215" s="50"/>
      <c r="Y215" s="50"/>
      <c r="Z215" s="50"/>
      <c r="AA215" s="50"/>
      <c r="AB215" s="50"/>
      <c r="AC215" s="118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</row>
    <row r="216" spans="1:40" ht="22.5" customHeight="1" x14ac:dyDescent="0.55000000000000004">
      <c r="A216" s="5"/>
      <c r="B216" s="52"/>
      <c r="C216" s="63"/>
      <c r="D216" s="64"/>
      <c r="E216" s="114"/>
      <c r="F216" s="114"/>
      <c r="G216" s="114"/>
      <c r="H216" s="114"/>
      <c r="I216" s="114"/>
      <c r="J216" s="113"/>
      <c r="K216" s="114"/>
      <c r="L216" s="101"/>
      <c r="M216" s="8"/>
      <c r="N216" s="87"/>
      <c r="O216" s="10"/>
      <c r="P216" s="10"/>
      <c r="Q216" s="11"/>
      <c r="R216" s="43"/>
      <c r="X216" s="50"/>
      <c r="Y216" s="50"/>
      <c r="Z216" s="50"/>
      <c r="AA216" s="50"/>
      <c r="AB216" s="50"/>
      <c r="AC216" s="118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</row>
    <row r="217" spans="1:40" ht="22.5" customHeight="1" x14ac:dyDescent="0.55000000000000004">
      <c r="A217" s="5"/>
      <c r="B217" s="52"/>
      <c r="C217" s="63"/>
      <c r="D217" s="64"/>
      <c r="E217" s="114"/>
      <c r="F217" s="114"/>
      <c r="G217" s="114"/>
      <c r="H217" s="114"/>
      <c r="I217" s="114"/>
      <c r="J217" s="113"/>
      <c r="K217" s="114"/>
      <c r="L217" s="101"/>
      <c r="M217" s="8"/>
      <c r="N217" s="87"/>
      <c r="O217" s="10"/>
      <c r="P217" s="10"/>
      <c r="Q217" s="11"/>
      <c r="R217" s="43"/>
      <c r="X217" s="50"/>
      <c r="Y217" s="50"/>
      <c r="Z217" s="50"/>
      <c r="AA217" s="50"/>
      <c r="AB217" s="50"/>
      <c r="AC217" s="118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</row>
    <row r="218" spans="1:40" ht="22.5" customHeight="1" x14ac:dyDescent="0.55000000000000004">
      <c r="A218" s="5"/>
      <c r="B218" s="52" t="s">
        <v>66</v>
      </c>
      <c r="C218" s="63"/>
      <c r="D218" s="64"/>
      <c r="E218" s="64"/>
      <c r="F218" s="64"/>
      <c r="G218" s="114"/>
      <c r="H218" s="114"/>
      <c r="I218" s="114"/>
      <c r="J218" s="64"/>
      <c r="K218" s="64"/>
      <c r="L218" s="101"/>
      <c r="M218" s="8"/>
      <c r="N218" s="87"/>
      <c r="O218" s="10"/>
      <c r="P218" s="10"/>
      <c r="Q218" s="11"/>
      <c r="R218" s="43"/>
      <c r="X218" s="92"/>
      <c r="Y218" s="92"/>
      <c r="Z218" s="92"/>
      <c r="AA218" s="92"/>
      <c r="AB218" s="92"/>
      <c r="AC218" s="93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</row>
    <row r="219" spans="1:40" ht="22.5" customHeight="1" x14ac:dyDescent="0.55000000000000004">
      <c r="A219" s="5"/>
      <c r="B219" s="52" t="s">
        <v>66</v>
      </c>
      <c r="C219" s="63"/>
      <c r="D219" s="64"/>
      <c r="E219" s="64"/>
      <c r="F219" s="64"/>
      <c r="G219" s="64"/>
      <c r="H219" s="64"/>
      <c r="I219" s="64"/>
      <c r="J219" s="64"/>
      <c r="K219" s="64"/>
      <c r="L219" s="101"/>
      <c r="M219" s="8"/>
      <c r="N219" s="87"/>
      <c r="O219" s="10"/>
      <c r="P219" s="10"/>
      <c r="Q219" s="11"/>
      <c r="R219" s="43"/>
      <c r="X219" s="92"/>
      <c r="Y219" s="92"/>
      <c r="Z219" s="92"/>
      <c r="AA219" s="92"/>
      <c r="AB219" s="92"/>
      <c r="AC219" s="93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</row>
    <row r="220" spans="1:40" ht="22.5" customHeight="1" x14ac:dyDescent="0.55000000000000004">
      <c r="A220" s="5"/>
      <c r="B220" s="52" t="s">
        <v>66</v>
      </c>
      <c r="C220" s="63"/>
      <c r="D220" s="64"/>
      <c r="E220" s="64"/>
      <c r="F220" s="64"/>
      <c r="G220" s="114"/>
      <c r="H220" s="114"/>
      <c r="I220" s="114"/>
      <c r="J220" s="64"/>
      <c r="K220" s="64"/>
      <c r="L220" s="101"/>
      <c r="M220" s="8"/>
      <c r="N220" s="87"/>
      <c r="O220" s="10"/>
      <c r="P220" s="10"/>
      <c r="Q220" s="11"/>
      <c r="R220" s="43"/>
      <c r="X220" s="92"/>
      <c r="Y220" s="92"/>
      <c r="Z220" s="92"/>
      <c r="AA220" s="92"/>
      <c r="AB220" s="92"/>
      <c r="AC220" s="93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</row>
    <row r="221" spans="1:40" ht="22.5" customHeight="1" x14ac:dyDescent="0.55000000000000004">
      <c r="A221" s="5"/>
      <c r="B221" s="52" t="s">
        <v>66</v>
      </c>
      <c r="C221" s="63"/>
      <c r="D221" s="64"/>
      <c r="E221" s="64"/>
      <c r="F221" s="64"/>
      <c r="G221" s="114"/>
      <c r="H221" s="114"/>
      <c r="I221" s="114"/>
      <c r="J221" s="114"/>
      <c r="K221" s="64"/>
      <c r="L221" s="101"/>
      <c r="M221" s="8"/>
      <c r="N221" s="87"/>
      <c r="O221" s="10"/>
      <c r="P221" s="10"/>
      <c r="Q221" s="11"/>
      <c r="R221" s="43"/>
      <c r="X221" s="92"/>
      <c r="Y221" s="92"/>
      <c r="Z221" s="92"/>
      <c r="AA221" s="92"/>
      <c r="AB221" s="92"/>
      <c r="AC221" s="93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114"/>
      <c r="H222" s="64"/>
      <c r="I222" s="64"/>
      <c r="J222" s="66"/>
      <c r="K222" s="64"/>
      <c r="L222" s="101"/>
      <c r="M222" s="8"/>
      <c r="N222" s="87"/>
      <c r="O222" s="10"/>
      <c r="P222" s="10"/>
      <c r="Q222" s="11"/>
      <c r="R222" s="43"/>
      <c r="X222" s="92"/>
      <c r="Y222" s="92"/>
      <c r="Z222" s="92"/>
      <c r="AA222" s="92"/>
      <c r="AB222" s="92"/>
      <c r="AC222" s="93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</row>
    <row r="223" spans="1:40" ht="22.5" customHeight="1" x14ac:dyDescent="0.55000000000000004">
      <c r="A223" s="5"/>
      <c r="B223" s="52" t="s">
        <v>66</v>
      </c>
      <c r="C223" s="63"/>
      <c r="D223" s="64"/>
      <c r="E223" s="114"/>
      <c r="F223" s="64"/>
      <c r="G223" s="114"/>
      <c r="H223" s="64"/>
      <c r="I223" s="64"/>
      <c r="J223" s="66"/>
      <c r="K223" s="64"/>
      <c r="L223" s="101"/>
      <c r="M223" s="8"/>
      <c r="N223" s="87"/>
      <c r="O223" s="10"/>
      <c r="P223" s="10"/>
      <c r="Q223" s="11"/>
      <c r="R223" s="43"/>
      <c r="X223" s="92"/>
      <c r="Y223" s="92"/>
      <c r="Z223" s="92"/>
      <c r="AA223" s="92"/>
      <c r="AB223" s="92"/>
      <c r="AC223" s="93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</row>
    <row r="224" spans="1:40" ht="22.5" customHeight="1" x14ac:dyDescent="0.55000000000000004">
      <c r="A224" s="5"/>
      <c r="B224" s="52" t="s">
        <v>66</v>
      </c>
      <c r="C224" s="63"/>
      <c r="D224" s="64"/>
      <c r="E224" s="114"/>
      <c r="F224" s="64"/>
      <c r="G224" s="114"/>
      <c r="H224" s="64"/>
      <c r="I224" s="64"/>
      <c r="J224" s="66"/>
      <c r="K224" s="64"/>
      <c r="L224" s="101"/>
      <c r="M224" s="8"/>
      <c r="N224" s="87"/>
      <c r="O224" s="10"/>
      <c r="P224" s="10"/>
      <c r="Q224" s="11"/>
      <c r="R224" s="43"/>
      <c r="X224" s="92"/>
      <c r="Y224" s="92"/>
      <c r="Z224" s="92"/>
      <c r="AA224" s="92"/>
      <c r="AB224" s="92"/>
      <c r="AC224" s="93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</row>
    <row r="225" spans="1:40" ht="22.5" customHeight="1" x14ac:dyDescent="0.55000000000000004">
      <c r="A225" s="5"/>
      <c r="B225" s="52" t="s">
        <v>66</v>
      </c>
      <c r="C225" s="63"/>
      <c r="D225" s="64"/>
      <c r="E225" s="114"/>
      <c r="F225" s="64"/>
      <c r="G225" s="114"/>
      <c r="H225" s="64"/>
      <c r="I225" s="64"/>
      <c r="J225" s="66"/>
      <c r="K225" s="64"/>
      <c r="L225" s="101"/>
      <c r="M225" s="8"/>
      <c r="N225" s="87"/>
      <c r="O225" s="10"/>
      <c r="P225" s="10"/>
      <c r="Q225" s="11"/>
      <c r="R225" s="43"/>
      <c r="X225" s="92"/>
      <c r="Y225" s="92"/>
      <c r="Z225" s="92"/>
      <c r="AA225" s="92"/>
      <c r="AB225" s="92"/>
      <c r="AC225" s="93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</row>
    <row r="226" spans="1:40" ht="22.5" customHeight="1" x14ac:dyDescent="0.55000000000000004">
      <c r="A226" s="5"/>
      <c r="B226" s="52" t="s">
        <v>66</v>
      </c>
      <c r="C226" s="63"/>
      <c r="D226" s="64"/>
      <c r="E226" s="114"/>
      <c r="F226" s="64"/>
      <c r="G226" s="114"/>
      <c r="H226" s="64"/>
      <c r="I226" s="64"/>
      <c r="J226" s="66"/>
      <c r="K226" s="64"/>
      <c r="L226" s="101"/>
      <c r="M226" s="8"/>
      <c r="N226" s="87"/>
      <c r="O226" s="10"/>
      <c r="P226" s="10"/>
      <c r="Q226" s="11"/>
      <c r="R226" s="43"/>
      <c r="X226" s="92"/>
      <c r="Y226" s="92"/>
      <c r="Z226" s="92"/>
      <c r="AA226" s="92"/>
      <c r="AB226" s="92"/>
      <c r="AC226" s="93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64"/>
      <c r="G227" s="64"/>
      <c r="H227" s="66"/>
      <c r="I227" s="66"/>
      <c r="J227" s="66"/>
      <c r="K227" s="64"/>
      <c r="L227" s="101"/>
      <c r="M227" s="8"/>
      <c r="N227" s="87"/>
      <c r="O227" s="10"/>
      <c r="P227" s="10"/>
      <c r="Q227" s="11"/>
      <c r="R227" s="43"/>
      <c r="X227" s="92"/>
      <c r="Y227" s="92"/>
      <c r="Z227" s="92"/>
      <c r="AA227" s="92"/>
      <c r="AB227" s="92"/>
      <c r="AC227" s="93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</row>
    <row r="228" spans="1:40" ht="22.5" customHeight="1" x14ac:dyDescent="0.55000000000000004">
      <c r="A228" s="5"/>
      <c r="B228" s="52" t="s">
        <v>66</v>
      </c>
      <c r="C228" s="63"/>
      <c r="D228" s="64"/>
      <c r="E228" s="64"/>
      <c r="F228" s="64"/>
      <c r="G228" s="64"/>
      <c r="H228" s="66"/>
      <c r="I228" s="66"/>
      <c r="J228" s="66"/>
      <c r="K228" s="64"/>
      <c r="L228" s="101"/>
      <c r="M228" s="8"/>
      <c r="N228" s="87"/>
      <c r="O228" s="10"/>
      <c r="P228" s="10"/>
      <c r="Q228" s="11"/>
      <c r="R228" s="43"/>
      <c r="X228" s="92"/>
      <c r="Y228" s="92"/>
      <c r="Z228" s="92"/>
      <c r="AA228" s="92"/>
      <c r="AB228" s="92"/>
      <c r="AC228" s="93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64"/>
      <c r="G229" s="64"/>
      <c r="H229" s="64"/>
      <c r="I229" s="66"/>
      <c r="J229" s="66"/>
      <c r="K229" s="64"/>
      <c r="L229" s="101"/>
      <c r="M229" s="8"/>
      <c r="N229" s="87"/>
      <c r="O229" s="10"/>
      <c r="P229" s="10"/>
      <c r="Q229" s="11"/>
      <c r="R229" s="43"/>
      <c r="X229" s="92"/>
      <c r="Y229" s="92"/>
      <c r="Z229" s="92"/>
      <c r="AA229" s="92"/>
      <c r="AB229" s="92"/>
      <c r="AC229" s="93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</row>
    <row r="230" spans="1:40" ht="22.5" customHeight="1" x14ac:dyDescent="0.55000000000000004">
      <c r="A230" s="5"/>
      <c r="B230" s="52" t="s">
        <v>66</v>
      </c>
      <c r="C230" s="63"/>
      <c r="D230" s="64"/>
      <c r="E230" s="114"/>
      <c r="F230" s="114"/>
      <c r="G230" s="114"/>
      <c r="H230" s="64"/>
      <c r="I230" s="66"/>
      <c r="J230" s="66"/>
      <c r="K230" s="64"/>
      <c r="L230" s="101"/>
      <c r="M230" s="8"/>
      <c r="N230" s="87"/>
      <c r="O230" s="10"/>
      <c r="P230" s="10"/>
      <c r="Q230" s="11"/>
      <c r="R230" s="43"/>
      <c r="X230" s="92"/>
      <c r="Y230" s="92"/>
      <c r="Z230" s="92"/>
      <c r="AA230" s="92"/>
      <c r="AB230" s="92"/>
      <c r="AC230" s="93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64"/>
      <c r="I231" s="66"/>
      <c r="J231" s="66"/>
      <c r="K231" s="64"/>
      <c r="L231" s="101"/>
      <c r="M231" s="8"/>
      <c r="N231" s="87"/>
      <c r="O231" s="10"/>
      <c r="P231" s="10"/>
      <c r="Q231" s="11"/>
      <c r="R231" s="43"/>
      <c r="X231" s="92"/>
      <c r="Y231" s="92"/>
      <c r="Z231" s="92"/>
      <c r="AA231" s="92"/>
      <c r="AB231" s="92"/>
      <c r="AC231" s="93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</row>
    <row r="232" spans="1:40" ht="22.5" customHeight="1" x14ac:dyDescent="0.55000000000000004">
      <c r="A232" s="5"/>
      <c r="B232" s="52" t="s">
        <v>66</v>
      </c>
      <c r="C232" s="63"/>
      <c r="D232" s="64"/>
      <c r="E232" s="64"/>
      <c r="F232" s="64"/>
      <c r="G232" s="64"/>
      <c r="H232" s="64"/>
      <c r="I232" s="66"/>
      <c r="J232" s="66"/>
      <c r="K232" s="64"/>
      <c r="L232" s="101"/>
      <c r="M232" s="8"/>
      <c r="N232" s="87"/>
      <c r="O232" s="10"/>
      <c r="P232" s="10"/>
      <c r="Q232" s="11"/>
      <c r="R232" s="12"/>
      <c r="X232" s="92"/>
      <c r="Y232" s="92"/>
      <c r="Z232" s="92"/>
      <c r="AA232" s="92"/>
      <c r="AB232" s="92"/>
      <c r="AC232" s="93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</row>
    <row r="233" spans="1:40" ht="22.5" customHeight="1" x14ac:dyDescent="0.55000000000000004">
      <c r="A233" s="5"/>
      <c r="B233" s="52" t="s">
        <v>66</v>
      </c>
      <c r="C233" s="63"/>
      <c r="D233" s="64"/>
      <c r="E233" s="114"/>
      <c r="F233" s="114"/>
      <c r="G233" s="114"/>
      <c r="H233" s="64"/>
      <c r="I233" s="66"/>
      <c r="J233" s="66"/>
      <c r="K233" s="64"/>
      <c r="L233" s="101"/>
      <c r="M233" s="8"/>
      <c r="N233" s="87"/>
      <c r="O233" s="10"/>
      <c r="P233" s="10"/>
      <c r="Q233" s="11"/>
      <c r="R233" s="12"/>
      <c r="X233" s="92"/>
      <c r="Y233" s="92"/>
      <c r="Z233" s="92"/>
      <c r="AA233" s="92"/>
      <c r="AB233" s="92"/>
      <c r="AC233" s="93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64"/>
      <c r="I234" s="66"/>
      <c r="J234" s="66"/>
      <c r="K234" s="64"/>
      <c r="L234" s="101"/>
      <c r="M234" s="8"/>
      <c r="N234" s="87"/>
      <c r="O234" s="10"/>
      <c r="P234" s="10"/>
      <c r="Q234" s="11"/>
      <c r="R234" s="12"/>
      <c r="X234" s="92"/>
      <c r="Y234" s="92"/>
      <c r="Z234" s="92"/>
      <c r="AA234" s="92"/>
      <c r="AB234" s="92"/>
      <c r="AC234" s="93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</row>
    <row r="235" spans="1:40" ht="22.5" customHeight="1" x14ac:dyDescent="0.55000000000000004">
      <c r="A235" s="5"/>
      <c r="B235" s="52" t="s">
        <v>66</v>
      </c>
      <c r="C235" s="63"/>
      <c r="D235" s="64"/>
      <c r="E235" s="64"/>
      <c r="F235" s="64"/>
      <c r="G235" s="64"/>
      <c r="H235" s="64"/>
      <c r="I235" s="66"/>
      <c r="J235" s="66"/>
      <c r="K235" s="64"/>
      <c r="L235" s="101"/>
      <c r="M235" s="8"/>
      <c r="N235" s="87"/>
      <c r="O235" s="10"/>
      <c r="P235" s="10"/>
      <c r="Q235" s="11"/>
      <c r="R235" s="12"/>
      <c r="X235" s="92"/>
      <c r="Y235" s="92"/>
      <c r="Z235" s="92"/>
      <c r="AA235" s="92"/>
      <c r="AB235" s="92"/>
      <c r="AC235" s="93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</row>
    <row r="236" spans="1:40" ht="22.5" customHeight="1" x14ac:dyDescent="0.55000000000000004">
      <c r="A236" s="5"/>
      <c r="B236" s="52" t="s">
        <v>66</v>
      </c>
      <c r="C236" s="63"/>
      <c r="D236" s="64"/>
      <c r="E236" s="114"/>
      <c r="F236" s="114"/>
      <c r="G236" s="114"/>
      <c r="H236" s="64"/>
      <c r="I236" s="66"/>
      <c r="J236" s="66"/>
      <c r="K236" s="64"/>
      <c r="L236" s="101"/>
      <c r="M236" s="8"/>
      <c r="N236" s="87"/>
      <c r="O236" s="10"/>
      <c r="P236" s="10"/>
      <c r="Q236" s="11"/>
      <c r="R236" s="12"/>
      <c r="X236" s="92"/>
      <c r="Y236" s="92"/>
      <c r="Z236" s="92"/>
      <c r="AA236" s="92"/>
      <c r="AB236" s="92"/>
      <c r="AC236" s="93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64"/>
      <c r="I237" s="66"/>
      <c r="J237" s="66"/>
      <c r="K237" s="64"/>
      <c r="L237" s="101"/>
      <c r="M237" s="8"/>
      <c r="N237" s="87"/>
      <c r="O237" s="10"/>
      <c r="P237" s="10"/>
      <c r="Q237" s="11"/>
      <c r="R237" s="12"/>
      <c r="X237" s="92"/>
      <c r="Y237" s="92"/>
      <c r="Z237" s="92"/>
      <c r="AA237" s="92"/>
      <c r="AB237" s="92"/>
      <c r="AC237" s="93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64"/>
      <c r="G238" s="114"/>
      <c r="H238" s="64"/>
      <c r="I238" s="64"/>
      <c r="J238" s="66"/>
      <c r="K238" s="64"/>
      <c r="L238" s="101"/>
      <c r="M238" s="8"/>
      <c r="N238" s="87"/>
      <c r="O238" s="10"/>
      <c r="P238" s="10"/>
      <c r="Q238" s="11"/>
      <c r="R238" s="43"/>
      <c r="X238" s="92"/>
      <c r="Y238" s="92"/>
      <c r="Z238" s="92"/>
      <c r="AA238" s="92"/>
      <c r="AB238" s="92"/>
      <c r="AC238" s="93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</row>
    <row r="239" spans="1:40" ht="22.5" customHeight="1" x14ac:dyDescent="0.55000000000000004">
      <c r="A239" s="5"/>
      <c r="B239" s="52" t="s">
        <v>66</v>
      </c>
      <c r="C239" s="63"/>
      <c r="D239" s="64"/>
      <c r="E239" s="114"/>
      <c r="F239" s="64"/>
      <c r="G239" s="114"/>
      <c r="H239" s="64"/>
      <c r="I239" s="64"/>
      <c r="J239" s="66"/>
      <c r="K239" s="64"/>
      <c r="L239" s="101"/>
      <c r="M239" s="8"/>
      <c r="N239" s="87"/>
      <c r="O239" s="10"/>
      <c r="P239" s="10"/>
      <c r="Q239" s="11"/>
      <c r="R239" s="43"/>
      <c r="X239" s="92"/>
      <c r="Y239" s="92"/>
      <c r="Z239" s="92"/>
      <c r="AA239" s="92"/>
      <c r="AB239" s="92"/>
      <c r="AC239" s="93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</row>
    <row r="240" spans="1:40" ht="22.5" customHeight="1" x14ac:dyDescent="0.55000000000000004">
      <c r="A240" s="5"/>
      <c r="B240" s="52" t="s">
        <v>66</v>
      </c>
      <c r="C240" s="63"/>
      <c r="D240" s="64"/>
      <c r="E240" s="114"/>
      <c r="F240" s="64"/>
      <c r="G240" s="114"/>
      <c r="H240" s="64"/>
      <c r="I240" s="64"/>
      <c r="J240" s="66"/>
      <c r="K240" s="64"/>
      <c r="L240" s="101"/>
      <c r="M240" s="8"/>
      <c r="N240" s="87"/>
      <c r="O240" s="10"/>
      <c r="P240" s="10"/>
      <c r="Q240" s="11"/>
      <c r="R240" s="43"/>
      <c r="X240" s="92"/>
      <c r="Y240" s="92"/>
      <c r="Z240" s="92"/>
      <c r="AA240" s="92"/>
      <c r="AB240" s="92"/>
      <c r="AC240" s="93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</row>
    <row r="241" spans="1:40" ht="22.5" customHeight="1" x14ac:dyDescent="0.55000000000000004">
      <c r="A241" s="5"/>
      <c r="B241" s="52" t="s">
        <v>66</v>
      </c>
      <c r="C241" s="63"/>
      <c r="D241" s="64"/>
      <c r="E241" s="114"/>
      <c r="F241" s="114"/>
      <c r="G241" s="114"/>
      <c r="H241" s="64"/>
      <c r="I241" s="66"/>
      <c r="J241" s="66"/>
      <c r="K241" s="64"/>
      <c r="L241" s="101"/>
      <c r="M241" s="8"/>
      <c r="N241" s="87"/>
      <c r="O241" s="10"/>
      <c r="P241" s="10"/>
      <c r="Q241" s="11"/>
      <c r="R241" s="12"/>
      <c r="X241" s="92"/>
      <c r="Y241" s="92"/>
      <c r="Z241" s="92"/>
      <c r="AA241" s="92"/>
      <c r="AB241" s="92"/>
      <c r="AC241" s="93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114"/>
      <c r="G242" s="114"/>
      <c r="H242" s="64"/>
      <c r="I242" s="66"/>
      <c r="J242" s="66"/>
      <c r="K242" s="64"/>
      <c r="L242" s="101"/>
      <c r="M242" s="8"/>
      <c r="N242" s="87"/>
      <c r="O242" s="10"/>
      <c r="P242" s="10"/>
      <c r="Q242" s="11"/>
      <c r="R242" s="12"/>
      <c r="X242" s="92"/>
      <c r="Y242" s="92"/>
      <c r="Z242" s="92"/>
      <c r="AA242" s="92"/>
      <c r="AB242" s="92"/>
      <c r="AC242" s="93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4"/>
      <c r="I243" s="66"/>
      <c r="J243" s="66"/>
      <c r="K243" s="64"/>
      <c r="L243" s="101"/>
      <c r="M243" s="8"/>
      <c r="N243" s="87"/>
      <c r="O243" s="10"/>
      <c r="P243" s="10"/>
      <c r="Q243" s="11"/>
      <c r="R243" s="12"/>
      <c r="X243" s="92"/>
      <c r="Y243" s="92"/>
      <c r="Z243" s="92"/>
      <c r="AA243" s="92"/>
      <c r="AB243" s="92"/>
      <c r="AC243" s="93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</row>
    <row r="244" spans="1:40" ht="22.5" customHeight="1" x14ac:dyDescent="0.55000000000000004">
      <c r="A244" s="5"/>
      <c r="B244" s="52" t="s">
        <v>66</v>
      </c>
      <c r="C244" s="63"/>
      <c r="D244" s="64"/>
      <c r="E244" s="114"/>
      <c r="F244" s="114"/>
      <c r="G244" s="114"/>
      <c r="H244" s="64"/>
      <c r="I244" s="66"/>
      <c r="J244" s="66"/>
      <c r="K244" s="64"/>
      <c r="L244" s="101"/>
      <c r="M244" s="8"/>
      <c r="N244" s="87"/>
      <c r="O244" s="10"/>
      <c r="P244" s="10"/>
      <c r="Q244" s="11"/>
      <c r="R244" s="12"/>
      <c r="X244" s="92"/>
      <c r="Y244" s="92"/>
      <c r="Z244" s="92"/>
      <c r="AA244" s="92"/>
      <c r="AB244" s="92"/>
      <c r="AC244" s="93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</row>
    <row r="245" spans="1:40" ht="22.5" customHeight="1" x14ac:dyDescent="0.55000000000000004">
      <c r="A245" s="5"/>
      <c r="B245" s="52" t="s">
        <v>66</v>
      </c>
      <c r="C245" s="63"/>
      <c r="D245" s="64"/>
      <c r="E245" s="114"/>
      <c r="F245" s="114"/>
      <c r="G245" s="114"/>
      <c r="H245" s="64"/>
      <c r="I245" s="66"/>
      <c r="J245" s="66"/>
      <c r="K245" s="64"/>
      <c r="L245" s="101"/>
      <c r="M245" s="8"/>
      <c r="N245" s="87"/>
      <c r="O245" s="10"/>
      <c r="P245" s="10"/>
      <c r="Q245" s="11"/>
      <c r="R245" s="12"/>
      <c r="X245" s="92"/>
      <c r="Y245" s="92"/>
      <c r="Z245" s="92"/>
      <c r="AA245" s="92"/>
      <c r="AB245" s="92"/>
      <c r="AC245" s="93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</row>
    <row r="246" spans="1:40" ht="22.5" customHeight="1" x14ac:dyDescent="0.55000000000000004">
      <c r="A246" s="5"/>
      <c r="B246" s="52" t="s">
        <v>66</v>
      </c>
      <c r="C246" s="63"/>
      <c r="D246" s="115"/>
      <c r="E246" s="64"/>
      <c r="F246" s="64"/>
      <c r="G246" s="64"/>
      <c r="H246" s="64"/>
      <c r="I246" s="66"/>
      <c r="J246" s="66"/>
      <c r="K246" s="64"/>
      <c r="L246" s="101"/>
      <c r="M246" s="8"/>
      <c r="N246" s="87"/>
      <c r="O246" s="10"/>
      <c r="P246" s="10"/>
      <c r="Q246" s="11"/>
      <c r="R246" s="12"/>
      <c r="X246" s="92"/>
      <c r="Y246" s="92"/>
      <c r="Z246" s="92"/>
      <c r="AA246" s="92"/>
      <c r="AB246" s="92"/>
      <c r="AC246" s="93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</row>
    <row r="247" spans="1:40" ht="22.5" customHeight="1" x14ac:dyDescent="0.55000000000000004">
      <c r="A247" s="5"/>
      <c r="B247" s="52" t="s">
        <v>66</v>
      </c>
      <c r="C247" s="63"/>
      <c r="D247" s="64"/>
      <c r="E247" s="114"/>
      <c r="F247" s="114"/>
      <c r="G247" s="114"/>
      <c r="H247" s="64"/>
      <c r="I247" s="66"/>
      <c r="J247" s="66"/>
      <c r="K247" s="64"/>
      <c r="L247" s="101"/>
      <c r="M247" s="8"/>
      <c r="N247" s="87"/>
      <c r="O247" s="10"/>
      <c r="P247" s="10"/>
      <c r="Q247" s="11"/>
      <c r="R247" s="12"/>
      <c r="X247" s="92"/>
      <c r="Y247" s="92"/>
      <c r="Z247" s="92"/>
      <c r="AA247" s="92"/>
      <c r="AB247" s="92"/>
      <c r="AC247" s="93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</row>
    <row r="248" spans="1:40" ht="22.5" customHeight="1" x14ac:dyDescent="0.55000000000000004">
      <c r="A248" s="5"/>
      <c r="B248" s="52" t="s">
        <v>66</v>
      </c>
      <c r="C248" s="63"/>
      <c r="D248" s="64"/>
      <c r="E248" s="114"/>
      <c r="F248" s="114"/>
      <c r="G248" s="114"/>
      <c r="H248" s="64"/>
      <c r="I248" s="66"/>
      <c r="J248" s="66"/>
      <c r="K248" s="64"/>
      <c r="L248" s="101"/>
      <c r="M248" s="8"/>
      <c r="N248" s="87"/>
      <c r="O248" s="10"/>
      <c r="P248" s="10"/>
      <c r="Q248" s="11"/>
      <c r="R248" s="12"/>
      <c r="X248" s="92"/>
      <c r="Y248" s="92"/>
      <c r="Z248" s="92"/>
      <c r="AA248" s="92"/>
      <c r="AB248" s="92"/>
      <c r="AC248" s="93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4"/>
      <c r="I249" s="66"/>
      <c r="J249" s="66"/>
      <c r="K249" s="64"/>
      <c r="L249" s="101"/>
      <c r="M249" s="8"/>
      <c r="N249" s="87"/>
      <c r="O249" s="10"/>
      <c r="P249" s="10"/>
      <c r="Q249" s="11"/>
      <c r="R249" s="12"/>
      <c r="X249" s="92"/>
      <c r="Y249" s="92"/>
      <c r="Z249" s="92"/>
      <c r="AA249" s="92"/>
      <c r="AB249" s="92"/>
      <c r="AC249" s="93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</row>
    <row r="250" spans="1:40" ht="22.5" customHeight="1" x14ac:dyDescent="0.55000000000000004">
      <c r="A250" s="5"/>
      <c r="B250" s="52" t="s">
        <v>66</v>
      </c>
      <c r="C250" s="63"/>
      <c r="D250" s="64"/>
      <c r="E250" s="114"/>
      <c r="F250" s="114"/>
      <c r="G250" s="114"/>
      <c r="H250" s="64"/>
      <c r="I250" s="66"/>
      <c r="J250" s="66"/>
      <c r="K250" s="64"/>
      <c r="L250" s="101"/>
      <c r="M250" s="8"/>
      <c r="N250" s="87"/>
      <c r="O250" s="10"/>
      <c r="P250" s="10"/>
      <c r="Q250" s="11"/>
      <c r="R250" s="12"/>
      <c r="X250" s="92"/>
      <c r="Y250" s="92"/>
      <c r="Z250" s="92"/>
      <c r="AA250" s="92"/>
      <c r="AB250" s="92"/>
      <c r="AC250" s="93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</row>
    <row r="251" spans="1:40" ht="22.5" customHeight="1" x14ac:dyDescent="0.55000000000000004">
      <c r="A251" s="5"/>
      <c r="B251" s="52" t="s">
        <v>66</v>
      </c>
      <c r="C251" s="63"/>
      <c r="D251" s="64"/>
      <c r="E251" s="114"/>
      <c r="F251" s="114"/>
      <c r="G251" s="114"/>
      <c r="H251" s="64"/>
      <c r="I251" s="66"/>
      <c r="J251" s="66"/>
      <c r="K251" s="64"/>
      <c r="L251" s="101"/>
      <c r="M251" s="8"/>
      <c r="N251" s="87"/>
      <c r="O251" s="10"/>
      <c r="P251" s="10"/>
      <c r="Q251" s="11"/>
      <c r="R251" s="12"/>
      <c r="X251" s="92"/>
      <c r="Y251" s="92"/>
      <c r="Z251" s="92"/>
      <c r="AA251" s="92"/>
      <c r="AB251" s="92"/>
      <c r="AC251" s="93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</row>
    <row r="252" spans="1:40" ht="22.5" customHeight="1" x14ac:dyDescent="0.55000000000000004">
      <c r="A252" s="5"/>
      <c r="B252" s="52" t="s">
        <v>66</v>
      </c>
      <c r="C252" s="63"/>
      <c r="D252" s="64"/>
      <c r="E252" s="114"/>
      <c r="F252" s="64"/>
      <c r="G252" s="114"/>
      <c r="H252" s="64"/>
      <c r="I252" s="64"/>
      <c r="J252" s="66"/>
      <c r="K252" s="64"/>
      <c r="L252" s="101"/>
      <c r="M252" s="8"/>
      <c r="N252" s="87"/>
      <c r="O252" s="10"/>
      <c r="P252" s="10"/>
      <c r="Q252" s="91"/>
      <c r="R252" s="43"/>
      <c r="X252" s="92"/>
      <c r="Y252" s="92"/>
      <c r="Z252" s="92"/>
      <c r="AA252" s="92"/>
      <c r="AB252" s="92"/>
      <c r="AC252" s="93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</row>
    <row r="253" spans="1:40" ht="22.5" customHeight="1" x14ac:dyDescent="0.55000000000000004">
      <c r="A253" s="5"/>
      <c r="B253" s="52" t="s">
        <v>66</v>
      </c>
      <c r="C253" s="63"/>
      <c r="D253" s="64"/>
      <c r="E253" s="114"/>
      <c r="F253" s="64"/>
      <c r="G253" s="114"/>
      <c r="H253" s="64"/>
      <c r="I253" s="64"/>
      <c r="J253" s="66"/>
      <c r="K253" s="64"/>
      <c r="L253" s="101"/>
      <c r="M253" s="8"/>
      <c r="N253" s="87"/>
      <c r="O253" s="10"/>
      <c r="P253" s="10"/>
      <c r="Q253" s="91"/>
      <c r="R253" s="43"/>
      <c r="X253" s="92"/>
      <c r="Y253" s="92"/>
      <c r="Z253" s="92"/>
      <c r="AA253" s="92"/>
      <c r="AB253" s="92"/>
      <c r="AC253" s="93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</row>
    <row r="254" spans="1:40" ht="22.5" customHeight="1" x14ac:dyDescent="0.55000000000000004">
      <c r="A254" s="5"/>
      <c r="B254" s="52" t="s">
        <v>66</v>
      </c>
      <c r="C254" s="63"/>
      <c r="D254" s="64"/>
      <c r="E254" s="114"/>
      <c r="F254" s="64"/>
      <c r="G254" s="114"/>
      <c r="H254" s="64"/>
      <c r="I254" s="64"/>
      <c r="J254" s="66"/>
      <c r="K254" s="64"/>
      <c r="L254" s="101"/>
      <c r="M254" s="8"/>
      <c r="N254" s="87"/>
      <c r="O254" s="10"/>
      <c r="P254" s="10"/>
      <c r="Q254" s="91"/>
      <c r="R254" s="43"/>
      <c r="X254" s="92"/>
      <c r="Y254" s="92"/>
      <c r="Z254" s="92"/>
      <c r="AA254" s="92"/>
      <c r="AB254" s="92"/>
      <c r="AC254" s="93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</row>
    <row r="255" spans="1:40" ht="22.5" customHeight="1" x14ac:dyDescent="0.55000000000000004">
      <c r="A255" s="5"/>
      <c r="B255" s="52" t="s">
        <v>66</v>
      </c>
      <c r="C255" s="63"/>
      <c r="D255" s="64"/>
      <c r="E255" s="114"/>
      <c r="F255" s="114"/>
      <c r="G255" s="114"/>
      <c r="H255" s="64"/>
      <c r="I255" s="66"/>
      <c r="J255" s="66"/>
      <c r="K255" s="64"/>
      <c r="L255" s="101"/>
      <c r="M255" s="8"/>
      <c r="N255" s="87"/>
      <c r="O255" s="10"/>
      <c r="P255" s="10"/>
      <c r="Q255" s="11"/>
      <c r="R255" s="12"/>
      <c r="X255" s="92"/>
      <c r="Y255" s="92"/>
      <c r="Z255" s="92"/>
      <c r="AA255" s="92"/>
      <c r="AB255" s="92"/>
      <c r="AC255" s="93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114"/>
      <c r="G256" s="114"/>
      <c r="H256" s="64"/>
      <c r="I256" s="66"/>
      <c r="J256" s="66"/>
      <c r="K256" s="64"/>
      <c r="L256" s="101"/>
      <c r="M256" s="8"/>
      <c r="N256" s="87"/>
      <c r="O256" s="10"/>
      <c r="P256" s="10"/>
      <c r="Q256" s="11"/>
      <c r="R256" s="12"/>
      <c r="X256" s="92"/>
      <c r="Y256" s="92"/>
      <c r="Z256" s="92"/>
      <c r="AA256" s="92"/>
      <c r="AB256" s="92"/>
      <c r="AC256" s="93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4"/>
      <c r="I257" s="66"/>
      <c r="J257" s="66"/>
      <c r="K257" s="64"/>
      <c r="L257" s="101"/>
      <c r="M257" s="8"/>
      <c r="N257" s="87"/>
      <c r="O257" s="10"/>
      <c r="P257" s="10"/>
      <c r="Q257" s="11"/>
      <c r="R257" s="12"/>
      <c r="X257" s="92"/>
      <c r="Y257" s="92"/>
      <c r="Z257" s="92"/>
      <c r="AA257" s="92"/>
      <c r="AB257" s="92"/>
      <c r="AC257" s="93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</row>
    <row r="258" spans="1:40" ht="22.5" customHeight="1" x14ac:dyDescent="0.55000000000000004">
      <c r="A258" s="5"/>
      <c r="B258" s="52" t="s">
        <v>66</v>
      </c>
      <c r="C258" s="63"/>
      <c r="D258" s="64"/>
      <c r="E258" s="114"/>
      <c r="F258" s="114"/>
      <c r="G258" s="114"/>
      <c r="H258" s="64"/>
      <c r="I258" s="66"/>
      <c r="J258" s="66"/>
      <c r="K258" s="64"/>
      <c r="L258" s="101"/>
      <c r="M258" s="8"/>
      <c r="N258" s="87"/>
      <c r="O258" s="10"/>
      <c r="P258" s="10"/>
      <c r="Q258" s="11"/>
      <c r="R258" s="12"/>
      <c r="X258" s="92"/>
      <c r="Y258" s="92"/>
      <c r="Z258" s="92"/>
      <c r="AA258" s="92"/>
      <c r="AB258" s="92"/>
      <c r="AC258" s="93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</row>
    <row r="259" spans="1:40" ht="22.5" customHeight="1" x14ac:dyDescent="0.55000000000000004">
      <c r="A259" s="5"/>
      <c r="B259" s="52" t="s">
        <v>66</v>
      </c>
      <c r="C259" s="63"/>
      <c r="D259" s="64"/>
      <c r="E259" s="114"/>
      <c r="F259" s="114"/>
      <c r="G259" s="114"/>
      <c r="H259" s="64"/>
      <c r="I259" s="66"/>
      <c r="J259" s="66"/>
      <c r="K259" s="64"/>
      <c r="L259" s="101"/>
      <c r="M259" s="8"/>
      <c r="N259" s="87"/>
      <c r="O259" s="10"/>
      <c r="P259" s="10"/>
      <c r="Q259" s="11"/>
      <c r="R259" s="12"/>
      <c r="X259" s="92"/>
      <c r="Y259" s="92"/>
      <c r="Z259" s="92"/>
      <c r="AA259" s="92"/>
      <c r="AB259" s="92"/>
      <c r="AC259" s="93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4"/>
      <c r="I260" s="66"/>
      <c r="J260" s="66"/>
      <c r="K260" s="64"/>
      <c r="L260" s="101"/>
      <c r="M260" s="8"/>
      <c r="N260" s="87"/>
      <c r="O260" s="10"/>
      <c r="P260" s="10"/>
      <c r="Q260" s="11"/>
      <c r="R260" s="12"/>
      <c r="X260" s="92"/>
      <c r="Y260" s="92"/>
      <c r="Z260" s="92"/>
      <c r="AA260" s="92"/>
      <c r="AB260" s="92"/>
      <c r="AC260" s="93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</row>
    <row r="261" spans="1:40" ht="22.5" customHeight="1" x14ac:dyDescent="0.55000000000000004">
      <c r="A261" s="5"/>
      <c r="B261" s="52" t="s">
        <v>66</v>
      </c>
      <c r="C261" s="63"/>
      <c r="D261" s="64"/>
      <c r="E261" s="114"/>
      <c r="F261" s="114"/>
      <c r="G261" s="114"/>
      <c r="H261" s="64"/>
      <c r="I261" s="66"/>
      <c r="J261" s="66"/>
      <c r="K261" s="64"/>
      <c r="L261" s="101"/>
      <c r="M261" s="8"/>
      <c r="N261" s="87"/>
      <c r="O261" s="10"/>
      <c r="P261" s="10"/>
      <c r="Q261" s="11"/>
      <c r="R261" s="12"/>
      <c r="X261" s="92"/>
      <c r="Y261" s="92"/>
      <c r="Z261" s="92"/>
      <c r="AA261" s="92"/>
      <c r="AB261" s="92"/>
      <c r="AC261" s="93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</row>
    <row r="262" spans="1:40" ht="22.5" customHeight="1" x14ac:dyDescent="0.55000000000000004">
      <c r="A262" s="5"/>
      <c r="B262" s="52" t="s">
        <v>66</v>
      </c>
      <c r="C262" s="63"/>
      <c r="D262" s="64"/>
      <c r="E262" s="114"/>
      <c r="F262" s="114"/>
      <c r="G262" s="114"/>
      <c r="H262" s="64"/>
      <c r="I262" s="66"/>
      <c r="J262" s="66"/>
      <c r="K262" s="64"/>
      <c r="L262" s="101"/>
      <c r="M262" s="8"/>
      <c r="N262" s="87"/>
      <c r="O262" s="10"/>
      <c r="P262" s="10"/>
      <c r="Q262" s="11"/>
      <c r="R262" s="12"/>
      <c r="X262" s="92"/>
      <c r="Y262" s="92"/>
      <c r="Z262" s="92"/>
      <c r="AA262" s="92"/>
      <c r="AB262" s="92"/>
      <c r="AC262" s="93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4"/>
      <c r="I263" s="66"/>
      <c r="J263" s="66"/>
      <c r="K263" s="64"/>
      <c r="L263" s="101"/>
      <c r="M263" s="8"/>
      <c r="N263" s="87"/>
      <c r="O263" s="10"/>
      <c r="P263" s="10"/>
      <c r="Q263" s="11"/>
      <c r="R263" s="12"/>
      <c r="X263" s="92"/>
      <c r="Y263" s="92"/>
      <c r="Z263" s="92"/>
      <c r="AA263" s="92"/>
      <c r="AB263" s="92"/>
      <c r="AC263" s="93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</row>
    <row r="264" spans="1:40" ht="22.5" customHeight="1" x14ac:dyDescent="0.55000000000000004">
      <c r="A264" s="5"/>
      <c r="B264" s="52" t="s">
        <v>66</v>
      </c>
      <c r="C264" s="63"/>
      <c r="D264" s="64"/>
      <c r="E264" s="114"/>
      <c r="F264" s="114"/>
      <c r="G264" s="114"/>
      <c r="H264" s="64"/>
      <c r="I264" s="66"/>
      <c r="J264" s="66"/>
      <c r="K264" s="64"/>
      <c r="L264" s="101"/>
      <c r="M264" s="8"/>
      <c r="N264" s="87"/>
      <c r="O264" s="10"/>
      <c r="P264" s="10"/>
      <c r="Q264" s="11"/>
      <c r="R264" s="12"/>
      <c r="X264" s="92"/>
      <c r="Y264" s="92"/>
      <c r="Z264" s="92"/>
      <c r="AA264" s="92"/>
      <c r="AB264" s="92"/>
      <c r="AC264" s="93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</row>
    <row r="265" spans="1:40" ht="22.5" customHeight="1" x14ac:dyDescent="0.55000000000000004">
      <c r="A265" s="5"/>
      <c r="B265" s="52" t="s">
        <v>66</v>
      </c>
      <c r="C265" s="63"/>
      <c r="D265" s="64"/>
      <c r="E265" s="114"/>
      <c r="F265" s="114"/>
      <c r="G265" s="114"/>
      <c r="H265" s="64"/>
      <c r="I265" s="66"/>
      <c r="J265" s="66"/>
      <c r="K265" s="64"/>
      <c r="L265" s="101"/>
      <c r="M265" s="8"/>
      <c r="N265" s="87"/>
      <c r="O265" s="10"/>
      <c r="P265" s="10"/>
      <c r="Q265" s="11"/>
      <c r="R265" s="43"/>
      <c r="X265" s="92"/>
      <c r="Y265" s="92"/>
      <c r="Z265" s="92"/>
      <c r="AA265" s="92"/>
      <c r="AB265" s="92"/>
      <c r="AC265" s="93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</row>
    <row r="266" spans="1:40" ht="22.5" customHeight="1" x14ac:dyDescent="0.55000000000000004">
      <c r="A266" s="5"/>
      <c r="B266" s="52" t="s">
        <v>66</v>
      </c>
      <c r="C266" s="63"/>
      <c r="D266" s="64"/>
      <c r="E266" s="114"/>
      <c r="F266" s="64"/>
      <c r="G266" s="114"/>
      <c r="H266" s="64"/>
      <c r="I266" s="64"/>
      <c r="J266" s="66"/>
      <c r="K266" s="64"/>
      <c r="L266" s="101"/>
      <c r="M266" s="8"/>
      <c r="N266" s="87"/>
      <c r="O266" s="10"/>
      <c r="P266" s="10"/>
      <c r="Q266" s="11"/>
      <c r="R266" s="43"/>
      <c r="X266" s="92"/>
      <c r="Y266" s="92"/>
      <c r="Z266" s="92"/>
      <c r="AA266" s="92"/>
      <c r="AB266" s="92"/>
      <c r="AC266" s="93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</row>
    <row r="267" spans="1:40" ht="22.5" customHeight="1" x14ac:dyDescent="0.55000000000000004">
      <c r="A267" s="5"/>
      <c r="B267" s="52" t="s">
        <v>66</v>
      </c>
      <c r="C267" s="63"/>
      <c r="D267" s="64"/>
      <c r="E267" s="114"/>
      <c r="F267" s="64"/>
      <c r="G267" s="114"/>
      <c r="H267" s="64"/>
      <c r="I267" s="64"/>
      <c r="J267" s="66"/>
      <c r="K267" s="64"/>
      <c r="L267" s="101"/>
      <c r="M267" s="8"/>
      <c r="N267" s="87"/>
      <c r="O267" s="10"/>
      <c r="P267" s="10"/>
      <c r="Q267" s="11"/>
      <c r="R267" s="43"/>
      <c r="X267" s="92"/>
      <c r="Y267" s="92"/>
      <c r="Z267" s="92"/>
      <c r="AA267" s="92"/>
      <c r="AB267" s="92"/>
      <c r="AC267" s="93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</row>
    <row r="268" spans="1:40" ht="22.5" customHeight="1" x14ac:dyDescent="0.55000000000000004">
      <c r="A268" s="5"/>
      <c r="B268" s="52" t="s">
        <v>66</v>
      </c>
      <c r="C268" s="63"/>
      <c r="D268" s="64"/>
      <c r="E268" s="114"/>
      <c r="F268" s="64"/>
      <c r="G268" s="114"/>
      <c r="H268" s="64"/>
      <c r="I268" s="64"/>
      <c r="J268" s="66"/>
      <c r="K268" s="64"/>
      <c r="L268" s="101"/>
      <c r="M268" s="8"/>
      <c r="N268" s="87"/>
      <c r="O268" s="10"/>
      <c r="P268" s="10"/>
      <c r="Q268" s="11"/>
      <c r="R268" s="43"/>
      <c r="X268" s="92"/>
      <c r="Y268" s="92"/>
      <c r="Z268" s="92"/>
      <c r="AA268" s="92"/>
      <c r="AB268" s="92"/>
      <c r="AC268" s="93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6"/>
      <c r="I269" s="66"/>
      <c r="J269" s="66"/>
      <c r="K269" s="64"/>
      <c r="L269" s="101"/>
      <c r="M269" s="8"/>
      <c r="N269" s="87"/>
      <c r="O269" s="10"/>
      <c r="P269" s="10"/>
      <c r="Q269" s="11"/>
      <c r="R269" s="43"/>
      <c r="X269" s="92"/>
      <c r="Y269" s="92"/>
      <c r="Z269" s="92"/>
      <c r="AA269" s="92"/>
      <c r="AB269" s="92"/>
      <c r="AC269" s="93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6"/>
      <c r="I270" s="66"/>
      <c r="J270" s="66"/>
      <c r="K270" s="64"/>
      <c r="L270" s="101"/>
      <c r="M270" s="8"/>
      <c r="N270" s="87"/>
      <c r="O270" s="10"/>
      <c r="P270" s="10"/>
      <c r="Q270" s="11"/>
      <c r="R270" s="43"/>
      <c r="X270" s="92"/>
      <c r="Y270" s="92"/>
      <c r="Z270" s="92"/>
      <c r="AA270" s="92"/>
      <c r="AB270" s="92"/>
      <c r="AC270" s="93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6"/>
      <c r="I271" s="66"/>
      <c r="J271" s="66"/>
      <c r="K271" s="64"/>
      <c r="L271" s="101"/>
      <c r="M271" s="8"/>
      <c r="N271" s="87"/>
      <c r="O271" s="10"/>
      <c r="P271" s="10"/>
      <c r="Q271" s="11"/>
      <c r="R271" s="43"/>
      <c r="X271" s="92"/>
      <c r="Y271" s="92"/>
      <c r="Z271" s="92"/>
      <c r="AA271" s="92"/>
      <c r="AB271" s="92"/>
      <c r="AC271" s="93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6"/>
      <c r="I272" s="66"/>
      <c r="J272" s="66"/>
      <c r="K272" s="64"/>
      <c r="L272" s="101"/>
      <c r="M272" s="8"/>
      <c r="N272" s="87"/>
      <c r="O272" s="10"/>
      <c r="P272" s="10"/>
      <c r="Q272" s="11"/>
      <c r="R272" s="12"/>
      <c r="X272" s="92"/>
      <c r="Y272" s="92"/>
      <c r="Z272" s="92"/>
      <c r="AA272" s="92"/>
      <c r="AB272" s="92"/>
      <c r="AC272" s="93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6"/>
      <c r="I273" s="66"/>
      <c r="J273" s="66"/>
      <c r="K273" s="64"/>
      <c r="L273" s="101"/>
      <c r="M273" s="8"/>
      <c r="N273" s="87"/>
      <c r="O273" s="10"/>
      <c r="P273" s="10"/>
      <c r="Q273" s="11"/>
      <c r="R273" s="12"/>
      <c r="X273" s="92"/>
      <c r="Y273" s="92"/>
      <c r="Z273" s="92"/>
      <c r="AA273" s="92"/>
      <c r="AB273" s="92"/>
      <c r="AC273" s="93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</row>
    <row r="274" spans="1:40" ht="22.5" customHeight="1" x14ac:dyDescent="0.55000000000000004">
      <c r="A274" s="5"/>
      <c r="B274" s="52" t="s">
        <v>66</v>
      </c>
      <c r="C274" s="63"/>
      <c r="D274" s="64"/>
      <c r="E274" s="64"/>
      <c r="F274" s="64"/>
      <c r="G274" s="64"/>
      <c r="H274" s="66"/>
      <c r="I274" s="66"/>
      <c r="J274" s="66"/>
      <c r="K274" s="64"/>
      <c r="L274" s="101"/>
      <c r="M274" s="8"/>
      <c r="N274" s="87"/>
      <c r="O274" s="10"/>
      <c r="P274" s="10"/>
      <c r="Q274" s="11"/>
      <c r="R274" s="12"/>
      <c r="X274" s="92"/>
      <c r="Y274" s="92"/>
      <c r="Z274" s="92"/>
      <c r="AA274" s="92"/>
      <c r="AB274" s="92"/>
      <c r="AC274" s="93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6"/>
      <c r="I275" s="66"/>
      <c r="J275" s="66"/>
      <c r="K275" s="64"/>
      <c r="L275" s="101"/>
      <c r="M275" s="8"/>
      <c r="N275" s="87"/>
      <c r="O275" s="10"/>
      <c r="P275" s="10"/>
      <c r="Q275" s="11"/>
      <c r="R275" s="12"/>
      <c r="X275" s="92"/>
      <c r="Y275" s="92"/>
      <c r="Z275" s="92"/>
      <c r="AA275" s="92"/>
      <c r="AB275" s="92"/>
      <c r="AC275" s="93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</row>
    <row r="276" spans="1:40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6"/>
      <c r="I276" s="66"/>
      <c r="J276" s="66"/>
      <c r="K276" s="64"/>
      <c r="L276" s="101"/>
      <c r="M276" s="8"/>
      <c r="N276" s="87"/>
      <c r="O276" s="10"/>
      <c r="P276" s="10"/>
      <c r="Q276" s="11"/>
      <c r="R276" s="12"/>
      <c r="X276" s="92"/>
      <c r="Y276" s="92"/>
      <c r="Z276" s="92"/>
      <c r="AA276" s="92"/>
      <c r="AB276" s="92"/>
      <c r="AC276" s="93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</row>
    <row r="277" spans="1:40" ht="22.5" customHeight="1" x14ac:dyDescent="0.55000000000000004">
      <c r="A277" s="5"/>
      <c r="B277" s="52" t="s">
        <v>66</v>
      </c>
      <c r="C277" s="63"/>
      <c r="D277" s="64"/>
      <c r="E277" s="64"/>
      <c r="F277" s="64"/>
      <c r="G277" s="64"/>
      <c r="H277" s="66"/>
      <c r="I277" s="66"/>
      <c r="J277" s="66"/>
      <c r="K277" s="64"/>
      <c r="L277" s="101"/>
      <c r="M277" s="8"/>
      <c r="N277" s="87"/>
      <c r="O277" s="10"/>
      <c r="P277" s="10"/>
      <c r="Q277" s="11"/>
      <c r="R277" s="12"/>
      <c r="X277" s="92"/>
      <c r="Y277" s="92"/>
      <c r="Z277" s="92"/>
      <c r="AA277" s="92"/>
      <c r="AB277" s="92"/>
      <c r="AC277" s="93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64"/>
      <c r="G278" s="64"/>
      <c r="H278" s="66"/>
      <c r="I278" s="66"/>
      <c r="J278" s="66"/>
      <c r="K278" s="64"/>
      <c r="L278" s="101"/>
      <c r="M278" s="8"/>
      <c r="N278" s="87"/>
      <c r="O278" s="10"/>
      <c r="P278" s="10"/>
      <c r="Q278" s="11"/>
      <c r="R278" s="12"/>
      <c r="X278" s="92"/>
      <c r="Y278" s="92"/>
      <c r="Z278" s="92"/>
      <c r="AA278" s="92"/>
      <c r="AB278" s="92"/>
      <c r="AC278" s="93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64"/>
      <c r="G279" s="64"/>
      <c r="H279" s="66"/>
      <c r="I279" s="66"/>
      <c r="J279" s="66"/>
      <c r="K279" s="64"/>
      <c r="L279" s="101"/>
      <c r="M279" s="8"/>
      <c r="N279" s="87"/>
      <c r="O279" s="10"/>
      <c r="P279" s="10"/>
      <c r="Q279" s="11"/>
      <c r="R279" s="12"/>
      <c r="X279" s="92"/>
      <c r="Y279" s="92"/>
      <c r="Z279" s="92"/>
      <c r="AA279" s="92"/>
      <c r="AB279" s="92"/>
      <c r="AC279" s="93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66"/>
      <c r="I280" s="66"/>
      <c r="J280" s="66"/>
      <c r="K280" s="64"/>
      <c r="L280" s="101"/>
      <c r="M280" s="8"/>
      <c r="N280" s="87"/>
      <c r="O280" s="10"/>
      <c r="P280" s="10"/>
      <c r="Q280" s="11"/>
      <c r="R280" s="12"/>
      <c r="X280" s="92"/>
      <c r="Y280" s="92"/>
      <c r="Z280" s="92"/>
      <c r="AA280" s="92"/>
      <c r="AB280" s="92"/>
      <c r="AC280" s="93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6"/>
      <c r="I281" s="66"/>
      <c r="J281" s="66"/>
      <c r="K281" s="64"/>
      <c r="L281" s="101"/>
      <c r="M281" s="8"/>
      <c r="N281" s="87"/>
      <c r="O281" s="10"/>
      <c r="P281" s="10"/>
      <c r="Q281" s="11"/>
      <c r="R281" s="12"/>
      <c r="X281" s="92"/>
      <c r="Y281" s="92"/>
      <c r="Z281" s="92"/>
      <c r="AA281" s="92"/>
      <c r="AB281" s="92"/>
      <c r="AC281" s="93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6"/>
      <c r="I282" s="66"/>
      <c r="J282" s="66"/>
      <c r="K282" s="64"/>
      <c r="L282" s="101"/>
      <c r="M282" s="8"/>
      <c r="N282" s="87"/>
      <c r="O282" s="10"/>
      <c r="P282" s="10"/>
      <c r="Q282" s="11"/>
      <c r="R282" s="43"/>
      <c r="X282" s="92"/>
      <c r="Y282" s="92"/>
      <c r="Z282" s="92"/>
      <c r="AA282" s="92"/>
      <c r="AB282" s="92"/>
      <c r="AC282" s="93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64"/>
      <c r="G283" s="64"/>
      <c r="H283" s="66"/>
      <c r="I283" s="66"/>
      <c r="J283" s="66"/>
      <c r="K283" s="64"/>
      <c r="L283" s="101"/>
      <c r="M283" s="8"/>
      <c r="N283" s="87"/>
      <c r="O283" s="10"/>
      <c r="P283" s="10"/>
      <c r="Q283" s="11"/>
      <c r="R283" s="12"/>
      <c r="X283" s="92"/>
      <c r="Y283" s="92"/>
      <c r="Z283" s="92"/>
      <c r="AA283" s="92"/>
      <c r="AB283" s="92"/>
      <c r="AC283" s="93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64"/>
      <c r="G284" s="64"/>
      <c r="H284" s="66"/>
      <c r="I284" s="66"/>
      <c r="J284" s="66"/>
      <c r="K284" s="66"/>
      <c r="L284" s="101"/>
      <c r="M284" s="8"/>
      <c r="N284" s="87"/>
      <c r="O284" s="10"/>
      <c r="P284" s="10"/>
      <c r="Q284" s="11"/>
      <c r="R284" s="12"/>
      <c r="X284" s="92"/>
      <c r="Y284" s="92"/>
      <c r="Z284" s="92"/>
      <c r="AA284" s="92"/>
      <c r="AB284" s="92"/>
      <c r="AC284" s="93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64"/>
      <c r="G285" s="64"/>
      <c r="H285" s="66"/>
      <c r="I285" s="66"/>
      <c r="J285" s="66"/>
      <c r="K285" s="66"/>
      <c r="L285" s="101"/>
      <c r="M285" s="8"/>
      <c r="N285" s="87"/>
      <c r="O285" s="10"/>
      <c r="P285" s="10"/>
      <c r="Q285" s="11"/>
      <c r="R285" s="12"/>
      <c r="X285" s="92"/>
      <c r="Y285" s="92"/>
      <c r="Z285" s="92"/>
      <c r="AA285" s="92"/>
      <c r="AB285" s="92"/>
      <c r="AC285" s="93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66"/>
      <c r="I286" s="66"/>
      <c r="J286" s="66"/>
      <c r="K286" s="66"/>
      <c r="L286" s="101"/>
      <c r="M286" s="8"/>
      <c r="N286" s="87"/>
      <c r="O286" s="10"/>
      <c r="P286" s="10"/>
      <c r="Q286" s="11"/>
      <c r="R286" s="12"/>
      <c r="X286" s="92"/>
      <c r="Y286" s="92"/>
      <c r="Z286" s="92"/>
      <c r="AA286" s="92"/>
      <c r="AB286" s="92"/>
      <c r="AC286" s="93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6"/>
      <c r="I287" s="66"/>
      <c r="J287" s="66"/>
      <c r="K287" s="66"/>
      <c r="L287" s="101"/>
      <c r="M287" s="8"/>
      <c r="N287" s="87"/>
      <c r="O287" s="10"/>
      <c r="P287" s="10"/>
      <c r="Q287" s="11"/>
      <c r="R287" s="12"/>
      <c r="X287" s="92"/>
      <c r="Y287" s="92"/>
      <c r="Z287" s="92"/>
      <c r="AA287" s="92"/>
      <c r="AB287" s="92"/>
      <c r="AC287" s="93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66"/>
      <c r="I288" s="66"/>
      <c r="J288" s="66"/>
      <c r="K288" s="66"/>
      <c r="L288" s="101"/>
      <c r="M288" s="8"/>
      <c r="N288" s="87"/>
      <c r="O288" s="10"/>
      <c r="P288" s="10"/>
      <c r="Q288" s="11"/>
      <c r="R288" s="12"/>
      <c r="X288" s="92"/>
      <c r="Y288" s="92"/>
      <c r="Z288" s="92"/>
      <c r="AA288" s="92"/>
      <c r="AB288" s="92"/>
      <c r="AC288" s="93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66"/>
      <c r="I289" s="66"/>
      <c r="J289" s="66"/>
      <c r="K289" s="66"/>
      <c r="L289" s="101"/>
      <c r="M289" s="8"/>
      <c r="N289" s="87"/>
      <c r="O289" s="10"/>
      <c r="P289" s="10"/>
      <c r="Q289" s="11"/>
      <c r="R289" s="12"/>
      <c r="X289" s="92"/>
      <c r="Y289" s="92"/>
      <c r="Z289" s="92"/>
      <c r="AA289" s="92"/>
      <c r="AB289" s="92"/>
      <c r="AC289" s="93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</row>
    <row r="290" spans="1:40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66"/>
      <c r="I290" s="66"/>
      <c r="J290" s="66"/>
      <c r="K290" s="66"/>
      <c r="L290" s="101"/>
      <c r="M290" s="8"/>
      <c r="N290" s="87"/>
      <c r="O290" s="10"/>
      <c r="P290" s="10"/>
      <c r="Q290" s="11"/>
      <c r="R290" s="12"/>
      <c r="X290" s="92"/>
      <c r="Y290" s="92"/>
      <c r="Z290" s="92"/>
      <c r="AA290" s="92"/>
      <c r="AB290" s="92"/>
      <c r="AC290" s="93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</row>
    <row r="291" spans="1:40" ht="22.5" customHeight="1" x14ac:dyDescent="0.55000000000000004">
      <c r="A291" s="5"/>
      <c r="B291" s="52" t="s">
        <v>66</v>
      </c>
      <c r="C291" s="63"/>
      <c r="D291" s="64"/>
      <c r="E291" s="64"/>
      <c r="F291" s="64"/>
      <c r="G291" s="64"/>
      <c r="H291" s="66"/>
      <c r="I291" s="66"/>
      <c r="J291" s="66"/>
      <c r="K291" s="66"/>
      <c r="L291" s="101"/>
      <c r="M291" s="8"/>
      <c r="N291" s="87"/>
      <c r="O291" s="10"/>
      <c r="P291" s="10"/>
      <c r="Q291" s="11"/>
      <c r="R291" s="12"/>
      <c r="X291" s="92"/>
      <c r="Y291" s="92"/>
      <c r="Z291" s="92"/>
      <c r="AA291" s="92"/>
      <c r="AB291" s="92"/>
      <c r="AC291" s="93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</row>
    <row r="292" spans="1:40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66"/>
      <c r="I292" s="66"/>
      <c r="J292" s="66"/>
      <c r="K292" s="66"/>
      <c r="L292" s="101"/>
      <c r="M292" s="8"/>
      <c r="N292" s="87"/>
      <c r="O292" s="10"/>
      <c r="P292" s="10"/>
      <c r="Q292" s="11"/>
      <c r="R292" s="12"/>
      <c r="X292" s="92"/>
      <c r="Y292" s="92"/>
      <c r="Z292" s="92"/>
      <c r="AA292" s="92"/>
      <c r="AB292" s="92"/>
      <c r="AC292" s="93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</row>
    <row r="293" spans="1:40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6"/>
      <c r="I293" s="66"/>
      <c r="J293" s="66"/>
      <c r="K293" s="66"/>
      <c r="L293" s="101"/>
      <c r="M293" s="8"/>
      <c r="N293" s="87"/>
      <c r="O293" s="10"/>
      <c r="P293" s="10"/>
      <c r="Q293" s="11"/>
      <c r="R293" s="12"/>
      <c r="X293" s="92"/>
      <c r="Y293" s="92"/>
      <c r="Z293" s="92"/>
      <c r="AA293" s="92"/>
      <c r="AB293" s="92"/>
      <c r="AC293" s="93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</row>
    <row r="294" spans="1:40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6"/>
      <c r="I294" s="66"/>
      <c r="J294" s="66"/>
      <c r="K294" s="66"/>
      <c r="L294" s="101"/>
      <c r="M294" s="8"/>
      <c r="N294" s="87"/>
      <c r="O294" s="10"/>
      <c r="P294" s="10"/>
      <c r="Q294" s="11"/>
      <c r="R294" s="12"/>
      <c r="X294" s="92"/>
      <c r="Y294" s="92"/>
      <c r="Z294" s="92"/>
      <c r="AA294" s="92"/>
      <c r="AB294" s="92"/>
      <c r="AC294" s="93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</row>
    <row r="295" spans="1:40" ht="22.5" customHeight="1" x14ac:dyDescent="0.55000000000000004">
      <c r="A295" s="5"/>
      <c r="B295" s="52" t="s">
        <v>66</v>
      </c>
      <c r="C295" s="63"/>
      <c r="D295" s="64"/>
      <c r="E295" s="64"/>
      <c r="F295" s="64"/>
      <c r="G295" s="64"/>
      <c r="H295" s="66"/>
      <c r="I295" s="66"/>
      <c r="J295" s="66"/>
      <c r="K295" s="66"/>
      <c r="L295" s="101"/>
      <c r="M295" s="8"/>
      <c r="N295" s="87"/>
      <c r="O295" s="10"/>
      <c r="P295" s="10"/>
      <c r="Q295" s="11"/>
      <c r="R295" s="43"/>
      <c r="X295" s="92"/>
      <c r="Y295" s="92"/>
      <c r="Z295" s="92"/>
      <c r="AA295" s="92"/>
      <c r="AB295" s="92"/>
      <c r="AC295" s="93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</row>
    <row r="296" spans="1:40" ht="22.5" customHeight="1" x14ac:dyDescent="0.55000000000000004">
      <c r="A296" s="5"/>
      <c r="B296" s="52" t="s">
        <v>66</v>
      </c>
      <c r="C296" s="63"/>
      <c r="D296" s="64"/>
      <c r="E296" s="64"/>
      <c r="F296" s="64"/>
      <c r="G296" s="64"/>
      <c r="H296" s="66"/>
      <c r="I296" s="66"/>
      <c r="J296" s="66"/>
      <c r="K296" s="66"/>
      <c r="L296" s="101"/>
      <c r="M296" s="8"/>
      <c r="N296" s="87"/>
      <c r="O296" s="10"/>
      <c r="P296" s="10"/>
      <c r="Q296" s="11"/>
      <c r="R296" s="12"/>
      <c r="X296" s="92"/>
      <c r="Y296" s="92"/>
      <c r="Z296" s="92"/>
      <c r="AA296" s="92"/>
      <c r="AB296" s="92"/>
      <c r="AC296" s="93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</row>
    <row r="297" spans="1:40" ht="22.5" customHeight="1" x14ac:dyDescent="0.55000000000000004">
      <c r="A297" s="5"/>
      <c r="B297" s="52" t="s">
        <v>66</v>
      </c>
      <c r="C297" s="63"/>
      <c r="D297" s="64"/>
      <c r="E297" s="64"/>
      <c r="F297" s="64"/>
      <c r="G297" s="64"/>
      <c r="H297" s="66"/>
      <c r="I297" s="66"/>
      <c r="J297" s="66"/>
      <c r="K297" s="66"/>
      <c r="L297" s="101"/>
      <c r="M297" s="8"/>
      <c r="N297" s="87"/>
      <c r="O297" s="10"/>
      <c r="P297" s="10"/>
      <c r="Q297" s="11"/>
      <c r="R297" s="12"/>
      <c r="X297" s="92"/>
      <c r="Y297" s="92"/>
      <c r="Z297" s="92"/>
      <c r="AA297" s="92"/>
      <c r="AB297" s="92"/>
      <c r="AC297" s="93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</row>
    <row r="298" spans="1:40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66"/>
      <c r="I298" s="66"/>
      <c r="J298" s="66"/>
      <c r="K298" s="66"/>
      <c r="L298" s="101"/>
      <c r="M298" s="8"/>
      <c r="N298" s="87"/>
      <c r="O298" s="10"/>
      <c r="P298" s="10"/>
      <c r="Q298" s="11"/>
      <c r="R298" s="12"/>
      <c r="X298" s="92"/>
      <c r="Y298" s="92"/>
      <c r="Z298" s="92"/>
      <c r="AA298" s="92"/>
      <c r="AB298" s="92"/>
      <c r="AC298" s="93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</row>
    <row r="299" spans="1:40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6"/>
      <c r="I299" s="66"/>
      <c r="J299" s="66"/>
      <c r="K299" s="66"/>
      <c r="L299" s="101"/>
      <c r="M299" s="8"/>
      <c r="N299" s="87"/>
      <c r="O299" s="10"/>
      <c r="P299" s="10"/>
      <c r="Q299" s="11"/>
      <c r="R299" s="12"/>
      <c r="X299" s="92"/>
      <c r="Y299" s="92"/>
      <c r="Z299" s="92"/>
      <c r="AA299" s="92"/>
      <c r="AB299" s="92"/>
      <c r="AC299" s="93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</row>
    <row r="300" spans="1:40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6"/>
      <c r="I300" s="66"/>
      <c r="J300" s="66"/>
      <c r="K300" s="66"/>
      <c r="L300" s="101"/>
      <c r="M300" s="8"/>
      <c r="N300" s="87"/>
      <c r="O300" s="10"/>
      <c r="P300" s="10"/>
      <c r="Q300" s="11"/>
      <c r="R300" s="12"/>
      <c r="X300" s="92"/>
      <c r="Y300" s="92"/>
      <c r="Z300" s="92"/>
      <c r="AA300" s="92"/>
      <c r="AB300" s="92"/>
      <c r="AC300" s="93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</row>
    <row r="301" spans="1:40" ht="22.5" customHeight="1" x14ac:dyDescent="0.55000000000000004">
      <c r="A301" s="5"/>
      <c r="B301" s="52" t="s">
        <v>66</v>
      </c>
      <c r="C301" s="63"/>
      <c r="D301" s="115"/>
      <c r="E301" s="64"/>
      <c r="F301" s="64"/>
      <c r="G301" s="64"/>
      <c r="H301" s="66"/>
      <c r="I301" s="66"/>
      <c r="J301" s="66"/>
      <c r="K301" s="66"/>
      <c r="L301" s="101"/>
      <c r="M301" s="8"/>
      <c r="N301" s="87"/>
      <c r="O301" s="10"/>
      <c r="P301" s="10"/>
      <c r="Q301" s="11"/>
      <c r="R301" s="12"/>
      <c r="X301" s="92"/>
      <c r="Y301" s="92"/>
      <c r="Z301" s="92"/>
      <c r="AA301" s="92"/>
      <c r="AB301" s="92"/>
      <c r="AC301" s="93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</row>
    <row r="302" spans="1:40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66"/>
      <c r="I302" s="66"/>
      <c r="J302" s="66"/>
      <c r="K302" s="66"/>
      <c r="L302" s="101"/>
      <c r="M302" s="8"/>
      <c r="N302" s="87"/>
      <c r="O302" s="10"/>
      <c r="P302" s="10"/>
      <c r="Q302" s="11"/>
      <c r="R302" s="12"/>
      <c r="X302" s="92"/>
      <c r="Y302" s="92"/>
      <c r="Z302" s="92"/>
      <c r="AA302" s="92"/>
      <c r="AB302" s="92"/>
      <c r="AC302" s="93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</row>
    <row r="303" spans="1:40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66"/>
      <c r="I303" s="66"/>
      <c r="J303" s="66"/>
      <c r="K303" s="66"/>
      <c r="L303" s="101"/>
      <c r="M303" s="8"/>
      <c r="N303" s="87"/>
      <c r="O303" s="10"/>
      <c r="P303" s="10"/>
      <c r="Q303" s="11"/>
      <c r="R303" s="12"/>
      <c r="X303" s="92"/>
      <c r="Y303" s="92"/>
      <c r="Z303" s="92"/>
      <c r="AA303" s="92"/>
      <c r="AB303" s="92"/>
      <c r="AC303" s="93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</row>
    <row r="304" spans="1:40" ht="22.5" customHeight="1" x14ac:dyDescent="0.55000000000000004">
      <c r="A304" s="5"/>
      <c r="B304" s="52" t="s">
        <v>66</v>
      </c>
      <c r="C304" s="63"/>
      <c r="D304" s="64"/>
      <c r="E304" s="64"/>
      <c r="F304" s="64"/>
      <c r="G304" s="64"/>
      <c r="H304" s="66"/>
      <c r="I304" s="66"/>
      <c r="J304" s="66"/>
      <c r="K304" s="66"/>
      <c r="L304" s="101"/>
      <c r="M304" s="8"/>
      <c r="N304" s="86"/>
      <c r="O304" s="10"/>
      <c r="P304" s="10"/>
      <c r="Q304" s="11"/>
      <c r="R304" s="12"/>
      <c r="X304" s="92"/>
      <c r="Y304" s="92"/>
      <c r="Z304" s="92"/>
      <c r="AA304" s="92"/>
      <c r="AB304" s="92"/>
      <c r="AC304" s="93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</row>
    <row r="305" spans="1:40" ht="22.5" customHeight="1" x14ac:dyDescent="0.55000000000000004">
      <c r="A305" s="5"/>
      <c r="B305" s="52" t="s">
        <v>66</v>
      </c>
      <c r="C305" s="63"/>
      <c r="D305" s="64"/>
      <c r="E305" s="64"/>
      <c r="F305" s="64"/>
      <c r="G305" s="64"/>
      <c r="H305" s="66"/>
      <c r="I305" s="66"/>
      <c r="J305" s="66"/>
      <c r="K305" s="66"/>
      <c r="L305" s="101"/>
      <c r="M305" s="8"/>
      <c r="N305" s="86"/>
      <c r="O305" s="10"/>
      <c r="P305" s="10"/>
      <c r="Q305" s="11"/>
      <c r="R305" s="12"/>
      <c r="X305" s="92"/>
      <c r="Y305" s="92"/>
      <c r="Z305" s="92"/>
      <c r="AA305" s="92"/>
      <c r="AB305" s="92"/>
      <c r="AC305" s="93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66"/>
      <c r="I306" s="66"/>
      <c r="J306" s="66"/>
      <c r="K306" s="66"/>
      <c r="L306" s="101"/>
      <c r="M306" s="8"/>
      <c r="N306" s="86"/>
      <c r="O306" s="10"/>
      <c r="P306" s="10"/>
      <c r="Q306" s="11"/>
      <c r="R306" s="12"/>
      <c r="X306" s="92"/>
      <c r="Y306" s="92"/>
      <c r="Z306" s="92"/>
      <c r="AA306" s="92"/>
      <c r="AB306" s="92"/>
      <c r="AC306" s="93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6"/>
      <c r="I307" s="66"/>
      <c r="J307" s="66"/>
      <c r="K307" s="66"/>
      <c r="L307" s="101"/>
      <c r="M307" s="8"/>
      <c r="N307" s="86"/>
      <c r="O307" s="10"/>
      <c r="P307" s="10"/>
      <c r="Q307" s="11"/>
      <c r="R307" s="12"/>
      <c r="X307" s="92"/>
      <c r="Y307" s="92"/>
      <c r="Z307" s="92"/>
      <c r="AA307" s="92"/>
      <c r="AB307" s="92"/>
      <c r="AC307" s="93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6"/>
      <c r="I308" s="66"/>
      <c r="J308" s="66"/>
      <c r="K308" s="66"/>
      <c r="L308" s="101"/>
      <c r="M308" s="8"/>
      <c r="N308" s="86"/>
      <c r="O308" s="10"/>
      <c r="P308" s="10"/>
      <c r="Q308" s="11"/>
      <c r="R308" s="12"/>
      <c r="X308" s="92"/>
      <c r="Y308" s="92"/>
      <c r="Z308" s="92"/>
      <c r="AA308" s="92"/>
      <c r="AB308" s="92"/>
      <c r="AC308" s="93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6"/>
      <c r="I309" s="66"/>
      <c r="J309" s="66"/>
      <c r="K309" s="66"/>
      <c r="L309" s="101"/>
      <c r="M309" s="8"/>
      <c r="N309" s="86"/>
      <c r="O309" s="10"/>
      <c r="P309" s="10"/>
      <c r="Q309" s="11"/>
      <c r="R309" s="12"/>
      <c r="X309" s="92"/>
      <c r="Y309" s="92"/>
      <c r="Z309" s="92"/>
      <c r="AA309" s="92"/>
      <c r="AB309" s="92"/>
      <c r="AC309" s="93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6"/>
      <c r="I310" s="66"/>
      <c r="J310" s="66"/>
      <c r="K310" s="66"/>
      <c r="L310" s="101"/>
      <c r="M310" s="8"/>
      <c r="N310" s="86"/>
      <c r="O310" s="10"/>
      <c r="P310" s="10"/>
      <c r="Q310" s="11"/>
      <c r="R310" s="12"/>
      <c r="X310" s="92"/>
      <c r="Y310" s="92"/>
      <c r="Z310" s="92"/>
      <c r="AA310" s="92"/>
      <c r="AB310" s="92"/>
      <c r="AC310" s="93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6"/>
      <c r="I311" s="66"/>
      <c r="J311" s="66"/>
      <c r="K311" s="66"/>
      <c r="L311" s="101"/>
      <c r="M311" s="8"/>
      <c r="N311" s="9"/>
      <c r="O311" s="10"/>
      <c r="P311" s="10"/>
      <c r="Q311" s="11"/>
      <c r="R311" s="12"/>
      <c r="X311" s="92"/>
      <c r="Y311" s="92"/>
      <c r="Z311" s="92"/>
      <c r="AA311" s="92"/>
      <c r="AB311" s="92"/>
      <c r="AC311" s="93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6"/>
      <c r="I312" s="66"/>
      <c r="J312" s="66"/>
      <c r="K312" s="66"/>
      <c r="L312" s="101"/>
      <c r="M312" s="8"/>
      <c r="N312" s="9"/>
      <c r="O312" s="10"/>
      <c r="P312" s="10"/>
      <c r="Q312" s="11"/>
      <c r="R312" s="12"/>
      <c r="X312" s="92"/>
      <c r="Y312" s="92"/>
      <c r="Z312" s="92"/>
      <c r="AA312" s="92"/>
      <c r="AB312" s="92"/>
      <c r="AC312" s="93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6"/>
      <c r="I313" s="66"/>
      <c r="J313" s="66"/>
      <c r="K313" s="66"/>
      <c r="L313" s="101"/>
      <c r="M313" s="8"/>
      <c r="N313" s="9"/>
      <c r="O313" s="10"/>
      <c r="P313" s="10"/>
      <c r="Q313" s="11"/>
      <c r="R313" s="12"/>
      <c r="X313" s="92"/>
      <c r="Y313" s="92"/>
      <c r="Z313" s="92"/>
      <c r="AA313" s="92"/>
      <c r="AB313" s="92"/>
      <c r="AC313" s="93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6"/>
      <c r="I314" s="66"/>
      <c r="J314" s="66"/>
      <c r="K314" s="66"/>
      <c r="L314" s="101"/>
      <c r="M314" s="8"/>
      <c r="N314" s="9"/>
      <c r="O314" s="10"/>
      <c r="P314" s="10"/>
      <c r="Q314" s="11"/>
      <c r="R314" s="12"/>
      <c r="X314" s="92"/>
      <c r="Y314" s="92"/>
      <c r="Z314" s="92"/>
      <c r="AA314" s="92"/>
      <c r="AB314" s="92"/>
      <c r="AC314" s="93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6"/>
      <c r="I315" s="66"/>
      <c r="J315" s="66"/>
      <c r="K315" s="66"/>
      <c r="L315" s="101"/>
      <c r="M315" s="8"/>
      <c r="N315" s="86"/>
      <c r="O315" s="10"/>
      <c r="P315" s="10"/>
      <c r="Q315" s="11"/>
      <c r="R315" s="12"/>
      <c r="X315" s="92"/>
      <c r="Y315" s="92"/>
      <c r="Z315" s="92"/>
      <c r="AA315" s="92"/>
      <c r="AB315" s="92"/>
      <c r="AC315" s="93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6"/>
      <c r="I316" s="66"/>
      <c r="J316" s="66"/>
      <c r="K316" s="66"/>
      <c r="L316" s="101"/>
      <c r="M316" s="8"/>
      <c r="N316" s="86"/>
      <c r="O316" s="10"/>
      <c r="P316" s="10"/>
      <c r="Q316" s="11"/>
      <c r="R316" s="12"/>
      <c r="X316" s="92"/>
      <c r="Y316" s="92"/>
      <c r="Z316" s="92"/>
      <c r="AA316" s="92"/>
      <c r="AB316" s="92"/>
      <c r="AC316" s="93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</row>
    <row r="317" spans="1:40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66"/>
      <c r="I317" s="66"/>
      <c r="J317" s="66"/>
      <c r="K317" s="66"/>
      <c r="L317" s="101"/>
      <c r="M317" s="8"/>
      <c r="N317" s="9"/>
      <c r="O317" s="10"/>
      <c r="P317" s="10"/>
      <c r="Q317" s="11"/>
      <c r="R317" s="12"/>
      <c r="X317" s="92"/>
      <c r="Y317" s="92"/>
      <c r="Z317" s="92"/>
      <c r="AA317" s="92"/>
      <c r="AB317" s="92"/>
      <c r="AC317" s="93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</row>
    <row r="318" spans="1:40" ht="22.5" customHeight="1" x14ac:dyDescent="0.55000000000000004">
      <c r="A318" s="5"/>
      <c r="B318" s="52" t="s">
        <v>66</v>
      </c>
      <c r="C318" s="63"/>
      <c r="D318" s="64"/>
      <c r="E318" s="64"/>
      <c r="F318" s="64"/>
      <c r="G318" s="64"/>
      <c r="H318" s="66"/>
      <c r="I318" s="66"/>
      <c r="J318" s="66"/>
      <c r="K318" s="66"/>
      <c r="L318" s="101"/>
      <c r="M318" s="8"/>
      <c r="N318" s="9"/>
      <c r="O318" s="10"/>
      <c r="P318" s="10"/>
      <c r="Q318" s="11"/>
      <c r="R318" s="12"/>
      <c r="X318" s="92"/>
      <c r="Y318" s="92"/>
      <c r="Z318" s="92"/>
      <c r="AA318" s="92"/>
      <c r="AB318" s="92"/>
      <c r="AC318" s="93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</row>
    <row r="319" spans="1:40" ht="22.5" customHeight="1" x14ac:dyDescent="0.55000000000000004">
      <c r="A319" s="5"/>
      <c r="B319" s="52" t="s">
        <v>66</v>
      </c>
      <c r="C319" s="63"/>
      <c r="D319" s="64"/>
      <c r="E319" s="64"/>
      <c r="F319" s="64"/>
      <c r="G319" s="64"/>
      <c r="H319" s="66"/>
      <c r="I319" s="66"/>
      <c r="J319" s="66"/>
      <c r="K319" s="66"/>
      <c r="L319" s="101"/>
      <c r="M319" s="8"/>
      <c r="N319" s="9"/>
      <c r="O319" s="10"/>
      <c r="P319" s="10"/>
      <c r="Q319" s="11"/>
      <c r="R319" s="12"/>
      <c r="X319" s="92"/>
      <c r="Y319" s="92"/>
      <c r="Z319" s="92"/>
      <c r="AA319" s="92"/>
      <c r="AB319" s="92"/>
      <c r="AC319" s="93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</row>
    <row r="320" spans="1:40" ht="22.5" customHeight="1" x14ac:dyDescent="0.55000000000000004">
      <c r="A320" s="5"/>
      <c r="B320" s="52" t="s">
        <v>66</v>
      </c>
      <c r="C320" s="63"/>
      <c r="D320" s="64"/>
      <c r="E320" s="64"/>
      <c r="F320" s="64"/>
      <c r="G320" s="64"/>
      <c r="H320" s="66"/>
      <c r="I320" s="66"/>
      <c r="J320" s="66"/>
      <c r="K320" s="66"/>
      <c r="L320" s="101"/>
      <c r="M320" s="8"/>
      <c r="N320" s="9"/>
      <c r="O320" s="10"/>
      <c r="P320" s="10"/>
      <c r="Q320" s="11"/>
      <c r="R320" s="12"/>
      <c r="X320" s="92"/>
      <c r="Y320" s="92"/>
      <c r="Z320" s="92"/>
      <c r="AA320" s="92"/>
      <c r="AB320" s="92"/>
      <c r="AC320" s="93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</row>
    <row r="321" spans="1:40" ht="22.5" customHeight="1" x14ac:dyDescent="0.55000000000000004">
      <c r="A321" s="5"/>
      <c r="B321" s="52" t="s">
        <v>66</v>
      </c>
      <c r="C321" s="63"/>
      <c r="D321" s="64"/>
      <c r="E321" s="64"/>
      <c r="F321" s="64"/>
      <c r="G321" s="64"/>
      <c r="H321" s="66"/>
      <c r="I321" s="66"/>
      <c r="J321" s="66"/>
      <c r="K321" s="66"/>
      <c r="L321" s="101"/>
      <c r="M321" s="8"/>
      <c r="N321" s="86"/>
      <c r="O321" s="10"/>
      <c r="P321" s="10"/>
      <c r="Q321" s="11"/>
      <c r="R321" s="12"/>
      <c r="X321" s="92"/>
      <c r="Y321" s="92"/>
      <c r="Z321" s="92"/>
      <c r="AA321" s="92"/>
      <c r="AB321" s="92"/>
      <c r="AC321" s="93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64"/>
      <c r="G322" s="64"/>
      <c r="H322" s="66"/>
      <c r="I322" s="66"/>
      <c r="J322" s="66"/>
      <c r="K322" s="66"/>
      <c r="L322" s="101"/>
      <c r="M322" s="8"/>
      <c r="N322" s="86"/>
      <c r="O322" s="10"/>
      <c r="P322" s="10"/>
      <c r="Q322" s="11"/>
      <c r="R322" s="12"/>
      <c r="X322" s="92"/>
      <c r="Y322" s="92"/>
      <c r="Z322" s="92"/>
      <c r="AA322" s="92"/>
      <c r="AB322" s="92"/>
      <c r="AC322" s="93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4"/>
      <c r="G323" s="64"/>
      <c r="H323" s="66"/>
      <c r="I323" s="66"/>
      <c r="J323" s="66"/>
      <c r="K323" s="66"/>
      <c r="L323" s="101"/>
      <c r="M323" s="8"/>
      <c r="N323" s="9"/>
      <c r="O323" s="10"/>
      <c r="P323" s="10"/>
      <c r="Q323" s="11"/>
      <c r="R323" s="12"/>
      <c r="X323" s="92"/>
      <c r="Y323" s="92"/>
      <c r="Z323" s="92"/>
      <c r="AA323" s="92"/>
      <c r="AB323" s="92"/>
      <c r="AC323" s="93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4"/>
      <c r="G324" s="64"/>
      <c r="H324" s="66"/>
      <c r="I324" s="66"/>
      <c r="J324" s="66"/>
      <c r="K324" s="66"/>
      <c r="L324" s="101"/>
      <c r="M324" s="8"/>
      <c r="N324" s="9"/>
      <c r="O324" s="10"/>
      <c r="P324" s="10"/>
      <c r="Q324" s="11"/>
      <c r="R324" s="12"/>
      <c r="X324" s="92"/>
      <c r="Y324" s="92"/>
      <c r="Z324" s="92"/>
      <c r="AA324" s="92"/>
      <c r="AB324" s="92"/>
      <c r="AC324" s="93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4"/>
      <c r="G325" s="64"/>
      <c r="H325" s="66"/>
      <c r="I325" s="66"/>
      <c r="J325" s="66"/>
      <c r="K325" s="66"/>
      <c r="L325" s="101"/>
      <c r="M325" s="8" t="s">
        <v>66</v>
      </c>
      <c r="N325" s="9"/>
      <c r="O325" s="10"/>
      <c r="P325" s="10"/>
      <c r="Q325" s="11"/>
      <c r="R325" s="12"/>
      <c r="X325" s="92"/>
      <c r="Y325" s="92"/>
      <c r="Z325" s="92"/>
      <c r="AA325" s="92"/>
      <c r="AB325" s="92"/>
      <c r="AC325" s="93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4"/>
      <c r="G326" s="64"/>
      <c r="H326" s="66"/>
      <c r="I326" s="66"/>
      <c r="J326" s="66"/>
      <c r="K326" s="66"/>
      <c r="L326" s="101"/>
      <c r="M326" s="8" t="s">
        <v>66</v>
      </c>
      <c r="N326" s="9"/>
      <c r="O326" s="10"/>
      <c r="P326" s="10"/>
      <c r="Q326" s="11"/>
      <c r="R326" s="12"/>
      <c r="X326" s="92"/>
      <c r="Y326" s="92"/>
      <c r="Z326" s="92"/>
      <c r="AA326" s="92"/>
      <c r="AB326" s="92"/>
      <c r="AC326" s="93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4"/>
      <c r="G327" s="64"/>
      <c r="H327" s="66"/>
      <c r="I327" s="66"/>
      <c r="J327" s="66"/>
      <c r="K327" s="66"/>
      <c r="L327" s="101"/>
      <c r="M327" s="8" t="s">
        <v>66</v>
      </c>
      <c r="N327" s="9"/>
      <c r="O327" s="10"/>
      <c r="P327" s="10"/>
      <c r="Q327" s="11"/>
      <c r="R327" s="12"/>
      <c r="X327" s="92"/>
      <c r="Y327" s="92"/>
      <c r="Z327" s="92"/>
      <c r="AA327" s="92"/>
      <c r="AB327" s="92"/>
      <c r="AC327" s="93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4"/>
      <c r="G328" s="64"/>
      <c r="H328" s="66"/>
      <c r="I328" s="66"/>
      <c r="J328" s="66"/>
      <c r="K328" s="66"/>
      <c r="L328" s="101"/>
      <c r="M328" s="8" t="s">
        <v>66</v>
      </c>
      <c r="N328" s="9"/>
      <c r="O328" s="10"/>
      <c r="P328" s="10"/>
      <c r="Q328" s="11"/>
      <c r="R328" s="12"/>
      <c r="X328" s="92"/>
      <c r="Y328" s="92"/>
      <c r="Z328" s="92"/>
      <c r="AA328" s="92"/>
      <c r="AB328" s="92"/>
      <c r="AC328" s="93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4"/>
      <c r="G329" s="64"/>
      <c r="H329" s="66"/>
      <c r="I329" s="66"/>
      <c r="J329" s="66"/>
      <c r="K329" s="66"/>
      <c r="L329" s="101"/>
      <c r="M329" s="8" t="s">
        <v>66</v>
      </c>
      <c r="N329" s="86"/>
      <c r="O329" s="10"/>
      <c r="P329" s="10"/>
      <c r="Q329" s="11"/>
      <c r="R329" s="12"/>
      <c r="X329" s="92"/>
      <c r="Y329" s="92"/>
      <c r="Z329" s="92"/>
      <c r="AA329" s="92"/>
      <c r="AB329" s="92"/>
      <c r="AC329" s="93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4"/>
      <c r="G330" s="64"/>
      <c r="H330" s="66"/>
      <c r="I330" s="66"/>
      <c r="J330" s="66"/>
      <c r="K330" s="66"/>
      <c r="L330" s="101"/>
      <c r="M330" s="8" t="s">
        <v>66</v>
      </c>
      <c r="N330" s="86"/>
      <c r="O330" s="10"/>
      <c r="P330" s="10"/>
      <c r="Q330" s="11"/>
      <c r="R330" s="12"/>
      <c r="X330" s="92"/>
      <c r="Y330" s="92"/>
      <c r="Z330" s="92"/>
      <c r="AA330" s="92"/>
      <c r="AB330" s="92"/>
      <c r="AC330" s="93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4"/>
      <c r="G331" s="64"/>
      <c r="H331" s="66"/>
      <c r="I331" s="66"/>
      <c r="J331" s="66"/>
      <c r="K331" s="66"/>
      <c r="L331" s="101"/>
      <c r="M331" s="8" t="s">
        <v>66</v>
      </c>
      <c r="N331" s="86"/>
      <c r="O331" s="10"/>
      <c r="P331" s="10"/>
      <c r="Q331" s="11"/>
      <c r="R331" s="12"/>
      <c r="X331" s="92"/>
      <c r="Y331" s="92"/>
      <c r="Z331" s="92"/>
      <c r="AA331" s="92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4"/>
      <c r="G332" s="64"/>
      <c r="H332" s="66"/>
      <c r="I332" s="66"/>
      <c r="J332" s="66"/>
      <c r="K332" s="66"/>
      <c r="L332" s="101"/>
      <c r="M332" s="8" t="s">
        <v>66</v>
      </c>
      <c r="N332" s="86"/>
      <c r="O332" s="10"/>
      <c r="P332" s="10"/>
      <c r="Q332" s="11"/>
      <c r="R332" s="12"/>
      <c r="X332" s="92"/>
      <c r="Y332" s="92"/>
      <c r="Z332" s="92"/>
      <c r="AA332" s="92"/>
      <c r="AB332" s="92"/>
      <c r="AC332" s="93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4"/>
      <c r="G333" s="64"/>
      <c r="H333" s="66"/>
      <c r="I333" s="66"/>
      <c r="J333" s="66"/>
      <c r="K333" s="66"/>
      <c r="L333" s="101"/>
      <c r="M333" s="8" t="s">
        <v>66</v>
      </c>
      <c r="N333" s="9"/>
      <c r="O333" s="10"/>
      <c r="P333" s="10"/>
      <c r="Q333" s="11"/>
      <c r="R333" s="12"/>
      <c r="X333" s="92"/>
      <c r="Y333" s="92"/>
      <c r="Z333" s="92"/>
      <c r="AA333" s="92"/>
      <c r="AB333" s="92"/>
      <c r="AC333" s="93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6"/>
      <c r="I334" s="66"/>
      <c r="J334" s="66"/>
      <c r="K334" s="66"/>
      <c r="L334" s="101"/>
      <c r="M334" s="8" t="s">
        <v>66</v>
      </c>
      <c r="N334" s="9"/>
      <c r="O334" s="10"/>
      <c r="P334" s="10"/>
      <c r="Q334" s="11"/>
      <c r="R334" s="12"/>
      <c r="X334" s="92"/>
      <c r="Y334" s="92"/>
      <c r="Z334" s="92"/>
      <c r="AA334" s="92"/>
      <c r="AB334" s="92"/>
      <c r="AC334" s="93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4"/>
      <c r="G335" s="64"/>
      <c r="H335" s="66"/>
      <c r="I335" s="66"/>
      <c r="J335" s="66"/>
      <c r="K335" s="66"/>
      <c r="L335" s="101"/>
      <c r="M335" s="8" t="s">
        <v>66</v>
      </c>
      <c r="N335" s="9"/>
      <c r="O335" s="10"/>
      <c r="P335" s="10"/>
      <c r="Q335" s="11"/>
      <c r="R335" s="12"/>
      <c r="X335" s="92"/>
      <c r="Y335" s="92"/>
      <c r="Z335" s="92"/>
      <c r="AA335" s="92"/>
      <c r="AB335" s="92"/>
      <c r="AC335" s="93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4"/>
      <c r="G336" s="64"/>
      <c r="H336" s="66"/>
      <c r="I336" s="66"/>
      <c r="J336" s="66"/>
      <c r="K336" s="66"/>
      <c r="L336" s="101"/>
      <c r="M336" s="8" t="s">
        <v>66</v>
      </c>
      <c r="N336" s="9"/>
      <c r="O336" s="10"/>
      <c r="P336" s="10"/>
      <c r="Q336" s="11"/>
      <c r="R336" s="12"/>
      <c r="X336" s="92"/>
      <c r="Y336" s="92"/>
      <c r="Z336" s="92"/>
      <c r="AA336" s="92"/>
      <c r="AB336" s="92"/>
      <c r="AC336" s="93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4"/>
      <c r="G337" s="64"/>
      <c r="H337" s="66"/>
      <c r="I337" s="66"/>
      <c r="J337" s="66"/>
      <c r="K337" s="66"/>
      <c r="L337" s="101"/>
      <c r="M337" s="8" t="s">
        <v>66</v>
      </c>
      <c r="N337" s="9"/>
      <c r="O337" s="10"/>
      <c r="P337" s="10"/>
      <c r="Q337" s="11"/>
      <c r="R337" s="12"/>
      <c r="X337" s="92"/>
      <c r="Y337" s="92"/>
      <c r="Z337" s="92"/>
      <c r="AA337" s="92"/>
      <c r="AB337" s="92"/>
      <c r="AC337" s="93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</row>
    <row r="338" spans="1:40" ht="22.5" customHeight="1" x14ac:dyDescent="0.55000000000000004">
      <c r="A338" s="5"/>
      <c r="B338" s="52" t="s">
        <v>66</v>
      </c>
      <c r="C338" s="63"/>
      <c r="D338" s="64"/>
      <c r="E338" s="64"/>
      <c r="F338" s="64"/>
      <c r="G338" s="64"/>
      <c r="H338" s="66"/>
      <c r="I338" s="66"/>
      <c r="J338" s="66"/>
      <c r="K338" s="66"/>
      <c r="L338" s="101"/>
      <c r="M338" s="8" t="s">
        <v>66</v>
      </c>
      <c r="N338" s="9"/>
      <c r="O338" s="10"/>
      <c r="P338" s="10"/>
      <c r="Q338" s="11"/>
      <c r="R338" s="12"/>
      <c r="X338" s="92"/>
      <c r="Y338" s="92"/>
      <c r="Z338" s="92"/>
      <c r="AA338" s="92"/>
      <c r="AB338" s="92"/>
      <c r="AC338" s="93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</row>
    <row r="339" spans="1:40" ht="22.5" customHeight="1" x14ac:dyDescent="0.55000000000000004">
      <c r="A339" s="5"/>
      <c r="B339" s="52" t="s">
        <v>66</v>
      </c>
      <c r="C339" s="63"/>
      <c r="D339" s="64"/>
      <c r="E339" s="64"/>
      <c r="F339" s="64"/>
      <c r="G339" s="64"/>
      <c r="H339" s="66"/>
      <c r="I339" s="66"/>
      <c r="J339" s="66"/>
      <c r="K339" s="66"/>
      <c r="L339" s="101"/>
      <c r="M339" s="8" t="s">
        <v>66</v>
      </c>
      <c r="N339" s="9"/>
      <c r="O339" s="10"/>
      <c r="P339" s="10"/>
      <c r="Q339" s="11"/>
      <c r="R339" s="12"/>
      <c r="X339" s="92"/>
      <c r="Y339" s="92"/>
      <c r="Z339" s="92"/>
      <c r="AA339" s="92"/>
      <c r="AB339" s="92"/>
      <c r="AC339" s="93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</row>
    <row r="340" spans="1:40" ht="22.5" customHeight="1" x14ac:dyDescent="0.55000000000000004">
      <c r="A340" s="5"/>
      <c r="B340" s="52" t="s">
        <v>66</v>
      </c>
      <c r="C340" s="63"/>
      <c r="D340" s="64"/>
      <c r="E340" s="64"/>
      <c r="F340" s="64"/>
      <c r="G340" s="64"/>
      <c r="H340" s="66"/>
      <c r="I340" s="66"/>
      <c r="J340" s="66"/>
      <c r="K340" s="66"/>
      <c r="L340" s="101"/>
      <c r="M340" s="8" t="s">
        <v>66</v>
      </c>
      <c r="N340" s="9"/>
      <c r="O340" s="10"/>
      <c r="P340" s="10"/>
      <c r="Q340" s="11"/>
      <c r="R340" s="12"/>
      <c r="X340" s="92"/>
      <c r="Y340" s="92"/>
      <c r="Z340" s="92"/>
      <c r="AA340" s="92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63"/>
      <c r="D341" s="64"/>
      <c r="E341" s="64"/>
      <c r="F341" s="64"/>
      <c r="G341" s="64"/>
      <c r="H341" s="66"/>
      <c r="I341" s="66"/>
      <c r="J341" s="66"/>
      <c r="K341" s="66"/>
      <c r="L341" s="101"/>
      <c r="M341" s="8"/>
      <c r="N341" s="9"/>
      <c r="O341" s="10"/>
      <c r="P341" s="10"/>
      <c r="Q341" s="11"/>
      <c r="R341" s="12"/>
      <c r="X341" s="92"/>
      <c r="Y341" s="92"/>
      <c r="Z341" s="92"/>
      <c r="AA341" s="92"/>
      <c r="AB341" s="92"/>
      <c r="AC341" s="93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</row>
    <row r="342" spans="1:40" ht="22.5" customHeight="1" x14ac:dyDescent="0.55000000000000004">
      <c r="A342" s="5"/>
      <c r="B342" s="52" t="s">
        <v>66</v>
      </c>
      <c r="C342" s="63"/>
      <c r="D342" s="64"/>
      <c r="E342" s="64"/>
      <c r="F342" s="64"/>
      <c r="G342" s="64"/>
      <c r="H342" s="66"/>
      <c r="I342" s="66"/>
      <c r="J342" s="66"/>
      <c r="K342" s="66"/>
      <c r="L342" s="101"/>
      <c r="M342" s="8"/>
      <c r="N342" s="9"/>
      <c r="O342" s="10"/>
      <c r="P342" s="10"/>
      <c r="Q342" s="11"/>
      <c r="R342" s="43"/>
      <c r="X342" s="92"/>
      <c r="Y342" s="92"/>
      <c r="Z342" s="92"/>
      <c r="AA342" s="92"/>
      <c r="AB342" s="92"/>
      <c r="AC342" s="93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</row>
    <row r="343" spans="1:40" ht="22.5" customHeight="1" x14ac:dyDescent="0.55000000000000004">
      <c r="A343" s="5"/>
      <c r="B343" s="52" t="s">
        <v>66</v>
      </c>
      <c r="C343" s="63"/>
      <c r="D343" s="64"/>
      <c r="E343" s="64"/>
      <c r="F343" s="64"/>
      <c r="G343" s="64"/>
      <c r="H343" s="66"/>
      <c r="I343" s="66"/>
      <c r="J343" s="66"/>
      <c r="K343" s="66"/>
      <c r="L343" s="101"/>
      <c r="M343" s="8"/>
      <c r="N343" s="9"/>
      <c r="O343" s="10"/>
      <c r="P343" s="10"/>
      <c r="Q343" s="11"/>
      <c r="R343" s="43"/>
      <c r="S343" s="3"/>
      <c r="T343" s="3"/>
      <c r="U343" s="3"/>
      <c r="V343" s="3"/>
      <c r="X343" s="92"/>
      <c r="Y343" s="92"/>
      <c r="Z343" s="92"/>
      <c r="AA343" s="94"/>
      <c r="AB343" s="92"/>
      <c r="AC343" s="93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</row>
    <row r="344" spans="1:40" ht="22.5" customHeight="1" x14ac:dyDescent="0.55000000000000004">
      <c r="A344" s="5"/>
      <c r="B344" s="52" t="s">
        <v>66</v>
      </c>
      <c r="C344" s="63"/>
      <c r="D344" s="64"/>
      <c r="E344" s="64"/>
      <c r="F344" s="64"/>
      <c r="G344" s="64"/>
      <c r="H344" s="65"/>
      <c r="I344" s="66"/>
      <c r="J344" s="66"/>
      <c r="K344" s="66"/>
      <c r="L344" s="101"/>
      <c r="M344" s="8"/>
      <c r="N344" s="16"/>
      <c r="O344" s="10"/>
      <c r="P344" s="10"/>
      <c r="Q344" s="11"/>
      <c r="R344" s="43"/>
      <c r="S344" s="3"/>
      <c r="T344" s="3"/>
      <c r="U344" s="3"/>
      <c r="V344" s="3"/>
      <c r="X344" s="92"/>
      <c r="Y344" s="92"/>
      <c r="Z344" s="92"/>
      <c r="AA344" s="94"/>
      <c r="AB344" s="92"/>
      <c r="AC344" s="93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</row>
    <row r="345" spans="1:40" ht="22.5" customHeight="1" x14ac:dyDescent="0.55000000000000004">
      <c r="A345" s="5"/>
      <c r="B345" s="52" t="s">
        <v>66</v>
      </c>
      <c r="C345" s="63"/>
      <c r="D345" s="64"/>
      <c r="E345" s="64"/>
      <c r="F345" s="66"/>
      <c r="G345" s="66"/>
      <c r="H345" s="66"/>
      <c r="I345" s="66"/>
      <c r="J345" s="66"/>
      <c r="K345" s="66"/>
      <c r="L345" s="101"/>
      <c r="M345" s="8"/>
      <c r="N345" s="9"/>
      <c r="O345" s="10"/>
      <c r="P345" s="10"/>
      <c r="Q345" s="11"/>
      <c r="R345" s="43"/>
      <c r="S345" s="3"/>
      <c r="T345" s="3"/>
      <c r="U345" s="3"/>
      <c r="V345" s="3"/>
      <c r="X345" s="92"/>
      <c r="Y345" s="92"/>
      <c r="Z345" s="92"/>
      <c r="AA345" s="94"/>
      <c r="AB345" s="92"/>
      <c r="AC345" s="93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spans="1:40" ht="22.5" customHeight="1" x14ac:dyDescent="0.55000000000000004">
      <c r="A346" s="5"/>
      <c r="B346" s="52" t="s">
        <v>66</v>
      </c>
      <c r="C346" s="63"/>
      <c r="D346" s="64"/>
      <c r="E346" s="64"/>
      <c r="F346" s="65"/>
      <c r="G346" s="66"/>
      <c r="H346" s="66"/>
      <c r="I346" s="66"/>
      <c r="J346" s="66"/>
      <c r="K346" s="66"/>
      <c r="L346" s="101"/>
      <c r="M346" s="8"/>
      <c r="N346" s="9"/>
      <c r="O346" s="10"/>
      <c r="P346" s="10"/>
      <c r="Q346" s="11"/>
      <c r="R346" s="43"/>
      <c r="S346" s="3"/>
      <c r="T346" s="3"/>
      <c r="U346" s="3"/>
      <c r="V346" s="3"/>
      <c r="X346" s="92"/>
      <c r="Y346" s="92"/>
      <c r="Z346" s="92"/>
      <c r="AA346" s="94"/>
      <c r="AB346" s="92"/>
      <c r="AC346" s="93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</row>
    <row r="347" spans="1:40" ht="22.5" customHeight="1" x14ac:dyDescent="0.55000000000000004">
      <c r="A347" s="5"/>
      <c r="B347" s="52" t="s">
        <v>66</v>
      </c>
      <c r="C347" s="63"/>
      <c r="D347" s="64"/>
      <c r="E347" s="64"/>
      <c r="F347" s="65"/>
      <c r="G347" s="66"/>
      <c r="H347" s="66"/>
      <c r="I347" s="66"/>
      <c r="J347" s="66"/>
      <c r="K347" s="66"/>
      <c r="L347" s="101"/>
      <c r="M347" s="8"/>
      <c r="N347" s="9"/>
      <c r="O347" s="10"/>
      <c r="P347" s="10"/>
      <c r="Q347" s="11"/>
      <c r="R347" s="43"/>
      <c r="S347" s="3"/>
      <c r="T347" s="3"/>
      <c r="U347" s="3"/>
      <c r="V347" s="3"/>
      <c r="X347" s="92"/>
      <c r="Y347" s="92"/>
      <c r="Z347" s="92"/>
      <c r="AA347" s="94"/>
      <c r="AB347" s="92"/>
      <c r="AC347" s="93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</row>
    <row r="348" spans="1:40" ht="22.5" customHeight="1" x14ac:dyDescent="0.55000000000000004">
      <c r="A348" s="5"/>
      <c r="B348" s="52" t="s">
        <v>66</v>
      </c>
      <c r="C348" s="63"/>
      <c r="D348" s="64"/>
      <c r="E348" s="64"/>
      <c r="F348" s="65"/>
      <c r="G348" s="66"/>
      <c r="H348" s="66"/>
      <c r="I348" s="66"/>
      <c r="J348" s="66"/>
      <c r="K348" s="66"/>
      <c r="L348" s="101"/>
      <c r="M348" s="8"/>
      <c r="N348" s="9"/>
      <c r="O348" s="10"/>
      <c r="P348" s="10"/>
      <c r="Q348" s="11"/>
      <c r="R348" s="12"/>
      <c r="S348" s="3"/>
      <c r="T348" s="3"/>
      <c r="U348" s="3"/>
      <c r="V348" s="3"/>
      <c r="X348" s="92"/>
      <c r="Y348" s="92"/>
      <c r="Z348" s="92"/>
      <c r="AA348" s="94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63"/>
      <c r="D349" s="64"/>
      <c r="E349" s="64"/>
      <c r="F349" s="65"/>
      <c r="G349" s="66"/>
      <c r="H349" s="66"/>
      <c r="I349" s="66"/>
      <c r="J349" s="66"/>
      <c r="K349" s="66"/>
      <c r="L349" s="101"/>
      <c r="M349" s="8"/>
      <c r="N349" s="9"/>
      <c r="O349" s="10"/>
      <c r="P349" s="10"/>
      <c r="Q349" s="11"/>
      <c r="R349" s="12"/>
      <c r="S349" s="3"/>
      <c r="T349" s="3"/>
      <c r="U349" s="3"/>
      <c r="V349" s="3"/>
      <c r="X349" s="92"/>
      <c r="Y349" s="92"/>
      <c r="Z349" s="92"/>
      <c r="AA349" s="94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63"/>
      <c r="D350" s="64"/>
      <c r="E350" s="64"/>
      <c r="F350" s="65"/>
      <c r="G350" s="66"/>
      <c r="H350" s="66"/>
      <c r="I350" s="66"/>
      <c r="J350" s="66"/>
      <c r="K350" s="66"/>
      <c r="L350" s="101"/>
      <c r="M350" s="8"/>
      <c r="N350" s="9"/>
      <c r="O350" s="10"/>
      <c r="P350" s="10"/>
      <c r="Q350" s="11"/>
      <c r="R350" s="12"/>
      <c r="S350" s="3"/>
      <c r="T350" s="3"/>
      <c r="U350" s="3"/>
      <c r="V350" s="3"/>
      <c r="X350" s="92"/>
      <c r="Y350" s="92"/>
      <c r="Z350" s="92"/>
      <c r="AA350" s="94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63"/>
      <c r="D351" s="64"/>
      <c r="E351" s="64"/>
      <c r="F351" s="65"/>
      <c r="G351" s="66"/>
      <c r="H351" s="66"/>
      <c r="I351" s="66"/>
      <c r="J351" s="66"/>
      <c r="K351" s="66"/>
      <c r="L351" s="101"/>
      <c r="M351" s="8"/>
      <c r="N351" s="86"/>
      <c r="O351" s="10"/>
      <c r="P351" s="10"/>
      <c r="Q351" s="11"/>
      <c r="R351" s="12"/>
      <c r="S351" s="3"/>
      <c r="T351" s="3"/>
      <c r="U351" s="3"/>
      <c r="V351" s="3"/>
      <c r="X351" s="92"/>
      <c r="Y351" s="92"/>
      <c r="Z351" s="92"/>
      <c r="AA351" s="94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63"/>
      <c r="D352" s="64"/>
      <c r="E352" s="64"/>
      <c r="F352" s="65"/>
      <c r="G352" s="66"/>
      <c r="H352" s="66"/>
      <c r="I352" s="66"/>
      <c r="J352" s="66"/>
      <c r="K352" s="66"/>
      <c r="L352" s="101"/>
      <c r="M352" s="8"/>
      <c r="N352" s="86"/>
      <c r="O352" s="10"/>
      <c r="P352" s="10"/>
      <c r="Q352" s="11"/>
      <c r="R352" s="12"/>
      <c r="S352" s="3"/>
      <c r="T352" s="3"/>
      <c r="U352" s="3"/>
      <c r="V352" s="3"/>
      <c r="X352" s="92"/>
      <c r="Y352" s="92"/>
      <c r="Z352" s="92"/>
      <c r="AA352" s="94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66</v>
      </c>
      <c r="C353" s="63"/>
      <c r="D353" s="64"/>
      <c r="E353" s="64"/>
      <c r="F353" s="65"/>
      <c r="G353" s="66"/>
      <c r="H353" s="66"/>
      <c r="I353" s="66"/>
      <c r="J353" s="66"/>
      <c r="K353" s="66"/>
      <c r="L353" s="101"/>
      <c r="M353" s="8"/>
      <c r="N353" s="86"/>
      <c r="O353" s="10"/>
      <c r="P353" s="10"/>
      <c r="Q353" s="11"/>
      <c r="R353" s="12"/>
      <c r="S353" s="3"/>
      <c r="T353" s="3"/>
      <c r="U353" s="3"/>
      <c r="V353" s="3"/>
      <c r="X353" s="92"/>
      <c r="Y353" s="92"/>
      <c r="Z353" s="92"/>
      <c r="AA353" s="94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63"/>
      <c r="D354" s="64"/>
      <c r="E354" s="64"/>
      <c r="F354" s="65"/>
      <c r="G354" s="66"/>
      <c r="H354" s="66"/>
      <c r="I354" s="66"/>
      <c r="J354" s="66"/>
      <c r="K354" s="66"/>
      <c r="L354" s="101"/>
      <c r="M354" s="8"/>
      <c r="N354" s="87"/>
      <c r="O354" s="10"/>
      <c r="P354" s="10"/>
      <c r="Q354" s="11"/>
      <c r="R354" s="12"/>
      <c r="S354" s="3"/>
      <c r="T354" s="3"/>
      <c r="U354" s="3"/>
      <c r="V354" s="3"/>
      <c r="X354" s="92"/>
      <c r="Y354" s="92"/>
      <c r="Z354" s="92"/>
      <c r="AA354" s="94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63"/>
      <c r="D355" s="64"/>
      <c r="E355" s="64"/>
      <c r="F355" s="65"/>
      <c r="G355" s="66"/>
      <c r="H355" s="66"/>
      <c r="I355" s="66"/>
      <c r="J355" s="66"/>
      <c r="K355" s="66"/>
      <c r="L355" s="101"/>
      <c r="M355" s="8"/>
      <c r="N355" s="86"/>
      <c r="O355" s="10"/>
      <c r="P355" s="10"/>
      <c r="Q355" s="11"/>
      <c r="R355" s="12"/>
      <c r="S355" s="3"/>
      <c r="T355" s="3"/>
      <c r="U355" s="3"/>
      <c r="V355" s="3"/>
      <c r="X355" s="92"/>
      <c r="Y355" s="92"/>
      <c r="Z355" s="92"/>
      <c r="AA355" s="94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63"/>
      <c r="D356" s="64"/>
      <c r="E356" s="64"/>
      <c r="F356" s="65"/>
      <c r="G356" s="66"/>
      <c r="H356" s="66"/>
      <c r="I356" s="66"/>
      <c r="J356" s="66"/>
      <c r="K356" s="66"/>
      <c r="L356" s="101"/>
      <c r="M356" s="8"/>
      <c r="N356" s="87"/>
      <c r="O356" s="10"/>
      <c r="P356" s="10"/>
      <c r="Q356" s="11"/>
      <c r="R356" s="12"/>
      <c r="S356" s="3"/>
      <c r="T356" s="3"/>
      <c r="U356" s="3"/>
      <c r="V356" s="3"/>
      <c r="X356" s="92"/>
      <c r="Y356" s="92"/>
      <c r="Z356" s="92"/>
      <c r="AA356" s="94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63"/>
      <c r="D357" s="64"/>
      <c r="E357" s="64"/>
      <c r="F357" s="65"/>
      <c r="G357" s="66"/>
      <c r="H357" s="66"/>
      <c r="I357" s="66"/>
      <c r="J357" s="66"/>
      <c r="K357" s="66"/>
      <c r="L357" s="101"/>
      <c r="M357" s="8"/>
      <c r="N357" s="87"/>
      <c r="O357" s="10"/>
      <c r="P357" s="10"/>
      <c r="Q357" s="11"/>
      <c r="R357" s="12"/>
      <c r="S357" s="3"/>
      <c r="T357" s="3"/>
      <c r="U357" s="3"/>
      <c r="V357" s="3"/>
      <c r="X357" s="92"/>
      <c r="Y357" s="92"/>
      <c r="Z357" s="92"/>
      <c r="AA357" s="94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63"/>
      <c r="D358" s="64"/>
      <c r="E358" s="64"/>
      <c r="F358" s="65"/>
      <c r="G358" s="66"/>
      <c r="H358" s="66"/>
      <c r="I358" s="66"/>
      <c r="J358" s="66"/>
      <c r="K358" s="66"/>
      <c r="L358" s="101"/>
      <c r="M358" s="8"/>
      <c r="N358" s="87"/>
      <c r="O358" s="10"/>
      <c r="P358" s="10"/>
      <c r="Q358" s="11"/>
      <c r="R358" s="12"/>
      <c r="S358" s="3"/>
      <c r="T358" s="3"/>
      <c r="U358" s="3"/>
      <c r="V358" s="3"/>
      <c r="X358" s="92"/>
      <c r="Y358" s="92"/>
      <c r="Z358" s="92"/>
      <c r="AA358" s="94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63"/>
      <c r="D359" s="64"/>
      <c r="E359" s="64"/>
      <c r="F359" s="65"/>
      <c r="G359" s="66"/>
      <c r="H359" s="66"/>
      <c r="I359" s="66"/>
      <c r="J359" s="66"/>
      <c r="K359" s="66"/>
      <c r="L359" s="101"/>
      <c r="M359" s="8"/>
      <c r="N359" s="87"/>
      <c r="O359" s="10"/>
      <c r="P359" s="10"/>
      <c r="Q359" s="11"/>
      <c r="R359" s="12"/>
      <c r="S359" s="3"/>
      <c r="T359" s="3"/>
      <c r="U359" s="3"/>
      <c r="V359" s="3"/>
      <c r="X359" s="92"/>
      <c r="Y359" s="92"/>
      <c r="Z359" s="92"/>
      <c r="AA359" s="94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63"/>
      <c r="D360" s="64"/>
      <c r="E360" s="64"/>
      <c r="F360" s="65"/>
      <c r="G360" s="66"/>
      <c r="H360" s="66"/>
      <c r="I360" s="66"/>
      <c r="J360" s="66"/>
      <c r="K360" s="66"/>
      <c r="L360" s="101"/>
      <c r="M360" s="8"/>
      <c r="N360" s="9"/>
      <c r="O360" s="10"/>
      <c r="P360" s="10"/>
      <c r="Q360" s="11"/>
      <c r="R360" s="43"/>
      <c r="S360" s="3"/>
      <c r="T360" s="3"/>
      <c r="U360" s="3"/>
      <c r="V360" s="3"/>
      <c r="X360" s="92"/>
      <c r="Y360" s="92"/>
      <c r="Z360" s="92"/>
      <c r="AA360" s="94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63"/>
      <c r="D361" s="64"/>
      <c r="E361" s="64"/>
      <c r="F361" s="64"/>
      <c r="G361" s="64"/>
      <c r="H361" s="65"/>
      <c r="I361" s="66"/>
      <c r="J361" s="66"/>
      <c r="K361" s="66"/>
      <c r="L361" s="101"/>
      <c r="M361" s="8"/>
      <c r="N361" s="9"/>
      <c r="O361" s="10"/>
      <c r="P361" s="10"/>
      <c r="Q361" s="11"/>
      <c r="R361" s="43"/>
      <c r="S361" s="3"/>
      <c r="T361" s="3"/>
      <c r="U361" s="3"/>
      <c r="V361" s="3"/>
      <c r="X361" s="92"/>
      <c r="Y361" s="92"/>
      <c r="Z361" s="92"/>
      <c r="AA361" s="94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63"/>
      <c r="D362" s="64"/>
      <c r="E362" s="64"/>
      <c r="F362" s="65"/>
      <c r="G362" s="66"/>
      <c r="H362" s="66"/>
      <c r="I362" s="66"/>
      <c r="J362" s="66"/>
      <c r="K362" s="66"/>
      <c r="L362" s="101"/>
      <c r="M362" s="8"/>
      <c r="N362" s="9"/>
      <c r="O362" s="10"/>
      <c r="P362" s="10"/>
      <c r="Q362" s="11"/>
      <c r="R362" s="43"/>
      <c r="S362" s="3"/>
      <c r="T362" s="3"/>
      <c r="U362" s="3"/>
      <c r="V362" s="3"/>
      <c r="X362" s="92"/>
      <c r="Y362" s="92"/>
      <c r="Z362" s="92"/>
      <c r="AA362" s="94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63"/>
      <c r="D363" s="64"/>
      <c r="E363" s="64"/>
      <c r="F363" s="65"/>
      <c r="G363" s="66"/>
      <c r="H363" s="66"/>
      <c r="I363" s="66"/>
      <c r="J363" s="66"/>
      <c r="K363" s="66"/>
      <c r="L363" s="101"/>
      <c r="M363" s="8"/>
      <c r="N363" s="9"/>
      <c r="O363" s="10"/>
      <c r="P363" s="10"/>
      <c r="Q363" s="11"/>
      <c r="R363" s="43"/>
      <c r="S363" s="3"/>
      <c r="T363" s="3"/>
      <c r="U363" s="3"/>
      <c r="V363" s="3"/>
      <c r="X363" s="92"/>
      <c r="Y363" s="92"/>
      <c r="Z363" s="92"/>
      <c r="AA363" s="94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63"/>
      <c r="D364" s="64"/>
      <c r="E364" s="64"/>
      <c r="F364" s="65"/>
      <c r="G364" s="66"/>
      <c r="H364" s="66"/>
      <c r="I364" s="66"/>
      <c r="J364" s="66"/>
      <c r="K364" s="66"/>
      <c r="L364" s="101"/>
      <c r="M364" s="8"/>
      <c r="N364" s="9"/>
      <c r="O364" s="10"/>
      <c r="P364" s="10"/>
      <c r="Q364" s="11"/>
      <c r="R364" s="43"/>
      <c r="S364" s="3"/>
      <c r="T364" s="3"/>
      <c r="U364" s="3"/>
      <c r="V364" s="3"/>
      <c r="X364" s="92"/>
      <c r="Y364" s="92"/>
      <c r="Z364" s="92"/>
      <c r="AA364" s="94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63"/>
      <c r="D365" s="66"/>
      <c r="E365" s="64"/>
      <c r="F365" s="66"/>
      <c r="G365" s="70"/>
      <c r="H365" s="66"/>
      <c r="I365" s="66"/>
      <c r="J365" s="66"/>
      <c r="K365" s="66"/>
      <c r="L365" s="101"/>
      <c r="M365" s="8"/>
      <c r="N365" s="86"/>
      <c r="O365" s="10"/>
      <c r="P365" s="10"/>
      <c r="Q365" s="11"/>
      <c r="R365" s="43"/>
      <c r="S365" s="3"/>
      <c r="T365" s="3"/>
      <c r="U365" s="3"/>
      <c r="V365" s="3"/>
      <c r="X365" s="92"/>
      <c r="Y365" s="92"/>
      <c r="Z365" s="92"/>
      <c r="AA365" s="94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102"/>
      <c r="D366" s="103"/>
      <c r="E366" s="103"/>
      <c r="F366" s="103"/>
      <c r="G366" s="104"/>
      <c r="H366" s="103"/>
      <c r="I366" s="103"/>
      <c r="J366" s="103"/>
      <c r="K366" s="103"/>
      <c r="L366" s="105"/>
      <c r="M366" s="8"/>
      <c r="N366" s="86"/>
      <c r="O366" s="10"/>
      <c r="P366" s="10"/>
      <c r="Q366" s="11"/>
      <c r="R366" s="12"/>
      <c r="S366" s="3"/>
      <c r="T366" s="3"/>
      <c r="U366" s="3"/>
      <c r="V366" s="3"/>
      <c r="X366" s="92"/>
      <c r="Y366" s="92"/>
      <c r="Z366" s="92"/>
      <c r="AA366" s="94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88"/>
      <c r="D367" s="60"/>
      <c r="E367" s="89"/>
      <c r="F367" s="89"/>
      <c r="H367" s="29"/>
      <c r="I367" s="89"/>
      <c r="J367" s="89"/>
      <c r="K367" s="89"/>
      <c r="L367" s="22"/>
      <c r="M367" s="8"/>
      <c r="N367" s="86"/>
      <c r="O367" s="10"/>
      <c r="P367" s="10"/>
      <c r="Q367" s="11"/>
      <c r="R367" s="43"/>
      <c r="S367" s="3"/>
      <c r="T367" s="3"/>
      <c r="U367" s="3"/>
      <c r="V367" s="3"/>
      <c r="X367" s="92"/>
      <c r="Y367" s="92"/>
      <c r="Z367" s="92"/>
      <c r="AA367" s="94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88"/>
      <c r="D368" s="60"/>
      <c r="E368" s="60"/>
      <c r="F368" s="29"/>
      <c r="G368" s="89"/>
      <c r="H368" s="89"/>
      <c r="I368" s="89"/>
      <c r="J368" s="89"/>
      <c r="K368" s="89"/>
      <c r="L368" s="22"/>
      <c r="M368" s="8"/>
      <c r="N368" s="9"/>
      <c r="O368" s="10"/>
      <c r="P368" s="10"/>
      <c r="Q368" s="91"/>
      <c r="R368" s="43"/>
      <c r="S368" s="3"/>
      <c r="T368" s="3"/>
      <c r="U368" s="3"/>
      <c r="V368" s="3"/>
      <c r="X368" s="92"/>
      <c r="Y368" s="92"/>
      <c r="Z368" s="92"/>
      <c r="AA368" s="94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88"/>
      <c r="D369" s="60"/>
      <c r="E369" s="60"/>
      <c r="F369" s="29"/>
      <c r="G369" s="89"/>
      <c r="H369" s="89"/>
      <c r="I369" s="89"/>
      <c r="J369" s="89"/>
      <c r="K369" s="89"/>
      <c r="L369" s="22"/>
      <c r="M369" s="8"/>
      <c r="N369" s="9"/>
      <c r="O369" s="10"/>
      <c r="P369" s="10"/>
      <c r="Q369" s="91"/>
      <c r="R369" s="43"/>
      <c r="S369" s="3"/>
      <c r="T369" s="3"/>
      <c r="U369" s="3"/>
      <c r="V369" s="3"/>
      <c r="X369" s="92"/>
      <c r="Y369" s="92"/>
      <c r="Z369" s="92"/>
      <c r="AA369" s="94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88"/>
      <c r="D370" s="60"/>
      <c r="E370" s="60"/>
      <c r="F370" s="29"/>
      <c r="G370" s="89"/>
      <c r="H370" s="89"/>
      <c r="I370" s="89"/>
      <c r="J370" s="89"/>
      <c r="K370" s="89"/>
      <c r="L370" s="22"/>
      <c r="M370" s="8"/>
      <c r="N370" s="9"/>
      <c r="O370" s="10"/>
      <c r="P370" s="10"/>
      <c r="Q370" s="91"/>
      <c r="R370" s="43"/>
      <c r="S370" s="3"/>
      <c r="T370" s="3"/>
      <c r="U370" s="3"/>
      <c r="V370" s="3"/>
      <c r="X370" s="92"/>
      <c r="Y370" s="92"/>
      <c r="Z370" s="92"/>
      <c r="AA370" s="94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88"/>
      <c r="D371" s="89"/>
      <c r="E371" s="60"/>
      <c r="F371" s="89"/>
      <c r="H371" s="89"/>
      <c r="I371" s="89"/>
      <c r="J371" s="89"/>
      <c r="K371" s="89"/>
      <c r="L371" s="22"/>
      <c r="M371" s="8"/>
      <c r="N371" s="86"/>
      <c r="O371" s="10"/>
      <c r="P371" s="10"/>
      <c r="Q371" s="11"/>
      <c r="R371" s="43"/>
      <c r="S371" s="3"/>
      <c r="T371" s="3"/>
      <c r="U371" s="3"/>
      <c r="V371" s="3"/>
      <c r="X371" s="92"/>
      <c r="Y371" s="92"/>
      <c r="Z371" s="92"/>
      <c r="AA371" s="94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88"/>
      <c r="D372" s="60"/>
      <c r="E372" s="60"/>
      <c r="F372" s="29"/>
      <c r="G372" s="89"/>
      <c r="H372" s="89"/>
      <c r="I372" s="89"/>
      <c r="J372" s="89"/>
      <c r="K372" s="89"/>
      <c r="L372" s="22"/>
      <c r="M372" s="8"/>
      <c r="N372" s="9"/>
      <c r="O372" s="10"/>
      <c r="P372" s="10"/>
      <c r="Q372" s="11"/>
      <c r="R372" s="43"/>
      <c r="S372" s="3"/>
      <c r="T372" s="3"/>
      <c r="U372" s="3"/>
      <c r="V372" s="3"/>
      <c r="X372" s="92"/>
      <c r="Y372" s="92"/>
      <c r="Z372" s="92"/>
      <c r="AA372" s="94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x14ac:dyDescent="0.55000000000000004">
      <c r="A373" s="5"/>
      <c r="B373" s="52" t="s">
        <v>66</v>
      </c>
      <c r="C373" s="88"/>
      <c r="D373" s="60"/>
      <c r="E373" s="60"/>
      <c r="F373" s="29"/>
      <c r="G373" s="89"/>
      <c r="H373" s="89"/>
      <c r="I373" s="89"/>
      <c r="J373" s="89"/>
      <c r="K373" s="89"/>
      <c r="L373" s="22"/>
      <c r="M373" s="8"/>
      <c r="N373" s="9"/>
      <c r="O373" s="10"/>
      <c r="P373" s="10"/>
      <c r="Q373" s="91"/>
      <c r="R373" s="43"/>
      <c r="S373" s="3"/>
      <c r="T373" s="3"/>
      <c r="U373" s="3"/>
      <c r="V373" s="3"/>
      <c r="X373" s="92"/>
      <c r="Y373" s="92"/>
      <c r="Z373" s="92"/>
      <c r="AA373" s="94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x14ac:dyDescent="0.55000000000000004">
      <c r="A374" s="5"/>
      <c r="B374" s="52" t="s">
        <v>66</v>
      </c>
      <c r="C374" s="88"/>
      <c r="D374" s="60"/>
      <c r="E374" s="60"/>
      <c r="F374" s="29"/>
      <c r="G374" s="89"/>
      <c r="H374" s="89"/>
      <c r="I374" s="89"/>
      <c r="J374" s="89"/>
      <c r="K374" s="89"/>
      <c r="L374" s="22"/>
      <c r="M374" s="8"/>
      <c r="N374" s="9"/>
      <c r="O374" s="10"/>
      <c r="P374" s="10"/>
      <c r="Q374" s="91"/>
      <c r="R374" s="43"/>
      <c r="S374" s="3"/>
      <c r="T374" s="3"/>
      <c r="U374" s="3"/>
      <c r="V374" s="3"/>
      <c r="X374" s="92"/>
      <c r="Y374" s="92"/>
      <c r="Z374" s="92"/>
      <c r="AA374" s="94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88"/>
      <c r="D375" s="60"/>
      <c r="E375" s="60"/>
      <c r="F375" s="29"/>
      <c r="G375" s="89"/>
      <c r="H375" s="89"/>
      <c r="I375" s="89"/>
      <c r="J375" s="89"/>
      <c r="K375" s="89"/>
      <c r="L375" s="22"/>
      <c r="M375" s="8"/>
      <c r="N375" s="9"/>
      <c r="O375" s="10"/>
      <c r="P375" s="10"/>
      <c r="Q375" s="91"/>
      <c r="R375" s="43"/>
      <c r="S375" s="3"/>
      <c r="T375" s="3"/>
      <c r="U375" s="3"/>
      <c r="V375" s="3"/>
      <c r="X375" s="92"/>
      <c r="Y375" s="92"/>
      <c r="Z375" s="92"/>
      <c r="AA375" s="94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88"/>
      <c r="D376" s="89"/>
      <c r="E376" s="60"/>
      <c r="F376" s="60"/>
      <c r="G376" s="60"/>
      <c r="H376" s="90"/>
      <c r="I376" s="89"/>
      <c r="J376" s="89"/>
      <c r="K376" s="89"/>
      <c r="L376" s="22"/>
      <c r="M376" s="8"/>
      <c r="N376" s="86"/>
      <c r="O376" s="10"/>
      <c r="P376" s="10"/>
      <c r="Q376" s="11"/>
      <c r="R376" s="43"/>
      <c r="S376" s="3"/>
      <c r="T376" s="3"/>
      <c r="U376" s="3"/>
      <c r="V376" s="3"/>
      <c r="X376" s="92"/>
      <c r="Y376" s="92"/>
      <c r="Z376" s="92"/>
      <c r="AA376" s="94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88"/>
      <c r="D377" s="89"/>
      <c r="E377" s="89"/>
      <c r="F377" s="60"/>
      <c r="G377" s="60"/>
      <c r="H377" s="90"/>
      <c r="I377" s="89"/>
      <c r="J377" s="89"/>
      <c r="K377" s="89"/>
      <c r="L377" s="22"/>
      <c r="M377" s="8"/>
      <c r="N377" s="86"/>
      <c r="O377" s="10"/>
      <c r="P377" s="10"/>
      <c r="Q377" s="11"/>
      <c r="R377" s="12"/>
      <c r="S377" s="3"/>
      <c r="T377" s="3"/>
      <c r="U377" s="3"/>
      <c r="V377" s="3"/>
      <c r="X377" s="92"/>
      <c r="Y377" s="92"/>
      <c r="Z377" s="92"/>
      <c r="AA377" s="94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88"/>
      <c r="D378" s="60"/>
      <c r="E378" s="89"/>
      <c r="F378" s="89"/>
      <c r="G378" s="60"/>
      <c r="H378" s="90"/>
      <c r="I378" s="89"/>
      <c r="J378" s="89"/>
      <c r="K378" s="89"/>
      <c r="L378" s="22"/>
      <c r="M378" s="8"/>
      <c r="N378" s="9"/>
      <c r="O378" s="10"/>
      <c r="P378" s="10"/>
      <c r="Q378" s="11"/>
      <c r="R378" s="12"/>
      <c r="S378" s="3"/>
      <c r="T378" s="3"/>
      <c r="U378" s="3"/>
      <c r="V378" s="3"/>
      <c r="X378" s="92"/>
      <c r="Y378" s="92"/>
      <c r="Z378" s="92"/>
      <c r="AA378" s="94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88"/>
      <c r="D379" s="60"/>
      <c r="E379" s="60"/>
      <c r="F379" s="29"/>
      <c r="G379" s="89"/>
      <c r="H379" s="89"/>
      <c r="I379" s="89"/>
      <c r="J379" s="89"/>
      <c r="K379" s="89"/>
      <c r="L379" s="22"/>
      <c r="M379" s="8"/>
      <c r="N379" s="9"/>
      <c r="O379" s="10"/>
      <c r="P379" s="10"/>
      <c r="Q379" s="11"/>
      <c r="R379" s="43"/>
      <c r="S379" s="3"/>
      <c r="T379" s="3"/>
      <c r="U379" s="3"/>
      <c r="V379" s="3"/>
      <c r="X379" s="92"/>
      <c r="Y379" s="92"/>
      <c r="Z379" s="92"/>
      <c r="AA379" s="94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92</v>
      </c>
      <c r="C380" s="88"/>
      <c r="D380" s="60"/>
      <c r="E380" s="60"/>
      <c r="F380" s="29"/>
      <c r="G380" s="89"/>
      <c r="H380" s="89"/>
      <c r="I380" s="89"/>
      <c r="J380" s="89"/>
      <c r="K380" s="89"/>
      <c r="L380" s="22"/>
      <c r="M380" s="8"/>
      <c r="N380" s="9"/>
      <c r="O380" s="10"/>
      <c r="P380" s="10"/>
      <c r="Q380" s="11"/>
      <c r="R380" s="43"/>
      <c r="S380" s="3"/>
      <c r="T380" s="3"/>
      <c r="U380" s="3"/>
      <c r="V380" s="3"/>
      <c r="X380" s="92"/>
      <c r="Y380" s="92"/>
      <c r="Z380" s="92"/>
      <c r="AA380" s="94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88"/>
      <c r="D381" s="60"/>
      <c r="E381" s="60"/>
      <c r="F381" s="29"/>
      <c r="G381" s="89"/>
      <c r="H381" s="89"/>
      <c r="I381" s="89"/>
      <c r="J381" s="89"/>
      <c r="K381" s="89"/>
      <c r="L381" s="22"/>
      <c r="M381" s="8"/>
      <c r="N381" s="9"/>
      <c r="O381" s="10"/>
      <c r="P381" s="10"/>
      <c r="Q381" s="11"/>
      <c r="R381" s="43"/>
      <c r="S381" s="3"/>
      <c r="T381" s="3"/>
      <c r="U381" s="3"/>
      <c r="V381" s="3"/>
      <c r="X381" s="92"/>
      <c r="Y381" s="92"/>
      <c r="Z381" s="92"/>
      <c r="AA381" s="94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88"/>
      <c r="D382" s="89"/>
      <c r="E382" s="60"/>
      <c r="F382" s="60"/>
      <c r="G382" s="60"/>
      <c r="H382" s="90"/>
      <c r="I382" s="89"/>
      <c r="J382" s="89"/>
      <c r="K382" s="89"/>
      <c r="L382" s="22"/>
      <c r="M382" s="8"/>
      <c r="N382" s="86"/>
      <c r="O382" s="10"/>
      <c r="P382" s="10"/>
      <c r="Q382" s="11"/>
      <c r="R382" s="43"/>
      <c r="S382" s="3"/>
      <c r="T382" s="3"/>
      <c r="U382" s="3"/>
      <c r="V382" s="3"/>
      <c r="X382" s="92"/>
      <c r="Y382" s="92"/>
      <c r="Z382" s="92"/>
      <c r="AA382" s="94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88"/>
      <c r="D383" s="89"/>
      <c r="E383" s="89"/>
      <c r="F383" s="60"/>
      <c r="G383" s="60"/>
      <c r="H383" s="90"/>
      <c r="I383" s="89"/>
      <c r="J383" s="89"/>
      <c r="K383" s="89"/>
      <c r="L383" s="22"/>
      <c r="M383" s="8"/>
      <c r="N383" s="86"/>
      <c r="O383" s="10"/>
      <c r="P383" s="10"/>
      <c r="Q383" s="11"/>
      <c r="R383" s="12"/>
      <c r="S383" s="3"/>
      <c r="T383" s="3"/>
      <c r="U383" s="3"/>
      <c r="V383" s="3"/>
      <c r="X383" s="92"/>
      <c r="Y383" s="92"/>
      <c r="Z383" s="92"/>
      <c r="AA383" s="94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88"/>
      <c r="D384" s="60"/>
      <c r="E384" s="89"/>
      <c r="F384" s="89"/>
      <c r="G384" s="60"/>
      <c r="H384" s="90"/>
      <c r="I384" s="89"/>
      <c r="J384" s="89"/>
      <c r="K384" s="89"/>
      <c r="L384" s="22"/>
      <c r="M384" s="8"/>
      <c r="N384" s="9"/>
      <c r="O384" s="10"/>
      <c r="P384" s="10"/>
      <c r="Q384" s="11"/>
      <c r="R384" s="12"/>
      <c r="S384" s="3"/>
      <c r="T384" s="3"/>
      <c r="U384" s="3"/>
      <c r="V384" s="3"/>
      <c r="X384" s="92"/>
      <c r="Y384" s="92"/>
      <c r="Z384" s="92"/>
      <c r="AA384" s="94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88"/>
      <c r="D385" s="60"/>
      <c r="E385" s="60"/>
      <c r="F385" s="29"/>
      <c r="G385" s="89"/>
      <c r="H385" s="89"/>
      <c r="I385" s="89"/>
      <c r="J385" s="89"/>
      <c r="K385" s="89"/>
      <c r="L385" s="22"/>
      <c r="M385" s="8"/>
      <c r="N385" s="9"/>
      <c r="O385" s="10"/>
      <c r="P385" s="10"/>
      <c r="Q385" s="11"/>
      <c r="R385" s="43"/>
      <c r="S385" s="3"/>
      <c r="T385" s="3"/>
      <c r="U385" s="3"/>
      <c r="V385" s="3"/>
      <c r="X385" s="92"/>
      <c r="Y385" s="92"/>
      <c r="Z385" s="92"/>
      <c r="AA385" s="94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88"/>
      <c r="D386" s="60"/>
      <c r="E386" s="60"/>
      <c r="F386" s="29"/>
      <c r="G386" s="89"/>
      <c r="H386" s="89"/>
      <c r="I386" s="89"/>
      <c r="J386" s="89"/>
      <c r="K386" s="89"/>
      <c r="L386" s="22"/>
      <c r="M386" s="8"/>
      <c r="N386" s="9"/>
      <c r="O386" s="10"/>
      <c r="P386" s="10"/>
      <c r="Q386" s="11"/>
      <c r="R386" s="43"/>
      <c r="S386" s="3"/>
      <c r="T386" s="3"/>
      <c r="U386" s="3"/>
      <c r="V386" s="3"/>
      <c r="X386" s="92"/>
      <c r="Y386" s="92"/>
      <c r="Z386" s="92"/>
      <c r="AA386" s="94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88"/>
      <c r="D387" s="60"/>
      <c r="E387" s="60"/>
      <c r="F387" s="29"/>
      <c r="G387" s="89"/>
      <c r="H387" s="89"/>
      <c r="I387" s="89"/>
      <c r="J387" s="89"/>
      <c r="K387" s="89"/>
      <c r="L387" s="22"/>
      <c r="M387" s="8"/>
      <c r="N387" s="9"/>
      <c r="O387" s="10"/>
      <c r="P387" s="10"/>
      <c r="Q387" s="11"/>
      <c r="R387" s="43"/>
      <c r="S387" s="3"/>
      <c r="T387" s="3"/>
      <c r="U387" s="3"/>
      <c r="V387" s="3"/>
      <c r="X387" s="92"/>
      <c r="Y387" s="92"/>
      <c r="Z387" s="92"/>
      <c r="AA387" s="94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88"/>
      <c r="D388" s="89"/>
      <c r="E388" s="60"/>
      <c r="F388" s="60"/>
      <c r="G388" s="89"/>
      <c r="H388" s="29"/>
      <c r="I388" s="89"/>
      <c r="J388" s="89"/>
      <c r="K388" s="89"/>
      <c r="L388" s="22"/>
      <c r="M388" s="8"/>
      <c r="N388" s="86"/>
      <c r="O388" s="10"/>
      <c r="P388" s="10"/>
      <c r="Q388" s="11"/>
      <c r="R388" s="43"/>
      <c r="S388" s="3"/>
      <c r="T388" s="3"/>
      <c r="U388" s="3"/>
      <c r="V388" s="3"/>
      <c r="X388" s="92"/>
      <c r="Y388" s="92"/>
      <c r="Z388" s="92"/>
      <c r="AA388" s="94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88"/>
      <c r="D389" s="60"/>
      <c r="E389" s="89"/>
      <c r="F389" s="60"/>
      <c r="G389" s="89"/>
      <c r="H389" s="29"/>
      <c r="I389" s="89"/>
      <c r="J389" s="89"/>
      <c r="K389" s="89"/>
      <c r="L389" s="22"/>
      <c r="M389" s="8"/>
      <c r="N389" s="9"/>
      <c r="O389" s="10"/>
      <c r="P389" s="10"/>
      <c r="Q389" s="11"/>
      <c r="R389" s="43"/>
      <c r="S389" s="3"/>
      <c r="T389" s="3"/>
      <c r="U389" s="3"/>
      <c r="V389" s="3"/>
      <c r="X389" s="92"/>
      <c r="Y389" s="92"/>
      <c r="Z389" s="92"/>
      <c r="AA389" s="94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88"/>
      <c r="D390" s="60"/>
      <c r="E390" s="89"/>
      <c r="F390" s="89"/>
      <c r="G390" s="89"/>
      <c r="H390" s="29"/>
      <c r="I390" s="89"/>
      <c r="J390" s="89"/>
      <c r="K390" s="89"/>
      <c r="L390" s="22"/>
      <c r="M390" s="8"/>
      <c r="N390" s="9"/>
      <c r="O390" s="10"/>
      <c r="P390" s="10"/>
      <c r="Q390" s="11"/>
      <c r="R390" s="12"/>
      <c r="S390" s="3"/>
      <c r="T390" s="3"/>
      <c r="U390" s="3"/>
      <c r="V390" s="3"/>
      <c r="X390" s="92"/>
      <c r="Y390" s="92"/>
      <c r="Z390" s="92"/>
      <c r="AA390" s="94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88"/>
      <c r="D391" s="60"/>
      <c r="E391" s="89"/>
      <c r="F391" s="89"/>
      <c r="G391" s="89"/>
      <c r="H391" s="29"/>
      <c r="I391" s="89"/>
      <c r="J391" s="89"/>
      <c r="K391" s="89"/>
      <c r="L391" s="22"/>
      <c r="M391" s="8"/>
      <c r="N391" s="9"/>
      <c r="O391" s="10"/>
      <c r="P391" s="10"/>
      <c r="Q391" s="11"/>
      <c r="R391" s="12"/>
      <c r="S391" s="3"/>
      <c r="T391" s="3"/>
      <c r="U391" s="3"/>
      <c r="V391" s="3"/>
      <c r="X391" s="92"/>
      <c r="Y391" s="92"/>
      <c r="Z391" s="92"/>
      <c r="AA391" s="94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88"/>
      <c r="D392" s="60"/>
      <c r="E392" s="60"/>
      <c r="F392" s="89"/>
      <c r="G392" s="89"/>
      <c r="H392" s="89"/>
      <c r="I392" s="89"/>
      <c r="J392" s="89"/>
      <c r="K392" s="89"/>
      <c r="L392" s="22"/>
      <c r="M392" s="8"/>
      <c r="N392" s="9"/>
      <c r="O392" s="10"/>
      <c r="P392" s="10"/>
      <c r="Q392" s="11"/>
      <c r="R392" s="43"/>
      <c r="S392" s="3"/>
      <c r="T392" s="3"/>
      <c r="U392" s="3"/>
      <c r="V392" s="3"/>
      <c r="X392" s="92"/>
      <c r="Y392" s="92"/>
      <c r="Z392" s="92"/>
      <c r="AA392" s="94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88"/>
      <c r="D393" s="60"/>
      <c r="E393" s="60"/>
      <c r="F393" s="89"/>
      <c r="G393" s="60"/>
      <c r="H393" s="29"/>
      <c r="I393" s="89"/>
      <c r="J393" s="89"/>
      <c r="K393" s="89"/>
      <c r="L393" s="22"/>
      <c r="M393" s="8"/>
      <c r="N393" s="9"/>
      <c r="O393" s="10"/>
      <c r="P393" s="10"/>
      <c r="Q393" s="11"/>
      <c r="R393" s="12"/>
      <c r="S393" s="3"/>
      <c r="T393" s="3"/>
      <c r="U393" s="3"/>
      <c r="V393" s="3"/>
      <c r="X393" s="92"/>
      <c r="Y393" s="92"/>
      <c r="Z393" s="92"/>
      <c r="AA393" s="94"/>
      <c r="AB393" s="92"/>
      <c r="AC393" s="93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88"/>
      <c r="D394" s="60"/>
      <c r="E394" s="60"/>
      <c r="F394" s="89"/>
      <c r="G394" s="89"/>
      <c r="H394" s="29"/>
      <c r="I394" s="89"/>
      <c r="J394" s="89"/>
      <c r="K394" s="89"/>
      <c r="L394" s="22"/>
      <c r="M394" s="8"/>
      <c r="N394" s="9"/>
      <c r="O394" s="10"/>
      <c r="P394" s="10"/>
      <c r="Q394" s="11"/>
      <c r="R394" s="43"/>
      <c r="S394" s="3"/>
      <c r="T394" s="3"/>
      <c r="U394" s="3"/>
      <c r="V394" s="3"/>
      <c r="X394" s="92"/>
      <c r="Y394" s="92"/>
      <c r="Z394" s="92"/>
      <c r="AA394" s="94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88"/>
      <c r="D395" s="60"/>
      <c r="E395" s="60"/>
      <c r="F395" s="89"/>
      <c r="G395" s="60"/>
      <c r="H395" s="29"/>
      <c r="I395" s="89"/>
      <c r="J395" s="89"/>
      <c r="K395" s="89"/>
      <c r="L395" s="22"/>
      <c r="M395" s="8"/>
      <c r="N395" s="9"/>
      <c r="O395" s="10"/>
      <c r="P395" s="10"/>
      <c r="Q395" s="11"/>
      <c r="R395" s="12"/>
      <c r="S395" s="3"/>
      <c r="T395" s="3"/>
      <c r="U395" s="3"/>
      <c r="V395" s="3"/>
      <c r="X395" s="92"/>
      <c r="Y395" s="92"/>
      <c r="Z395" s="92"/>
      <c r="AA395" s="94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88"/>
      <c r="D396" s="60"/>
      <c r="E396" s="60"/>
      <c r="F396" s="89"/>
      <c r="G396" s="89"/>
      <c r="H396" s="29"/>
      <c r="I396" s="89"/>
      <c r="J396" s="89"/>
      <c r="K396" s="89"/>
      <c r="L396" s="22"/>
      <c r="M396" s="8"/>
      <c r="N396" s="9"/>
      <c r="O396" s="10"/>
      <c r="P396" s="10"/>
      <c r="Q396" s="11"/>
      <c r="R396" s="12"/>
      <c r="S396" s="3"/>
      <c r="T396" s="3"/>
      <c r="U396" s="3"/>
      <c r="V396" s="3"/>
      <c r="X396" s="92"/>
      <c r="Y396" s="92"/>
      <c r="Z396" s="92"/>
      <c r="AA396" s="94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ht="22.5" customHeight="1" x14ac:dyDescent="0.55000000000000004">
      <c r="A397" s="5"/>
      <c r="B397" s="52" t="s">
        <v>66</v>
      </c>
      <c r="C397" s="88"/>
      <c r="D397" s="60"/>
      <c r="E397" s="60"/>
      <c r="F397" s="89"/>
      <c r="G397" s="60"/>
      <c r="H397" s="89"/>
      <c r="I397" s="89"/>
      <c r="J397" s="89"/>
      <c r="K397" s="89"/>
      <c r="L397" s="22"/>
      <c r="M397" s="8"/>
      <c r="N397" s="9"/>
      <c r="O397" s="10"/>
      <c r="P397" s="10"/>
      <c r="Q397" s="11"/>
      <c r="R397" s="43"/>
      <c r="S397" s="3"/>
      <c r="T397" s="3"/>
      <c r="U397" s="3"/>
      <c r="V397" s="3"/>
      <c r="X397" s="92"/>
      <c r="Y397" s="92"/>
      <c r="Z397" s="92"/>
      <c r="AA397" s="94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88"/>
      <c r="D398" s="60"/>
      <c r="E398" s="60"/>
      <c r="F398" s="29"/>
      <c r="G398" s="89"/>
      <c r="H398" s="89"/>
      <c r="I398" s="89"/>
      <c r="J398" s="89"/>
      <c r="K398" s="89"/>
      <c r="L398" s="22"/>
      <c r="M398" s="8"/>
      <c r="N398" s="9"/>
      <c r="O398" s="10"/>
      <c r="P398" s="10"/>
      <c r="Q398" s="91"/>
      <c r="R398" s="43"/>
      <c r="S398" s="3"/>
      <c r="T398" s="3"/>
      <c r="U398" s="3"/>
      <c r="V398" s="3"/>
      <c r="X398" s="92"/>
      <c r="Y398" s="92"/>
      <c r="Z398" s="92"/>
      <c r="AA398" s="94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ht="22.5" customHeight="1" x14ac:dyDescent="0.55000000000000004">
      <c r="A399" s="5"/>
      <c r="B399" s="52" t="s">
        <v>66</v>
      </c>
      <c r="C399" s="88"/>
      <c r="D399" s="60"/>
      <c r="E399" s="60"/>
      <c r="F399" s="29"/>
      <c r="G399" s="89"/>
      <c r="H399" s="89"/>
      <c r="I399" s="89"/>
      <c r="J399" s="89"/>
      <c r="K399" s="89"/>
      <c r="L399" s="22"/>
      <c r="M399" s="8"/>
      <c r="N399" s="9"/>
      <c r="O399" s="10"/>
      <c r="P399" s="10"/>
      <c r="Q399" s="91"/>
      <c r="R399" s="43"/>
      <c r="S399" s="3"/>
      <c r="T399" s="3"/>
      <c r="U399" s="3"/>
      <c r="V399" s="3"/>
      <c r="X399" s="92"/>
      <c r="Y399" s="92"/>
      <c r="Z399" s="92"/>
      <c r="AA399" s="94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ht="22.5" customHeight="1" x14ac:dyDescent="0.55000000000000004">
      <c r="A400" s="5"/>
      <c r="B400" s="52" t="s">
        <v>66</v>
      </c>
      <c r="C400" s="88"/>
      <c r="D400" s="60"/>
      <c r="E400" s="60"/>
      <c r="F400" s="29"/>
      <c r="G400" s="89"/>
      <c r="H400" s="89"/>
      <c r="I400" s="89"/>
      <c r="J400" s="89"/>
      <c r="K400" s="89"/>
      <c r="L400" s="22"/>
      <c r="M400" s="8"/>
      <c r="N400" s="9"/>
      <c r="O400" s="10"/>
      <c r="P400" s="10"/>
      <c r="Q400" s="91"/>
      <c r="R400" s="43"/>
      <c r="S400" s="3"/>
      <c r="T400" s="3"/>
      <c r="U400" s="3"/>
      <c r="V400" s="3"/>
      <c r="X400" s="92"/>
      <c r="Y400" s="92"/>
      <c r="Z400" s="92"/>
      <c r="AA400" s="94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ht="22.5" customHeight="1" x14ac:dyDescent="0.55000000000000004">
      <c r="A401" s="5"/>
      <c r="B401" s="52" t="s">
        <v>66</v>
      </c>
      <c r="C401" s="88"/>
      <c r="D401" s="60"/>
      <c r="E401" s="60"/>
      <c r="F401" s="60"/>
      <c r="G401" s="60"/>
      <c r="H401" s="29"/>
      <c r="I401" s="89"/>
      <c r="J401" s="89"/>
      <c r="K401" s="89"/>
      <c r="L401" s="22"/>
      <c r="M401" s="8"/>
      <c r="N401" s="9"/>
      <c r="O401" s="10"/>
      <c r="P401" s="10"/>
      <c r="Q401" s="11"/>
      <c r="R401" s="43"/>
      <c r="S401" s="3"/>
      <c r="T401" s="3"/>
      <c r="U401" s="3"/>
      <c r="V401" s="3"/>
      <c r="X401" s="92"/>
      <c r="Y401" s="92"/>
      <c r="Z401" s="92"/>
      <c r="AA401" s="94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88"/>
      <c r="D402" s="60"/>
      <c r="E402" s="60"/>
      <c r="F402" s="60"/>
      <c r="G402" s="60"/>
      <c r="H402" s="29"/>
      <c r="I402" s="89"/>
      <c r="J402" s="89"/>
      <c r="K402" s="89"/>
      <c r="L402" s="22"/>
      <c r="M402" s="8"/>
      <c r="N402" s="9"/>
      <c r="O402" s="10"/>
      <c r="P402" s="10"/>
      <c r="Q402" s="11"/>
      <c r="R402" s="43"/>
      <c r="S402" s="3"/>
      <c r="T402" s="3"/>
      <c r="U402" s="3"/>
      <c r="V402" s="3"/>
      <c r="X402" s="92"/>
      <c r="Y402" s="92"/>
      <c r="Z402" s="92"/>
      <c r="AA402" s="94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88"/>
      <c r="D403" s="60"/>
      <c r="E403" s="60"/>
      <c r="F403" s="60"/>
      <c r="G403" s="60"/>
      <c r="H403" s="29"/>
      <c r="I403" s="89"/>
      <c r="J403" s="89"/>
      <c r="K403" s="89"/>
      <c r="L403" s="22"/>
      <c r="M403" s="8"/>
      <c r="N403" s="9"/>
      <c r="O403" s="10"/>
      <c r="P403" s="10"/>
      <c r="Q403" s="11"/>
      <c r="R403" s="43"/>
      <c r="S403" s="3"/>
      <c r="T403" s="3"/>
      <c r="U403" s="3"/>
      <c r="V403" s="3"/>
      <c r="X403" s="92"/>
      <c r="Y403" s="92"/>
      <c r="Z403" s="92"/>
      <c r="AA403" s="94"/>
      <c r="AB403" s="92"/>
      <c r="AC403" s="93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88"/>
      <c r="D404" s="60"/>
      <c r="E404" s="60"/>
      <c r="F404" s="60"/>
      <c r="G404" s="60"/>
      <c r="H404" s="29"/>
      <c r="I404" s="89"/>
      <c r="J404" s="89"/>
      <c r="K404" s="89"/>
      <c r="L404" s="22"/>
      <c r="M404" s="8"/>
      <c r="N404" s="9"/>
      <c r="O404" s="10"/>
      <c r="P404" s="10"/>
      <c r="Q404" s="11"/>
      <c r="R404" s="43"/>
      <c r="S404" s="3"/>
      <c r="T404" s="3"/>
      <c r="U404" s="3"/>
      <c r="V404" s="3"/>
      <c r="X404" s="92"/>
      <c r="Y404" s="92"/>
      <c r="Z404" s="92"/>
      <c r="AA404" s="94"/>
      <c r="AB404" s="92"/>
      <c r="AC404" s="93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88"/>
      <c r="D405" s="60"/>
      <c r="E405" s="60"/>
      <c r="F405" s="60"/>
      <c r="G405" s="60"/>
      <c r="H405" s="29"/>
      <c r="I405" s="89"/>
      <c r="J405" s="89"/>
      <c r="K405" s="89"/>
      <c r="L405" s="22"/>
      <c r="M405" s="8"/>
      <c r="N405" s="9"/>
      <c r="O405" s="10"/>
      <c r="P405" s="10"/>
      <c r="Q405" s="11"/>
      <c r="R405" s="43"/>
      <c r="S405" s="3"/>
      <c r="T405" s="3"/>
      <c r="U405" s="3"/>
      <c r="V405" s="3"/>
      <c r="X405" s="92"/>
      <c r="Y405" s="92"/>
      <c r="Z405" s="92"/>
      <c r="AA405" s="94"/>
      <c r="AB405" s="92"/>
      <c r="AC405" s="93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88"/>
      <c r="D406" s="60"/>
      <c r="E406" s="60"/>
      <c r="F406" s="60"/>
      <c r="G406" s="60"/>
      <c r="H406" s="29"/>
      <c r="I406" s="89"/>
      <c r="J406" s="89"/>
      <c r="K406" s="89"/>
      <c r="L406" s="22"/>
      <c r="M406" s="8"/>
      <c r="N406" s="9"/>
      <c r="O406" s="10"/>
      <c r="P406" s="10"/>
      <c r="Q406" s="11"/>
      <c r="R406" s="43"/>
      <c r="S406" s="3"/>
      <c r="T406" s="3"/>
      <c r="U406" s="3"/>
      <c r="V406" s="3"/>
      <c r="X406" s="92"/>
      <c r="Y406" s="92"/>
      <c r="Z406" s="92"/>
      <c r="AA406" s="94"/>
      <c r="AB406" s="92"/>
      <c r="AC406" s="93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88"/>
      <c r="D407" s="60"/>
      <c r="F407" s="60"/>
      <c r="G407" s="60"/>
      <c r="H407" s="29"/>
      <c r="I407" s="89"/>
      <c r="J407" s="89"/>
      <c r="K407" s="89"/>
      <c r="L407" s="22"/>
      <c r="M407" s="8"/>
      <c r="N407" s="9"/>
      <c r="O407" s="10"/>
      <c r="P407" s="10"/>
      <c r="Q407" s="11"/>
      <c r="R407" s="43"/>
      <c r="S407" s="3"/>
      <c r="T407" s="3"/>
      <c r="U407" s="3"/>
      <c r="V407" s="3"/>
      <c r="X407" s="92"/>
      <c r="Y407" s="92"/>
      <c r="Z407" s="92"/>
      <c r="AA407" s="94"/>
      <c r="AB407" s="92"/>
      <c r="AC407" s="93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88"/>
      <c r="D408" s="60"/>
      <c r="F408" s="60"/>
      <c r="G408" s="60"/>
      <c r="H408" s="29"/>
      <c r="I408" s="89"/>
      <c r="J408" s="89"/>
      <c r="K408" s="89"/>
      <c r="L408" s="22"/>
      <c r="M408" s="8"/>
      <c r="N408" s="9"/>
      <c r="O408" s="10"/>
      <c r="P408" s="10"/>
      <c r="Q408" s="11"/>
      <c r="R408" s="43"/>
      <c r="S408" s="3"/>
      <c r="T408" s="3"/>
      <c r="U408" s="3"/>
      <c r="V408" s="3"/>
      <c r="X408" s="92"/>
      <c r="Y408" s="92"/>
      <c r="Z408" s="92"/>
      <c r="AA408" s="94"/>
      <c r="AB408" s="92"/>
      <c r="AC408" s="93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88"/>
      <c r="D409" s="60"/>
      <c r="E409" s="60"/>
      <c r="F409" s="60"/>
      <c r="G409" s="60"/>
      <c r="H409" s="29"/>
      <c r="I409" s="89"/>
      <c r="J409" s="89"/>
      <c r="K409" s="89"/>
      <c r="L409" s="22"/>
      <c r="M409" s="8"/>
      <c r="N409" s="87"/>
      <c r="O409" s="10"/>
      <c r="P409" s="10"/>
      <c r="Q409" s="11"/>
      <c r="R409" s="43"/>
      <c r="S409" s="3"/>
      <c r="T409" s="3"/>
      <c r="U409" s="3"/>
      <c r="V409" s="3"/>
      <c r="X409" s="92"/>
      <c r="Y409" s="92"/>
      <c r="Z409" s="92"/>
      <c r="AA409" s="94"/>
      <c r="AB409" s="92"/>
      <c r="AC409" s="93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88"/>
      <c r="D410" s="60"/>
      <c r="E410" s="60"/>
      <c r="F410" s="60"/>
      <c r="G410" s="60"/>
      <c r="H410" s="29"/>
      <c r="I410" s="89"/>
      <c r="J410" s="89"/>
      <c r="K410" s="89"/>
      <c r="L410" s="22"/>
      <c r="M410" s="8"/>
      <c r="N410" s="87"/>
      <c r="O410" s="10"/>
      <c r="P410" s="10"/>
      <c r="Q410" s="11"/>
      <c r="R410" s="43"/>
      <c r="S410" s="3"/>
      <c r="T410" s="3"/>
      <c r="U410" s="3"/>
      <c r="V410" s="3"/>
      <c r="X410" s="92"/>
      <c r="Y410" s="92"/>
      <c r="Z410" s="92"/>
      <c r="AA410" s="94"/>
      <c r="AB410" s="92"/>
      <c r="AC410" s="93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88"/>
      <c r="D411" s="60"/>
      <c r="E411" s="60"/>
      <c r="F411" s="60"/>
      <c r="G411" s="60"/>
      <c r="H411" s="29"/>
      <c r="I411" s="89"/>
      <c r="J411" s="89"/>
      <c r="K411" s="89"/>
      <c r="L411" s="22"/>
      <c r="M411" s="8"/>
      <c r="N411" s="9"/>
      <c r="O411" s="10"/>
      <c r="P411" s="10"/>
      <c r="Q411" s="11"/>
      <c r="R411" s="43"/>
      <c r="S411" s="3"/>
      <c r="T411" s="3"/>
      <c r="U411" s="3"/>
      <c r="V411" s="3"/>
      <c r="X411" s="92"/>
      <c r="Y411" s="92"/>
      <c r="Z411" s="92"/>
      <c r="AA411" s="94"/>
      <c r="AB411" s="92"/>
      <c r="AC411" s="93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88"/>
      <c r="D412" s="60"/>
      <c r="E412" s="60"/>
      <c r="F412" s="60"/>
      <c r="G412" s="60"/>
      <c r="H412" s="29"/>
      <c r="I412" s="89"/>
      <c r="J412" s="89"/>
      <c r="K412" s="89"/>
      <c r="L412" s="22"/>
      <c r="M412" s="8"/>
      <c r="N412" s="87"/>
      <c r="O412" s="10"/>
      <c r="P412" s="10"/>
      <c r="Q412" s="11"/>
      <c r="R412" s="43"/>
      <c r="S412" s="3"/>
      <c r="T412" s="3"/>
      <c r="U412" s="3"/>
      <c r="V412" s="3"/>
      <c r="X412" s="92"/>
      <c r="Y412" s="92"/>
      <c r="Z412" s="92"/>
      <c r="AA412" s="94"/>
      <c r="AB412" s="92"/>
      <c r="AC412" s="93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88"/>
      <c r="D413" s="60"/>
      <c r="E413" s="60"/>
      <c r="F413" s="60"/>
      <c r="G413" s="60"/>
      <c r="H413" s="29"/>
      <c r="I413" s="89"/>
      <c r="J413" s="89"/>
      <c r="K413" s="89"/>
      <c r="L413" s="22"/>
      <c r="M413" s="8"/>
      <c r="N413" s="87"/>
      <c r="O413" s="10"/>
      <c r="P413" s="10"/>
      <c r="Q413" s="11"/>
      <c r="R413" s="43"/>
      <c r="S413" s="3"/>
      <c r="T413" s="3"/>
      <c r="U413" s="3"/>
      <c r="V413" s="3"/>
      <c r="X413" s="92"/>
      <c r="Y413" s="92"/>
      <c r="Z413" s="92"/>
      <c r="AA413" s="94"/>
      <c r="AB413" s="92"/>
      <c r="AC413" s="93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88"/>
      <c r="D414" s="60"/>
      <c r="E414" s="60"/>
      <c r="F414" s="60"/>
      <c r="G414" s="60"/>
      <c r="H414" s="29"/>
      <c r="I414" s="89"/>
      <c r="J414" s="89"/>
      <c r="K414" s="89"/>
      <c r="L414" s="22"/>
      <c r="M414" s="8"/>
      <c r="N414" s="83"/>
      <c r="O414" s="10"/>
      <c r="P414" s="10"/>
      <c r="Q414" s="11"/>
      <c r="R414" s="43"/>
      <c r="S414" s="3"/>
      <c r="T414" s="3"/>
      <c r="U414" s="3"/>
      <c r="V414" s="3"/>
      <c r="X414" s="92"/>
      <c r="Y414" s="92"/>
      <c r="Z414" s="92"/>
      <c r="AA414" s="94"/>
      <c r="AB414" s="92"/>
      <c r="AC414" s="93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88"/>
      <c r="D415" s="60"/>
      <c r="E415" s="60"/>
      <c r="F415" s="60"/>
      <c r="G415" s="60"/>
      <c r="H415" s="29"/>
      <c r="I415" s="89"/>
      <c r="J415" s="89"/>
      <c r="K415" s="89"/>
      <c r="L415" s="22"/>
      <c r="M415" s="8"/>
      <c r="N415" s="9"/>
      <c r="O415" s="10"/>
      <c r="P415" s="10"/>
      <c r="Q415" s="11"/>
      <c r="R415" s="43"/>
      <c r="S415" s="3"/>
      <c r="T415" s="3"/>
      <c r="U415" s="3"/>
      <c r="V415" s="3"/>
      <c r="X415" s="92"/>
      <c r="Y415" s="92"/>
      <c r="Z415" s="92"/>
      <c r="AA415" s="94"/>
      <c r="AB415" s="92"/>
      <c r="AC415" s="93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88"/>
      <c r="D416" s="60"/>
      <c r="E416" s="60"/>
      <c r="F416" s="60"/>
      <c r="G416" s="60"/>
      <c r="H416" s="29"/>
      <c r="I416" s="89"/>
      <c r="J416" s="89"/>
      <c r="K416" s="89"/>
      <c r="L416" s="22"/>
      <c r="M416" s="8"/>
      <c r="N416" s="9"/>
      <c r="O416" s="10"/>
      <c r="P416" s="10"/>
      <c r="Q416" s="11"/>
      <c r="R416" s="43"/>
      <c r="S416" s="3"/>
      <c r="T416" s="3"/>
      <c r="U416" s="3"/>
      <c r="V416" s="3"/>
      <c r="X416" s="92"/>
      <c r="Y416" s="92"/>
      <c r="Z416" s="92"/>
      <c r="AA416" s="94"/>
      <c r="AB416" s="92"/>
      <c r="AC416" s="93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88"/>
      <c r="D417" s="60"/>
      <c r="E417" s="60"/>
      <c r="F417" s="60"/>
      <c r="G417" s="60"/>
      <c r="H417" s="29"/>
      <c r="I417" s="89"/>
      <c r="J417" s="89"/>
      <c r="K417" s="89"/>
      <c r="L417" s="22"/>
      <c r="M417" s="8"/>
      <c r="N417" s="87"/>
      <c r="O417" s="10"/>
      <c r="P417" s="10"/>
      <c r="Q417" s="11"/>
      <c r="R417" s="43"/>
      <c r="S417" s="3"/>
      <c r="T417" s="3"/>
      <c r="U417" s="3"/>
      <c r="V417" s="3"/>
      <c r="X417" s="92"/>
      <c r="Y417" s="92"/>
      <c r="Z417" s="92"/>
      <c r="AA417" s="94"/>
      <c r="AB417" s="92"/>
      <c r="AC417" s="93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88"/>
      <c r="D418" s="60"/>
      <c r="E418" s="60"/>
      <c r="F418" s="60"/>
      <c r="G418" s="60"/>
      <c r="H418" s="29"/>
      <c r="I418" s="89"/>
      <c r="J418" s="89"/>
      <c r="K418" s="89"/>
      <c r="L418" s="22"/>
      <c r="M418" s="8"/>
      <c r="N418" s="9"/>
      <c r="O418" s="10"/>
      <c r="P418" s="10"/>
      <c r="Q418" s="11"/>
      <c r="R418" s="43"/>
      <c r="S418" s="3"/>
      <c r="T418" s="3"/>
      <c r="U418" s="3"/>
      <c r="V418" s="3"/>
      <c r="X418" s="92"/>
      <c r="Y418" s="92"/>
      <c r="Z418" s="92"/>
      <c r="AA418" s="94"/>
      <c r="AB418" s="92"/>
      <c r="AC418" s="93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88"/>
      <c r="D419" s="60"/>
      <c r="E419" s="60"/>
      <c r="F419" s="60"/>
      <c r="G419" s="60"/>
      <c r="H419" s="29"/>
      <c r="I419" s="89"/>
      <c r="J419" s="89"/>
      <c r="K419" s="89"/>
      <c r="L419" s="22"/>
      <c r="M419" s="8"/>
      <c r="N419" s="9"/>
      <c r="O419" s="10"/>
      <c r="P419" s="10"/>
      <c r="Q419" s="11"/>
      <c r="R419" s="43"/>
      <c r="S419" s="3"/>
      <c r="T419" s="3"/>
      <c r="U419" s="3"/>
      <c r="V419" s="3"/>
      <c r="X419" s="92"/>
      <c r="Y419" s="92"/>
      <c r="Z419" s="92"/>
      <c r="AA419" s="94"/>
      <c r="AB419" s="92"/>
      <c r="AC419" s="93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88"/>
      <c r="D420" s="60"/>
      <c r="E420" s="60"/>
      <c r="F420" s="60"/>
      <c r="G420" s="60"/>
      <c r="H420" s="29"/>
      <c r="I420" s="89"/>
      <c r="J420" s="89"/>
      <c r="K420" s="89"/>
      <c r="L420" s="22"/>
      <c r="M420" s="8"/>
      <c r="N420" s="17"/>
      <c r="O420" s="10"/>
      <c r="P420" s="10"/>
      <c r="Q420" s="11"/>
      <c r="R420" s="43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88"/>
      <c r="D421" s="60"/>
      <c r="E421" s="60"/>
      <c r="F421" s="60"/>
      <c r="G421" s="60"/>
      <c r="H421" s="90"/>
      <c r="I421" s="89"/>
      <c r="J421" s="89"/>
      <c r="K421" s="89"/>
      <c r="L421" s="22"/>
      <c r="M421" s="8"/>
      <c r="N421" s="9"/>
      <c r="O421" s="10"/>
      <c r="P421" s="10"/>
      <c r="Q421" s="11"/>
      <c r="R421" s="43"/>
      <c r="S421" s="3"/>
      <c r="T421" s="3"/>
      <c r="U421" s="3"/>
      <c r="V421" s="3"/>
      <c r="X421" s="92"/>
      <c r="Y421" s="92"/>
      <c r="Z421" s="92"/>
      <c r="AA421" s="94"/>
      <c r="AB421" s="92"/>
      <c r="AC421" s="93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88"/>
      <c r="D422" s="60"/>
      <c r="E422" s="60"/>
      <c r="F422" s="60"/>
      <c r="G422" s="60"/>
      <c r="H422" s="29"/>
      <c r="I422" s="89"/>
      <c r="J422" s="89"/>
      <c r="K422" s="89"/>
      <c r="L422" s="22"/>
      <c r="M422" s="8"/>
      <c r="N422" s="9"/>
      <c r="O422" s="10"/>
      <c r="P422" s="10"/>
      <c r="Q422" s="11"/>
      <c r="R422" s="43"/>
      <c r="S422" s="3"/>
      <c r="T422" s="3"/>
      <c r="U422" s="3"/>
      <c r="V422" s="3"/>
      <c r="X422" s="92"/>
      <c r="Y422" s="92"/>
      <c r="Z422" s="92"/>
      <c r="AA422" s="94"/>
      <c r="AB422" s="92"/>
      <c r="AC422" s="93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88"/>
      <c r="D423" s="60"/>
      <c r="E423" s="60"/>
      <c r="F423" s="60"/>
      <c r="H423" s="29"/>
      <c r="I423" s="89"/>
      <c r="J423" s="89"/>
      <c r="K423" s="89"/>
      <c r="L423" s="22"/>
      <c r="M423" s="8"/>
      <c r="N423" s="9"/>
      <c r="O423" s="10"/>
      <c r="P423" s="10"/>
      <c r="Q423" s="11"/>
      <c r="R423" s="43"/>
      <c r="S423" s="3"/>
      <c r="T423" s="3"/>
      <c r="U423" s="3"/>
      <c r="V423" s="3"/>
      <c r="X423" s="92"/>
      <c r="Y423" s="92"/>
      <c r="Z423" s="92"/>
      <c r="AA423" s="94"/>
      <c r="AB423" s="92"/>
      <c r="AC423" s="93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x14ac:dyDescent="0.55000000000000004">
      <c r="A424" s="5"/>
      <c r="B424" s="52" t="s">
        <v>66</v>
      </c>
      <c r="C424" s="88"/>
      <c r="D424" s="60"/>
      <c r="E424" s="60"/>
      <c r="F424" s="60"/>
      <c r="G424" s="60"/>
      <c r="H424" s="29"/>
      <c r="I424" s="89"/>
      <c r="J424" s="89"/>
      <c r="K424" s="89"/>
      <c r="L424" s="22"/>
      <c r="M424" s="8"/>
      <c r="N424" s="87"/>
      <c r="O424" s="10"/>
      <c r="P424" s="10"/>
      <c r="Q424" s="11"/>
      <c r="R424" s="43"/>
      <c r="S424" s="3"/>
      <c r="T424" s="3"/>
      <c r="U424" s="3"/>
      <c r="V424" s="3"/>
      <c r="X424" s="92"/>
      <c r="Y424" s="92"/>
      <c r="Z424" s="92"/>
      <c r="AA424" s="94"/>
      <c r="AB424" s="92"/>
      <c r="AC424" s="93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88"/>
      <c r="D425" s="60"/>
      <c r="E425" s="60"/>
      <c r="F425" s="60"/>
      <c r="H425" s="29"/>
      <c r="I425" s="89"/>
      <c r="J425" s="89"/>
      <c r="K425" s="89"/>
      <c r="L425" s="22"/>
      <c r="M425" s="8"/>
      <c r="N425" s="9"/>
      <c r="O425" s="10"/>
      <c r="P425" s="10"/>
      <c r="Q425" s="11"/>
      <c r="R425" s="43"/>
      <c r="S425" s="3"/>
      <c r="T425" s="3"/>
      <c r="U425" s="3"/>
      <c r="V425" s="3"/>
      <c r="X425" s="92"/>
      <c r="Y425" s="92"/>
      <c r="Z425" s="92"/>
      <c r="AA425" s="94"/>
      <c r="AB425" s="92"/>
      <c r="AC425" s="93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x14ac:dyDescent="0.55000000000000004">
      <c r="A426" s="5"/>
      <c r="B426" s="52" t="s">
        <v>66</v>
      </c>
      <c r="C426" s="88"/>
      <c r="D426" s="60"/>
      <c r="E426" s="60"/>
      <c r="F426" s="60"/>
      <c r="G426" s="29"/>
      <c r="H426" s="90"/>
      <c r="I426" s="89"/>
      <c r="J426" s="89"/>
      <c r="K426" s="89"/>
      <c r="L426" s="22"/>
      <c r="M426" s="8"/>
      <c r="N426" s="87"/>
      <c r="O426" s="10"/>
      <c r="P426" s="10"/>
      <c r="Q426" s="11"/>
      <c r="R426" s="43"/>
      <c r="S426" s="3"/>
      <c r="T426" s="3"/>
      <c r="U426" s="3"/>
      <c r="V426" s="3"/>
      <c r="X426" s="92"/>
      <c r="Y426" s="92"/>
      <c r="Z426" s="92"/>
      <c r="AA426" s="94"/>
      <c r="AB426" s="92"/>
      <c r="AC426" s="93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x14ac:dyDescent="0.55000000000000004">
      <c r="A427" s="5"/>
      <c r="B427" s="52" t="s">
        <v>66</v>
      </c>
      <c r="C427" s="88"/>
      <c r="D427" s="60"/>
      <c r="E427" s="60"/>
      <c r="F427" s="60"/>
      <c r="G427" s="60"/>
      <c r="H427" s="29"/>
      <c r="I427" s="89"/>
      <c r="J427" s="89"/>
      <c r="K427" s="89"/>
      <c r="L427" s="22"/>
      <c r="M427" s="8"/>
      <c r="N427" s="100"/>
      <c r="O427" s="10"/>
      <c r="P427" s="10"/>
      <c r="Q427" s="11"/>
      <c r="R427" s="43"/>
      <c r="S427" s="3"/>
      <c r="T427" s="3"/>
      <c r="U427" s="3"/>
      <c r="V427" s="3"/>
      <c r="X427" s="92"/>
      <c r="Y427" s="92"/>
      <c r="Z427" s="92"/>
      <c r="AA427" s="94"/>
      <c r="AB427" s="92"/>
      <c r="AC427" s="93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x14ac:dyDescent="0.55000000000000004">
      <c r="A428" s="5"/>
      <c r="B428" s="52" t="s">
        <v>66</v>
      </c>
      <c r="C428" s="88"/>
      <c r="D428" s="60"/>
      <c r="E428" s="60"/>
      <c r="F428" s="60"/>
      <c r="G428" s="60"/>
      <c r="H428" s="29"/>
      <c r="I428" s="89"/>
      <c r="J428" s="89"/>
      <c r="K428" s="89"/>
      <c r="L428" s="22"/>
      <c r="M428" s="8"/>
      <c r="N428" s="9"/>
      <c r="O428" s="10"/>
      <c r="P428" s="10"/>
      <c r="Q428" s="11"/>
      <c r="R428" s="43"/>
      <c r="S428" s="3"/>
      <c r="T428" s="3"/>
      <c r="U428" s="3"/>
      <c r="V428" s="3"/>
      <c r="X428" s="92"/>
      <c r="Y428" s="92"/>
      <c r="Z428" s="92"/>
      <c r="AA428" s="94"/>
      <c r="AB428" s="92"/>
      <c r="AC428" s="93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88"/>
      <c r="D429" s="60"/>
      <c r="E429" s="60"/>
      <c r="F429" s="60"/>
      <c r="G429" s="60"/>
      <c r="H429" s="29"/>
      <c r="I429" s="89"/>
      <c r="J429" s="89"/>
      <c r="K429" s="89"/>
      <c r="L429" s="22"/>
      <c r="M429" s="8"/>
      <c r="N429" s="9"/>
      <c r="O429" s="10"/>
      <c r="P429" s="10"/>
      <c r="Q429" s="11"/>
      <c r="R429" s="43"/>
      <c r="S429" s="3"/>
      <c r="T429" s="3"/>
      <c r="U429" s="3"/>
      <c r="V429" s="3"/>
      <c r="X429" s="92"/>
      <c r="Y429" s="92"/>
      <c r="Z429" s="92"/>
      <c r="AA429" s="94"/>
      <c r="AB429" s="92"/>
      <c r="AC429" s="93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88"/>
      <c r="D430" s="60"/>
      <c r="E430" s="60"/>
      <c r="F430" s="60"/>
      <c r="G430" s="60"/>
      <c r="H430" s="29"/>
      <c r="I430" s="89"/>
      <c r="J430" s="89"/>
      <c r="K430" s="89"/>
      <c r="L430" s="22"/>
      <c r="M430" s="8"/>
      <c r="N430" s="9"/>
      <c r="O430" s="10"/>
      <c r="P430" s="10"/>
      <c r="Q430" s="11"/>
      <c r="R430" s="43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88"/>
      <c r="D431" s="60"/>
      <c r="E431" s="60"/>
      <c r="F431" s="60"/>
      <c r="G431" s="60"/>
      <c r="H431" s="29"/>
      <c r="I431" s="89"/>
      <c r="J431" s="89"/>
      <c r="K431" s="89"/>
      <c r="L431" s="22"/>
      <c r="M431" s="8"/>
      <c r="N431" s="9"/>
      <c r="O431" s="10"/>
      <c r="P431" s="10"/>
      <c r="Q431" s="11"/>
      <c r="R431" s="43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88"/>
      <c r="D432" s="60"/>
      <c r="E432" s="60"/>
      <c r="F432" s="60"/>
      <c r="G432" s="60"/>
      <c r="H432" s="29"/>
      <c r="I432" s="89"/>
      <c r="J432" s="89"/>
      <c r="K432" s="89"/>
      <c r="L432" s="22"/>
      <c r="M432" s="8"/>
      <c r="N432" s="9"/>
      <c r="O432" s="10"/>
      <c r="P432" s="10"/>
      <c r="Q432" s="11"/>
      <c r="R432" s="43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88"/>
      <c r="D433" s="60"/>
      <c r="E433" s="60"/>
      <c r="F433" s="60"/>
      <c r="G433" s="60"/>
      <c r="H433" s="29"/>
      <c r="I433" s="89"/>
      <c r="J433" s="89"/>
      <c r="K433" s="89"/>
      <c r="L433" s="22"/>
      <c r="M433" s="8"/>
      <c r="N433" s="9"/>
      <c r="O433" s="10"/>
      <c r="P433" s="10"/>
      <c r="Q433" s="11"/>
      <c r="R433" s="43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88"/>
      <c r="D434" s="60"/>
      <c r="E434" s="60"/>
      <c r="F434" s="60"/>
      <c r="G434" s="60"/>
      <c r="H434" s="29"/>
      <c r="I434" s="89"/>
      <c r="J434" s="89"/>
      <c r="K434" s="89"/>
      <c r="L434" s="22"/>
      <c r="M434" s="8"/>
      <c r="N434" s="87"/>
      <c r="O434" s="10"/>
      <c r="P434" s="10"/>
      <c r="Q434" s="11"/>
      <c r="R434" s="43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88"/>
      <c r="D435" s="60"/>
      <c r="E435" s="60"/>
      <c r="F435" s="60"/>
      <c r="G435" s="60"/>
      <c r="H435" s="29"/>
      <c r="I435" s="89"/>
      <c r="J435" s="89"/>
      <c r="K435" s="89"/>
      <c r="L435" s="22"/>
      <c r="M435" s="8"/>
      <c r="N435" s="9"/>
      <c r="O435" s="10"/>
      <c r="P435" s="10"/>
      <c r="Q435" s="11"/>
      <c r="R435" s="43"/>
      <c r="V435" s="1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88"/>
      <c r="D436" s="60"/>
      <c r="E436" s="60"/>
      <c r="F436" s="60"/>
      <c r="G436" s="60"/>
      <c r="H436" s="29"/>
      <c r="I436" s="89"/>
      <c r="J436" s="89"/>
      <c r="K436" s="89"/>
      <c r="L436" s="22"/>
      <c r="M436" s="8"/>
      <c r="N436" s="9"/>
      <c r="O436" s="10"/>
      <c r="P436" s="10"/>
      <c r="Q436" s="11"/>
      <c r="R436" s="43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88"/>
      <c r="D437" s="60"/>
      <c r="E437" s="60"/>
      <c r="F437" s="60"/>
      <c r="G437" s="60"/>
      <c r="H437" s="29"/>
      <c r="I437" s="89"/>
      <c r="J437" s="89"/>
      <c r="K437" s="89"/>
      <c r="L437" s="22"/>
      <c r="M437" s="8"/>
      <c r="N437" s="9"/>
      <c r="O437" s="10"/>
      <c r="P437" s="10"/>
      <c r="Q437" s="11"/>
      <c r="R437" s="43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88"/>
      <c r="D438" s="60"/>
      <c r="E438" s="60"/>
      <c r="F438" s="60"/>
      <c r="G438" s="60"/>
      <c r="H438" s="29"/>
      <c r="I438" s="89"/>
      <c r="J438" s="89"/>
      <c r="K438" s="89"/>
      <c r="L438" s="22"/>
      <c r="M438" s="8"/>
      <c r="N438" s="9"/>
      <c r="O438" s="10"/>
      <c r="P438" s="10"/>
      <c r="Q438" s="11"/>
      <c r="R438" s="43"/>
      <c r="V438" s="1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88"/>
      <c r="D439" s="60"/>
      <c r="E439" s="60"/>
      <c r="F439" s="60"/>
      <c r="G439" s="60"/>
      <c r="H439" s="29"/>
      <c r="I439" s="89"/>
      <c r="J439" s="89"/>
      <c r="K439" s="89"/>
      <c r="L439" s="22"/>
      <c r="M439" s="8"/>
      <c r="N439" s="9"/>
      <c r="O439" s="10"/>
      <c r="P439" s="10"/>
      <c r="Q439" s="11"/>
      <c r="R439" s="43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88"/>
      <c r="D440" s="60"/>
      <c r="E440" s="60"/>
      <c r="F440" s="60"/>
      <c r="G440" s="60"/>
      <c r="H440" s="29"/>
      <c r="I440" s="89"/>
      <c r="J440" s="89"/>
      <c r="K440" s="89"/>
      <c r="L440" s="22"/>
      <c r="M440" s="8"/>
      <c r="N440" s="9"/>
      <c r="O440" s="10"/>
      <c r="P440" s="10"/>
      <c r="Q440" s="11"/>
      <c r="R440" s="43"/>
      <c r="V440" s="1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88"/>
      <c r="D441" s="60"/>
      <c r="E441" s="60"/>
      <c r="F441" s="60"/>
      <c r="G441" s="60"/>
      <c r="H441" s="29"/>
      <c r="I441" s="89"/>
      <c r="J441" s="89"/>
      <c r="K441" s="89"/>
      <c r="L441" s="22"/>
      <c r="M441" s="8"/>
      <c r="N441" s="87"/>
      <c r="O441" s="10"/>
      <c r="P441" s="10"/>
      <c r="Q441" s="11"/>
      <c r="R441" s="43"/>
      <c r="V441" s="1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88"/>
      <c r="D442" s="60"/>
      <c r="E442" s="60"/>
      <c r="F442" s="60"/>
      <c r="G442" s="60"/>
      <c r="H442" s="29"/>
      <c r="I442" s="89"/>
      <c r="J442" s="89"/>
      <c r="K442" s="89"/>
      <c r="L442" s="22"/>
      <c r="M442" s="8"/>
      <c r="N442" s="9"/>
      <c r="O442" s="10"/>
      <c r="P442" s="10"/>
      <c r="Q442" s="11"/>
      <c r="R442" s="43"/>
      <c r="V442" s="1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88"/>
      <c r="D443" s="60"/>
      <c r="E443" s="60"/>
      <c r="F443" s="60"/>
      <c r="G443" s="60"/>
      <c r="H443" s="29"/>
      <c r="I443" s="89"/>
      <c r="J443" s="89"/>
      <c r="K443" s="89"/>
      <c r="L443" s="22"/>
      <c r="M443" s="8"/>
      <c r="N443" s="16"/>
      <c r="O443" s="10"/>
      <c r="P443" s="10"/>
      <c r="Q443" s="11"/>
      <c r="R443" s="43"/>
      <c r="V443" s="1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88"/>
      <c r="D444" s="60"/>
      <c r="E444" s="60"/>
      <c r="F444" s="60"/>
      <c r="G444" s="60"/>
      <c r="H444" s="29"/>
      <c r="I444" s="89"/>
      <c r="J444" s="89"/>
      <c r="K444" s="89"/>
      <c r="L444" s="22"/>
      <c r="M444" s="8"/>
      <c r="N444" s="17"/>
      <c r="O444" s="10"/>
      <c r="P444" s="10"/>
      <c r="Q444" s="11"/>
      <c r="R444" s="43"/>
      <c r="V444" s="1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88"/>
      <c r="D445" s="60"/>
      <c r="E445" s="60"/>
      <c r="F445" s="60"/>
      <c r="G445" s="60"/>
      <c r="H445" s="29"/>
      <c r="I445" s="89"/>
      <c r="J445" s="89"/>
      <c r="K445" s="89"/>
      <c r="L445" s="22"/>
      <c r="M445" s="8"/>
      <c r="N445" s="17"/>
      <c r="O445" s="10"/>
      <c r="P445" s="10"/>
      <c r="Q445" s="11"/>
      <c r="R445" s="43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88"/>
      <c r="D446" s="60"/>
      <c r="E446" s="60"/>
      <c r="F446" s="60"/>
      <c r="G446" s="60"/>
      <c r="H446" s="29"/>
      <c r="I446" s="89"/>
      <c r="J446" s="89"/>
      <c r="K446" s="89"/>
      <c r="L446" s="22"/>
      <c r="M446" s="8"/>
      <c r="N446" s="9"/>
      <c r="O446" s="10"/>
      <c r="P446" s="10"/>
      <c r="Q446" s="11"/>
      <c r="R446" s="43"/>
      <c r="V446" s="1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88"/>
      <c r="D447" s="60"/>
      <c r="E447" s="60"/>
      <c r="F447" s="60"/>
      <c r="G447" s="60"/>
      <c r="H447" s="29"/>
      <c r="I447" s="89"/>
      <c r="J447" s="89"/>
      <c r="K447" s="89"/>
      <c r="L447" s="22"/>
      <c r="M447" s="8"/>
      <c r="N447" s="9"/>
      <c r="O447" s="10"/>
      <c r="P447" s="10"/>
      <c r="Q447" s="11"/>
      <c r="R447" s="43"/>
      <c r="V447" s="1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88"/>
      <c r="D448" s="60"/>
      <c r="E448" s="60"/>
      <c r="F448" s="60"/>
      <c r="G448" s="60"/>
      <c r="H448" s="29"/>
      <c r="I448" s="89"/>
      <c r="J448" s="89"/>
      <c r="K448" s="89"/>
      <c r="L448" s="22"/>
      <c r="M448" s="8"/>
      <c r="N448" s="9"/>
      <c r="O448" s="10"/>
      <c r="P448" s="10"/>
      <c r="Q448" s="11"/>
      <c r="R448" s="43"/>
      <c r="V448" s="1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88"/>
      <c r="D449" s="60"/>
      <c r="E449" s="60"/>
      <c r="F449" s="60"/>
      <c r="G449" s="60"/>
      <c r="H449" s="89"/>
      <c r="I449" s="89"/>
      <c r="J449" s="89"/>
      <c r="K449" s="89"/>
      <c r="L449" s="22"/>
      <c r="M449" s="8"/>
      <c r="N449" s="9"/>
      <c r="O449" s="10"/>
      <c r="P449" s="10"/>
      <c r="Q449" s="11"/>
      <c r="R449" s="43"/>
      <c r="V449" s="1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88"/>
      <c r="D450" s="60"/>
      <c r="E450" s="60"/>
      <c r="F450" s="60"/>
      <c r="G450" s="60"/>
      <c r="H450" s="29"/>
      <c r="I450" s="89"/>
      <c r="J450" s="89"/>
      <c r="K450" s="89"/>
      <c r="L450" s="22"/>
      <c r="M450" s="8"/>
      <c r="N450" s="9"/>
      <c r="O450" s="10"/>
      <c r="P450" s="10"/>
      <c r="Q450" s="11"/>
      <c r="R450" s="43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88"/>
      <c r="D451" s="60"/>
      <c r="E451" s="60"/>
      <c r="F451" s="60"/>
      <c r="G451" s="60"/>
      <c r="H451" s="29"/>
      <c r="I451" s="89"/>
      <c r="J451" s="89"/>
      <c r="K451" s="89"/>
      <c r="L451" s="22"/>
      <c r="M451" s="8"/>
      <c r="N451" s="9"/>
      <c r="O451" s="10"/>
      <c r="P451" s="10"/>
      <c r="Q451" s="11"/>
      <c r="R451" s="43"/>
      <c r="V451" s="1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88"/>
      <c r="D452" s="60"/>
      <c r="E452" s="60"/>
      <c r="F452" s="60"/>
      <c r="G452" s="60"/>
      <c r="H452" s="29"/>
      <c r="I452" s="89"/>
      <c r="J452" s="89"/>
      <c r="K452" s="89"/>
      <c r="L452" s="22"/>
      <c r="M452" s="8"/>
      <c r="N452" s="9"/>
      <c r="O452" s="10"/>
      <c r="P452" s="10"/>
      <c r="Q452" s="11"/>
      <c r="R452" s="43"/>
      <c r="V452" s="1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88"/>
      <c r="D453" s="60"/>
      <c r="E453" s="60"/>
      <c r="F453" s="60"/>
      <c r="G453" s="60"/>
      <c r="H453" s="90"/>
      <c r="I453" s="89"/>
      <c r="J453" s="89"/>
      <c r="K453" s="89"/>
      <c r="L453" s="22"/>
      <c r="M453" s="8"/>
      <c r="N453" s="9"/>
      <c r="O453" s="10"/>
      <c r="P453" s="10"/>
      <c r="Q453" s="11"/>
      <c r="R453" s="43"/>
      <c r="V453" s="1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88"/>
      <c r="D454" s="60"/>
      <c r="E454" s="60"/>
      <c r="F454" s="60"/>
      <c r="G454" s="60"/>
      <c r="H454" s="29"/>
      <c r="I454" s="89"/>
      <c r="J454" s="89"/>
      <c r="K454" s="89"/>
      <c r="L454" s="22"/>
      <c r="M454" s="8"/>
      <c r="N454" s="9"/>
      <c r="O454" s="10"/>
      <c r="P454" s="10"/>
      <c r="Q454" s="11"/>
      <c r="R454" s="43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88"/>
      <c r="D455" s="60"/>
      <c r="E455" s="60"/>
      <c r="F455" s="60"/>
      <c r="G455" s="60"/>
      <c r="H455" s="29"/>
      <c r="I455" s="89"/>
      <c r="J455" s="89"/>
      <c r="K455" s="89"/>
      <c r="L455" s="22"/>
      <c r="M455" s="8"/>
      <c r="N455" s="9"/>
      <c r="O455" s="10"/>
      <c r="P455" s="10"/>
      <c r="Q455" s="11"/>
      <c r="R455" s="43"/>
      <c r="V455" s="1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88"/>
      <c r="D456" s="60"/>
      <c r="E456" s="60"/>
      <c r="F456" s="60"/>
      <c r="G456" s="60"/>
      <c r="H456" s="29"/>
      <c r="I456" s="89"/>
      <c r="J456" s="89"/>
      <c r="K456" s="89"/>
      <c r="L456" s="22"/>
      <c r="M456" s="8"/>
      <c r="N456" s="9"/>
      <c r="O456" s="10"/>
      <c r="P456" s="10"/>
      <c r="Q456" s="11"/>
      <c r="R456" s="43"/>
      <c r="V456" s="1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88"/>
      <c r="D457" s="60"/>
      <c r="E457" s="60"/>
      <c r="F457" s="60"/>
      <c r="G457" s="60"/>
      <c r="H457" s="29"/>
      <c r="I457" s="89"/>
      <c r="J457" s="89"/>
      <c r="K457" s="89"/>
      <c r="L457" s="22"/>
      <c r="M457" s="8"/>
      <c r="N457" s="9"/>
      <c r="O457" s="10"/>
      <c r="P457" s="10"/>
      <c r="Q457" s="11"/>
      <c r="R457" s="43"/>
      <c r="V457" s="1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88"/>
      <c r="D458" s="60"/>
      <c r="E458" s="60"/>
      <c r="F458" s="60"/>
      <c r="G458" s="60"/>
      <c r="H458" s="29"/>
      <c r="I458" s="89"/>
      <c r="J458" s="89"/>
      <c r="K458" s="89"/>
      <c r="L458" s="22"/>
      <c r="M458" s="8"/>
      <c r="N458" s="9"/>
      <c r="O458" s="10"/>
      <c r="P458" s="10"/>
      <c r="Q458" s="11"/>
      <c r="R458" s="43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88"/>
      <c r="D459" s="60"/>
      <c r="E459" s="60"/>
      <c r="F459" s="60"/>
      <c r="G459" s="60"/>
      <c r="H459" s="29"/>
      <c r="I459" s="89"/>
      <c r="J459" s="89"/>
      <c r="K459" s="89"/>
      <c r="L459" s="22"/>
      <c r="M459" s="8"/>
      <c r="N459" s="9"/>
      <c r="O459" s="10"/>
      <c r="P459" s="10"/>
      <c r="Q459" s="11"/>
      <c r="R459" s="43"/>
      <c r="V459" s="1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88"/>
      <c r="D460" s="60"/>
      <c r="E460" s="60"/>
      <c r="F460" s="60"/>
      <c r="G460" s="60"/>
      <c r="H460" s="29"/>
      <c r="I460" s="89"/>
      <c r="J460" s="89"/>
      <c r="K460" s="89"/>
      <c r="L460" s="22"/>
      <c r="M460" s="8"/>
      <c r="N460" s="9"/>
      <c r="O460" s="10"/>
      <c r="P460" s="10"/>
      <c r="Q460" s="11"/>
      <c r="R460" s="43"/>
      <c r="V460" s="1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88"/>
      <c r="D461" s="60"/>
      <c r="E461" s="60"/>
      <c r="F461" s="60"/>
      <c r="G461" s="60"/>
      <c r="H461" s="29"/>
      <c r="I461" s="89"/>
      <c r="J461" s="89"/>
      <c r="K461" s="89"/>
      <c r="L461" s="22"/>
      <c r="M461" s="8"/>
      <c r="N461" s="9"/>
      <c r="O461" s="10"/>
      <c r="P461" s="10"/>
      <c r="Q461" s="11"/>
      <c r="R461" s="43"/>
      <c r="V461" s="1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88"/>
      <c r="D462" s="60"/>
      <c r="E462" s="60"/>
      <c r="F462" s="60"/>
      <c r="G462" s="60"/>
      <c r="H462" s="29"/>
      <c r="I462" s="89"/>
      <c r="J462" s="89"/>
      <c r="K462" s="89"/>
      <c r="L462" s="22"/>
      <c r="M462" s="8"/>
      <c r="N462" s="9"/>
      <c r="O462" s="10"/>
      <c r="P462" s="10"/>
      <c r="Q462" s="11"/>
      <c r="R462" s="43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88"/>
      <c r="D463" s="60"/>
      <c r="E463" s="60"/>
      <c r="F463" s="60"/>
      <c r="G463" s="60"/>
      <c r="H463" s="29"/>
      <c r="I463" s="89"/>
      <c r="J463" s="89"/>
      <c r="K463" s="89"/>
      <c r="L463" s="22"/>
      <c r="M463" s="8"/>
      <c r="N463" s="9"/>
      <c r="O463" s="10"/>
      <c r="P463" s="10"/>
      <c r="Q463" s="11"/>
      <c r="R463" s="43"/>
      <c r="V463" s="1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88"/>
      <c r="D464" s="60"/>
      <c r="E464" s="60"/>
      <c r="F464" s="60"/>
      <c r="G464" s="60"/>
      <c r="H464" s="29"/>
      <c r="I464" s="89"/>
      <c r="J464" s="89"/>
      <c r="K464" s="89"/>
      <c r="L464" s="22"/>
      <c r="M464" s="8"/>
      <c r="N464" s="16"/>
      <c r="O464" s="10"/>
      <c r="P464" s="10"/>
      <c r="Q464" s="11"/>
      <c r="R464" s="43"/>
      <c r="V464" s="1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88"/>
      <c r="D465" s="60"/>
      <c r="E465" s="60"/>
      <c r="F465" s="60"/>
      <c r="G465" s="60"/>
      <c r="H465" s="29"/>
      <c r="I465" s="89"/>
      <c r="J465" s="89"/>
      <c r="K465" s="89"/>
      <c r="L465" s="22"/>
      <c r="M465" s="8"/>
      <c r="N465" s="17"/>
      <c r="O465" s="10"/>
      <c r="P465" s="10"/>
      <c r="Q465" s="11"/>
      <c r="R465" s="43"/>
      <c r="V465" s="1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88"/>
      <c r="D466" s="60"/>
      <c r="E466" s="60"/>
      <c r="F466" s="60"/>
      <c r="G466" s="60"/>
      <c r="H466" s="29"/>
      <c r="I466" s="89"/>
      <c r="J466" s="89"/>
      <c r="K466" s="89"/>
      <c r="L466" s="22"/>
      <c r="M466" s="8"/>
      <c r="N466" s="17"/>
      <c r="O466" s="10"/>
      <c r="P466" s="10"/>
      <c r="Q466" s="11"/>
      <c r="R466" s="43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88"/>
      <c r="D467" s="60"/>
      <c r="E467" s="60"/>
      <c r="F467" s="60"/>
      <c r="G467" s="60"/>
      <c r="H467" s="29"/>
      <c r="I467" s="89"/>
      <c r="J467" s="89"/>
      <c r="K467" s="89"/>
      <c r="L467" s="22"/>
      <c r="M467" s="8"/>
      <c r="N467" s="9"/>
      <c r="O467" s="10"/>
      <c r="P467" s="10"/>
      <c r="Q467" s="11"/>
      <c r="R467" s="43"/>
      <c r="V467" s="1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88"/>
      <c r="D468" s="60"/>
      <c r="E468" s="60"/>
      <c r="F468" s="60"/>
      <c r="G468" s="60"/>
      <c r="H468" s="29"/>
      <c r="I468" s="89"/>
      <c r="J468" s="89"/>
      <c r="K468" s="89"/>
      <c r="L468" s="22"/>
      <c r="M468" s="8"/>
      <c r="N468" s="16"/>
      <c r="O468" s="10"/>
      <c r="P468" s="10"/>
      <c r="Q468" s="11"/>
      <c r="R468" s="43"/>
      <c r="V468" s="1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88"/>
      <c r="D469" s="60"/>
      <c r="E469" s="60"/>
      <c r="F469" s="60"/>
      <c r="G469" s="60"/>
      <c r="H469" s="29"/>
      <c r="I469" s="89"/>
      <c r="J469" s="89"/>
      <c r="K469" s="89"/>
      <c r="L469" s="22"/>
      <c r="M469" s="8"/>
      <c r="N469" s="17"/>
      <c r="O469" s="10"/>
      <c r="P469" s="10"/>
      <c r="Q469" s="11"/>
      <c r="R469" s="43"/>
      <c r="V469" s="1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88"/>
      <c r="D470" s="60"/>
      <c r="E470" s="60"/>
      <c r="F470" s="60"/>
      <c r="G470" s="60"/>
      <c r="H470" s="29"/>
      <c r="I470" s="89"/>
      <c r="J470" s="89"/>
      <c r="K470" s="89"/>
      <c r="L470" s="22"/>
      <c r="M470" s="8"/>
      <c r="N470" s="17"/>
      <c r="O470" s="10"/>
      <c r="P470" s="10"/>
      <c r="Q470" s="11"/>
      <c r="R470" s="43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88"/>
      <c r="D471" s="60"/>
      <c r="E471" s="60"/>
      <c r="F471" s="60"/>
      <c r="G471" s="60"/>
      <c r="H471" s="29"/>
      <c r="I471" s="89"/>
      <c r="J471" s="89"/>
      <c r="K471" s="89"/>
      <c r="L471" s="22"/>
      <c r="M471" s="8"/>
      <c r="N471" s="9"/>
      <c r="O471" s="10"/>
      <c r="P471" s="10"/>
      <c r="Q471" s="11"/>
      <c r="R471" s="43"/>
      <c r="V471" s="1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88"/>
      <c r="D472" s="60"/>
      <c r="E472" s="60"/>
      <c r="F472" s="60"/>
      <c r="G472" s="60"/>
      <c r="H472" s="29"/>
      <c r="I472" s="89"/>
      <c r="J472" s="89"/>
      <c r="K472" s="89"/>
      <c r="L472" s="22"/>
      <c r="M472" s="8"/>
      <c r="N472" s="16"/>
      <c r="O472" s="10"/>
      <c r="P472" s="10"/>
      <c r="Q472" s="11"/>
      <c r="R472" s="43"/>
      <c r="V472" s="1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88"/>
      <c r="D473" s="60"/>
      <c r="E473" s="60"/>
      <c r="F473" s="60"/>
      <c r="G473" s="60"/>
      <c r="H473" s="29"/>
      <c r="I473" s="89"/>
      <c r="J473" s="89"/>
      <c r="K473" s="89"/>
      <c r="L473" s="22"/>
      <c r="M473" s="8"/>
      <c r="N473" s="17"/>
      <c r="O473" s="10"/>
      <c r="P473" s="10"/>
      <c r="Q473" s="11"/>
      <c r="R473" s="43"/>
      <c r="V473" s="1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88"/>
      <c r="D474" s="60"/>
      <c r="E474" s="60"/>
      <c r="F474" s="60"/>
      <c r="G474" s="60"/>
      <c r="H474" s="29"/>
      <c r="I474" s="89"/>
      <c r="J474" s="89"/>
      <c r="K474" s="89"/>
      <c r="L474" s="22"/>
      <c r="M474" s="8"/>
      <c r="N474" s="17"/>
      <c r="O474" s="10"/>
      <c r="P474" s="10"/>
      <c r="Q474" s="11"/>
      <c r="R474" s="43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88"/>
      <c r="D475" s="60"/>
      <c r="E475" s="60"/>
      <c r="F475" s="60"/>
      <c r="G475" s="60"/>
      <c r="H475" s="29"/>
      <c r="I475" s="89"/>
      <c r="J475" s="89"/>
      <c r="K475" s="89"/>
      <c r="L475" s="22"/>
      <c r="M475" s="8"/>
      <c r="N475" s="9"/>
      <c r="O475" s="10"/>
      <c r="P475" s="10"/>
      <c r="Q475" s="11"/>
      <c r="R475" s="43"/>
      <c r="V475" s="1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5"/>
      <c r="B476" s="52" t="s">
        <v>66</v>
      </c>
      <c r="C476" s="88"/>
      <c r="D476" s="60"/>
      <c r="E476" s="60"/>
      <c r="F476" s="60"/>
      <c r="G476" s="60"/>
      <c r="H476" s="29"/>
      <c r="I476" s="89"/>
      <c r="J476" s="89"/>
      <c r="K476" s="89"/>
      <c r="L476" s="22"/>
      <c r="M476" s="8"/>
      <c r="N476" s="16"/>
      <c r="O476" s="10"/>
      <c r="P476" s="10"/>
      <c r="Q476" s="11"/>
      <c r="R476" s="43"/>
      <c r="V476" s="1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88"/>
      <c r="D477" s="60"/>
      <c r="E477" s="60"/>
      <c r="F477" s="60"/>
      <c r="G477" s="60"/>
      <c r="H477" s="89"/>
      <c r="I477" s="89"/>
      <c r="J477" s="89"/>
      <c r="K477" s="89"/>
      <c r="L477" s="22"/>
      <c r="M477" s="8"/>
      <c r="N477" s="17"/>
      <c r="O477" s="10"/>
      <c r="P477" s="10"/>
      <c r="Q477" s="11"/>
      <c r="R477" s="43"/>
      <c r="V477" s="1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88"/>
      <c r="D478" s="60"/>
      <c r="E478" s="60"/>
      <c r="F478" s="60"/>
      <c r="G478" s="60"/>
      <c r="H478" s="29"/>
      <c r="I478" s="89"/>
      <c r="J478" s="89"/>
      <c r="K478" s="89"/>
      <c r="L478" s="22"/>
      <c r="M478" s="8"/>
      <c r="N478" s="17"/>
      <c r="O478" s="10"/>
      <c r="P478" s="10"/>
      <c r="Q478" s="11"/>
      <c r="R478" s="43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88"/>
      <c r="D479" s="60"/>
      <c r="E479" s="60"/>
      <c r="F479" s="60"/>
      <c r="G479" s="60"/>
      <c r="H479" s="29"/>
      <c r="I479" s="89"/>
      <c r="J479" s="89"/>
      <c r="K479" s="89"/>
      <c r="L479" s="22"/>
      <c r="M479" s="8"/>
      <c r="N479" s="9"/>
      <c r="O479" s="10"/>
      <c r="P479" s="10"/>
      <c r="Q479" s="11"/>
      <c r="R479" s="43"/>
      <c r="V479" s="1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88"/>
      <c r="D480" s="60"/>
      <c r="E480" s="60"/>
      <c r="F480" s="60"/>
      <c r="G480" s="60"/>
      <c r="H480" s="90"/>
      <c r="I480" s="89"/>
      <c r="J480" s="89"/>
      <c r="K480" s="89"/>
      <c r="L480" s="22"/>
      <c r="M480" s="8"/>
      <c r="N480" s="17"/>
      <c r="O480" s="10"/>
      <c r="P480" s="10"/>
      <c r="Q480" s="11"/>
      <c r="R480" s="43"/>
      <c r="V480" s="1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88"/>
      <c r="D481" s="60"/>
      <c r="E481" s="60"/>
      <c r="F481" s="60"/>
      <c r="G481" s="60"/>
      <c r="H481" s="29"/>
      <c r="I481" s="89"/>
      <c r="J481" s="89"/>
      <c r="K481" s="89"/>
      <c r="L481" s="22"/>
      <c r="M481" s="8"/>
      <c r="N481" s="17"/>
      <c r="O481" s="10"/>
      <c r="P481" s="10"/>
      <c r="Q481" s="11"/>
      <c r="R481" s="43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5"/>
      <c r="B482" s="52" t="s">
        <v>66</v>
      </c>
      <c r="C482" s="88"/>
      <c r="D482" s="60"/>
      <c r="E482" s="60"/>
      <c r="F482" s="60"/>
      <c r="G482" s="60"/>
      <c r="H482" s="29"/>
      <c r="I482" s="89"/>
      <c r="J482" s="89"/>
      <c r="K482" s="89"/>
      <c r="L482" s="22"/>
      <c r="M482" s="8"/>
      <c r="N482" s="9"/>
      <c r="O482" s="10"/>
      <c r="P482" s="10"/>
      <c r="Q482" s="11"/>
      <c r="R482" s="43"/>
      <c r="V482" s="1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88"/>
      <c r="D483" s="60"/>
      <c r="E483" s="60"/>
      <c r="F483" s="60"/>
      <c r="G483" s="60"/>
      <c r="H483" s="29"/>
      <c r="I483" s="89"/>
      <c r="J483" s="89"/>
      <c r="K483" s="89"/>
      <c r="L483" s="22"/>
      <c r="M483" s="8"/>
      <c r="N483" s="9"/>
      <c r="O483" s="10"/>
      <c r="P483" s="10"/>
      <c r="Q483" s="11"/>
      <c r="R483" s="43"/>
      <c r="V483" s="1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88"/>
      <c r="D484" s="60"/>
      <c r="E484" s="60"/>
      <c r="F484" s="60"/>
      <c r="G484" s="60"/>
      <c r="H484" s="29"/>
      <c r="I484" s="89"/>
      <c r="J484" s="89"/>
      <c r="K484" s="89"/>
      <c r="L484" s="22"/>
      <c r="M484" s="8"/>
      <c r="N484" s="18"/>
      <c r="O484" s="10"/>
      <c r="P484" s="10"/>
      <c r="Q484" s="11"/>
      <c r="R484" s="43"/>
      <c r="V484" s="1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88"/>
      <c r="D485" s="60"/>
      <c r="E485" s="60"/>
      <c r="F485" s="60"/>
      <c r="G485" s="60"/>
      <c r="H485" s="29"/>
      <c r="I485" s="89"/>
      <c r="J485" s="89"/>
      <c r="K485" s="89"/>
      <c r="L485" s="22"/>
      <c r="M485" s="8"/>
      <c r="N485" s="18"/>
      <c r="O485" s="10"/>
      <c r="P485" s="10"/>
      <c r="Q485" s="11"/>
      <c r="R485" s="43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88"/>
      <c r="D486" s="60"/>
      <c r="E486" s="60"/>
      <c r="F486" s="60"/>
      <c r="G486" s="60"/>
      <c r="H486" s="29"/>
      <c r="I486" s="89"/>
      <c r="J486" s="89"/>
      <c r="K486" s="89"/>
      <c r="L486" s="22"/>
      <c r="M486" s="8"/>
      <c r="N486" s="9"/>
      <c r="O486" s="10"/>
      <c r="P486" s="10"/>
      <c r="Q486" s="11"/>
      <c r="R486" s="43"/>
      <c r="V486" s="1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88"/>
      <c r="D487" s="60"/>
      <c r="E487" s="60"/>
      <c r="F487" s="60"/>
      <c r="G487" s="60"/>
      <c r="H487" s="29"/>
      <c r="I487" s="89"/>
      <c r="J487" s="89"/>
      <c r="K487" s="89"/>
      <c r="L487" s="22"/>
      <c r="M487" s="8"/>
      <c r="N487" s="9"/>
      <c r="O487" s="10"/>
      <c r="P487" s="10"/>
      <c r="Q487" s="11"/>
      <c r="R487" s="43"/>
      <c r="V487" s="1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88"/>
      <c r="D488" s="60"/>
      <c r="E488" s="60"/>
      <c r="F488" s="60"/>
      <c r="G488" s="60"/>
      <c r="H488" s="29"/>
      <c r="I488" s="89"/>
      <c r="J488" s="89"/>
      <c r="K488" s="89"/>
      <c r="L488" s="22"/>
      <c r="M488" s="8"/>
      <c r="N488" s="18"/>
      <c r="O488" s="10"/>
      <c r="P488" s="10"/>
      <c r="Q488" s="11"/>
      <c r="R488" s="43"/>
      <c r="V488" s="1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88"/>
      <c r="D489" s="60"/>
      <c r="E489" s="60"/>
      <c r="F489" s="60"/>
      <c r="G489" s="60"/>
      <c r="H489" s="29"/>
      <c r="I489" s="89"/>
      <c r="J489" s="89"/>
      <c r="K489" s="89"/>
      <c r="L489" s="22"/>
      <c r="M489" s="8"/>
      <c r="N489" s="18"/>
      <c r="O489" s="10"/>
      <c r="P489" s="10"/>
      <c r="Q489" s="11"/>
      <c r="R489" s="43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88"/>
      <c r="D490" s="60"/>
      <c r="E490" s="60"/>
      <c r="F490" s="60"/>
      <c r="G490" s="60"/>
      <c r="H490" s="29"/>
      <c r="I490" s="89"/>
      <c r="J490" s="89"/>
      <c r="K490" s="89"/>
      <c r="L490" s="22"/>
      <c r="M490" s="8"/>
      <c r="N490" s="9"/>
      <c r="O490" s="10"/>
      <c r="P490" s="10"/>
      <c r="Q490" s="11"/>
      <c r="R490" s="43"/>
      <c r="V490" s="1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88"/>
      <c r="D491" s="60"/>
      <c r="E491" s="60"/>
      <c r="F491" s="60"/>
      <c r="G491" s="60"/>
      <c r="H491" s="29"/>
      <c r="I491" s="89"/>
      <c r="J491" s="89"/>
      <c r="K491" s="89"/>
      <c r="L491" s="22"/>
      <c r="M491" s="8"/>
      <c r="N491" s="9"/>
      <c r="O491" s="10"/>
      <c r="P491" s="10"/>
      <c r="Q491" s="11"/>
      <c r="R491" s="43"/>
      <c r="V491" s="1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88"/>
      <c r="D492" s="60"/>
      <c r="E492" s="60"/>
      <c r="F492" s="60"/>
      <c r="G492" s="60"/>
      <c r="H492" s="29"/>
      <c r="I492" s="89"/>
      <c r="J492" s="89"/>
      <c r="K492" s="89"/>
      <c r="L492" s="22"/>
      <c r="M492" s="8"/>
      <c r="N492" s="18"/>
      <c r="O492" s="10"/>
      <c r="P492" s="10"/>
      <c r="Q492" s="11"/>
      <c r="R492" s="43"/>
      <c r="V492" s="1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88"/>
      <c r="D493" s="60"/>
      <c r="E493" s="60"/>
      <c r="F493" s="60"/>
      <c r="G493" s="60"/>
      <c r="H493" s="29"/>
      <c r="I493" s="89"/>
      <c r="J493" s="89"/>
      <c r="K493" s="89"/>
      <c r="L493" s="22"/>
      <c r="M493" s="8"/>
      <c r="N493" s="18"/>
      <c r="O493" s="10"/>
      <c r="P493" s="10"/>
      <c r="Q493" s="11"/>
      <c r="R493" s="43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88"/>
      <c r="D494" s="60"/>
      <c r="E494" s="60"/>
      <c r="F494" s="60"/>
      <c r="G494" s="60"/>
      <c r="H494" s="29"/>
      <c r="I494" s="89"/>
      <c r="J494" s="89"/>
      <c r="K494" s="89"/>
      <c r="L494" s="22"/>
      <c r="M494" s="8"/>
      <c r="N494" s="9"/>
      <c r="O494" s="10"/>
      <c r="P494" s="10"/>
      <c r="Q494" s="11"/>
      <c r="R494" s="43"/>
      <c r="V494" s="1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88"/>
      <c r="D495" s="60"/>
      <c r="E495" s="60"/>
      <c r="F495" s="60"/>
      <c r="G495" s="60"/>
      <c r="H495" s="29"/>
      <c r="I495" s="89"/>
      <c r="J495" s="89"/>
      <c r="K495" s="89"/>
      <c r="L495" s="22"/>
      <c r="M495" s="8"/>
      <c r="N495" s="16"/>
      <c r="O495" s="10"/>
      <c r="P495" s="10"/>
      <c r="Q495" s="11"/>
      <c r="R495" s="43"/>
      <c r="V495" s="1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88"/>
      <c r="D496" s="60"/>
      <c r="E496" s="60"/>
      <c r="F496" s="60"/>
      <c r="G496" s="60"/>
      <c r="H496" s="29"/>
      <c r="I496" s="89"/>
      <c r="J496" s="89"/>
      <c r="K496" s="89"/>
      <c r="L496" s="22"/>
      <c r="M496" s="8"/>
      <c r="N496" s="19"/>
      <c r="O496" s="10"/>
      <c r="P496" s="10"/>
      <c r="Q496" s="11"/>
      <c r="R496" s="43"/>
      <c r="V496" s="1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ht="22.5" customHeight="1" x14ac:dyDescent="0.55000000000000004">
      <c r="A497" s="5"/>
      <c r="B497" s="52" t="s">
        <v>66</v>
      </c>
      <c r="C497" s="88"/>
      <c r="D497" s="60"/>
      <c r="E497" s="60"/>
      <c r="F497" s="60"/>
      <c r="G497" s="60"/>
      <c r="H497" s="29"/>
      <c r="I497" s="89"/>
      <c r="J497" s="89"/>
      <c r="K497" s="89"/>
      <c r="L497" s="22"/>
      <c r="M497" s="8"/>
      <c r="N497" s="19"/>
      <c r="O497" s="10"/>
      <c r="P497" s="10"/>
      <c r="Q497" s="11"/>
      <c r="R497" s="43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ht="22.5" customHeight="1" x14ac:dyDescent="0.55000000000000004">
      <c r="A498" s="5"/>
      <c r="B498" s="52" t="s">
        <v>66</v>
      </c>
      <c r="C498" s="88"/>
      <c r="D498" s="60"/>
      <c r="E498" s="60"/>
      <c r="F498" s="60"/>
      <c r="G498" s="60"/>
      <c r="H498" s="29"/>
      <c r="I498" s="89"/>
      <c r="J498" s="89"/>
      <c r="K498" s="89"/>
      <c r="L498" s="22"/>
      <c r="M498" s="8"/>
      <c r="N498" s="17"/>
      <c r="O498" s="10"/>
      <c r="P498" s="10"/>
      <c r="Q498" s="11"/>
      <c r="R498" s="43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ht="22.5" customHeight="1" x14ac:dyDescent="0.55000000000000004">
      <c r="A499" s="5"/>
      <c r="B499" s="52" t="s">
        <v>66</v>
      </c>
      <c r="C499" s="59"/>
      <c r="D499" s="60"/>
      <c r="E499" s="60"/>
      <c r="F499" s="60"/>
      <c r="G499" s="60"/>
      <c r="H499" s="29"/>
      <c r="I499" s="89"/>
      <c r="J499" s="89"/>
      <c r="K499" s="89"/>
      <c r="L499" s="6"/>
      <c r="M499" s="8"/>
      <c r="N499" s="9"/>
      <c r="O499" s="10"/>
      <c r="P499" s="10"/>
      <c r="Q499" s="11"/>
      <c r="R499" s="43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59"/>
      <c r="D500" s="60"/>
      <c r="E500" s="60"/>
      <c r="F500" s="60"/>
      <c r="G500" s="60"/>
      <c r="H500" s="29"/>
      <c r="I500" s="29"/>
      <c r="J500" s="89"/>
      <c r="K500" s="89"/>
      <c r="L500" s="6"/>
      <c r="M500" s="8"/>
      <c r="N500" s="9"/>
      <c r="O500" s="10"/>
      <c r="P500" s="10"/>
      <c r="Q500" s="11"/>
      <c r="R500" s="43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59"/>
      <c r="D501" s="60"/>
      <c r="E501" s="60"/>
      <c r="F501" s="60"/>
      <c r="G501" s="60"/>
      <c r="H501" s="29"/>
      <c r="I501" s="29"/>
      <c r="J501" s="89"/>
      <c r="K501" s="89"/>
      <c r="L501" s="6"/>
      <c r="M501" s="8"/>
      <c r="N501" s="9"/>
      <c r="O501" s="10"/>
      <c r="P501" s="10"/>
      <c r="Q501" s="11"/>
      <c r="R501" s="43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59"/>
      <c r="D502" s="60"/>
      <c r="E502" s="60"/>
      <c r="F502" s="60"/>
      <c r="G502" s="60"/>
      <c r="H502" s="29"/>
      <c r="I502" s="29"/>
      <c r="J502" s="89"/>
      <c r="K502" s="89"/>
      <c r="L502" s="6"/>
      <c r="M502" s="8"/>
      <c r="N502" s="9"/>
      <c r="O502" s="10"/>
      <c r="P502" s="10"/>
      <c r="Q502" s="11"/>
      <c r="R502" s="43"/>
      <c r="V502" s="1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20"/>
      <c r="B503" s="52" t="s">
        <v>66</v>
      </c>
      <c r="C503" s="59"/>
      <c r="D503" s="60"/>
      <c r="E503" s="60"/>
      <c r="F503" s="60"/>
      <c r="G503" s="60"/>
      <c r="H503" s="29"/>
      <c r="I503" s="29"/>
      <c r="J503" s="89"/>
      <c r="K503" s="89"/>
      <c r="L503" s="6"/>
      <c r="M503" s="8"/>
      <c r="N503" s="9"/>
      <c r="O503" s="10"/>
      <c r="P503" s="10"/>
      <c r="Q503" s="11"/>
      <c r="R503" s="43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59"/>
      <c r="D504" s="60"/>
      <c r="E504" s="60"/>
      <c r="F504" s="60"/>
      <c r="G504" s="60"/>
      <c r="H504" s="29"/>
      <c r="I504" s="29"/>
      <c r="J504" s="89"/>
      <c r="K504" s="89"/>
      <c r="L504" s="6"/>
      <c r="M504" s="8"/>
      <c r="N504" s="17"/>
      <c r="O504" s="10"/>
      <c r="P504" s="10"/>
      <c r="Q504" s="11"/>
      <c r="R504" s="43"/>
      <c r="V504" s="1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59"/>
      <c r="D505" s="60"/>
      <c r="E505" s="60"/>
      <c r="F505" s="60"/>
      <c r="G505" s="60"/>
      <c r="H505" s="29"/>
      <c r="I505" s="29"/>
      <c r="J505" s="89"/>
      <c r="K505" s="89"/>
      <c r="L505" s="6"/>
      <c r="M505" s="8"/>
      <c r="N505" s="9"/>
      <c r="O505" s="10"/>
      <c r="P505" s="10"/>
      <c r="Q505" s="11"/>
      <c r="R505" s="43"/>
      <c r="V505" s="1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59"/>
      <c r="D506" s="60"/>
      <c r="E506" s="60"/>
      <c r="F506" s="60"/>
      <c r="G506" s="60"/>
      <c r="H506" s="29"/>
      <c r="I506" s="89"/>
      <c r="J506" s="89"/>
      <c r="K506" s="89"/>
      <c r="L506" s="6"/>
      <c r="M506" s="8"/>
      <c r="N506" s="9"/>
      <c r="O506" s="10"/>
      <c r="P506" s="10"/>
      <c r="Q506" s="11"/>
      <c r="R506" s="43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59"/>
      <c r="D507" s="60"/>
      <c r="E507" s="60"/>
      <c r="F507" s="60"/>
      <c r="G507" s="60"/>
      <c r="H507" s="29"/>
      <c r="I507" s="89"/>
      <c r="J507" s="89"/>
      <c r="K507" s="89"/>
      <c r="L507" s="6"/>
      <c r="M507" s="8"/>
      <c r="N507" s="9"/>
      <c r="O507" s="10"/>
      <c r="P507" s="10"/>
      <c r="Q507" s="11"/>
      <c r="R507" s="43"/>
      <c r="V507" s="1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spans="1:40" ht="22.5" customHeight="1" x14ac:dyDescent="0.55000000000000004">
      <c r="A508" s="5"/>
      <c r="B508" s="52" t="s">
        <v>66</v>
      </c>
      <c r="C508" s="59"/>
      <c r="D508" s="60"/>
      <c r="E508" s="60"/>
      <c r="F508" s="60"/>
      <c r="G508" s="60"/>
      <c r="H508" s="29"/>
      <c r="I508" s="89"/>
      <c r="J508" s="89"/>
      <c r="K508" s="89"/>
      <c r="L508" s="6"/>
      <c r="M508" s="8"/>
      <c r="N508" s="18"/>
      <c r="O508" s="10"/>
      <c r="P508" s="10"/>
      <c r="Q508" s="11"/>
      <c r="R508" s="43"/>
      <c r="V508" s="1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spans="1:40" ht="22.5" customHeight="1" x14ac:dyDescent="0.55000000000000004">
      <c r="A509" s="20"/>
      <c r="B509" s="52" t="s">
        <v>66</v>
      </c>
      <c r="C509" s="59"/>
      <c r="D509" s="60"/>
      <c r="E509" s="60"/>
      <c r="F509" s="60"/>
      <c r="G509" s="60"/>
      <c r="H509" s="29"/>
      <c r="I509" s="89"/>
      <c r="J509" s="89"/>
      <c r="K509" s="89"/>
      <c r="L509" s="6"/>
      <c r="M509" s="8"/>
      <c r="N509" s="9"/>
      <c r="O509" s="10"/>
      <c r="P509" s="10"/>
      <c r="Q509" s="11"/>
      <c r="R509" s="43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spans="1:40" ht="22.5" customHeight="1" x14ac:dyDescent="0.55000000000000004">
      <c r="A510" s="5"/>
      <c r="B510" s="52" t="s">
        <v>66</v>
      </c>
      <c r="C510" s="59"/>
      <c r="D510" s="60"/>
      <c r="E510" s="60"/>
      <c r="F510" s="60"/>
      <c r="G510" s="60"/>
      <c r="H510" s="89"/>
      <c r="I510" s="89"/>
      <c r="J510" s="89"/>
      <c r="K510" s="89"/>
      <c r="L510" s="6"/>
      <c r="M510" s="8"/>
      <c r="N510" s="21"/>
      <c r="O510" s="10"/>
      <c r="P510" s="10"/>
      <c r="Q510" s="11"/>
      <c r="R510" s="43"/>
      <c r="V510" s="1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spans="1:40" ht="22.5" customHeight="1" x14ac:dyDescent="0.55000000000000004">
      <c r="A511" s="5"/>
      <c r="B511" s="52" t="s">
        <v>66</v>
      </c>
      <c r="C511" s="59"/>
      <c r="D511" s="60"/>
      <c r="E511" s="60"/>
      <c r="F511" s="60"/>
      <c r="G511" s="60"/>
      <c r="H511" s="89"/>
      <c r="I511" s="89"/>
      <c r="J511" s="89"/>
      <c r="K511" s="89"/>
      <c r="L511" s="6"/>
      <c r="M511" s="8"/>
      <c r="N511" s="21"/>
      <c r="O511" s="10"/>
      <c r="P511" s="10"/>
      <c r="Q511" s="11"/>
      <c r="R511" s="43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spans="1:40" ht="22.5" customHeight="1" x14ac:dyDescent="0.55000000000000004">
      <c r="A512" s="5"/>
      <c r="B512" s="52" t="s">
        <v>66</v>
      </c>
      <c r="C512" s="59"/>
      <c r="D512" s="60"/>
      <c r="E512" s="60"/>
      <c r="F512" s="60"/>
      <c r="G512" s="60"/>
      <c r="H512" s="55"/>
      <c r="I512" s="23"/>
      <c r="J512" s="23"/>
      <c r="K512" s="24"/>
      <c r="L512" s="24"/>
      <c r="M512" s="8"/>
      <c r="N512" s="21"/>
      <c r="O512" s="10"/>
      <c r="P512" s="10"/>
      <c r="Q512" s="11"/>
      <c r="R512" s="43"/>
      <c r="V512" s="1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spans="1:40" ht="22.5" customHeight="1" x14ac:dyDescent="0.55000000000000004">
      <c r="A513" s="5"/>
      <c r="B513" s="52" t="s">
        <v>66</v>
      </c>
      <c r="C513" s="59"/>
      <c r="D513" s="60"/>
      <c r="E513" s="60"/>
      <c r="F513" s="60"/>
      <c r="G513" s="60"/>
      <c r="H513" s="15"/>
      <c r="I513" s="6"/>
      <c r="J513" s="25"/>
      <c r="K513" s="26"/>
      <c r="L513" s="24"/>
      <c r="M513" s="8"/>
      <c r="N513" s="21"/>
      <c r="O513" s="10"/>
      <c r="P513" s="10"/>
      <c r="Q513" s="11"/>
      <c r="R513" s="43"/>
      <c r="V513" s="1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spans="1:40" ht="22.5" customHeight="1" x14ac:dyDescent="0.55000000000000004">
      <c r="A514" s="5"/>
      <c r="B514" s="52" t="s">
        <v>66</v>
      </c>
      <c r="C514" s="59"/>
      <c r="D514" s="60"/>
      <c r="E514" s="60"/>
      <c r="F514" s="60"/>
      <c r="G514" s="60"/>
      <c r="H514" s="15"/>
      <c r="I514" s="25"/>
      <c r="J514" s="6"/>
      <c r="K514" s="25"/>
      <c r="L514" s="26"/>
      <c r="M514" s="8"/>
      <c r="N514" s="21"/>
      <c r="O514" s="10"/>
      <c r="P514" s="10"/>
      <c r="Q514" s="11"/>
      <c r="R514" s="43"/>
      <c r="V514" s="1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spans="1:40" ht="22.5" customHeight="1" x14ac:dyDescent="0.55000000000000004">
      <c r="A515" s="5"/>
      <c r="B515" s="52" t="s">
        <v>66</v>
      </c>
      <c r="C515" s="59"/>
      <c r="D515" s="60"/>
      <c r="E515" s="60"/>
      <c r="F515" s="60"/>
      <c r="G515" s="60"/>
      <c r="H515" s="15"/>
      <c r="I515" s="6"/>
      <c r="J515" s="6"/>
      <c r="K515" s="6"/>
      <c r="L515" s="25"/>
      <c r="M515" s="8"/>
      <c r="N515" s="21"/>
      <c r="O515" s="10"/>
      <c r="P515" s="10"/>
      <c r="Q515" s="11"/>
      <c r="R515" s="43"/>
      <c r="V515" s="1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spans="1:40" ht="22.5" customHeight="1" x14ac:dyDescent="0.55000000000000004">
      <c r="A516" s="5"/>
      <c r="B516" s="52" t="s">
        <v>66</v>
      </c>
      <c r="C516" s="59"/>
      <c r="D516" s="60"/>
      <c r="E516" s="60"/>
      <c r="F516" s="60"/>
      <c r="G516" s="60"/>
      <c r="H516" s="15"/>
      <c r="I516" s="6"/>
      <c r="J516" s="6"/>
      <c r="K516" s="6"/>
      <c r="L516" s="6"/>
      <c r="M516" s="8"/>
      <c r="N516" s="21"/>
      <c r="O516" s="10"/>
      <c r="P516" s="10"/>
      <c r="Q516" s="11"/>
      <c r="R516" s="43"/>
      <c r="V516" s="1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spans="1:40" ht="22.5" customHeight="1" x14ac:dyDescent="0.55000000000000004">
      <c r="A517" s="5"/>
      <c r="B517" s="52" t="s">
        <v>66</v>
      </c>
      <c r="C517" s="59"/>
      <c r="D517" s="60"/>
      <c r="E517" s="60"/>
      <c r="F517" s="60"/>
      <c r="G517" s="60"/>
      <c r="H517" s="15"/>
      <c r="I517" s="6"/>
      <c r="J517" s="6"/>
      <c r="K517" s="6"/>
      <c r="L517" s="6"/>
      <c r="M517" s="8"/>
      <c r="N517" s="21"/>
      <c r="O517" s="10"/>
      <c r="P517" s="10"/>
      <c r="Q517" s="11"/>
      <c r="R517" s="43"/>
      <c r="V517" s="1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spans="1:40" ht="22.5" customHeight="1" x14ac:dyDescent="0.55000000000000004">
      <c r="A518" s="5"/>
      <c r="B518" s="52" t="s">
        <v>66</v>
      </c>
      <c r="C518" s="59"/>
      <c r="D518" s="60"/>
      <c r="E518" s="60"/>
      <c r="F518" s="60"/>
      <c r="G518" s="60"/>
      <c r="H518" s="15"/>
      <c r="I518" s="6"/>
      <c r="J518" s="6"/>
      <c r="K518" s="6"/>
      <c r="L518" s="6"/>
      <c r="M518" s="8"/>
      <c r="N518" s="21"/>
      <c r="O518" s="10"/>
      <c r="P518" s="10"/>
      <c r="Q518" s="11"/>
      <c r="R518" s="43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spans="1:40" ht="22.5" customHeight="1" x14ac:dyDescent="0.55000000000000004">
      <c r="A519" s="5"/>
      <c r="B519" s="52" t="s">
        <v>66</v>
      </c>
      <c r="C519" s="59"/>
      <c r="D519" s="60"/>
      <c r="E519" s="60"/>
      <c r="F519" s="60"/>
      <c r="G519" s="60"/>
      <c r="H519" s="15"/>
      <c r="I519" s="6"/>
      <c r="J519" s="6"/>
      <c r="K519" s="7"/>
      <c r="L519" s="6"/>
      <c r="M519" s="8"/>
      <c r="N519" s="21"/>
      <c r="O519" s="10"/>
      <c r="P519" s="10"/>
      <c r="Q519" s="11"/>
      <c r="R519" s="43"/>
      <c r="V519" s="1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spans="1:40" ht="22.5" customHeight="1" x14ac:dyDescent="0.55000000000000004">
      <c r="A520" s="5"/>
      <c r="B520" s="52" t="s">
        <v>66</v>
      </c>
      <c r="C520" s="59"/>
      <c r="D520" s="60"/>
      <c r="E520" s="60"/>
      <c r="F520" s="60"/>
      <c r="G520" s="60"/>
      <c r="H520" s="15"/>
      <c r="I520" s="6"/>
      <c r="J520" s="23"/>
      <c r="K520" s="23"/>
      <c r="L520" s="7"/>
      <c r="M520" s="8"/>
      <c r="N520" s="21"/>
      <c r="O520" s="10"/>
      <c r="P520" s="10"/>
      <c r="Q520" s="11"/>
      <c r="R520" s="43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spans="1:40" ht="22.5" customHeight="1" x14ac:dyDescent="0.55000000000000004">
      <c r="A521" s="5"/>
      <c r="B521" s="52" t="s">
        <v>66</v>
      </c>
      <c r="C521" s="59"/>
      <c r="D521" s="60"/>
      <c r="E521" s="60"/>
      <c r="F521" s="60"/>
      <c r="G521" s="60"/>
      <c r="H521" s="15"/>
      <c r="I521" s="6"/>
      <c r="J521" s="6"/>
      <c r="K521" s="6"/>
      <c r="L521" s="6"/>
      <c r="M521" s="8"/>
      <c r="N521" s="21"/>
      <c r="O521" s="10"/>
      <c r="P521" s="10"/>
      <c r="Q521" s="11"/>
      <c r="R521" s="43"/>
      <c r="V521" s="1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spans="1:40" ht="22.5" customHeight="1" x14ac:dyDescent="0.55000000000000004">
      <c r="A522" s="5"/>
      <c r="B522" s="52" t="s">
        <v>66</v>
      </c>
      <c r="C522" s="59"/>
      <c r="D522" s="60"/>
      <c r="E522" s="60"/>
      <c r="F522" s="60"/>
      <c r="G522" s="60"/>
      <c r="H522" s="15"/>
      <c r="I522" s="6"/>
      <c r="J522" s="6"/>
      <c r="K522" s="6"/>
      <c r="L522" s="6"/>
      <c r="M522" s="8"/>
      <c r="N522" s="21"/>
      <c r="O522" s="10"/>
      <c r="P522" s="10"/>
      <c r="Q522" s="11"/>
      <c r="R522" s="43"/>
      <c r="V522" s="1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spans="1:40" ht="22.5" customHeight="1" x14ac:dyDescent="0.55000000000000004">
      <c r="A523" s="5"/>
      <c r="B523" s="52" t="s">
        <v>66</v>
      </c>
      <c r="C523" s="59"/>
      <c r="D523" s="60"/>
      <c r="E523" s="60"/>
      <c r="F523" s="60"/>
      <c r="G523" s="60"/>
      <c r="H523" s="15"/>
      <c r="I523" s="6"/>
      <c r="J523" s="6"/>
      <c r="K523" s="6"/>
      <c r="L523" s="7"/>
      <c r="M523" s="8"/>
      <c r="N523" s="21"/>
      <c r="O523" s="10"/>
      <c r="P523" s="10"/>
      <c r="Q523" s="11"/>
      <c r="R523" s="43"/>
      <c r="V523" s="1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spans="1:40" x14ac:dyDescent="0.55000000000000004">
      <c r="A524" s="5"/>
      <c r="B524" s="52" t="s">
        <v>66</v>
      </c>
      <c r="C524" s="59"/>
      <c r="D524" s="60"/>
      <c r="E524" s="60"/>
      <c r="F524" s="60"/>
      <c r="G524" s="60"/>
      <c r="H524" s="15"/>
      <c r="I524" s="6"/>
      <c r="J524" s="6"/>
      <c r="K524" s="6"/>
      <c r="L524" s="7"/>
      <c r="M524" s="8"/>
      <c r="N524" s="21"/>
      <c r="O524" s="10"/>
      <c r="P524" s="10"/>
      <c r="Q524" s="11"/>
      <c r="R524" s="43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spans="1:40" x14ac:dyDescent="0.55000000000000004">
      <c r="A525" s="5"/>
      <c r="B525" s="52" t="s">
        <v>66</v>
      </c>
      <c r="C525" s="59"/>
      <c r="D525" s="60"/>
      <c r="E525" s="60"/>
      <c r="F525" s="60"/>
      <c r="G525" s="60"/>
      <c r="H525" s="15"/>
      <c r="I525" s="6"/>
      <c r="J525" s="6"/>
      <c r="K525" s="6"/>
      <c r="L525" s="6"/>
      <c r="M525" s="8"/>
      <c r="N525" s="21"/>
      <c r="O525" s="10"/>
      <c r="P525" s="10"/>
      <c r="Q525" s="11"/>
      <c r="R525" s="43"/>
      <c r="V525" s="1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spans="1:40" x14ac:dyDescent="0.55000000000000004">
      <c r="A526" s="5"/>
      <c r="B526" s="52" t="s">
        <v>66</v>
      </c>
      <c r="C526" s="59"/>
      <c r="D526" s="60"/>
      <c r="E526" s="60"/>
      <c r="F526" s="60"/>
      <c r="G526" s="60"/>
      <c r="H526" s="15"/>
      <c r="I526" s="6"/>
      <c r="J526" s="6"/>
      <c r="K526" s="6"/>
      <c r="L526" s="6"/>
      <c r="M526" s="8"/>
      <c r="N526" s="21"/>
      <c r="O526" s="10"/>
      <c r="P526" s="10"/>
      <c r="Q526" s="11"/>
      <c r="R526" s="43"/>
      <c r="V526" s="1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spans="1:40" ht="22.5" customHeight="1" x14ac:dyDescent="0.55000000000000004">
      <c r="A527" s="5"/>
      <c r="B527" s="52" t="s">
        <v>66</v>
      </c>
      <c r="C527" s="59"/>
      <c r="D527" s="60"/>
      <c r="E527" s="60"/>
      <c r="F527" s="60"/>
      <c r="G527" s="60"/>
      <c r="H527" s="15"/>
      <c r="I527" s="6"/>
      <c r="J527" s="6"/>
      <c r="K527" s="7"/>
      <c r="L527" s="7"/>
      <c r="M527" s="8"/>
      <c r="N527" s="21"/>
      <c r="O527" s="10"/>
      <c r="P527" s="10"/>
      <c r="Q527" s="11"/>
      <c r="R527" s="43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spans="1:40" ht="22.5" customHeight="1" x14ac:dyDescent="0.55000000000000004">
      <c r="A528" s="5"/>
      <c r="B528" s="52" t="s">
        <v>66</v>
      </c>
      <c r="C528" s="59"/>
      <c r="D528" s="60"/>
      <c r="E528" s="60"/>
      <c r="F528" s="60"/>
      <c r="G528" s="60"/>
      <c r="H528" s="15"/>
      <c r="I528" s="6"/>
      <c r="J528" s="6"/>
      <c r="K528" s="6"/>
      <c r="L528" s="6"/>
      <c r="M528" s="8"/>
      <c r="N528" s="21"/>
      <c r="O528" s="10"/>
      <c r="P528" s="10"/>
      <c r="Q528" s="11"/>
      <c r="R528" s="43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spans="1:40" ht="22.5" customHeight="1" x14ac:dyDescent="0.55000000000000004">
      <c r="A529" s="5"/>
      <c r="B529" s="52" t="s">
        <v>66</v>
      </c>
      <c r="C529" s="59"/>
      <c r="D529" s="60"/>
      <c r="E529" s="60"/>
      <c r="F529" s="60"/>
      <c r="G529" s="60"/>
      <c r="H529" s="15"/>
      <c r="I529" s="6"/>
      <c r="J529" s="6"/>
      <c r="K529" s="6"/>
      <c r="L529" s="7"/>
      <c r="M529" s="8"/>
      <c r="N529" s="21"/>
      <c r="O529" s="10"/>
      <c r="P529" s="10"/>
      <c r="Q529" s="11"/>
      <c r="R529" s="43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spans="1:40" ht="22.5" customHeight="1" x14ac:dyDescent="0.55000000000000004">
      <c r="A530" s="5"/>
      <c r="B530" s="52" t="s">
        <v>66</v>
      </c>
      <c r="C530" s="59"/>
      <c r="D530" s="60"/>
      <c r="E530" s="60"/>
      <c r="F530" s="60"/>
      <c r="G530" s="60"/>
      <c r="H530" s="15"/>
      <c r="I530" s="6"/>
      <c r="J530" s="6"/>
      <c r="K530" s="6"/>
      <c r="L530" s="6"/>
      <c r="M530" s="8"/>
      <c r="N530" s="21"/>
      <c r="O530" s="10"/>
      <c r="P530" s="10"/>
      <c r="Q530" s="11"/>
      <c r="R530" s="43"/>
      <c r="V530" s="1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spans="1:40" ht="22.5" customHeight="1" x14ac:dyDescent="0.55000000000000004">
      <c r="A531" s="5"/>
      <c r="B531" s="52" t="s">
        <v>66</v>
      </c>
      <c r="C531" s="59"/>
      <c r="D531" s="60"/>
      <c r="E531" s="60"/>
      <c r="F531" s="60"/>
      <c r="G531" s="60"/>
      <c r="H531" s="15"/>
      <c r="I531" s="6"/>
      <c r="J531" s="6"/>
      <c r="K531" s="6"/>
      <c r="L531" s="7"/>
      <c r="M531" s="8"/>
      <c r="N531" s="21"/>
      <c r="O531" s="10"/>
      <c r="P531" s="10"/>
      <c r="Q531" s="11"/>
      <c r="R531" s="43"/>
      <c r="V531" s="1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spans="1:40" ht="22.5" customHeight="1" x14ac:dyDescent="0.55000000000000004">
      <c r="A532" s="5"/>
      <c r="B532" s="52" t="s">
        <v>66</v>
      </c>
      <c r="C532" s="59"/>
      <c r="D532" s="60"/>
      <c r="E532" s="60"/>
      <c r="F532" s="60"/>
      <c r="G532" s="60"/>
      <c r="H532" s="15"/>
      <c r="I532" s="6"/>
      <c r="J532" s="6"/>
      <c r="K532" s="6"/>
      <c r="L532" s="7"/>
      <c r="M532" s="8"/>
      <c r="N532" s="21"/>
      <c r="O532" s="10"/>
      <c r="P532" s="10"/>
      <c r="Q532" s="11"/>
      <c r="R532" s="43"/>
      <c r="V532" s="1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spans="1:40" ht="22.5" customHeight="1" x14ac:dyDescent="0.55000000000000004">
      <c r="A533" s="5"/>
      <c r="B533" s="52" t="s">
        <v>66</v>
      </c>
      <c r="C533" s="59"/>
      <c r="D533" s="60"/>
      <c r="E533" s="60"/>
      <c r="F533" s="60"/>
      <c r="G533" s="60"/>
      <c r="H533" s="15"/>
      <c r="I533" s="6"/>
      <c r="J533" s="6"/>
      <c r="K533" s="6"/>
      <c r="L533" s="6"/>
      <c r="M533" s="8"/>
      <c r="N533" s="21"/>
      <c r="O533" s="10"/>
      <c r="P533" s="10"/>
      <c r="Q533" s="11"/>
      <c r="R533" s="43"/>
      <c r="V533" s="1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spans="1:40" ht="22.5" customHeight="1" x14ac:dyDescent="0.55000000000000004">
      <c r="A534" s="5"/>
      <c r="B534" s="52" t="s">
        <v>66</v>
      </c>
      <c r="C534" s="59"/>
      <c r="D534" s="60"/>
      <c r="E534" s="60"/>
      <c r="F534" s="60"/>
      <c r="G534" s="60"/>
      <c r="H534" s="15"/>
      <c r="I534" s="6"/>
      <c r="J534" s="7"/>
      <c r="K534" s="7"/>
      <c r="L534" s="6"/>
      <c r="M534" s="8"/>
      <c r="N534" s="21"/>
      <c r="O534" s="10"/>
      <c r="P534" s="10"/>
      <c r="Q534" s="11"/>
      <c r="R534" s="43"/>
      <c r="V534" s="14"/>
    </row>
    <row r="535" spans="1:40" ht="22.5" customHeight="1" x14ac:dyDescent="0.55000000000000004">
      <c r="A535" s="5"/>
      <c r="B535" s="52" t="s">
        <v>66</v>
      </c>
      <c r="C535" s="59"/>
      <c r="D535" s="60"/>
      <c r="E535" s="60"/>
      <c r="F535" s="60"/>
      <c r="G535" s="60"/>
      <c r="H535" s="15"/>
      <c r="I535" s="6"/>
      <c r="J535" s="6"/>
      <c r="K535" s="6"/>
      <c r="L535" s="7"/>
      <c r="M535" s="8"/>
      <c r="N535" s="21"/>
      <c r="O535" s="10"/>
      <c r="P535" s="10"/>
      <c r="Q535" s="11"/>
      <c r="R535" s="43"/>
    </row>
    <row r="536" spans="1:40" ht="22.5" customHeight="1" x14ac:dyDescent="0.55000000000000004">
      <c r="A536" s="5"/>
      <c r="B536" s="52" t="s">
        <v>66</v>
      </c>
      <c r="C536" s="59"/>
      <c r="D536" s="60"/>
      <c r="E536" s="60"/>
      <c r="F536" s="60"/>
      <c r="G536" s="60"/>
      <c r="H536" s="15"/>
      <c r="I536" s="6"/>
      <c r="J536" s="6"/>
      <c r="K536" s="6"/>
      <c r="L536" s="27"/>
      <c r="M536" s="8"/>
      <c r="N536" s="21"/>
      <c r="O536" s="10"/>
      <c r="P536" s="10"/>
      <c r="Q536" s="11"/>
      <c r="R536" s="43"/>
      <c r="V536" s="14"/>
    </row>
    <row r="537" spans="1:40" ht="22.5" customHeight="1" x14ac:dyDescent="0.55000000000000004">
      <c r="A537" s="5"/>
      <c r="B537" s="52" t="s">
        <v>66</v>
      </c>
      <c r="C537" s="59"/>
      <c r="D537" s="60"/>
      <c r="E537" s="60"/>
      <c r="F537" s="60"/>
      <c r="G537" s="60"/>
      <c r="H537" s="15"/>
      <c r="I537" s="6"/>
      <c r="J537" s="6"/>
      <c r="K537" s="6"/>
      <c r="L537" s="6"/>
      <c r="M537" s="8"/>
      <c r="N537" s="21"/>
      <c r="O537" s="10"/>
      <c r="P537" s="10"/>
      <c r="Q537" s="11"/>
      <c r="R537" s="43"/>
    </row>
    <row r="538" spans="1:40" ht="22.5" customHeight="1" x14ac:dyDescent="0.55000000000000004">
      <c r="A538" s="5"/>
      <c r="B538" s="52" t="s">
        <v>66</v>
      </c>
      <c r="C538" s="59"/>
      <c r="D538" s="60"/>
      <c r="E538" s="60"/>
      <c r="F538" s="60"/>
      <c r="G538" s="60"/>
      <c r="H538" s="15"/>
      <c r="I538" s="6"/>
      <c r="J538" s="6"/>
      <c r="K538" s="6"/>
      <c r="L538" s="7"/>
      <c r="M538" s="8"/>
      <c r="N538" s="21"/>
      <c r="O538" s="10"/>
      <c r="P538" s="10"/>
      <c r="Q538" s="11"/>
      <c r="R538" s="43"/>
      <c r="V538" s="14"/>
    </row>
    <row r="539" spans="1:40" ht="22.5" customHeight="1" x14ac:dyDescent="0.55000000000000004">
      <c r="A539" s="5"/>
      <c r="B539" s="52" t="s">
        <v>66</v>
      </c>
      <c r="C539" s="59"/>
      <c r="D539" s="60"/>
      <c r="E539" s="60"/>
      <c r="F539" s="60"/>
      <c r="G539" s="60"/>
      <c r="H539" s="15"/>
      <c r="I539" s="6"/>
      <c r="J539" s="6"/>
      <c r="K539" s="6"/>
      <c r="L539" s="27"/>
      <c r="M539" s="8"/>
      <c r="N539" s="21"/>
      <c r="O539" s="10"/>
      <c r="P539" s="10"/>
      <c r="Q539" s="11"/>
      <c r="R539" s="43"/>
    </row>
    <row r="540" spans="1:40" ht="22.5" customHeight="1" x14ac:dyDescent="0.55000000000000004">
      <c r="A540" s="5"/>
      <c r="B540" s="52" t="s">
        <v>66</v>
      </c>
      <c r="C540" s="59"/>
      <c r="D540" s="60"/>
      <c r="E540" s="60"/>
      <c r="F540" s="60"/>
      <c r="G540" s="60"/>
      <c r="H540" s="15"/>
      <c r="I540" s="6"/>
      <c r="J540" s="6"/>
      <c r="K540" s="6"/>
      <c r="L540" s="7"/>
      <c r="M540" s="8"/>
      <c r="N540" s="21"/>
      <c r="O540" s="10"/>
      <c r="P540" s="10"/>
      <c r="Q540" s="11"/>
      <c r="R540" s="43"/>
    </row>
    <row r="541" spans="1:40" ht="22.5" customHeight="1" x14ac:dyDescent="0.55000000000000004">
      <c r="A541" s="5"/>
      <c r="B541" s="52" t="s">
        <v>66</v>
      </c>
      <c r="C541" s="59"/>
      <c r="D541" s="60"/>
      <c r="E541" s="60"/>
      <c r="F541" s="60"/>
      <c r="G541" s="60"/>
      <c r="H541" s="15"/>
      <c r="I541" s="6"/>
      <c r="J541" s="6"/>
      <c r="K541" s="6"/>
      <c r="L541" s="6"/>
      <c r="M541" s="8"/>
      <c r="N541" s="21"/>
      <c r="O541" s="10"/>
      <c r="P541" s="10"/>
      <c r="Q541" s="11"/>
      <c r="R541" s="43"/>
    </row>
    <row r="542" spans="1:40" ht="22.5" customHeight="1" x14ac:dyDescent="0.55000000000000004">
      <c r="A542" s="5"/>
      <c r="B542" s="52" t="s">
        <v>66</v>
      </c>
      <c r="C542" s="59"/>
      <c r="D542" s="60"/>
      <c r="E542" s="60"/>
      <c r="F542" s="60"/>
      <c r="G542" s="60"/>
      <c r="H542" s="15"/>
      <c r="I542" s="6"/>
      <c r="J542" s="6"/>
      <c r="K542" s="6"/>
      <c r="L542" s="7"/>
      <c r="M542" s="8"/>
      <c r="N542" s="21"/>
      <c r="O542" s="10"/>
      <c r="P542" s="10"/>
      <c r="Q542" s="11"/>
      <c r="R542" s="43"/>
      <c r="V542" s="14"/>
    </row>
    <row r="543" spans="1:40" ht="22.5" customHeight="1" x14ac:dyDescent="0.55000000000000004">
      <c r="A543" s="5"/>
      <c r="B543" s="52" t="s">
        <v>66</v>
      </c>
      <c r="C543" s="59"/>
      <c r="D543" s="60"/>
      <c r="E543" s="60"/>
      <c r="F543" s="60"/>
      <c r="G543" s="60"/>
      <c r="H543" s="15"/>
      <c r="I543" s="6"/>
      <c r="J543" s="6"/>
      <c r="K543" s="6"/>
      <c r="L543" s="27"/>
      <c r="M543" s="8"/>
      <c r="N543" s="21"/>
      <c r="O543" s="10"/>
      <c r="P543" s="10"/>
      <c r="Q543" s="11"/>
      <c r="R543" s="43"/>
      <c r="V543" s="14"/>
    </row>
    <row r="544" spans="1:40" ht="22.5" customHeight="1" x14ac:dyDescent="0.55000000000000004">
      <c r="A544" s="5"/>
      <c r="B544" s="52" t="s">
        <v>66</v>
      </c>
      <c r="C544" s="59"/>
      <c r="D544" s="60"/>
      <c r="E544" s="60"/>
      <c r="F544" s="60"/>
      <c r="G544" s="60"/>
      <c r="H544" s="15"/>
      <c r="I544" s="6"/>
      <c r="J544" s="6"/>
      <c r="K544" s="6"/>
      <c r="L544" s="7"/>
      <c r="M544" s="8"/>
      <c r="N544" s="21"/>
      <c r="O544" s="10"/>
      <c r="P544" s="10"/>
      <c r="Q544" s="11"/>
      <c r="R544" s="43"/>
      <c r="V544" s="14"/>
    </row>
    <row r="545" spans="1:22" ht="22.5" customHeight="1" x14ac:dyDescent="0.55000000000000004">
      <c r="A545" s="5"/>
      <c r="B545" s="52" t="s">
        <v>66</v>
      </c>
      <c r="C545" s="59"/>
      <c r="D545" s="60"/>
      <c r="E545" s="60"/>
      <c r="F545" s="60"/>
      <c r="G545" s="60"/>
      <c r="H545" s="15"/>
      <c r="I545" s="6"/>
      <c r="J545" s="6"/>
      <c r="K545" s="6"/>
      <c r="L545" s="7"/>
      <c r="M545" s="8"/>
      <c r="N545" s="21"/>
      <c r="O545" s="10"/>
      <c r="P545" s="10"/>
      <c r="Q545" s="11"/>
      <c r="R545" s="43"/>
      <c r="V545" s="14"/>
    </row>
    <row r="546" spans="1:22" ht="22.5" customHeight="1" x14ac:dyDescent="0.55000000000000004">
      <c r="A546" s="5"/>
      <c r="B546" s="52" t="s">
        <v>66</v>
      </c>
      <c r="C546" s="59"/>
      <c r="D546" s="60"/>
      <c r="E546" s="60"/>
      <c r="F546" s="60"/>
      <c r="G546" s="60"/>
      <c r="H546" s="15"/>
      <c r="I546" s="6"/>
      <c r="J546" s="6"/>
      <c r="K546" s="6"/>
      <c r="L546" s="6"/>
      <c r="M546" s="8"/>
      <c r="N546" s="21"/>
      <c r="O546" s="10"/>
      <c r="P546" s="10"/>
      <c r="Q546" s="11"/>
      <c r="R546" s="43"/>
      <c r="V546" s="14"/>
    </row>
    <row r="547" spans="1:22" ht="22.5" customHeight="1" x14ac:dyDescent="0.55000000000000004">
      <c r="A547" s="5"/>
      <c r="B547" s="52"/>
      <c r="C547" s="59"/>
      <c r="D547" s="60"/>
      <c r="E547" s="60"/>
      <c r="F547" s="60"/>
      <c r="G547" s="60"/>
      <c r="H547" s="15"/>
      <c r="I547" s="6"/>
      <c r="J547" s="6"/>
      <c r="K547" s="6"/>
      <c r="L547" s="7"/>
      <c r="M547" s="8"/>
      <c r="N547" s="21"/>
      <c r="O547" s="10"/>
      <c r="P547" s="10"/>
      <c r="Q547" s="11"/>
      <c r="R547" s="43"/>
    </row>
    <row r="548" spans="1:22" ht="22.5" customHeight="1" x14ac:dyDescent="0.55000000000000004">
      <c r="A548" s="5"/>
      <c r="B548" s="52"/>
      <c r="C548" s="59"/>
      <c r="D548" s="60"/>
      <c r="E548" s="60"/>
      <c r="F548" s="60"/>
      <c r="G548" s="60"/>
      <c r="H548" s="15"/>
      <c r="I548" s="6"/>
      <c r="J548" s="6"/>
      <c r="K548" s="6"/>
      <c r="L548" s="27"/>
      <c r="M548" s="8"/>
      <c r="N548" s="21"/>
      <c r="O548" s="10"/>
      <c r="P548" s="10"/>
      <c r="Q548" s="11"/>
      <c r="R548" s="43"/>
      <c r="V548" s="14"/>
    </row>
    <row r="549" spans="1:22" ht="22.5" customHeight="1" x14ac:dyDescent="0.55000000000000004">
      <c r="A549" s="5"/>
      <c r="B549" s="52"/>
      <c r="C549" s="59"/>
      <c r="D549" s="60"/>
      <c r="E549" s="60"/>
      <c r="F549" s="60"/>
      <c r="G549" s="60"/>
      <c r="H549" s="15"/>
      <c r="I549" s="6"/>
      <c r="J549" s="6"/>
      <c r="K549" s="6"/>
      <c r="L549" s="7"/>
      <c r="M549" s="8"/>
      <c r="N549" s="21"/>
      <c r="O549" s="10"/>
      <c r="P549" s="10"/>
      <c r="Q549" s="11"/>
      <c r="R549" s="43"/>
    </row>
    <row r="550" spans="1:22" ht="22.5" customHeight="1" x14ac:dyDescent="0.55000000000000004">
      <c r="A550" s="5"/>
      <c r="B550" s="52"/>
      <c r="C550" s="59"/>
      <c r="D550" s="60"/>
      <c r="E550" s="60"/>
      <c r="F550" s="60"/>
      <c r="G550" s="60"/>
      <c r="H550" s="15"/>
      <c r="I550" s="6"/>
      <c r="J550" s="6"/>
      <c r="K550" s="6"/>
      <c r="L550" s="7"/>
      <c r="M550" s="8"/>
      <c r="N550" s="21"/>
      <c r="O550" s="10"/>
      <c r="P550" s="10"/>
      <c r="Q550" s="11"/>
      <c r="R550" s="43"/>
      <c r="V550" s="14"/>
    </row>
    <row r="551" spans="1:22" ht="22.5" customHeight="1" x14ac:dyDescent="0.55000000000000004">
      <c r="A551" s="5"/>
      <c r="B551" s="52"/>
      <c r="C551" s="59"/>
      <c r="D551" s="60"/>
      <c r="E551" s="60"/>
      <c r="F551" s="60"/>
      <c r="G551" s="60"/>
      <c r="H551" s="15"/>
      <c r="I551" s="6"/>
      <c r="J551" s="6"/>
      <c r="K551" s="6"/>
      <c r="L551" s="6"/>
      <c r="M551" s="8"/>
      <c r="N551" s="21"/>
      <c r="O551" s="10"/>
      <c r="P551" s="10"/>
      <c r="Q551" s="11"/>
      <c r="R551" s="43"/>
    </row>
    <row r="552" spans="1:22" ht="22.5" customHeight="1" x14ac:dyDescent="0.55000000000000004">
      <c r="A552" s="5"/>
      <c r="B552" s="52"/>
      <c r="C552" s="59"/>
      <c r="D552" s="60"/>
      <c r="E552" s="60"/>
      <c r="F552" s="60"/>
      <c r="G552" s="60"/>
      <c r="H552" s="15"/>
      <c r="I552" s="6"/>
      <c r="J552" s="7"/>
      <c r="K552" s="7"/>
      <c r="L552" s="7"/>
      <c r="M552" s="8"/>
      <c r="N552" s="21"/>
      <c r="O552" s="10"/>
      <c r="P552" s="10"/>
      <c r="Q552" s="11"/>
      <c r="R552" s="43"/>
    </row>
    <row r="553" spans="1:22" ht="22.5" customHeight="1" x14ac:dyDescent="0.55000000000000004">
      <c r="A553" s="5"/>
      <c r="B553" s="52"/>
      <c r="C553" s="59"/>
      <c r="D553" s="60"/>
      <c r="E553" s="60"/>
      <c r="F553" s="60"/>
      <c r="G553" s="60"/>
      <c r="H553" s="15"/>
      <c r="I553" s="6"/>
      <c r="J553" s="6"/>
      <c r="K553" s="6"/>
      <c r="L553" s="7"/>
      <c r="M553" s="8"/>
      <c r="N553" s="21"/>
      <c r="O553" s="10"/>
      <c r="P553" s="10"/>
      <c r="Q553" s="11"/>
      <c r="R553" s="43"/>
    </row>
    <row r="554" spans="1:22" ht="22.5" customHeight="1" x14ac:dyDescent="0.55000000000000004">
      <c r="A554" s="5"/>
      <c r="B554" s="52"/>
      <c r="C554" s="59"/>
      <c r="D554" s="60"/>
      <c r="E554" s="60"/>
      <c r="F554" s="60"/>
      <c r="G554" s="60"/>
      <c r="H554" s="15"/>
      <c r="I554" s="6"/>
      <c r="J554" s="6"/>
      <c r="K554" s="6"/>
      <c r="L554" s="27"/>
      <c r="M554" s="8"/>
      <c r="N554" s="21"/>
      <c r="O554" s="10"/>
      <c r="P554" s="10"/>
      <c r="Q554" s="11"/>
      <c r="R554" s="43"/>
      <c r="V554" s="14"/>
    </row>
    <row r="555" spans="1:22" ht="22.5" customHeight="1" x14ac:dyDescent="0.55000000000000004">
      <c r="A555" s="5"/>
      <c r="B555" s="52"/>
      <c r="C555" s="59"/>
      <c r="D555" s="60"/>
      <c r="E555" s="60"/>
      <c r="F555" s="60"/>
      <c r="G555" s="60"/>
      <c r="H555" s="15"/>
      <c r="I555" s="6"/>
      <c r="J555" s="7"/>
      <c r="K555" s="7"/>
      <c r="L555" s="7"/>
      <c r="M555" s="8"/>
      <c r="N555" s="21"/>
      <c r="O555" s="10"/>
      <c r="P555" s="10"/>
      <c r="Q555" s="11"/>
      <c r="R555" s="43"/>
      <c r="V555" s="14"/>
    </row>
    <row r="556" spans="1:22" ht="22.5" customHeight="1" x14ac:dyDescent="0.55000000000000004">
      <c r="A556" s="5"/>
      <c r="B556" s="52"/>
      <c r="C556" s="59"/>
      <c r="D556" s="60"/>
      <c r="E556" s="60"/>
      <c r="F556" s="60"/>
      <c r="G556" s="60"/>
      <c r="H556" s="15"/>
      <c r="I556" s="6"/>
      <c r="J556" s="6"/>
      <c r="K556" s="6"/>
      <c r="L556" s="6"/>
      <c r="M556" s="8"/>
      <c r="N556" s="28"/>
      <c r="O556" s="10"/>
      <c r="P556" s="10"/>
      <c r="Q556" s="11"/>
      <c r="R556" s="43"/>
      <c r="V556" s="14"/>
    </row>
    <row r="557" spans="1:22" ht="22.5" customHeight="1" x14ac:dyDescent="0.55000000000000004">
      <c r="A557" s="5"/>
      <c r="B557" s="52"/>
      <c r="C557" s="59"/>
      <c r="D557" s="60"/>
      <c r="E557" s="60"/>
      <c r="F557" s="60"/>
      <c r="G557" s="60"/>
      <c r="H557" s="15"/>
      <c r="I557" s="6"/>
      <c r="J557" s="6"/>
      <c r="K557" s="6"/>
      <c r="L557" s="6"/>
      <c r="M557" s="8"/>
      <c r="N557" s="28"/>
      <c r="O557" s="10"/>
      <c r="P557" s="10"/>
      <c r="Q557" s="11"/>
      <c r="R557" s="43"/>
    </row>
    <row r="558" spans="1:22" ht="22.5" customHeight="1" x14ac:dyDescent="0.55000000000000004">
      <c r="A558" s="5"/>
      <c r="B558" s="52"/>
      <c r="C558" s="59"/>
      <c r="D558" s="60"/>
      <c r="E558" s="60"/>
      <c r="F558" s="60"/>
      <c r="G558" s="60"/>
      <c r="H558" s="15"/>
      <c r="I558" s="6"/>
      <c r="J558" s="6"/>
      <c r="K558" s="6"/>
      <c r="L558" s="27"/>
      <c r="M558" s="8"/>
      <c r="N558" s="28"/>
      <c r="O558" s="10"/>
      <c r="P558" s="10"/>
      <c r="Q558" s="11"/>
      <c r="R558" s="43"/>
      <c r="V558" s="14"/>
    </row>
    <row r="559" spans="1:22" ht="22.5" customHeight="1" x14ac:dyDescent="0.55000000000000004">
      <c r="A559" s="5"/>
      <c r="B559" s="52"/>
      <c r="C559" s="59"/>
      <c r="D559" s="60"/>
      <c r="E559" s="60"/>
      <c r="F559" s="60"/>
      <c r="G559" s="60"/>
      <c r="H559" s="15"/>
      <c r="I559" s="6"/>
      <c r="J559" s="6"/>
      <c r="K559" s="6"/>
      <c r="L559" s="6"/>
      <c r="M559" s="8"/>
      <c r="N559" s="28"/>
      <c r="O559" s="10"/>
      <c r="P559" s="10"/>
      <c r="Q559" s="11"/>
      <c r="R559" s="43"/>
    </row>
    <row r="560" spans="1:22" x14ac:dyDescent="0.55000000000000004">
      <c r="A560" s="5"/>
      <c r="B560" s="52"/>
      <c r="C560" s="59"/>
      <c r="D560" s="60"/>
      <c r="E560" s="60"/>
      <c r="F560" s="60"/>
      <c r="G560" s="60"/>
      <c r="H560" s="15"/>
      <c r="I560" s="6"/>
      <c r="J560" s="6"/>
      <c r="K560" s="6"/>
      <c r="L560" s="24"/>
      <c r="M560" s="8"/>
      <c r="N560" s="28"/>
      <c r="O560" s="10"/>
      <c r="P560" s="10"/>
      <c r="Q560" s="11"/>
      <c r="R560" s="43"/>
      <c r="V560" s="14"/>
    </row>
    <row r="561" spans="1:23" x14ac:dyDescent="0.55000000000000004">
      <c r="A561" s="5"/>
      <c r="B561" s="52"/>
      <c r="C561" s="59"/>
      <c r="D561" s="60"/>
      <c r="E561" s="60"/>
      <c r="F561" s="60"/>
      <c r="G561" s="60"/>
      <c r="H561" s="15"/>
      <c r="I561" s="6"/>
      <c r="J561" s="6"/>
      <c r="K561" s="6"/>
      <c r="L561" s="24"/>
      <c r="M561" s="8"/>
      <c r="N561" s="28"/>
      <c r="O561" s="10"/>
      <c r="P561" s="10"/>
      <c r="Q561" s="11"/>
      <c r="R561" s="43"/>
      <c r="V561" s="14"/>
    </row>
    <row r="562" spans="1:23" x14ac:dyDescent="0.55000000000000004">
      <c r="A562" s="5"/>
      <c r="B562" s="52"/>
      <c r="C562" s="59"/>
      <c r="D562" s="60"/>
      <c r="E562" s="60"/>
      <c r="F562" s="60"/>
      <c r="G562" s="60"/>
      <c r="H562" s="15"/>
      <c r="I562" s="6"/>
      <c r="J562" s="6"/>
      <c r="K562" s="6"/>
      <c r="L562" s="24"/>
      <c r="M562" s="8"/>
      <c r="N562" s="21"/>
      <c r="O562" s="10"/>
      <c r="P562" s="10"/>
      <c r="Q562" s="11"/>
      <c r="R562" s="43"/>
    </row>
    <row r="563" spans="1:23" ht="22.5" customHeight="1" x14ac:dyDescent="0.55000000000000004">
      <c r="A563" s="5"/>
      <c r="B563" s="52"/>
      <c r="C563" s="59"/>
      <c r="D563" s="60"/>
      <c r="E563" s="60"/>
      <c r="F563" s="60"/>
      <c r="G563" s="60"/>
      <c r="H563" s="15"/>
      <c r="I563" s="6"/>
      <c r="J563" s="6"/>
      <c r="K563" s="6"/>
      <c r="L563" s="6"/>
      <c r="M563" s="8"/>
      <c r="N563" s="21"/>
      <c r="O563" s="10"/>
      <c r="P563" s="10"/>
      <c r="Q563" s="11"/>
      <c r="R563" s="43"/>
    </row>
    <row r="564" spans="1:23" ht="22.5" customHeight="1" x14ac:dyDescent="0.55000000000000004">
      <c r="A564" s="5"/>
      <c r="B564" s="52"/>
      <c r="C564" s="59"/>
      <c r="D564" s="60"/>
      <c r="E564" s="60"/>
      <c r="F564" s="60"/>
      <c r="G564" s="60"/>
      <c r="H564" s="15"/>
      <c r="I564" s="6"/>
      <c r="J564" s="7"/>
      <c r="K564" s="7"/>
      <c r="L564" s="24"/>
      <c r="M564" s="8"/>
      <c r="N564" s="21"/>
      <c r="O564" s="10"/>
      <c r="P564" s="10"/>
      <c r="Q564" s="11"/>
      <c r="R564" s="43"/>
    </row>
    <row r="565" spans="1:23" ht="22.5" customHeight="1" x14ac:dyDescent="0.55000000000000004">
      <c r="A565" s="5"/>
      <c r="B565" s="52"/>
      <c r="C565" s="59"/>
      <c r="D565" s="60"/>
      <c r="E565" s="60"/>
      <c r="F565" s="60"/>
      <c r="G565" s="60"/>
      <c r="H565" s="15"/>
      <c r="I565" s="6"/>
      <c r="J565" s="7"/>
      <c r="K565" s="7"/>
      <c r="L565" s="7"/>
      <c r="M565" s="8"/>
      <c r="N565" s="21"/>
      <c r="O565" s="10"/>
      <c r="P565" s="10"/>
      <c r="Q565" s="11"/>
      <c r="R565" s="43"/>
      <c r="V565" s="14"/>
    </row>
    <row r="566" spans="1:23" ht="22.5" customHeight="1" x14ac:dyDescent="0.55000000000000004">
      <c r="A566" s="5"/>
      <c r="B566" s="52"/>
      <c r="C566" s="59"/>
      <c r="D566" s="60"/>
      <c r="E566" s="60"/>
      <c r="F566" s="60"/>
      <c r="G566" s="60"/>
      <c r="H566" s="15"/>
      <c r="I566" s="6"/>
      <c r="J566" s="6"/>
      <c r="K566" s="6"/>
      <c r="L566" s="6"/>
      <c r="M566" s="8"/>
      <c r="N566" s="21"/>
      <c r="O566" s="10"/>
      <c r="P566" s="10"/>
      <c r="Q566" s="11"/>
      <c r="R566" s="43"/>
    </row>
    <row r="567" spans="1:23" ht="22.5" customHeight="1" x14ac:dyDescent="0.55000000000000004">
      <c r="A567" s="5"/>
      <c r="B567" s="52"/>
      <c r="C567" s="59"/>
      <c r="D567" s="60"/>
      <c r="E567" s="60"/>
      <c r="F567" s="60"/>
      <c r="G567" s="60"/>
      <c r="H567" s="15"/>
      <c r="I567" s="6"/>
      <c r="J567" s="7"/>
      <c r="K567" s="7"/>
      <c r="L567" s="6"/>
      <c r="M567" s="8"/>
      <c r="N567" s="21"/>
      <c r="O567" s="10"/>
      <c r="P567" s="10"/>
      <c r="Q567" s="11"/>
      <c r="R567" s="43"/>
      <c r="V567" s="14"/>
    </row>
    <row r="568" spans="1:23" ht="22.5" customHeight="1" x14ac:dyDescent="0.55000000000000004">
      <c r="A568" s="5"/>
      <c r="B568" s="52"/>
      <c r="C568" s="59"/>
      <c r="D568" s="60"/>
      <c r="E568" s="60"/>
      <c r="F568" s="60"/>
      <c r="G568" s="60"/>
      <c r="H568" s="15"/>
      <c r="I568" s="6"/>
      <c r="J568" s="7"/>
      <c r="K568" s="7"/>
      <c r="L568" s="7"/>
      <c r="M568" s="8"/>
      <c r="N568" s="21"/>
      <c r="O568" s="10"/>
      <c r="P568" s="10"/>
      <c r="Q568" s="11"/>
      <c r="R568" s="43"/>
    </row>
    <row r="569" spans="1:23" s="13" customFormat="1" ht="22.5" customHeight="1" x14ac:dyDescent="0.55000000000000004">
      <c r="A569" s="5"/>
      <c r="B569" s="52"/>
      <c r="C569" s="59"/>
      <c r="D569" s="60"/>
      <c r="E569" s="60"/>
      <c r="F569" s="60"/>
      <c r="G569" s="60"/>
      <c r="H569" s="15"/>
      <c r="I569" s="6"/>
      <c r="J569" s="6"/>
      <c r="K569" s="6"/>
      <c r="L569" s="6"/>
      <c r="M569" s="8"/>
      <c r="N569" s="21"/>
      <c r="O569" s="10"/>
      <c r="P569" s="125"/>
      <c r="Q569" s="3"/>
      <c r="R569" s="50"/>
      <c r="W569" s="3"/>
    </row>
    <row r="570" spans="1:23" s="13" customFormat="1" ht="22.5" customHeight="1" x14ac:dyDescent="0.55000000000000004">
      <c r="A570" s="5"/>
      <c r="B570" s="52"/>
      <c r="C570" s="59"/>
      <c r="D570" s="60"/>
      <c r="E570" s="60"/>
      <c r="F570" s="60"/>
      <c r="G570" s="60"/>
      <c r="H570" s="15"/>
      <c r="I570" s="6"/>
      <c r="J570" s="7"/>
      <c r="K570" s="7"/>
      <c r="L570" s="6"/>
      <c r="M570" s="8"/>
      <c r="N570" s="21"/>
      <c r="O570" s="10"/>
      <c r="P570" s="125"/>
      <c r="Q570" s="3"/>
      <c r="R570" s="50"/>
      <c r="W570" s="3"/>
    </row>
    <row r="571" spans="1:23" s="13" customFormat="1" ht="22.5" customHeight="1" x14ac:dyDescent="0.55000000000000004">
      <c r="A571" s="5"/>
      <c r="B571" s="52"/>
      <c r="C571" s="59"/>
      <c r="D571" s="60"/>
      <c r="E571" s="60"/>
      <c r="F571" s="60"/>
      <c r="G571" s="60"/>
      <c r="H571" s="15"/>
      <c r="I571" s="6"/>
      <c r="J571" s="7"/>
      <c r="K571" s="7"/>
      <c r="L571" s="7"/>
      <c r="M571" s="8"/>
      <c r="N571" s="21"/>
      <c r="O571" s="10"/>
      <c r="P571" s="125"/>
      <c r="Q571" s="3"/>
      <c r="R571" s="50"/>
      <c r="W571" s="3"/>
    </row>
    <row r="572" spans="1:23" s="13" customFormat="1" ht="22.5" customHeight="1" x14ac:dyDescent="0.55000000000000004">
      <c r="A572" s="5"/>
      <c r="B572" s="52"/>
      <c r="C572" s="59"/>
      <c r="D572" s="60"/>
      <c r="E572" s="60"/>
      <c r="F572" s="60"/>
      <c r="G572" s="60"/>
      <c r="H572" s="15"/>
      <c r="I572" s="6"/>
      <c r="J572" s="6"/>
      <c r="K572" s="6"/>
      <c r="L572" s="6"/>
      <c r="M572" s="8"/>
      <c r="N572" s="21"/>
      <c r="O572" s="10"/>
      <c r="P572" s="125"/>
      <c r="Q572" s="3"/>
      <c r="R572" s="50"/>
      <c r="W572" s="3"/>
    </row>
    <row r="573" spans="1:23" s="13" customFormat="1" ht="22.5" customHeight="1" x14ac:dyDescent="0.55000000000000004">
      <c r="A573" s="5"/>
      <c r="B573" s="52"/>
      <c r="C573" s="59"/>
      <c r="D573" s="60"/>
      <c r="E573" s="60"/>
      <c r="F573" s="60"/>
      <c r="G573" s="60"/>
      <c r="H573" s="15"/>
      <c r="I573" s="6"/>
      <c r="J573" s="7"/>
      <c r="K573" s="7"/>
      <c r="L573" s="6"/>
      <c r="M573" s="8"/>
      <c r="N573" s="21"/>
      <c r="O573" s="10"/>
      <c r="P573" s="125"/>
      <c r="Q573" s="3"/>
      <c r="R573" s="50"/>
      <c r="W573" s="3"/>
    </row>
    <row r="574" spans="1:23" s="13" customFormat="1" ht="22.5" customHeight="1" x14ac:dyDescent="0.55000000000000004">
      <c r="A574" s="5"/>
      <c r="B574" s="52"/>
      <c r="C574" s="59"/>
      <c r="D574" s="60"/>
      <c r="E574" s="60"/>
      <c r="F574" s="60"/>
      <c r="G574" s="60"/>
      <c r="H574" s="15"/>
      <c r="I574" s="6"/>
      <c r="J574" s="7"/>
      <c r="K574" s="7"/>
      <c r="L574" s="7"/>
      <c r="M574" s="8"/>
      <c r="N574" s="21"/>
      <c r="O574" s="10"/>
      <c r="P574" s="125"/>
      <c r="Q574" s="3"/>
      <c r="R574" s="50"/>
      <c r="W574" s="3"/>
    </row>
    <row r="575" spans="1:23" s="13" customFormat="1" ht="22.5" customHeight="1" x14ac:dyDescent="0.55000000000000004">
      <c r="A575" s="5"/>
      <c r="B575" s="52"/>
      <c r="C575" s="59"/>
      <c r="D575" s="60"/>
      <c r="E575" s="60"/>
      <c r="F575" s="60"/>
      <c r="G575" s="60"/>
      <c r="H575" s="15"/>
      <c r="I575" s="6"/>
      <c r="J575" s="6"/>
      <c r="K575" s="6"/>
      <c r="L575" s="6"/>
      <c r="M575" s="8"/>
      <c r="N575" s="21"/>
      <c r="O575" s="10"/>
      <c r="P575" s="125"/>
      <c r="Q575" s="3"/>
      <c r="R575" s="50"/>
      <c r="W575" s="3"/>
    </row>
    <row r="576" spans="1:23" s="13" customFormat="1" ht="22.5" customHeight="1" x14ac:dyDescent="0.55000000000000004">
      <c r="A576" s="5"/>
      <c r="B576" s="52"/>
      <c r="C576" s="59"/>
      <c r="D576" s="60"/>
      <c r="E576" s="60"/>
      <c r="F576" s="60"/>
      <c r="G576" s="60"/>
      <c r="H576" s="15"/>
      <c r="I576" s="6"/>
      <c r="J576" s="6"/>
      <c r="K576" s="6"/>
      <c r="L576" s="7"/>
      <c r="M576" s="8"/>
      <c r="N576" s="21"/>
      <c r="O576" s="10"/>
      <c r="P576" s="125"/>
      <c r="Q576" s="3"/>
      <c r="R576" s="50"/>
      <c r="W576" s="3"/>
    </row>
    <row r="577" spans="1:23" s="13" customFormat="1" ht="22.5" customHeight="1" x14ac:dyDescent="0.55000000000000004">
      <c r="A577" s="5"/>
      <c r="B577" s="52"/>
      <c r="C577" s="59"/>
      <c r="D577" s="60"/>
      <c r="E577" s="60"/>
      <c r="F577" s="60"/>
      <c r="G577" s="60"/>
      <c r="H577" s="15"/>
      <c r="I577" s="6"/>
      <c r="J577" s="6"/>
      <c r="K577" s="6"/>
      <c r="L577" s="6"/>
      <c r="M577" s="8"/>
      <c r="N577" s="21"/>
      <c r="O577" s="10"/>
      <c r="P577" s="125"/>
      <c r="Q577" s="3"/>
      <c r="R577" s="50"/>
      <c r="W577" s="3"/>
    </row>
    <row r="578" spans="1:23" s="13" customFormat="1" ht="22.5" customHeight="1" x14ac:dyDescent="0.55000000000000004">
      <c r="A578" s="5"/>
      <c r="B578" s="52"/>
      <c r="C578" s="59"/>
      <c r="D578" s="60"/>
      <c r="E578" s="60"/>
      <c r="F578" s="60"/>
      <c r="G578" s="60"/>
      <c r="H578" s="15"/>
      <c r="I578" s="6"/>
      <c r="J578" s="6"/>
      <c r="K578" s="6"/>
      <c r="L578" s="6"/>
      <c r="M578" s="8"/>
      <c r="N578" s="21"/>
      <c r="O578" s="10"/>
      <c r="P578" s="125"/>
      <c r="Q578" s="3"/>
      <c r="R578" s="50"/>
      <c r="W578" s="3"/>
    </row>
    <row r="579" spans="1:23" s="13" customFormat="1" ht="22.5" customHeight="1" x14ac:dyDescent="0.55000000000000004">
      <c r="A579" s="5"/>
      <c r="B579" s="52"/>
      <c r="C579" s="59"/>
      <c r="D579" s="60"/>
      <c r="E579" s="60"/>
      <c r="F579" s="60"/>
      <c r="G579" s="60"/>
      <c r="H579" s="15"/>
      <c r="I579" s="6"/>
      <c r="J579" s="6"/>
      <c r="K579" s="6"/>
      <c r="L579" s="6"/>
      <c r="M579" s="8"/>
      <c r="N579" s="21"/>
      <c r="O579" s="10"/>
      <c r="P579" s="125"/>
      <c r="Q579" s="3"/>
      <c r="R579" s="50"/>
      <c r="W579" s="3"/>
    </row>
    <row r="580" spans="1:23" s="13" customFormat="1" ht="22.5" customHeight="1" x14ac:dyDescent="0.55000000000000004">
      <c r="A580" s="5"/>
      <c r="B580" s="52"/>
      <c r="C580" s="59"/>
      <c r="D580" s="60"/>
      <c r="E580" s="60"/>
      <c r="F580" s="60"/>
      <c r="G580" s="60"/>
      <c r="H580" s="15"/>
      <c r="I580" s="6"/>
      <c r="J580" s="6"/>
      <c r="K580" s="7"/>
      <c r="L580" s="6"/>
      <c r="M580" s="8"/>
      <c r="N580" s="9"/>
      <c r="O580" s="10"/>
      <c r="P580" s="125"/>
      <c r="Q580" s="3"/>
      <c r="R580" s="50"/>
      <c r="W580" s="3"/>
    </row>
    <row r="581" spans="1:23" s="13" customFormat="1" ht="22.5" customHeight="1" x14ac:dyDescent="0.55000000000000004">
      <c r="A581" s="5"/>
      <c r="B581" s="52"/>
      <c r="C581" s="59"/>
      <c r="D581" s="60"/>
      <c r="E581" s="60"/>
      <c r="F581" s="60"/>
      <c r="G581" s="60"/>
      <c r="H581" s="15"/>
      <c r="I581" s="6"/>
      <c r="J581" s="6"/>
      <c r="K581" s="7"/>
      <c r="L581" s="6"/>
      <c r="M581" s="8"/>
      <c r="N581" s="21"/>
      <c r="O581" s="10"/>
      <c r="P581" s="125"/>
      <c r="Q581" s="3"/>
      <c r="R581" s="50"/>
      <c r="W581" s="3"/>
    </row>
    <row r="582" spans="1:23" s="13" customFormat="1" ht="22.5" customHeight="1" x14ac:dyDescent="0.55000000000000004">
      <c r="A582" s="5"/>
      <c r="B582" s="52"/>
      <c r="C582" s="59"/>
      <c r="D582" s="60"/>
      <c r="E582" s="60"/>
      <c r="F582" s="60"/>
      <c r="G582" s="60"/>
      <c r="H582" s="15"/>
      <c r="I582" s="6"/>
      <c r="J582" s="6"/>
      <c r="K582" s="7"/>
      <c r="L582" s="6"/>
      <c r="M582" s="8"/>
      <c r="N582" s="21"/>
      <c r="O582" s="10"/>
      <c r="P582" s="125"/>
      <c r="Q582" s="3"/>
      <c r="R582" s="50"/>
      <c r="W582" s="3"/>
    </row>
    <row r="583" spans="1:23" s="13" customFormat="1" ht="22.5" customHeight="1" x14ac:dyDescent="0.55000000000000004">
      <c r="A583" s="5"/>
      <c r="B583" s="52"/>
      <c r="C583" s="59"/>
      <c r="D583" s="60"/>
      <c r="E583" s="60"/>
      <c r="F583" s="60"/>
      <c r="G583" s="60"/>
      <c r="H583" s="15"/>
      <c r="I583" s="6"/>
      <c r="J583" s="6"/>
      <c r="K583" s="7"/>
      <c r="L583" s="6"/>
      <c r="M583" s="8"/>
      <c r="N583" s="21"/>
      <c r="O583" s="10"/>
      <c r="P583" s="125"/>
      <c r="Q583" s="3"/>
      <c r="R583" s="50"/>
      <c r="W583" s="3"/>
    </row>
    <row r="584" spans="1:23" s="13" customFormat="1" ht="22.5" customHeight="1" x14ac:dyDescent="0.55000000000000004">
      <c r="A584" s="5"/>
      <c r="B584" s="52"/>
      <c r="C584" s="59"/>
      <c r="D584" s="60"/>
      <c r="E584" s="60"/>
      <c r="F584" s="60"/>
      <c r="G584" s="60"/>
      <c r="H584" s="56"/>
      <c r="I584" s="7"/>
      <c r="J584" s="6"/>
      <c r="K584" s="7"/>
      <c r="L584" s="6"/>
      <c r="M584" s="8"/>
      <c r="N584" s="21"/>
      <c r="O584" s="10"/>
      <c r="P584" s="125"/>
      <c r="Q584" s="3"/>
      <c r="R584" s="50"/>
      <c r="W584" s="3"/>
    </row>
    <row r="585" spans="1:23" s="13" customFormat="1" ht="22.5" customHeight="1" x14ac:dyDescent="0.55000000000000004">
      <c r="A585" s="5"/>
      <c r="B585" s="52"/>
      <c r="C585" s="59"/>
      <c r="D585" s="60"/>
      <c r="E585" s="60"/>
      <c r="F585" s="60"/>
      <c r="G585" s="60"/>
      <c r="H585" s="22"/>
      <c r="I585" s="6"/>
      <c r="J585" s="6"/>
      <c r="K585" s="7"/>
      <c r="L585" s="6"/>
      <c r="M585" s="8"/>
      <c r="N585" s="21"/>
      <c r="O585" s="10"/>
      <c r="P585" s="125"/>
      <c r="Q585" s="3"/>
      <c r="R585" s="50"/>
      <c r="W585" s="3"/>
    </row>
    <row r="586" spans="1:23" s="13" customFormat="1" ht="22.5" customHeight="1" x14ac:dyDescent="0.55000000000000004">
      <c r="A586" s="5"/>
      <c r="B586" s="52"/>
      <c r="C586" s="59"/>
      <c r="D586" s="60"/>
      <c r="E586" s="60"/>
      <c r="F586" s="60"/>
      <c r="G586" s="60"/>
      <c r="H586" s="15"/>
      <c r="I586" s="6"/>
      <c r="J586" s="29"/>
      <c r="K586" s="7"/>
      <c r="L586" s="6"/>
      <c r="M586" s="8"/>
      <c r="N586" s="21"/>
      <c r="O586" s="10"/>
      <c r="P586" s="125"/>
      <c r="Q586" s="3"/>
      <c r="R586" s="50"/>
      <c r="W586" s="3"/>
    </row>
    <row r="587" spans="1:23" s="13" customFormat="1" ht="22.5" customHeight="1" x14ac:dyDescent="0.55000000000000004">
      <c r="A587" s="5"/>
      <c r="B587" s="52"/>
      <c r="C587" s="59"/>
      <c r="D587" s="60"/>
      <c r="E587" s="60"/>
      <c r="F587" s="60"/>
      <c r="G587" s="60"/>
      <c r="H587" s="15"/>
      <c r="I587" s="6"/>
      <c r="J587" s="6"/>
      <c r="K587" s="29"/>
      <c r="L587" s="6"/>
      <c r="M587" s="8"/>
      <c r="N587" s="21"/>
      <c r="O587" s="10"/>
      <c r="P587" s="125"/>
      <c r="Q587" s="3"/>
      <c r="R587" s="50"/>
      <c r="W587" s="3"/>
    </row>
    <row r="588" spans="1:23" s="13" customFormat="1" ht="22.5" customHeight="1" x14ac:dyDescent="0.55000000000000004">
      <c r="A588" s="5"/>
      <c r="B588" s="52"/>
      <c r="C588" s="59"/>
      <c r="D588" s="60"/>
      <c r="E588" s="60"/>
      <c r="F588" s="60"/>
      <c r="G588" s="60"/>
      <c r="H588" s="15"/>
      <c r="I588" s="6"/>
      <c r="J588" s="6"/>
      <c r="K588" s="7"/>
      <c r="L588" s="29"/>
      <c r="M588" s="8"/>
      <c r="N588" s="21"/>
      <c r="O588" s="10"/>
      <c r="P588" s="125"/>
      <c r="Q588" s="3"/>
      <c r="R588" s="50"/>
      <c r="W588" s="3"/>
    </row>
    <row r="589" spans="1:23" s="13" customFormat="1" ht="22.5" customHeight="1" x14ac:dyDescent="0.55000000000000004">
      <c r="A589" s="5"/>
      <c r="B589" s="52"/>
      <c r="C589" s="59"/>
      <c r="D589" s="60"/>
      <c r="E589" s="60"/>
      <c r="F589" s="60"/>
      <c r="G589" s="60"/>
      <c r="H589" s="15"/>
      <c r="I589" s="6"/>
      <c r="J589" s="6"/>
      <c r="K589" s="7"/>
      <c r="L589" s="6"/>
      <c r="M589" s="8"/>
      <c r="N589" s="21"/>
      <c r="O589" s="10"/>
      <c r="P589" s="125"/>
      <c r="Q589" s="3"/>
      <c r="R589" s="50"/>
      <c r="W589" s="3"/>
    </row>
    <row r="590" spans="1:23" s="13" customFormat="1" ht="22.5" customHeight="1" x14ac:dyDescent="0.55000000000000004">
      <c r="A590" s="5"/>
      <c r="B590" s="52"/>
      <c r="C590" s="59"/>
      <c r="D590" s="60"/>
      <c r="E590" s="60"/>
      <c r="F590" s="60"/>
      <c r="G590" s="60"/>
      <c r="H590" s="15"/>
      <c r="I590" s="6"/>
      <c r="J590" s="7"/>
      <c r="K590" s="7"/>
      <c r="L590" s="6"/>
      <c r="M590" s="8"/>
      <c r="N590" s="21"/>
      <c r="O590" s="10"/>
      <c r="P590" s="125"/>
      <c r="Q590" s="3"/>
      <c r="R590" s="50"/>
      <c r="W590" s="3"/>
    </row>
    <row r="591" spans="1:23" s="13" customFormat="1" ht="22.5" customHeight="1" x14ac:dyDescent="0.55000000000000004">
      <c r="A591" s="5"/>
      <c r="B591" s="52"/>
      <c r="C591" s="59"/>
      <c r="D591" s="60"/>
      <c r="E591" s="60"/>
      <c r="F591" s="60"/>
      <c r="G591" s="60"/>
      <c r="H591" s="15"/>
      <c r="I591" s="6"/>
      <c r="J591" s="6"/>
      <c r="K591" s="6"/>
      <c r="L591" s="6"/>
      <c r="M591" s="8"/>
      <c r="N591" s="21"/>
      <c r="O591" s="10"/>
      <c r="P591" s="125"/>
      <c r="Q591" s="3"/>
      <c r="R591" s="50"/>
      <c r="W591" s="3"/>
    </row>
    <row r="592" spans="1:23" s="13" customFormat="1" ht="22.5" customHeight="1" x14ac:dyDescent="0.55000000000000004">
      <c r="A592" s="5"/>
      <c r="B592" s="52"/>
      <c r="C592" s="59"/>
      <c r="D592" s="60"/>
      <c r="E592" s="60"/>
      <c r="F592" s="60"/>
      <c r="G592" s="60"/>
      <c r="H592" s="15"/>
      <c r="I592" s="6"/>
      <c r="J592" s="6"/>
      <c r="K592" s="7"/>
      <c r="L592" s="6"/>
      <c r="M592" s="8"/>
      <c r="N592" s="21"/>
      <c r="O592" s="10"/>
      <c r="P592" s="125"/>
      <c r="Q592" s="3"/>
      <c r="R592" s="50"/>
      <c r="W592" s="3"/>
    </row>
    <row r="593" spans="1:23" s="13" customFormat="1" ht="22.5" customHeight="1" x14ac:dyDescent="0.55000000000000004">
      <c r="A593" s="5"/>
      <c r="B593" s="52"/>
      <c r="C593" s="59"/>
      <c r="D593" s="60"/>
      <c r="E593" s="60"/>
      <c r="F593" s="60"/>
      <c r="G593" s="60"/>
      <c r="H593" s="15"/>
      <c r="I593" s="6"/>
      <c r="J593" s="6"/>
      <c r="K593" s="7"/>
      <c r="L593" s="6"/>
      <c r="M593" s="8"/>
      <c r="N593" s="21"/>
      <c r="O593" s="10"/>
      <c r="P593" s="125"/>
      <c r="Q593" s="3"/>
      <c r="R593" s="50"/>
      <c r="W593" s="3"/>
    </row>
    <row r="594" spans="1:23" s="13" customFormat="1" ht="22.5" customHeight="1" x14ac:dyDescent="0.55000000000000004">
      <c r="A594" s="5"/>
      <c r="B594" s="52"/>
      <c r="C594" s="59"/>
      <c r="D594" s="60"/>
      <c r="E594" s="60"/>
      <c r="F594" s="60"/>
      <c r="G594" s="60"/>
      <c r="H594" s="15"/>
      <c r="I594" s="6"/>
      <c r="J594" s="7"/>
      <c r="K594" s="6"/>
      <c r="L594" s="6"/>
      <c r="M594" s="8"/>
      <c r="N594" s="21"/>
      <c r="O594" s="10"/>
      <c r="P594" s="125"/>
      <c r="Q594" s="3"/>
      <c r="R594" s="50"/>
      <c r="W594" s="3"/>
    </row>
    <row r="595" spans="1:23" s="13" customFormat="1" ht="22.5" customHeight="1" x14ac:dyDescent="0.55000000000000004">
      <c r="A595" s="5"/>
      <c r="B595" s="52"/>
      <c r="C595" s="59"/>
      <c r="D595" s="60"/>
      <c r="E595" s="60"/>
      <c r="F595" s="60"/>
      <c r="G595" s="60"/>
      <c r="H595" s="15"/>
      <c r="I595" s="6"/>
      <c r="J595" s="7"/>
      <c r="K595" s="7"/>
      <c r="L595" s="6"/>
      <c r="M595" s="8"/>
      <c r="N595" s="21"/>
      <c r="O595" s="10"/>
      <c r="P595" s="125"/>
      <c r="Q595" s="3"/>
      <c r="R595" s="50"/>
      <c r="W595" s="3"/>
    </row>
    <row r="596" spans="1:23" s="13" customFormat="1" ht="22.5" customHeight="1" x14ac:dyDescent="0.55000000000000004">
      <c r="A596" s="5"/>
      <c r="B596" s="52"/>
      <c r="C596" s="59"/>
      <c r="D596" s="60"/>
      <c r="E596" s="60"/>
      <c r="F596" s="60"/>
      <c r="G596" s="60"/>
      <c r="H596" s="15"/>
      <c r="I596" s="6"/>
      <c r="J596" s="6"/>
      <c r="K596" s="7"/>
      <c r="L596" s="7"/>
      <c r="M596" s="8"/>
      <c r="N596" s="21"/>
      <c r="O596" s="10"/>
      <c r="P596" s="125"/>
      <c r="Q596" s="3"/>
      <c r="R596" s="50"/>
      <c r="W596" s="3"/>
    </row>
    <row r="597" spans="1:23" s="13" customFormat="1" ht="22.5" customHeight="1" x14ac:dyDescent="0.55000000000000004">
      <c r="A597" s="5"/>
      <c r="B597" s="52"/>
      <c r="C597" s="59"/>
      <c r="D597" s="60"/>
      <c r="E597" s="60"/>
      <c r="F597" s="60"/>
      <c r="G597" s="60"/>
      <c r="H597" s="15"/>
      <c r="I597" s="6"/>
      <c r="J597" s="7"/>
      <c r="K597" s="6"/>
      <c r="L597" s="6"/>
      <c r="M597" s="8"/>
      <c r="N597" s="21"/>
      <c r="O597" s="10"/>
      <c r="P597" s="125"/>
      <c r="Q597" s="3"/>
      <c r="R597" s="50"/>
      <c r="W597" s="3"/>
    </row>
    <row r="598" spans="1:23" s="13" customFormat="1" ht="22.5" customHeight="1" x14ac:dyDescent="0.55000000000000004">
      <c r="A598" s="5"/>
      <c r="B598" s="52"/>
      <c r="C598" s="59"/>
      <c r="D598" s="60"/>
      <c r="E598" s="60"/>
      <c r="F598" s="60"/>
      <c r="G598" s="60"/>
      <c r="H598" s="15"/>
      <c r="I598" s="6"/>
      <c r="J598" s="7"/>
      <c r="K598" s="7"/>
      <c r="L598" s="6"/>
      <c r="M598" s="8"/>
      <c r="N598" s="21"/>
      <c r="O598" s="10"/>
      <c r="P598" s="125"/>
      <c r="Q598" s="3"/>
      <c r="R598" s="50"/>
      <c r="W598" s="3"/>
    </row>
    <row r="599" spans="1:23" s="13" customFormat="1" ht="22.5" customHeight="1" x14ac:dyDescent="0.55000000000000004">
      <c r="A599" s="5"/>
      <c r="B599" s="52"/>
      <c r="C599" s="59"/>
      <c r="D599" s="60"/>
      <c r="E599" s="60"/>
      <c r="F599" s="60"/>
      <c r="G599" s="60"/>
      <c r="H599" s="15"/>
      <c r="I599" s="6"/>
      <c r="J599" s="7"/>
      <c r="K599" s="7"/>
      <c r="L599" s="7"/>
      <c r="M599" s="8"/>
      <c r="N599" s="21"/>
      <c r="O599" s="10"/>
      <c r="P599" s="125"/>
      <c r="Q599" s="3"/>
      <c r="R599" s="50"/>
      <c r="W599" s="3"/>
    </row>
    <row r="600" spans="1:23" s="13" customFormat="1" ht="22.5" customHeight="1" x14ac:dyDescent="0.55000000000000004">
      <c r="A600" s="5"/>
      <c r="B600" s="52"/>
      <c r="C600" s="59"/>
      <c r="D600" s="60"/>
      <c r="E600" s="60"/>
      <c r="F600" s="60"/>
      <c r="G600" s="60"/>
      <c r="H600" s="15"/>
      <c r="I600" s="6"/>
      <c r="J600" s="6"/>
      <c r="K600" s="7"/>
      <c r="L600" s="7"/>
      <c r="M600" s="8"/>
      <c r="N600" s="21"/>
      <c r="O600" s="10"/>
      <c r="P600" s="125"/>
      <c r="Q600" s="3"/>
      <c r="R600" s="50"/>
      <c r="W600" s="3"/>
    </row>
    <row r="601" spans="1:23" s="13" customFormat="1" ht="22.5" customHeight="1" x14ac:dyDescent="0.55000000000000004">
      <c r="A601" s="5"/>
      <c r="B601" s="52"/>
      <c r="C601" s="59"/>
      <c r="D601" s="60"/>
      <c r="E601" s="60"/>
      <c r="F601" s="60"/>
      <c r="G601" s="60"/>
      <c r="H601" s="15"/>
      <c r="I601" s="6"/>
      <c r="J601" s="6"/>
      <c r="K601" s="7"/>
      <c r="L601" s="6"/>
      <c r="M601" s="8"/>
      <c r="N601" s="9"/>
      <c r="O601" s="10"/>
      <c r="P601" s="125"/>
      <c r="Q601" s="3"/>
      <c r="R601" s="50"/>
      <c r="W601" s="3"/>
    </row>
    <row r="602" spans="1:23" s="13" customFormat="1" ht="22.5" customHeight="1" x14ac:dyDescent="0.55000000000000004">
      <c r="A602" s="5"/>
      <c r="B602" s="52"/>
      <c r="C602" s="59"/>
      <c r="D602" s="60"/>
      <c r="E602" s="60"/>
      <c r="F602" s="60"/>
      <c r="G602" s="60"/>
      <c r="H602" s="15"/>
      <c r="I602" s="6"/>
      <c r="J602" s="6"/>
      <c r="K602" s="7"/>
      <c r="L602" s="6"/>
      <c r="M602" s="8"/>
      <c r="N602" s="21"/>
      <c r="O602" s="10"/>
      <c r="P602" s="125"/>
      <c r="Q602" s="3"/>
      <c r="R602" s="50"/>
      <c r="W602" s="3"/>
    </row>
    <row r="603" spans="1:23" s="13" customFormat="1" ht="22.5" customHeight="1" x14ac:dyDescent="0.55000000000000004">
      <c r="A603" s="5"/>
      <c r="B603" s="52"/>
      <c r="C603" s="59"/>
      <c r="D603" s="60"/>
      <c r="E603" s="60"/>
      <c r="F603" s="60"/>
      <c r="G603" s="60"/>
      <c r="H603" s="15"/>
      <c r="I603" s="6"/>
      <c r="J603" s="6"/>
      <c r="K603" s="7"/>
      <c r="L603" s="6"/>
      <c r="M603" s="8"/>
      <c r="N603" s="21"/>
      <c r="O603" s="10"/>
      <c r="P603" s="125"/>
      <c r="Q603" s="3"/>
      <c r="R603" s="50"/>
      <c r="W603" s="3"/>
    </row>
    <row r="604" spans="1:23" s="13" customFormat="1" ht="22.5" customHeight="1" x14ac:dyDescent="0.55000000000000004">
      <c r="A604" s="5"/>
      <c r="B604" s="52"/>
      <c r="C604" s="59"/>
      <c r="D604" s="60"/>
      <c r="E604" s="60"/>
      <c r="F604" s="60"/>
      <c r="G604" s="60"/>
      <c r="H604" s="15"/>
      <c r="I604" s="6"/>
      <c r="J604" s="6"/>
      <c r="K604" s="7"/>
      <c r="L604" s="6"/>
      <c r="M604" s="8"/>
      <c r="N604" s="21"/>
      <c r="O604" s="10"/>
      <c r="P604" s="125"/>
      <c r="Q604" s="3"/>
      <c r="R604" s="50"/>
      <c r="W604" s="3"/>
    </row>
    <row r="605" spans="1:23" s="13" customFormat="1" ht="22.5" customHeight="1" x14ac:dyDescent="0.55000000000000004">
      <c r="A605" s="5"/>
      <c r="B605" s="52"/>
      <c r="C605" s="59"/>
      <c r="D605" s="60"/>
      <c r="E605" s="60"/>
      <c r="F605" s="60"/>
      <c r="G605" s="60"/>
      <c r="H605" s="22"/>
      <c r="I605" s="7"/>
      <c r="J605" s="6"/>
      <c r="K605" s="7"/>
      <c r="L605" s="6"/>
      <c r="M605" s="8"/>
      <c r="N605" s="21"/>
      <c r="O605" s="10"/>
      <c r="P605" s="125"/>
      <c r="Q605" s="3"/>
      <c r="R605" s="50"/>
      <c r="W605" s="3"/>
    </row>
    <row r="606" spans="1:23" s="13" customFormat="1" ht="22.5" customHeight="1" x14ac:dyDescent="0.55000000000000004">
      <c r="A606" s="5"/>
      <c r="B606" s="52"/>
      <c r="C606" s="59"/>
      <c r="D606" s="60"/>
      <c r="E606" s="60"/>
      <c r="F606" s="60"/>
      <c r="G606" s="60"/>
      <c r="H606" s="22"/>
      <c r="I606" s="6"/>
      <c r="J606" s="6"/>
      <c r="K606" s="7"/>
      <c r="L606" s="6"/>
      <c r="M606" s="8"/>
      <c r="N606" s="21"/>
      <c r="O606" s="10"/>
      <c r="P606" s="125"/>
      <c r="Q606" s="3"/>
      <c r="R606" s="50"/>
      <c r="W606" s="3"/>
    </row>
    <row r="607" spans="1:23" s="13" customFormat="1" ht="22.5" customHeight="1" x14ac:dyDescent="0.55000000000000004">
      <c r="A607" s="5"/>
      <c r="B607" s="52"/>
      <c r="C607" s="59"/>
      <c r="D607" s="60"/>
      <c r="E607" s="60"/>
      <c r="F607" s="60"/>
      <c r="G607" s="60"/>
      <c r="H607" s="15"/>
      <c r="I607" s="6"/>
      <c r="J607" s="29"/>
      <c r="K607" s="7"/>
      <c r="L607" s="6"/>
      <c r="M607" s="8"/>
      <c r="N607" s="21"/>
      <c r="O607" s="10"/>
      <c r="P607" s="125"/>
      <c r="Q607" s="3"/>
      <c r="R607" s="50"/>
      <c r="W607" s="3"/>
    </row>
    <row r="608" spans="1:23" s="13" customFormat="1" ht="22.5" customHeight="1" x14ac:dyDescent="0.55000000000000004">
      <c r="A608" s="5"/>
      <c r="B608" s="52"/>
      <c r="C608" s="59"/>
      <c r="D608" s="60"/>
      <c r="E608" s="60"/>
      <c r="F608" s="60"/>
      <c r="G608" s="60"/>
      <c r="H608" s="15"/>
      <c r="I608" s="6"/>
      <c r="J608" s="6"/>
      <c r="K608" s="7"/>
      <c r="L608" s="6"/>
      <c r="M608" s="8"/>
      <c r="N608" s="21"/>
      <c r="O608" s="10"/>
      <c r="P608" s="125"/>
      <c r="Q608" s="3"/>
      <c r="R608" s="50"/>
      <c r="W608" s="3"/>
    </row>
    <row r="609" spans="1:23" s="13" customFormat="1" ht="22.5" customHeight="1" x14ac:dyDescent="0.55000000000000004">
      <c r="A609" s="5"/>
      <c r="B609" s="52"/>
      <c r="C609" s="59"/>
      <c r="D609" s="60"/>
      <c r="E609" s="60"/>
      <c r="F609" s="60"/>
      <c r="G609" s="60"/>
      <c r="H609" s="15"/>
      <c r="I609" s="6"/>
      <c r="J609" s="6"/>
      <c r="K609" s="7"/>
      <c r="L609" s="6"/>
      <c r="M609" s="8"/>
      <c r="N609" s="21"/>
      <c r="O609" s="10"/>
      <c r="P609" s="125"/>
      <c r="Q609" s="3"/>
      <c r="R609" s="50"/>
      <c r="W609" s="3"/>
    </row>
    <row r="610" spans="1:23" s="13" customFormat="1" ht="22.5" customHeight="1" x14ac:dyDescent="0.55000000000000004">
      <c r="A610" s="5"/>
      <c r="B610" s="52"/>
      <c r="C610" s="59"/>
      <c r="D610" s="60"/>
      <c r="E610" s="60"/>
      <c r="F610" s="60"/>
      <c r="G610" s="60"/>
      <c r="H610" s="15"/>
      <c r="I610" s="6"/>
      <c r="J610" s="6"/>
      <c r="K610" s="6"/>
      <c r="L610" s="7"/>
      <c r="M610" s="8"/>
      <c r="N610" s="21"/>
      <c r="O610" s="10"/>
      <c r="P610" s="125"/>
      <c r="Q610" s="3"/>
      <c r="R610" s="50"/>
      <c r="W610" s="3"/>
    </row>
    <row r="611" spans="1:23" s="13" customFormat="1" ht="22.5" customHeight="1" x14ac:dyDescent="0.55000000000000004">
      <c r="A611" s="5"/>
      <c r="B611" s="52"/>
      <c r="C611" s="59"/>
      <c r="D611" s="60"/>
      <c r="E611" s="60"/>
      <c r="F611" s="60"/>
      <c r="G611" s="60"/>
      <c r="H611" s="15"/>
      <c r="I611" s="6"/>
      <c r="J611" s="6"/>
      <c r="K611" s="6"/>
      <c r="L611" s="6"/>
      <c r="M611" s="8"/>
      <c r="N611" s="21"/>
      <c r="O611" s="10"/>
      <c r="P611" s="125"/>
      <c r="Q611" s="3"/>
      <c r="R611" s="50"/>
      <c r="W611" s="3"/>
    </row>
    <row r="612" spans="1:23" s="13" customFormat="1" ht="22.5" customHeight="1" x14ac:dyDescent="0.55000000000000004">
      <c r="A612" s="5"/>
      <c r="B612" s="52"/>
      <c r="C612" s="59"/>
      <c r="D612" s="60"/>
      <c r="E612" s="60"/>
      <c r="F612" s="60"/>
      <c r="G612" s="60"/>
      <c r="H612" s="15"/>
      <c r="I612" s="6"/>
      <c r="J612" s="6"/>
      <c r="K612" s="6"/>
      <c r="L612" s="7"/>
      <c r="M612" s="8"/>
      <c r="N612" s="21"/>
      <c r="O612" s="10"/>
      <c r="P612" s="125"/>
      <c r="Q612" s="3"/>
      <c r="R612" s="50"/>
      <c r="W612" s="3"/>
    </row>
    <row r="613" spans="1:23" s="13" customFormat="1" ht="22.5" customHeight="1" x14ac:dyDescent="0.55000000000000004">
      <c r="A613" s="5"/>
      <c r="B613" s="52"/>
      <c r="C613" s="59"/>
      <c r="D613" s="60"/>
      <c r="E613" s="60"/>
      <c r="F613" s="60"/>
      <c r="G613" s="60"/>
      <c r="H613" s="15"/>
      <c r="I613" s="6"/>
      <c r="J613" s="6"/>
      <c r="K613" s="7"/>
      <c r="L613" s="6"/>
      <c r="M613" s="8"/>
      <c r="N613" s="21"/>
      <c r="O613" s="10"/>
      <c r="P613" s="125"/>
      <c r="Q613" s="3"/>
      <c r="R613" s="50"/>
      <c r="W613" s="3"/>
    </row>
    <row r="614" spans="1:23" s="13" customFormat="1" ht="22.5" customHeight="1" x14ac:dyDescent="0.55000000000000004">
      <c r="A614" s="5"/>
      <c r="B614" s="52"/>
      <c r="C614" s="59"/>
      <c r="D614" s="60"/>
      <c r="E614" s="60"/>
      <c r="F614" s="60"/>
      <c r="G614" s="60"/>
      <c r="H614" s="15"/>
      <c r="I614" s="6"/>
      <c r="J614" s="6"/>
      <c r="K614" s="7"/>
      <c r="L614" s="6"/>
      <c r="M614" s="8"/>
      <c r="N614" s="21"/>
      <c r="O614" s="10"/>
      <c r="P614" s="125"/>
      <c r="Q614" s="3"/>
      <c r="R614" s="50"/>
      <c r="W614" s="3"/>
    </row>
    <row r="615" spans="1:23" s="13" customFormat="1" ht="22.5" customHeight="1" x14ac:dyDescent="0.55000000000000004">
      <c r="A615" s="5"/>
      <c r="B615" s="52"/>
      <c r="C615" s="59"/>
      <c r="D615" s="60"/>
      <c r="E615" s="60"/>
      <c r="F615" s="60"/>
      <c r="G615" s="60"/>
      <c r="H615" s="15"/>
      <c r="I615" s="6"/>
      <c r="J615" s="6"/>
      <c r="K615" s="7"/>
      <c r="L615" s="6"/>
      <c r="M615" s="8"/>
      <c r="N615" s="9"/>
      <c r="O615" s="10"/>
      <c r="P615" s="125"/>
      <c r="Q615" s="3"/>
      <c r="R615" s="50"/>
      <c r="W615" s="3"/>
    </row>
    <row r="616" spans="1:23" s="13" customFormat="1" ht="22.5" customHeight="1" x14ac:dyDescent="0.55000000000000004">
      <c r="A616" s="5"/>
      <c r="B616" s="52"/>
      <c r="C616" s="59"/>
      <c r="D616" s="60"/>
      <c r="E616" s="60"/>
      <c r="F616" s="60"/>
      <c r="G616" s="60"/>
      <c r="H616" s="15"/>
      <c r="I616" s="6"/>
      <c r="J616" s="6"/>
      <c r="K616" s="7"/>
      <c r="L616" s="6"/>
      <c r="M616" s="8"/>
      <c r="N616" s="21"/>
      <c r="O616" s="30"/>
      <c r="P616" s="126"/>
      <c r="Q616" s="3"/>
      <c r="R616" s="50"/>
      <c r="W616" s="3"/>
    </row>
    <row r="617" spans="1:23" s="13" customFormat="1" ht="22.5" customHeight="1" x14ac:dyDescent="0.55000000000000004">
      <c r="A617" s="5"/>
      <c r="B617" s="52"/>
      <c r="C617" s="59"/>
      <c r="D617" s="60"/>
      <c r="E617" s="60"/>
      <c r="F617" s="60"/>
      <c r="G617" s="60"/>
      <c r="H617" s="15"/>
      <c r="I617" s="6"/>
      <c r="J617" s="6"/>
      <c r="K617" s="7"/>
      <c r="L617" s="6"/>
      <c r="M617" s="8"/>
      <c r="N617" s="21"/>
      <c r="O617" s="30"/>
      <c r="P617" s="126"/>
      <c r="Q617" s="3"/>
      <c r="R617" s="50"/>
      <c r="W617" s="3"/>
    </row>
    <row r="618" spans="1:23" s="13" customFormat="1" ht="22.5" customHeight="1" x14ac:dyDescent="0.55000000000000004">
      <c r="A618" s="5"/>
      <c r="B618" s="52"/>
      <c r="C618" s="59"/>
      <c r="D618" s="60"/>
      <c r="E618" s="60"/>
      <c r="F618" s="60"/>
      <c r="G618" s="60"/>
      <c r="H618" s="15"/>
      <c r="I618" s="6"/>
      <c r="J618" s="6"/>
      <c r="K618" s="7"/>
      <c r="L618" s="6"/>
      <c r="M618" s="8"/>
      <c r="N618" s="21"/>
      <c r="O618" s="30"/>
      <c r="P618" s="126"/>
      <c r="Q618" s="3"/>
      <c r="R618" s="50"/>
      <c r="W618" s="3"/>
    </row>
    <row r="619" spans="1:23" s="13" customFormat="1" ht="22.5" customHeight="1" x14ac:dyDescent="0.55000000000000004">
      <c r="A619" s="5"/>
      <c r="B619" s="52"/>
      <c r="C619" s="59"/>
      <c r="D619" s="60"/>
      <c r="E619" s="60"/>
      <c r="F619" s="60"/>
      <c r="G619" s="60"/>
      <c r="H619" s="22"/>
      <c r="I619" s="7"/>
      <c r="J619" s="6"/>
      <c r="K619" s="7"/>
      <c r="L619" s="6"/>
      <c r="M619" s="8"/>
      <c r="N619" s="21"/>
      <c r="O619" s="10"/>
      <c r="P619" s="125"/>
      <c r="Q619" s="3"/>
      <c r="R619" s="50"/>
      <c r="W619" s="3"/>
    </row>
    <row r="620" spans="1:23" s="13" customFormat="1" ht="22.5" customHeight="1" x14ac:dyDescent="0.55000000000000004">
      <c r="A620" s="5"/>
      <c r="B620" s="52"/>
      <c r="C620" s="59"/>
      <c r="D620" s="60"/>
      <c r="E620" s="60"/>
      <c r="F620" s="60"/>
      <c r="G620" s="60"/>
      <c r="H620" s="22"/>
      <c r="I620" s="6"/>
      <c r="J620" s="6"/>
      <c r="K620" s="7"/>
      <c r="L620" s="6"/>
      <c r="M620" s="8"/>
      <c r="N620" s="21"/>
      <c r="O620" s="10"/>
      <c r="P620" s="125"/>
      <c r="Q620" s="3"/>
      <c r="R620" s="50"/>
      <c r="W620" s="3"/>
    </row>
    <row r="621" spans="1:23" s="13" customFormat="1" ht="22.5" customHeight="1" x14ac:dyDescent="0.55000000000000004">
      <c r="A621" s="20"/>
      <c r="B621" s="52"/>
      <c r="C621" s="59"/>
      <c r="D621" s="60"/>
      <c r="E621" s="60"/>
      <c r="F621" s="60"/>
      <c r="G621" s="60"/>
      <c r="H621" s="15"/>
      <c r="I621" s="6"/>
      <c r="J621" s="29"/>
      <c r="K621" s="7"/>
      <c r="L621" s="6"/>
      <c r="M621" s="8"/>
      <c r="N621" s="21"/>
      <c r="O621" s="10"/>
      <c r="P621" s="125"/>
      <c r="Q621" s="3"/>
      <c r="R621" s="50"/>
      <c r="W621" s="3"/>
    </row>
    <row r="622" spans="1:23" s="13" customFormat="1" ht="22.5" customHeight="1" x14ac:dyDescent="0.55000000000000004">
      <c r="A622" s="5"/>
      <c r="B622" s="52"/>
      <c r="C622" s="59"/>
      <c r="D622" s="60"/>
      <c r="E622" s="60"/>
      <c r="F622" s="60"/>
      <c r="G622" s="60"/>
      <c r="H622" s="15"/>
      <c r="I622" s="6"/>
      <c r="J622" s="6"/>
      <c r="K622" s="7"/>
      <c r="L622" s="6"/>
      <c r="M622" s="8"/>
      <c r="N622" s="21"/>
      <c r="O622" s="10"/>
      <c r="P622" s="125"/>
      <c r="Q622" s="3"/>
      <c r="R622" s="50"/>
      <c r="W622" s="3"/>
    </row>
    <row r="623" spans="1:23" s="13" customFormat="1" ht="22.5" customHeight="1" x14ac:dyDescent="0.55000000000000004">
      <c r="A623" s="5"/>
      <c r="B623" s="52"/>
      <c r="C623" s="59"/>
      <c r="D623" s="60"/>
      <c r="E623" s="60"/>
      <c r="F623" s="60"/>
      <c r="G623" s="60"/>
      <c r="H623" s="15"/>
      <c r="I623" s="6"/>
      <c r="J623" s="6"/>
      <c r="K623" s="7"/>
      <c r="L623" s="6"/>
      <c r="M623" s="8"/>
      <c r="N623" s="21"/>
      <c r="O623" s="10"/>
      <c r="P623" s="125"/>
      <c r="Q623" s="3"/>
      <c r="R623" s="50"/>
      <c r="W623" s="3"/>
    </row>
    <row r="624" spans="1:23" s="13" customFormat="1" ht="22.5" customHeight="1" x14ac:dyDescent="0.55000000000000004">
      <c r="A624" s="5"/>
      <c r="B624" s="52"/>
      <c r="C624" s="59"/>
      <c r="D624" s="60"/>
      <c r="E624" s="60"/>
      <c r="F624" s="60"/>
      <c r="G624" s="60"/>
      <c r="H624" s="15"/>
      <c r="I624" s="6"/>
      <c r="J624" s="6"/>
      <c r="K624" s="6"/>
      <c r="L624" s="7"/>
      <c r="M624" s="8"/>
      <c r="N624" s="21"/>
      <c r="O624" s="10"/>
      <c r="P624" s="125"/>
      <c r="Q624" s="3"/>
      <c r="R624" s="50"/>
      <c r="W624" s="3"/>
    </row>
    <row r="625" spans="1:23" s="13" customFormat="1" ht="22.5" customHeight="1" x14ac:dyDescent="0.55000000000000004">
      <c r="A625" s="5"/>
      <c r="B625" s="52"/>
      <c r="C625" s="59"/>
      <c r="D625" s="60"/>
      <c r="E625" s="60"/>
      <c r="F625" s="60"/>
      <c r="G625" s="60"/>
      <c r="H625" s="15"/>
      <c r="I625" s="6"/>
      <c r="J625" s="6"/>
      <c r="K625" s="27"/>
      <c r="L625" s="6"/>
      <c r="M625" s="31"/>
      <c r="N625" s="21"/>
      <c r="O625" s="10"/>
      <c r="P625" s="125"/>
      <c r="Q625" s="3"/>
      <c r="R625" s="50"/>
      <c r="W625" s="3"/>
    </row>
    <row r="626" spans="1:23" s="13" customFormat="1" ht="22.5" customHeight="1" x14ac:dyDescent="0.55000000000000004">
      <c r="A626" s="5"/>
      <c r="B626" s="52"/>
      <c r="C626" s="59"/>
      <c r="D626" s="60"/>
      <c r="E626" s="60"/>
      <c r="F626" s="60"/>
      <c r="G626" s="60"/>
      <c r="H626" s="15"/>
      <c r="I626" s="6"/>
      <c r="J626" s="6"/>
      <c r="K626" s="6"/>
      <c r="L626" s="7"/>
      <c r="M626" s="31"/>
      <c r="N626" s="21"/>
      <c r="O626" s="10"/>
      <c r="P626" s="125"/>
      <c r="Q626" s="3"/>
      <c r="R626" s="50"/>
      <c r="W626" s="3"/>
    </row>
    <row r="627" spans="1:23" s="13" customFormat="1" ht="22.5" customHeight="1" x14ac:dyDescent="0.55000000000000004">
      <c r="A627" s="5"/>
      <c r="B627" s="52"/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31"/>
      <c r="N627" s="21"/>
      <c r="O627" s="10"/>
      <c r="P627" s="125"/>
      <c r="Q627" s="3"/>
      <c r="R627" s="50"/>
      <c r="W627" s="3"/>
    </row>
    <row r="628" spans="1:23" s="13" customFormat="1" ht="22.5" customHeight="1" x14ac:dyDescent="0.55000000000000004">
      <c r="A628" s="5"/>
      <c r="B628" s="52"/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31"/>
      <c r="N628" s="21"/>
      <c r="O628" s="10"/>
      <c r="P628" s="125"/>
      <c r="Q628" s="3"/>
      <c r="R628" s="50"/>
      <c r="W628" s="3"/>
    </row>
    <row r="629" spans="1:23" s="13" customFormat="1" ht="22.5" customHeight="1" x14ac:dyDescent="0.55000000000000004">
      <c r="A629" s="5"/>
      <c r="B629" s="52"/>
      <c r="C629" s="59"/>
      <c r="D629" s="60"/>
      <c r="E629" s="60"/>
      <c r="F629" s="60"/>
      <c r="G629" s="60"/>
      <c r="H629" s="15"/>
      <c r="I629" s="6"/>
      <c r="J629" s="6"/>
      <c r="K629" s="7"/>
      <c r="L629" s="6"/>
      <c r="M629" s="31"/>
      <c r="N629" s="9"/>
      <c r="O629" s="10"/>
      <c r="P629" s="125"/>
      <c r="Q629" s="3"/>
      <c r="W629" s="3"/>
    </row>
    <row r="630" spans="1:23" s="13" customFormat="1" ht="22.5" customHeight="1" x14ac:dyDescent="0.55000000000000004">
      <c r="A630" s="5"/>
      <c r="B630" s="52"/>
      <c r="C630" s="59"/>
      <c r="D630" s="60"/>
      <c r="E630" s="60"/>
      <c r="F630" s="60"/>
      <c r="G630" s="60"/>
      <c r="H630" s="15"/>
      <c r="I630" s="6"/>
      <c r="J630" s="6"/>
      <c r="K630" s="7"/>
      <c r="L630" s="6"/>
      <c r="M630" s="8"/>
      <c r="N630" s="21"/>
      <c r="O630" s="30"/>
      <c r="P630" s="126"/>
      <c r="Q630" s="3"/>
      <c r="W630" s="3"/>
    </row>
    <row r="631" spans="1:23" s="13" customFormat="1" ht="22.5" customHeight="1" x14ac:dyDescent="0.55000000000000004">
      <c r="A631" s="5"/>
      <c r="B631" s="52"/>
      <c r="C631" s="59"/>
      <c r="D631" s="60"/>
      <c r="E631" s="60"/>
      <c r="F631" s="60"/>
      <c r="G631" s="60"/>
      <c r="H631" s="15"/>
      <c r="I631" s="6"/>
      <c r="J631" s="6"/>
      <c r="K631" s="7"/>
      <c r="L631" s="6"/>
      <c r="M631" s="8"/>
      <c r="N631" s="21"/>
      <c r="O631" s="30"/>
      <c r="P631" s="126"/>
      <c r="Q631" s="3"/>
      <c r="W631" s="3"/>
    </row>
    <row r="632" spans="1:23" s="13" customFormat="1" ht="22.5" customHeight="1" x14ac:dyDescent="0.55000000000000004">
      <c r="A632" s="5"/>
      <c r="B632" s="52"/>
      <c r="C632" s="59"/>
      <c r="D632" s="60"/>
      <c r="E632" s="60"/>
      <c r="F632" s="60"/>
      <c r="G632" s="60"/>
      <c r="H632" s="15"/>
      <c r="I632" s="6"/>
      <c r="J632" s="6"/>
      <c r="K632" s="7"/>
      <c r="L632" s="6"/>
      <c r="M632" s="8"/>
      <c r="N632" s="21"/>
      <c r="O632" s="30"/>
      <c r="P632" s="126"/>
      <c r="Q632" s="3"/>
      <c r="W632" s="3"/>
    </row>
    <row r="633" spans="1:23" ht="22.5" customHeight="1" x14ac:dyDescent="0.55000000000000004">
      <c r="A633" s="5"/>
      <c r="B633" s="52"/>
      <c r="C633" s="59"/>
      <c r="D633" s="60"/>
      <c r="E633" s="60"/>
      <c r="F633" s="60"/>
      <c r="G633" s="60"/>
      <c r="H633" s="22"/>
      <c r="I633" s="7"/>
      <c r="J633" s="6"/>
      <c r="K633" s="7"/>
      <c r="L633" s="6"/>
      <c r="M633" s="31"/>
      <c r="N633" s="21"/>
      <c r="O633" s="10"/>
      <c r="P633" s="125"/>
    </row>
    <row r="634" spans="1:23" ht="22.5" customHeight="1" x14ac:dyDescent="0.55000000000000004">
      <c r="A634" s="5"/>
      <c r="B634" s="52"/>
      <c r="C634" s="59"/>
      <c r="D634" s="60"/>
      <c r="E634" s="60"/>
      <c r="F634" s="60"/>
      <c r="G634" s="60"/>
      <c r="H634" s="54"/>
      <c r="I634" s="6"/>
      <c r="J634" s="6"/>
      <c r="K634" s="7"/>
      <c r="L634" s="6"/>
      <c r="M634" s="31"/>
      <c r="N634" s="21"/>
      <c r="O634" s="10"/>
      <c r="P634" s="125"/>
    </row>
    <row r="635" spans="1:23" ht="22.5" customHeight="1" x14ac:dyDescent="0.55000000000000004">
      <c r="A635" s="5"/>
      <c r="B635" s="52"/>
      <c r="C635" s="59"/>
      <c r="D635" s="60"/>
      <c r="E635" s="60"/>
      <c r="F635" s="60"/>
      <c r="G635" s="60"/>
      <c r="H635" s="15"/>
      <c r="I635" s="6"/>
      <c r="J635" s="29"/>
      <c r="K635" s="7"/>
      <c r="L635" s="6"/>
      <c r="M635" s="31"/>
      <c r="N635" s="21"/>
      <c r="O635" s="10"/>
      <c r="P635" s="125"/>
    </row>
    <row r="636" spans="1:23" ht="22.5" customHeight="1" x14ac:dyDescent="0.55000000000000004">
      <c r="A636" s="5"/>
      <c r="B636" s="52"/>
      <c r="C636" s="59"/>
      <c r="D636" s="60"/>
      <c r="E636" s="60"/>
      <c r="F636" s="60"/>
      <c r="G636" s="60"/>
      <c r="H636" s="15"/>
      <c r="I636" s="6"/>
      <c r="J636" s="6"/>
      <c r="K636" s="7"/>
      <c r="L636" s="6"/>
      <c r="M636" s="31"/>
      <c r="N636" s="21"/>
      <c r="O636" s="10"/>
      <c r="P636" s="125"/>
    </row>
    <row r="637" spans="1:23" ht="22.5" customHeight="1" x14ac:dyDescent="0.55000000000000004">
      <c r="A637" s="5"/>
      <c r="B637" s="52"/>
      <c r="C637" s="59"/>
      <c r="D637" s="60"/>
      <c r="E637" s="60"/>
      <c r="F637" s="60"/>
      <c r="G637" s="60"/>
      <c r="H637" s="15"/>
      <c r="I637" s="6"/>
      <c r="J637" s="6"/>
      <c r="K637" s="7"/>
      <c r="L637" s="6"/>
      <c r="M637" s="31"/>
      <c r="N637" s="21"/>
      <c r="O637" s="10"/>
      <c r="P637" s="125"/>
    </row>
    <row r="638" spans="1:23" ht="22.5" customHeight="1" x14ac:dyDescent="0.55000000000000004">
      <c r="A638" s="5"/>
      <c r="B638" s="52"/>
      <c r="C638" s="59"/>
      <c r="D638" s="60"/>
      <c r="E638" s="60"/>
      <c r="F638" s="60"/>
      <c r="G638" s="60"/>
      <c r="H638" s="15"/>
      <c r="I638" s="6"/>
      <c r="J638" s="6"/>
      <c r="K638" s="6"/>
      <c r="L638" s="7"/>
      <c r="M638" s="31"/>
      <c r="N638" s="21"/>
      <c r="O638" s="10"/>
      <c r="P638" s="125"/>
    </row>
    <row r="639" spans="1:23" ht="22.5" customHeight="1" x14ac:dyDescent="0.55000000000000004">
      <c r="A639" s="5"/>
      <c r="B639" s="52"/>
      <c r="C639" s="59"/>
      <c r="D639" s="60"/>
      <c r="E639" s="60"/>
      <c r="F639" s="60"/>
      <c r="G639" s="60"/>
      <c r="H639" s="15"/>
      <c r="I639" s="6"/>
      <c r="J639" s="6"/>
      <c r="K639" s="6"/>
      <c r="L639" s="6"/>
      <c r="M639" s="31"/>
      <c r="N639" s="21"/>
      <c r="O639" s="10"/>
      <c r="P639" s="125"/>
    </row>
    <row r="640" spans="1:23" ht="22.5" customHeight="1" x14ac:dyDescent="0.55000000000000004">
      <c r="A640" s="5"/>
      <c r="B640" s="52"/>
      <c r="C640" s="59"/>
      <c r="D640" s="60"/>
      <c r="E640" s="60"/>
      <c r="F640" s="60"/>
      <c r="G640" s="60"/>
      <c r="H640" s="15"/>
      <c r="I640" s="6"/>
      <c r="J640" s="6"/>
      <c r="K640" s="6"/>
      <c r="L640" s="7"/>
      <c r="M640" s="31"/>
      <c r="N640" s="21"/>
      <c r="O640" s="10"/>
      <c r="P640" s="125"/>
    </row>
    <row r="641" spans="1:16" ht="22.5" customHeight="1" x14ac:dyDescent="0.55000000000000004">
      <c r="A641" s="5"/>
      <c r="B641" s="52"/>
      <c r="C641" s="59"/>
      <c r="D641" s="60"/>
      <c r="E641" s="60"/>
      <c r="F641" s="60"/>
      <c r="G641" s="60"/>
      <c r="H641" s="15"/>
      <c r="I641" s="6"/>
      <c r="J641" s="6"/>
      <c r="K641" s="7"/>
      <c r="L641" s="6"/>
      <c r="M641" s="8"/>
      <c r="N641" s="21"/>
      <c r="O641" s="10"/>
      <c r="P641" s="125"/>
    </row>
    <row r="642" spans="1:16" ht="22.5" customHeight="1" x14ac:dyDescent="0.55000000000000004">
      <c r="A642" s="5"/>
      <c r="B642" s="52"/>
      <c r="C642" s="59"/>
      <c r="D642" s="60"/>
      <c r="E642" s="60"/>
      <c r="F642" s="60"/>
      <c r="G642" s="60"/>
      <c r="H642" s="15"/>
      <c r="I642" s="6"/>
      <c r="J642" s="6"/>
      <c r="K642" s="7"/>
      <c r="L642" s="6"/>
      <c r="M642" s="8"/>
      <c r="N642" s="21"/>
      <c r="O642" s="10"/>
      <c r="P642" s="125"/>
    </row>
    <row r="643" spans="1:16" ht="22.5" customHeight="1" x14ac:dyDescent="0.55000000000000004">
      <c r="A643" s="5"/>
      <c r="B643" s="52"/>
      <c r="C643" s="59"/>
      <c r="D643" s="60"/>
      <c r="E643" s="60"/>
      <c r="F643" s="60"/>
      <c r="G643" s="60"/>
      <c r="H643" s="15"/>
      <c r="I643" s="6"/>
      <c r="J643" s="6"/>
      <c r="K643" s="7"/>
      <c r="L643" s="6"/>
      <c r="M643" s="8"/>
      <c r="N643" s="9"/>
      <c r="O643" s="10"/>
      <c r="P643" s="125"/>
    </row>
    <row r="644" spans="1:16" ht="22.5" customHeight="1" x14ac:dyDescent="0.55000000000000004">
      <c r="A644" s="5"/>
      <c r="B644" s="52"/>
      <c r="C644" s="59"/>
      <c r="D644" s="60"/>
      <c r="E644" s="60"/>
      <c r="F644" s="60"/>
      <c r="G644" s="60"/>
      <c r="H644" s="15"/>
      <c r="I644" s="6"/>
      <c r="J644" s="6"/>
      <c r="K644" s="7"/>
      <c r="L644" s="6"/>
      <c r="M644" s="8"/>
      <c r="N644" s="21"/>
      <c r="O644" s="30"/>
      <c r="P644" s="126"/>
    </row>
    <row r="645" spans="1:16" ht="22.5" customHeight="1" x14ac:dyDescent="0.55000000000000004">
      <c r="A645" s="5"/>
      <c r="B645" s="52"/>
      <c r="C645" s="59"/>
      <c r="D645" s="60"/>
      <c r="E645" s="60"/>
      <c r="F645" s="60"/>
      <c r="G645" s="60"/>
      <c r="H645" s="15"/>
      <c r="I645" s="6"/>
      <c r="J645" s="6"/>
      <c r="K645" s="7"/>
      <c r="L645" s="6"/>
      <c r="M645" s="8"/>
      <c r="N645" s="21"/>
      <c r="O645" s="30"/>
      <c r="P645" s="126"/>
    </row>
    <row r="646" spans="1:16" ht="22.5" customHeight="1" x14ac:dyDescent="0.55000000000000004">
      <c r="A646" s="5"/>
      <c r="B646" s="52"/>
      <c r="C646" s="59"/>
      <c r="D646" s="60"/>
      <c r="E646" s="60"/>
      <c r="F646" s="60"/>
      <c r="G646" s="60"/>
      <c r="H646" s="15"/>
      <c r="I646" s="6"/>
      <c r="J646" s="6"/>
      <c r="K646" s="7"/>
      <c r="L646" s="6"/>
      <c r="M646" s="8"/>
      <c r="N646" s="21"/>
      <c r="O646" s="30"/>
      <c r="P646" s="126"/>
    </row>
    <row r="647" spans="1:16" ht="22.5" customHeight="1" x14ac:dyDescent="0.55000000000000004">
      <c r="A647" s="5"/>
      <c r="B647" s="52"/>
      <c r="C647" s="59"/>
      <c r="D647" s="60"/>
      <c r="E647" s="60"/>
      <c r="F647" s="60"/>
      <c r="G647" s="60"/>
      <c r="H647" s="15"/>
      <c r="I647" s="6"/>
      <c r="J647" s="6"/>
      <c r="K647" s="7"/>
      <c r="L647" s="6"/>
      <c r="M647" s="8"/>
      <c r="N647" s="21"/>
      <c r="O647" s="10"/>
      <c r="P647" s="125"/>
    </row>
    <row r="648" spans="1:16" ht="22.5" customHeight="1" x14ac:dyDescent="0.55000000000000004">
      <c r="A648" s="5"/>
      <c r="B648" s="52"/>
      <c r="C648" s="59"/>
      <c r="D648" s="60"/>
      <c r="E648" s="60"/>
      <c r="F648" s="60"/>
      <c r="G648" s="60"/>
      <c r="H648" s="15"/>
      <c r="I648" s="6"/>
      <c r="J648" s="6"/>
      <c r="K648" s="7"/>
      <c r="L648" s="6"/>
      <c r="M648" s="8"/>
      <c r="N648" s="21"/>
      <c r="O648" s="10"/>
      <c r="P648" s="125"/>
    </row>
    <row r="649" spans="1:16" ht="22.5" customHeight="1" x14ac:dyDescent="0.55000000000000004">
      <c r="A649" s="5"/>
      <c r="B649" s="52"/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21"/>
      <c r="O649" s="10"/>
      <c r="P649" s="125"/>
    </row>
    <row r="650" spans="1:16" ht="22.5" customHeight="1" x14ac:dyDescent="0.55000000000000004">
      <c r="A650" s="5"/>
      <c r="B650" s="52"/>
      <c r="C650" s="59"/>
      <c r="D650" s="60"/>
      <c r="E650" s="60"/>
      <c r="F650" s="60"/>
      <c r="G650" s="60"/>
      <c r="H650" s="15"/>
      <c r="I650" s="6"/>
      <c r="J650" s="6"/>
      <c r="K650" s="7"/>
      <c r="L650" s="6"/>
      <c r="M650" s="8"/>
      <c r="N650" s="21"/>
      <c r="O650" s="10"/>
      <c r="P650" s="125"/>
    </row>
    <row r="651" spans="1:16" ht="22.5" customHeight="1" x14ac:dyDescent="0.55000000000000004">
      <c r="A651" s="5"/>
      <c r="B651" s="52"/>
      <c r="C651" s="59"/>
      <c r="D651" s="60"/>
      <c r="E651" s="60"/>
      <c r="F651" s="60"/>
      <c r="G651" s="60"/>
      <c r="H651" s="15"/>
      <c r="I651" s="6"/>
      <c r="J651" s="6"/>
      <c r="K651" s="7"/>
      <c r="L651" s="6"/>
      <c r="M651" s="8"/>
      <c r="N651" s="18"/>
      <c r="O651" s="10"/>
      <c r="P651" s="125"/>
    </row>
    <row r="652" spans="1:16" ht="22.5" customHeight="1" x14ac:dyDescent="0.55000000000000004">
      <c r="A652" s="5"/>
      <c r="B652" s="52"/>
      <c r="C652" s="59"/>
      <c r="D652" s="60"/>
      <c r="E652" s="60"/>
      <c r="F652" s="60"/>
      <c r="G652" s="60"/>
      <c r="H652" s="15"/>
      <c r="I652" s="6"/>
      <c r="J652" s="6"/>
      <c r="K652" s="7"/>
      <c r="L652" s="6"/>
      <c r="M652" s="8"/>
      <c r="N652" s="9"/>
      <c r="O652" s="10"/>
      <c r="P652" s="125"/>
    </row>
    <row r="653" spans="1:16" ht="22.5" customHeight="1" x14ac:dyDescent="0.55000000000000004">
      <c r="A653" s="5"/>
      <c r="B653" s="52"/>
      <c r="C653" s="59"/>
      <c r="D653" s="60"/>
      <c r="E653" s="60"/>
      <c r="F653" s="60"/>
      <c r="G653" s="60"/>
      <c r="H653" s="15"/>
      <c r="I653" s="6"/>
      <c r="J653" s="6"/>
      <c r="K653" s="7"/>
      <c r="L653" s="6"/>
      <c r="M653" s="8"/>
      <c r="N653" s="21"/>
      <c r="O653" s="10"/>
      <c r="P653" s="125"/>
    </row>
    <row r="654" spans="1:16" ht="22.5" customHeight="1" x14ac:dyDescent="0.55000000000000004">
      <c r="A654" s="5"/>
      <c r="B654" s="52"/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21"/>
      <c r="O654" s="10"/>
      <c r="P654" s="125"/>
    </row>
    <row r="655" spans="1:16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7"/>
      <c r="L655" s="6"/>
      <c r="M655" s="8"/>
      <c r="N655" s="21"/>
      <c r="O655" s="10"/>
      <c r="P655" s="125"/>
    </row>
    <row r="656" spans="1:16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7"/>
      <c r="L656" s="6"/>
      <c r="M656" s="8"/>
      <c r="N656" s="21"/>
      <c r="O656" s="10"/>
      <c r="P656" s="125"/>
    </row>
    <row r="657" spans="1:16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7"/>
      <c r="L657" s="6"/>
      <c r="M657" s="8"/>
      <c r="N657" s="21"/>
      <c r="O657" s="10"/>
      <c r="P657" s="125"/>
    </row>
    <row r="658" spans="1:16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7"/>
      <c r="L658" s="6"/>
      <c r="M658" s="8"/>
      <c r="N658" s="21"/>
      <c r="O658" s="10"/>
      <c r="P658" s="125"/>
    </row>
    <row r="659" spans="1:16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7"/>
      <c r="L659" s="6"/>
      <c r="M659" s="8"/>
      <c r="N659" s="21"/>
      <c r="O659" s="10"/>
      <c r="P659" s="125"/>
    </row>
    <row r="660" spans="1:16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7"/>
      <c r="L660" s="6"/>
      <c r="M660" s="8"/>
      <c r="N660" s="21"/>
      <c r="O660" s="10"/>
      <c r="P660" s="125"/>
    </row>
    <row r="661" spans="1:16" ht="22.5" customHeight="1" x14ac:dyDescent="0.55000000000000004">
      <c r="A661" s="20"/>
      <c r="B661" s="52"/>
      <c r="C661" s="59"/>
      <c r="D661" s="60"/>
      <c r="E661" s="60"/>
      <c r="F661" s="60"/>
      <c r="G661" s="60"/>
      <c r="H661" s="15"/>
      <c r="I661" s="6"/>
      <c r="J661" s="6"/>
      <c r="K661" s="7"/>
      <c r="L661" s="6"/>
      <c r="M661" s="8"/>
      <c r="N661" s="21"/>
      <c r="O661" s="10"/>
      <c r="P661" s="125"/>
    </row>
    <row r="662" spans="1:16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7"/>
      <c r="L662" s="6"/>
      <c r="M662" s="8"/>
      <c r="N662" s="21"/>
      <c r="O662" s="10"/>
      <c r="P662" s="125"/>
    </row>
    <row r="663" spans="1:16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7"/>
      <c r="L663" s="6"/>
      <c r="M663" s="8"/>
      <c r="N663" s="18"/>
      <c r="O663" s="10"/>
      <c r="P663" s="125"/>
    </row>
    <row r="664" spans="1:16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7"/>
      <c r="L664" s="6"/>
      <c r="M664" s="8"/>
      <c r="N664" s="18"/>
      <c r="O664" s="10"/>
      <c r="P664" s="125"/>
    </row>
    <row r="665" spans="1:16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7"/>
      <c r="L665" s="6"/>
      <c r="M665" s="8"/>
      <c r="N665" s="18"/>
      <c r="O665" s="10"/>
      <c r="P665" s="125"/>
    </row>
    <row r="666" spans="1:16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7"/>
      <c r="L666" s="6"/>
      <c r="M666" s="8"/>
      <c r="N666" s="18"/>
      <c r="O666" s="10"/>
      <c r="P666" s="125"/>
    </row>
    <row r="667" spans="1:16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7"/>
      <c r="L667" s="6"/>
      <c r="M667" s="8"/>
      <c r="N667" s="18"/>
      <c r="O667" s="10"/>
      <c r="P667" s="125"/>
    </row>
    <row r="668" spans="1:16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7"/>
      <c r="L668" s="6"/>
      <c r="M668" s="8"/>
      <c r="N668" s="18"/>
      <c r="O668" s="10"/>
      <c r="P668" s="125"/>
    </row>
    <row r="669" spans="1:16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7"/>
      <c r="L669" s="6"/>
      <c r="M669" s="8"/>
      <c r="N669" s="18"/>
      <c r="O669" s="10"/>
      <c r="P669" s="125"/>
    </row>
    <row r="670" spans="1:16" ht="22.5" customHeight="1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7"/>
      <c r="L670" s="6"/>
      <c r="M670" s="8"/>
      <c r="N670" s="18"/>
      <c r="O670" s="10"/>
      <c r="P670" s="125"/>
    </row>
    <row r="671" spans="1:16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7"/>
      <c r="L671" s="6"/>
      <c r="M671" s="8"/>
      <c r="N671" s="18"/>
      <c r="O671" s="10"/>
      <c r="P671" s="125"/>
    </row>
    <row r="672" spans="1:16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7"/>
      <c r="L672" s="6"/>
      <c r="M672" s="8"/>
      <c r="N672" s="18"/>
      <c r="O672" s="10"/>
      <c r="P672" s="125"/>
    </row>
    <row r="673" spans="1:16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7"/>
      <c r="L673" s="6"/>
      <c r="M673" s="8"/>
      <c r="N673" s="18"/>
      <c r="O673" s="10"/>
      <c r="P673" s="125"/>
    </row>
    <row r="674" spans="1:16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7"/>
      <c r="L674" s="6"/>
      <c r="M674" s="8"/>
      <c r="N674" s="18"/>
      <c r="O674" s="10"/>
      <c r="P674" s="125"/>
    </row>
    <row r="675" spans="1:16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7"/>
      <c r="L675" s="6"/>
      <c r="M675" s="8"/>
      <c r="N675" s="18"/>
      <c r="O675" s="10"/>
      <c r="P675" s="125"/>
    </row>
    <row r="676" spans="1:16" ht="22.5" customHeight="1" x14ac:dyDescent="0.55000000000000004">
      <c r="A676" s="20"/>
      <c r="B676" s="52"/>
      <c r="C676" s="59"/>
      <c r="D676" s="60"/>
      <c r="E676" s="60"/>
      <c r="F676" s="60"/>
      <c r="G676" s="60"/>
      <c r="H676" s="15"/>
      <c r="I676" s="6"/>
      <c r="J676" s="6"/>
      <c r="K676" s="7"/>
      <c r="L676" s="6"/>
      <c r="M676" s="8"/>
      <c r="N676" s="18"/>
      <c r="O676" s="10"/>
      <c r="P676" s="125"/>
    </row>
    <row r="677" spans="1:16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7"/>
      <c r="L677" s="6"/>
      <c r="M677" s="8"/>
      <c r="N677" s="9"/>
      <c r="O677" s="10"/>
      <c r="P677" s="125"/>
    </row>
    <row r="678" spans="1:16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7"/>
      <c r="L678" s="6"/>
      <c r="M678" s="8"/>
      <c r="N678" s="9"/>
      <c r="O678" s="10"/>
      <c r="P678" s="125"/>
    </row>
    <row r="679" spans="1:16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7"/>
      <c r="L679" s="6"/>
      <c r="M679" s="8"/>
      <c r="N679" s="9"/>
      <c r="O679" s="10"/>
      <c r="P679" s="125"/>
    </row>
    <row r="680" spans="1:16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7"/>
      <c r="L680" s="6"/>
      <c r="M680" s="8"/>
      <c r="N680" s="9"/>
      <c r="O680" s="10"/>
      <c r="P680" s="125"/>
    </row>
    <row r="681" spans="1:16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7"/>
      <c r="L681" s="6"/>
      <c r="M681" s="8"/>
      <c r="N681" s="9"/>
      <c r="O681" s="10"/>
      <c r="P681" s="125"/>
    </row>
    <row r="682" spans="1:16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7"/>
      <c r="L682" s="6"/>
      <c r="M682" s="8"/>
      <c r="N682" s="9"/>
      <c r="O682" s="10"/>
      <c r="P682" s="125"/>
    </row>
    <row r="683" spans="1:16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7"/>
      <c r="L683" s="6"/>
      <c r="M683" s="8"/>
      <c r="N683" s="9"/>
      <c r="O683" s="10"/>
      <c r="P683" s="125"/>
    </row>
    <row r="684" spans="1:16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7"/>
      <c r="L684" s="6"/>
      <c r="M684" s="8"/>
      <c r="N684" s="9"/>
      <c r="O684" s="10"/>
      <c r="P684" s="125"/>
    </row>
    <row r="685" spans="1:16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7"/>
      <c r="L685" s="6"/>
      <c r="M685" s="8"/>
      <c r="N685" s="9"/>
      <c r="O685" s="10"/>
      <c r="P685" s="125"/>
    </row>
    <row r="686" spans="1:16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7"/>
      <c r="L686" s="6"/>
      <c r="M686" s="8"/>
      <c r="N686" s="16"/>
      <c r="O686" s="10"/>
      <c r="P686" s="125"/>
    </row>
    <row r="687" spans="1:16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7"/>
      <c r="L687" s="6"/>
      <c r="M687" s="8"/>
      <c r="N687" s="16"/>
      <c r="O687" s="10"/>
      <c r="P687" s="125"/>
    </row>
    <row r="688" spans="1:16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16"/>
      <c r="O688" s="10"/>
      <c r="P688" s="125"/>
    </row>
    <row r="689" spans="1:16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16"/>
      <c r="O689" s="10"/>
      <c r="P689" s="125"/>
    </row>
    <row r="690" spans="1:16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16"/>
      <c r="O690" s="10"/>
      <c r="P690" s="125"/>
    </row>
    <row r="691" spans="1:16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16"/>
      <c r="O691" s="10"/>
      <c r="P691" s="125"/>
    </row>
    <row r="692" spans="1:16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16"/>
      <c r="O692" s="10"/>
      <c r="P692" s="125"/>
    </row>
    <row r="693" spans="1:16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7"/>
      <c r="L693" s="6"/>
      <c r="M693" s="8"/>
      <c r="N693" s="21"/>
      <c r="O693" s="10"/>
      <c r="P693" s="125"/>
    </row>
    <row r="694" spans="1:16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7"/>
      <c r="L694" s="6"/>
      <c r="M694" s="8"/>
      <c r="N694" s="21"/>
      <c r="O694" s="10"/>
      <c r="P694" s="125"/>
    </row>
    <row r="695" spans="1:16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7"/>
      <c r="L695" s="6"/>
      <c r="M695" s="8"/>
      <c r="N695" s="21"/>
      <c r="O695" s="10"/>
      <c r="P695" s="125"/>
    </row>
    <row r="696" spans="1:16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6"/>
      <c r="M696" s="8"/>
      <c r="N696" s="21"/>
      <c r="O696" s="10"/>
      <c r="P696" s="125"/>
    </row>
    <row r="697" spans="1:16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5"/>
    </row>
    <row r="698" spans="1:16" ht="22.5" customHeight="1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5"/>
    </row>
    <row r="699" spans="1:16" ht="22.5" customHeight="1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5"/>
    </row>
    <row r="700" spans="1:16" ht="22.5" customHeight="1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5"/>
    </row>
    <row r="701" spans="1:16" ht="22.5" customHeight="1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5"/>
    </row>
    <row r="702" spans="1:16" ht="22.5" customHeight="1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21"/>
      <c r="O702" s="10"/>
      <c r="P702" s="125"/>
    </row>
    <row r="703" spans="1:16" ht="22.5" customHeight="1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6"/>
      <c r="M703" s="8"/>
      <c r="N703" s="21"/>
      <c r="O703" s="10"/>
      <c r="P703" s="125"/>
    </row>
    <row r="704" spans="1:16" ht="22.5" customHeight="1" x14ac:dyDescent="0.55000000000000004">
      <c r="A704" s="5"/>
      <c r="B704" s="52"/>
      <c r="C704" s="59"/>
      <c r="D704" s="60"/>
      <c r="E704" s="60"/>
      <c r="F704" s="60"/>
      <c r="G704" s="60"/>
      <c r="H704" s="15"/>
      <c r="I704" s="6"/>
      <c r="J704" s="6"/>
      <c r="K704" s="7"/>
      <c r="L704" s="6"/>
      <c r="M704" s="8"/>
      <c r="N704" s="16"/>
      <c r="O704" s="10"/>
      <c r="P704" s="125"/>
    </row>
    <row r="705" spans="1:16" ht="22.5" customHeight="1" x14ac:dyDescent="0.55000000000000004">
      <c r="A705" s="5"/>
      <c r="B705" s="52"/>
      <c r="C705" s="59"/>
      <c r="D705" s="60"/>
      <c r="E705" s="60"/>
      <c r="F705" s="60"/>
      <c r="G705" s="60"/>
      <c r="H705" s="15"/>
      <c r="I705" s="6"/>
      <c r="J705" s="6"/>
      <c r="K705" s="7"/>
      <c r="L705" s="6"/>
      <c r="M705" s="8"/>
      <c r="N705" s="9"/>
      <c r="O705" s="10"/>
      <c r="P705" s="125"/>
    </row>
    <row r="706" spans="1:16" ht="22.5" customHeight="1" x14ac:dyDescent="0.55000000000000004">
      <c r="A706" s="5"/>
      <c r="B706" s="52"/>
      <c r="C706" s="59"/>
      <c r="D706" s="60"/>
      <c r="E706" s="60"/>
      <c r="F706" s="60"/>
      <c r="G706" s="60"/>
      <c r="H706" s="15"/>
      <c r="I706" s="6"/>
      <c r="J706" s="6"/>
      <c r="K706" s="7"/>
      <c r="L706" s="6"/>
      <c r="M706" s="8"/>
      <c r="N706" s="9"/>
      <c r="O706" s="10"/>
      <c r="P706" s="125"/>
    </row>
    <row r="707" spans="1:16" ht="22.5" customHeight="1" x14ac:dyDescent="0.55000000000000004">
      <c r="A707" s="5"/>
      <c r="B707" s="52"/>
      <c r="C707" s="59"/>
      <c r="D707" s="60"/>
      <c r="E707" s="60"/>
      <c r="F707" s="60"/>
      <c r="G707" s="60"/>
      <c r="H707" s="15"/>
      <c r="I707" s="6"/>
      <c r="J707" s="6"/>
      <c r="K707" s="7"/>
      <c r="L707" s="6"/>
      <c r="M707" s="8"/>
      <c r="N707" s="32"/>
      <c r="O707" s="10"/>
      <c r="P707" s="125"/>
    </row>
    <row r="708" spans="1:16" ht="22.5" customHeight="1" x14ac:dyDescent="0.55000000000000004">
      <c r="A708" s="5"/>
      <c r="B708" s="52"/>
      <c r="C708" s="59"/>
      <c r="D708" s="60"/>
      <c r="E708" s="60"/>
      <c r="F708" s="60"/>
      <c r="G708" s="60"/>
      <c r="H708" s="15"/>
      <c r="I708" s="6"/>
      <c r="J708" s="6"/>
      <c r="K708" s="7"/>
      <c r="L708" s="6"/>
      <c r="M708" s="8"/>
      <c r="N708" s="19"/>
      <c r="O708" s="10"/>
      <c r="P708" s="125"/>
    </row>
    <row r="709" spans="1:16" ht="22.5" customHeight="1" x14ac:dyDescent="0.55000000000000004">
      <c r="A709" s="5"/>
      <c r="B709" s="52"/>
      <c r="C709" s="59"/>
      <c r="D709" s="60"/>
      <c r="E709" s="60"/>
      <c r="F709" s="60"/>
      <c r="G709" s="60"/>
      <c r="H709" s="15"/>
      <c r="I709" s="6"/>
      <c r="J709" s="6"/>
      <c r="K709" s="7"/>
      <c r="L709" s="6"/>
      <c r="M709" s="8"/>
      <c r="N709" s="9"/>
      <c r="O709" s="10"/>
      <c r="P709" s="125"/>
    </row>
    <row r="710" spans="1:16" ht="22.5" customHeight="1" x14ac:dyDescent="0.55000000000000004">
      <c r="A710" s="5"/>
      <c r="B710" s="52"/>
      <c r="C710" s="59"/>
      <c r="D710" s="60"/>
      <c r="E710" s="60"/>
      <c r="F710" s="60"/>
      <c r="G710" s="60"/>
      <c r="H710" s="15"/>
      <c r="I710" s="6"/>
      <c r="J710" s="6"/>
      <c r="K710" s="7"/>
      <c r="L710" s="6"/>
      <c r="M710" s="8"/>
      <c r="N710" s="9"/>
      <c r="O710" s="10"/>
      <c r="P710" s="125"/>
    </row>
    <row r="711" spans="1:16" ht="22.5" customHeight="1" x14ac:dyDescent="0.55000000000000004">
      <c r="A711" s="5"/>
      <c r="B711" s="52"/>
      <c r="C711" s="59"/>
      <c r="D711" s="60"/>
      <c r="E711" s="60"/>
      <c r="F711" s="60"/>
      <c r="G711" s="60"/>
      <c r="H711" s="15"/>
      <c r="I711" s="6"/>
      <c r="J711" s="6"/>
      <c r="K711" s="7"/>
      <c r="L711" s="6"/>
      <c r="M711" s="8"/>
      <c r="N711" s="9"/>
      <c r="O711" s="10"/>
      <c r="P711" s="125"/>
    </row>
    <row r="712" spans="1:16" ht="22.5" customHeight="1" x14ac:dyDescent="0.55000000000000004">
      <c r="A712" s="5"/>
      <c r="B712" s="52"/>
      <c r="C712" s="59"/>
      <c r="D712" s="60"/>
      <c r="E712" s="60"/>
      <c r="F712" s="60"/>
      <c r="G712" s="60"/>
      <c r="H712" s="15"/>
      <c r="I712" s="6"/>
      <c r="J712" s="6"/>
      <c r="K712" s="7"/>
      <c r="L712" s="6"/>
      <c r="M712" s="8"/>
      <c r="N712" s="9"/>
      <c r="O712" s="10"/>
      <c r="P712" s="125"/>
    </row>
    <row r="713" spans="1:16" ht="22.5" customHeight="1" x14ac:dyDescent="0.55000000000000004">
      <c r="A713" s="5"/>
      <c r="B713" s="52"/>
      <c r="C713" s="59"/>
      <c r="D713" s="60"/>
      <c r="E713" s="60"/>
      <c r="F713" s="60"/>
      <c r="G713" s="60"/>
      <c r="H713" s="15"/>
      <c r="I713" s="6"/>
      <c r="J713" s="6"/>
      <c r="K713" s="7"/>
      <c r="L713" s="6"/>
      <c r="M713" s="8"/>
      <c r="N713" s="9"/>
      <c r="O713" s="10"/>
      <c r="P713" s="125"/>
    </row>
    <row r="714" spans="1:16" ht="22.5" customHeight="1" x14ac:dyDescent="0.55000000000000004">
      <c r="A714" s="5"/>
      <c r="B714" s="52"/>
      <c r="C714" s="59"/>
      <c r="D714" s="60"/>
      <c r="E714" s="60"/>
      <c r="F714" s="60"/>
      <c r="G714" s="60"/>
      <c r="H714" s="15"/>
      <c r="I714" s="6"/>
      <c r="J714" s="6"/>
      <c r="K714" s="7"/>
      <c r="L714" s="6"/>
      <c r="M714" s="8"/>
      <c r="N714" s="9"/>
      <c r="O714" s="10"/>
      <c r="P714" s="125"/>
    </row>
    <row r="715" spans="1:16" ht="22.5" customHeight="1" x14ac:dyDescent="0.55000000000000004">
      <c r="A715" s="5"/>
      <c r="B715" s="52"/>
      <c r="C715" s="59"/>
      <c r="D715" s="60"/>
      <c r="E715" s="60"/>
      <c r="F715" s="60"/>
      <c r="G715" s="60"/>
      <c r="H715" s="15"/>
      <c r="I715" s="6"/>
      <c r="J715" s="6"/>
      <c r="K715" s="7"/>
      <c r="L715" s="6"/>
      <c r="M715" s="8"/>
      <c r="N715" s="9"/>
      <c r="O715" s="10"/>
      <c r="P715" s="125"/>
    </row>
    <row r="716" spans="1:16" ht="22.5" customHeight="1" x14ac:dyDescent="0.55000000000000004">
      <c r="A716" s="5"/>
      <c r="B716" s="52"/>
      <c r="C716" s="59"/>
      <c r="D716" s="60"/>
      <c r="E716" s="60"/>
      <c r="F716" s="60"/>
      <c r="G716" s="60"/>
      <c r="H716" s="15"/>
      <c r="I716" s="6"/>
      <c r="J716" s="6"/>
      <c r="K716" s="7"/>
      <c r="L716" s="6"/>
      <c r="M716" s="8"/>
      <c r="N716" s="33"/>
      <c r="O716" s="10"/>
      <c r="P716" s="125"/>
    </row>
    <row r="717" spans="1:16" ht="22.5" customHeight="1" x14ac:dyDescent="0.55000000000000004">
      <c r="A717" s="5"/>
      <c r="B717" s="52"/>
      <c r="C717" s="59"/>
      <c r="D717" s="60"/>
      <c r="E717" s="60"/>
      <c r="F717" s="60"/>
      <c r="G717" s="60"/>
      <c r="H717" s="15"/>
      <c r="I717" s="6"/>
      <c r="J717" s="6"/>
      <c r="K717" s="7"/>
      <c r="L717" s="6"/>
      <c r="M717" s="8"/>
      <c r="N717" s="9"/>
      <c r="O717" s="10"/>
      <c r="P717" s="125"/>
    </row>
    <row r="718" spans="1:16" ht="22.5" customHeight="1" x14ac:dyDescent="0.55000000000000004">
      <c r="A718" s="5"/>
      <c r="B718" s="52"/>
      <c r="C718" s="59"/>
      <c r="D718" s="60"/>
      <c r="E718" s="60"/>
      <c r="F718" s="60"/>
      <c r="G718" s="60"/>
      <c r="H718" s="15"/>
      <c r="I718" s="6"/>
      <c r="J718" s="6"/>
      <c r="K718" s="7"/>
      <c r="L718" s="6"/>
      <c r="M718" s="8"/>
      <c r="N718" s="9"/>
      <c r="O718" s="10"/>
      <c r="P718" s="125"/>
    </row>
    <row r="719" spans="1:16" ht="22.5" customHeight="1" x14ac:dyDescent="0.55000000000000004">
      <c r="A719" s="5"/>
      <c r="B719" s="52"/>
      <c r="C719" s="59"/>
      <c r="D719" s="60"/>
      <c r="E719" s="60"/>
      <c r="F719" s="60"/>
      <c r="G719" s="60"/>
      <c r="H719" s="15"/>
      <c r="I719" s="6"/>
      <c r="J719" s="6"/>
      <c r="K719" s="7"/>
      <c r="L719" s="6"/>
      <c r="M719" s="8"/>
      <c r="N719" s="33"/>
      <c r="O719" s="10"/>
      <c r="P719" s="125"/>
    </row>
    <row r="720" spans="1:16" ht="22.5" customHeight="1" x14ac:dyDescent="0.55000000000000004">
      <c r="A720" s="5"/>
      <c r="B720" s="52"/>
      <c r="C720" s="59"/>
      <c r="D720" s="60"/>
      <c r="E720" s="60"/>
      <c r="F720" s="60"/>
      <c r="G720" s="60"/>
      <c r="H720" s="15"/>
      <c r="I720" s="6"/>
      <c r="J720" s="6"/>
      <c r="K720" s="7"/>
      <c r="L720" s="6"/>
      <c r="M720" s="8"/>
      <c r="N720" s="9"/>
      <c r="O720" s="10"/>
      <c r="P720" s="125"/>
    </row>
    <row r="721" spans="1:16" ht="22.5" customHeight="1" x14ac:dyDescent="0.55000000000000004">
      <c r="A721" s="5"/>
      <c r="B721" s="52"/>
      <c r="C721" s="59"/>
      <c r="D721" s="60"/>
      <c r="E721" s="60"/>
      <c r="F721" s="60"/>
      <c r="G721" s="60"/>
      <c r="H721" s="15"/>
      <c r="I721" s="6"/>
      <c r="J721" s="6"/>
      <c r="K721" s="7"/>
      <c r="L721" s="6"/>
      <c r="M721" s="8"/>
      <c r="N721" s="9"/>
      <c r="O721" s="10"/>
      <c r="P721" s="125"/>
    </row>
    <row r="722" spans="1:16" ht="22.5" customHeight="1" x14ac:dyDescent="0.55000000000000004">
      <c r="A722" s="5"/>
      <c r="B722" s="52"/>
      <c r="C722" s="59"/>
      <c r="D722" s="60"/>
      <c r="E722" s="60"/>
      <c r="F722" s="60"/>
      <c r="G722" s="60"/>
      <c r="H722" s="15"/>
      <c r="I722" s="6"/>
      <c r="J722" s="6"/>
      <c r="K722" s="7"/>
      <c r="L722" s="6"/>
      <c r="M722" s="8"/>
      <c r="N722" s="16"/>
      <c r="O722" s="10"/>
      <c r="P722" s="125"/>
    </row>
    <row r="723" spans="1:16" ht="22.5" customHeight="1" x14ac:dyDescent="0.55000000000000004">
      <c r="A723" s="5"/>
      <c r="B723" s="52"/>
      <c r="C723" s="59"/>
      <c r="D723" s="60"/>
      <c r="E723" s="60"/>
      <c r="F723" s="60"/>
      <c r="G723" s="60"/>
      <c r="H723" s="15"/>
      <c r="I723" s="6"/>
      <c r="J723" s="6"/>
      <c r="K723" s="7"/>
      <c r="L723" s="6"/>
      <c r="M723" s="8"/>
      <c r="N723" s="16"/>
      <c r="O723" s="10"/>
      <c r="P723" s="125"/>
    </row>
    <row r="724" spans="1:16" ht="22.5" customHeight="1" x14ac:dyDescent="0.55000000000000004">
      <c r="A724" s="5"/>
      <c r="B724" s="52"/>
      <c r="C724" s="59"/>
      <c r="D724" s="60"/>
      <c r="E724" s="60"/>
      <c r="F724" s="60"/>
      <c r="G724" s="60"/>
      <c r="H724" s="15"/>
      <c r="I724" s="6"/>
      <c r="J724" s="6"/>
      <c r="K724" s="7"/>
      <c r="L724" s="6"/>
      <c r="M724" s="8"/>
      <c r="N724" s="21"/>
      <c r="O724" s="10"/>
      <c r="P724" s="125"/>
    </row>
    <row r="725" spans="1:16" x14ac:dyDescent="0.55000000000000004">
      <c r="A725" s="5"/>
      <c r="B725" s="52"/>
      <c r="C725" s="59"/>
      <c r="D725" s="60"/>
      <c r="E725" s="60"/>
      <c r="F725" s="60"/>
      <c r="G725" s="60"/>
      <c r="H725" s="15"/>
      <c r="I725" s="6"/>
      <c r="J725" s="6"/>
      <c r="K725" s="7"/>
      <c r="L725" s="6"/>
      <c r="M725" s="8"/>
      <c r="N725" s="21"/>
      <c r="O725" s="10"/>
      <c r="P725" s="125"/>
    </row>
    <row r="726" spans="1:16" x14ac:dyDescent="0.55000000000000004">
      <c r="A726" s="5"/>
      <c r="B726" s="52"/>
      <c r="C726" s="59"/>
      <c r="D726" s="60"/>
      <c r="E726" s="60"/>
      <c r="F726" s="60"/>
      <c r="G726" s="60"/>
      <c r="H726" s="15"/>
      <c r="I726" s="6"/>
      <c r="J726" s="6"/>
      <c r="K726" s="7"/>
      <c r="L726" s="6"/>
      <c r="M726" s="8"/>
      <c r="N726" s="21"/>
      <c r="O726" s="10"/>
      <c r="P726" s="125"/>
    </row>
    <row r="727" spans="1:16" x14ac:dyDescent="0.55000000000000004">
      <c r="A727" s="5"/>
      <c r="B727" s="52"/>
      <c r="C727" s="59"/>
      <c r="D727" s="60"/>
      <c r="E727" s="60"/>
      <c r="F727" s="60"/>
      <c r="G727" s="60"/>
      <c r="H727" s="15"/>
      <c r="I727" s="6"/>
      <c r="J727" s="6"/>
      <c r="K727" s="7"/>
      <c r="L727" s="6"/>
      <c r="M727" s="8"/>
      <c r="N727" s="21"/>
      <c r="O727" s="10"/>
      <c r="P727" s="125"/>
    </row>
    <row r="728" spans="1:16" x14ac:dyDescent="0.55000000000000004">
      <c r="A728" s="5"/>
      <c r="B728" s="52"/>
      <c r="C728" s="59"/>
      <c r="D728" s="60"/>
      <c r="E728" s="60"/>
      <c r="F728" s="60"/>
      <c r="G728" s="60"/>
      <c r="H728" s="15"/>
      <c r="I728" s="6"/>
      <c r="J728" s="6"/>
      <c r="K728" s="7"/>
      <c r="L728" s="6"/>
      <c r="M728" s="8"/>
      <c r="N728" s="21"/>
      <c r="O728" s="10"/>
      <c r="P728" s="125"/>
    </row>
    <row r="729" spans="1:16" x14ac:dyDescent="0.55000000000000004">
      <c r="A729" s="5"/>
      <c r="B729" s="52"/>
      <c r="C729" s="59"/>
      <c r="D729" s="60"/>
      <c r="E729" s="60"/>
      <c r="F729" s="60"/>
      <c r="G729" s="60"/>
      <c r="H729" s="15"/>
      <c r="I729" s="6"/>
      <c r="J729" s="6"/>
      <c r="K729" s="7"/>
      <c r="L729" s="6"/>
      <c r="M729" s="8"/>
      <c r="N729" s="34"/>
      <c r="O729" s="10"/>
      <c r="P729" s="125"/>
    </row>
    <row r="730" spans="1:16" x14ac:dyDescent="0.55000000000000004">
      <c r="A730" s="5"/>
      <c r="B730" s="52"/>
      <c r="C730" s="59"/>
      <c r="D730" s="60"/>
      <c r="E730" s="60"/>
      <c r="F730" s="60"/>
      <c r="G730" s="60"/>
      <c r="H730" s="15"/>
      <c r="I730" s="6"/>
      <c r="J730" s="6"/>
      <c r="K730" s="7"/>
      <c r="L730" s="6"/>
      <c r="M730" s="8"/>
      <c r="N730" s="34"/>
      <c r="O730" s="10"/>
      <c r="P730" s="125"/>
    </row>
    <row r="731" spans="1:16" x14ac:dyDescent="0.55000000000000004">
      <c r="A731" s="5"/>
      <c r="B731" s="52"/>
      <c r="C731" s="59"/>
      <c r="D731" s="60"/>
      <c r="E731" s="60"/>
      <c r="F731" s="60"/>
      <c r="G731" s="60"/>
      <c r="H731" s="55"/>
      <c r="I731" s="7"/>
      <c r="J731" s="7"/>
      <c r="K731" s="7"/>
      <c r="L731" s="7"/>
      <c r="M731" s="35"/>
      <c r="N731" s="34"/>
      <c r="O731" s="10"/>
      <c r="P731" s="125"/>
    </row>
    <row r="732" spans="1:16" x14ac:dyDescent="0.55000000000000004">
      <c r="A732" s="36"/>
      <c r="B732" s="52"/>
      <c r="C732" s="59"/>
      <c r="D732" s="60"/>
      <c r="E732" s="60"/>
      <c r="F732" s="60"/>
      <c r="G732" s="60"/>
      <c r="H732" s="57"/>
      <c r="I732" s="37"/>
      <c r="J732" s="37"/>
      <c r="K732" s="38"/>
      <c r="L732" s="37"/>
      <c r="M732" s="39"/>
      <c r="N732" s="40"/>
      <c r="O732" s="41"/>
      <c r="P732" s="125"/>
    </row>
    <row r="733" spans="1:16" x14ac:dyDescent="0.55000000000000004">
      <c r="A733" s="42"/>
      <c r="B733" s="53"/>
      <c r="H733" s="58"/>
      <c r="I733" s="43"/>
      <c r="J733" s="43"/>
      <c r="K733" s="43"/>
      <c r="L733" s="43"/>
      <c r="M733" s="2"/>
      <c r="N733" s="44"/>
      <c r="O733" s="45"/>
      <c r="P733" s="124"/>
    </row>
    <row r="734" spans="1:16" x14ac:dyDescent="0.55000000000000004">
      <c r="A734" s="42"/>
      <c r="B734" s="53"/>
      <c r="H734" s="58"/>
      <c r="I734" s="43"/>
      <c r="J734" s="43"/>
      <c r="K734" s="43"/>
      <c r="L734" s="43"/>
      <c r="M734" s="2"/>
      <c r="N734" s="44"/>
      <c r="O734" s="45"/>
      <c r="P734" s="124"/>
    </row>
    <row r="735" spans="1:16" x14ac:dyDescent="0.55000000000000004">
      <c r="A735" s="42"/>
      <c r="B735" s="53"/>
      <c r="H735" s="58"/>
      <c r="I735" s="43"/>
      <c r="J735" s="43"/>
      <c r="K735" s="43"/>
      <c r="L735" s="43"/>
      <c r="M735" s="2"/>
      <c r="N735" s="44"/>
      <c r="O735" s="45"/>
      <c r="P735" s="124"/>
    </row>
    <row r="736" spans="1:16" x14ac:dyDescent="0.55000000000000004">
      <c r="A736" s="42"/>
      <c r="B736" s="53"/>
      <c r="H736" s="58"/>
      <c r="I736" s="43"/>
      <c r="J736" s="43"/>
      <c r="K736" s="43"/>
      <c r="L736" s="43"/>
      <c r="M736" s="2"/>
      <c r="N736" s="44"/>
      <c r="O736" s="45"/>
      <c r="P736" s="124"/>
    </row>
    <row r="737" spans="1:15" x14ac:dyDescent="0.55000000000000004">
      <c r="A737" s="42"/>
      <c r="B737" s="53"/>
      <c r="H737" s="58"/>
      <c r="I737" s="43"/>
      <c r="J737" s="43"/>
      <c r="K737" s="43"/>
      <c r="L737" s="43"/>
      <c r="M737" s="46"/>
      <c r="N737" s="42"/>
      <c r="O737" s="47"/>
    </row>
    <row r="738" spans="1:15" x14ac:dyDescent="0.55000000000000004">
      <c r="A738" s="42"/>
      <c r="B738" s="53"/>
      <c r="H738" s="58"/>
      <c r="I738" s="43"/>
      <c r="J738" s="43"/>
      <c r="K738" s="43"/>
      <c r="L738" s="43"/>
      <c r="M738" s="46"/>
      <c r="N738" s="42"/>
      <c r="O738" s="47"/>
    </row>
    <row r="739" spans="1:15" x14ac:dyDescent="0.55000000000000004">
      <c r="A739" s="42"/>
      <c r="B739" s="53"/>
      <c r="H739" s="58"/>
      <c r="I739" s="43"/>
      <c r="J739" s="43"/>
      <c r="K739" s="43"/>
      <c r="L739" s="43"/>
      <c r="M739" s="46"/>
      <c r="N739" s="42"/>
      <c r="O739" s="47"/>
    </row>
    <row r="740" spans="1:15" x14ac:dyDescent="0.55000000000000004">
      <c r="A740" s="42"/>
      <c r="B740" s="53"/>
      <c r="H740" s="58"/>
      <c r="I740" s="43"/>
      <c r="J740" s="43"/>
      <c r="K740" s="43"/>
      <c r="L740" s="43"/>
      <c r="M740" s="46"/>
      <c r="N740" s="42"/>
      <c r="O740" s="47"/>
    </row>
    <row r="741" spans="1:15" x14ac:dyDescent="0.55000000000000004">
      <c r="A741" s="42"/>
      <c r="B741" s="53"/>
      <c r="H741" s="58"/>
      <c r="I741" s="43"/>
      <c r="J741" s="43"/>
      <c r="K741" s="43"/>
      <c r="L741" s="43"/>
      <c r="M741" s="46"/>
      <c r="N741" s="42"/>
      <c r="O741" s="47"/>
    </row>
    <row r="742" spans="1:15" x14ac:dyDescent="0.55000000000000004">
      <c r="A742" s="42"/>
      <c r="B742" s="53"/>
      <c r="H742" s="58"/>
      <c r="I742" s="43"/>
      <c r="J742" s="43"/>
      <c r="K742" s="43"/>
      <c r="L742" s="43"/>
      <c r="M742" s="46"/>
      <c r="N742" s="42"/>
      <c r="O742" s="47"/>
    </row>
  </sheetData>
  <autoFilter ref="A2:AO546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414">
    <cfRule type="duplicateValues" dxfId="1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53F2-2F3F-4B3D-BD90-6D2978E90CB4}">
  <sheetPr>
    <pageSetUpPr fitToPage="1"/>
  </sheetPr>
  <dimension ref="A1:AO715"/>
  <sheetViews>
    <sheetView zoomScale="70" zoomScaleNormal="70" workbookViewId="0">
      <pane xSplit="2" ySplit="2" topLeftCell="C5" activePane="bottomRight" state="frozen"/>
      <selection pane="topRight" activeCell="C1" sqref="C1"/>
      <selection pane="bottomLeft" activeCell="A3" sqref="A3"/>
      <selection pane="bottomRight" activeCell="P3" sqref="P3:P18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1" customWidth="1"/>
    <col min="4" max="5" width="11.140625" style="62" customWidth="1"/>
    <col min="6" max="6" width="11.7109375" style="62" bestFit="1" customWidth="1"/>
    <col min="7" max="7" width="11.140625" style="62" customWidth="1"/>
    <col min="8" max="8" width="12.7109375" style="49" customWidth="1"/>
    <col min="9" max="9" width="11.85546875" style="50" customWidth="1"/>
    <col min="10" max="11" width="12" style="50" customWidth="1"/>
    <col min="12" max="12" width="10.140625" style="50" bestFit="1" customWidth="1"/>
    <col min="13" max="13" width="8.140625" style="13" bestFit="1" customWidth="1"/>
    <col min="14" max="14" width="56.42578125" style="48" customWidth="1"/>
    <col min="15" max="15" width="12.85546875" style="51" bestFit="1" customWidth="1"/>
    <col min="16" max="16" width="12.85546875" style="51" customWidth="1"/>
    <col min="17" max="17" width="12.85546875" style="3" customWidth="1"/>
    <col min="18" max="18" width="9.140625" style="13"/>
    <col min="19" max="19" width="0" style="13" hidden="1" customWidth="1"/>
    <col min="20" max="20" width="10.5703125" style="13" hidden="1" customWidth="1"/>
    <col min="21" max="22" width="0" style="13" hidden="1" customWidth="1"/>
    <col min="23" max="23" width="10.140625" style="3" hidden="1" customWidth="1"/>
    <col min="24" max="24" width="1.7109375" style="3" customWidth="1"/>
    <col min="25" max="25" width="9.140625" style="3"/>
    <col min="26" max="27" width="1.7109375" style="3" customWidth="1"/>
    <col min="28" max="28" width="9.140625" style="3"/>
    <col min="29" max="30" width="1.7109375" style="3" customWidth="1"/>
    <col min="31" max="31" width="9.140625" style="3" customWidth="1"/>
    <col min="32" max="33" width="1.7109375" style="3" customWidth="1"/>
    <col min="34" max="34" width="9.140625" style="3"/>
    <col min="35" max="36" width="1.7109375" style="3" customWidth="1"/>
    <col min="37" max="37" width="9.140625" style="3"/>
    <col min="38" max="39" width="1.7109375" style="3" customWidth="1"/>
    <col min="40" max="40" width="7.7109375" style="3" bestFit="1" customWidth="1"/>
    <col min="41" max="41" width="4.42578125" style="3" hidden="1" customWidth="1"/>
    <col min="42" max="16384" width="9.140625" style="3"/>
  </cols>
  <sheetData>
    <row r="1" spans="1:40" ht="24" customHeight="1" x14ac:dyDescent="0.55000000000000004">
      <c r="A1" s="153" t="s">
        <v>54</v>
      </c>
      <c r="B1" s="155" t="s">
        <v>55</v>
      </c>
      <c r="C1" s="157"/>
      <c r="D1" s="158"/>
      <c r="E1" s="158"/>
      <c r="F1" s="158"/>
      <c r="G1" s="158"/>
      <c r="H1" s="158"/>
      <c r="I1" s="158"/>
      <c r="J1" s="158"/>
      <c r="K1" s="158"/>
      <c r="L1" s="159"/>
      <c r="M1" s="163" t="s">
        <v>56</v>
      </c>
      <c r="N1" s="165" t="s">
        <v>57</v>
      </c>
      <c r="O1" s="151" t="s">
        <v>58</v>
      </c>
      <c r="P1" s="124"/>
      <c r="Q1" s="168" t="s">
        <v>59</v>
      </c>
      <c r="R1" s="170" t="s">
        <v>60</v>
      </c>
      <c r="S1" s="170" t="s">
        <v>61</v>
      </c>
      <c r="T1" s="171" t="s">
        <v>62</v>
      </c>
      <c r="U1" s="167" t="s">
        <v>63</v>
      </c>
      <c r="V1" s="167" t="s">
        <v>64</v>
      </c>
      <c r="W1" s="167" t="s">
        <v>65</v>
      </c>
      <c r="Y1" s="3">
        <v>1000</v>
      </c>
      <c r="AB1" s="3">
        <v>3600</v>
      </c>
    </row>
    <row r="2" spans="1:40" ht="24.75" customHeight="1" thickBot="1" x14ac:dyDescent="0.6">
      <c r="A2" s="154"/>
      <c r="B2" s="156"/>
      <c r="C2" s="160"/>
      <c r="D2" s="161"/>
      <c r="E2" s="161"/>
      <c r="F2" s="161"/>
      <c r="G2" s="161"/>
      <c r="H2" s="161"/>
      <c r="I2" s="161"/>
      <c r="J2" s="161"/>
      <c r="K2" s="161"/>
      <c r="L2" s="162"/>
      <c r="M2" s="164"/>
      <c r="N2" s="166"/>
      <c r="O2" s="152"/>
      <c r="P2" s="124"/>
      <c r="Q2" s="169"/>
      <c r="R2" s="170"/>
      <c r="S2" s="170"/>
      <c r="T2" s="171"/>
      <c r="U2" s="167"/>
      <c r="V2" s="167"/>
      <c r="W2" s="167"/>
    </row>
    <row r="3" spans="1:40" ht="22.5" customHeight="1" x14ac:dyDescent="0.55000000000000004">
      <c r="A3" s="5"/>
      <c r="B3" s="52" t="s">
        <v>66</v>
      </c>
      <c r="C3" s="110"/>
      <c r="D3" s="71"/>
      <c r="E3" s="71"/>
      <c r="F3" s="71"/>
      <c r="G3" s="71"/>
      <c r="H3" s="120">
        <v>30022116</v>
      </c>
      <c r="I3" s="71"/>
      <c r="J3" s="71"/>
      <c r="K3" s="111"/>
      <c r="L3" s="112"/>
      <c r="M3" s="8"/>
      <c r="N3" s="87" t="s">
        <v>174</v>
      </c>
      <c r="O3" s="10" t="e">
        <f>#REF!</f>
        <v>#REF!</v>
      </c>
      <c r="P3" s="10">
        <v>18</v>
      </c>
      <c r="Q3" s="11" t="s">
        <v>72</v>
      </c>
      <c r="R3" s="43">
        <f t="shared" ref="R3:R18" si="0">$AB$1/P3</f>
        <v>200</v>
      </c>
      <c r="X3" s="50"/>
      <c r="Y3" s="50">
        <f t="shared" ref="Y3:Y18" si="1">$Y$1/R3</f>
        <v>5</v>
      </c>
      <c r="Z3" s="50"/>
      <c r="AA3" s="50"/>
      <c r="AB3" s="50">
        <f t="shared" ref="AB3:AB18" si="2">$Y$1/R3</f>
        <v>5</v>
      </c>
      <c r="AC3" s="118"/>
      <c r="AD3" s="119"/>
      <c r="AE3" s="119">
        <f t="shared" ref="AE3:AE18" si="3">$Y$1/R3</f>
        <v>5</v>
      </c>
      <c r="AF3" s="119"/>
      <c r="AG3" s="119"/>
      <c r="AH3" s="119">
        <f t="shared" ref="AH3:AH18" si="4">$Y$1/R3</f>
        <v>5</v>
      </c>
      <c r="AI3" s="119"/>
      <c r="AJ3" s="119"/>
      <c r="AK3" s="119">
        <f t="shared" ref="AK3:AK18" si="5">$Y$1/R3</f>
        <v>5</v>
      </c>
      <c r="AL3" s="119"/>
      <c r="AM3" s="119"/>
      <c r="AN3" s="119">
        <f t="shared" ref="AN3:AN18" si="6">$Y$1/R3</f>
        <v>5</v>
      </c>
    </row>
    <row r="4" spans="1:40" ht="22.5" customHeight="1" x14ac:dyDescent="0.55000000000000004">
      <c r="A4" s="5"/>
      <c r="B4" s="52" t="s">
        <v>66</v>
      </c>
      <c r="C4" s="110"/>
      <c r="D4" s="71"/>
      <c r="E4" s="71"/>
      <c r="F4" s="71"/>
      <c r="G4" s="120">
        <v>30022119</v>
      </c>
      <c r="H4" s="71"/>
      <c r="I4" s="71"/>
      <c r="J4" s="71"/>
      <c r="K4" s="111"/>
      <c r="L4" s="112"/>
      <c r="M4" s="8"/>
      <c r="N4" s="87" t="s">
        <v>177</v>
      </c>
      <c r="O4" s="10" t="e">
        <f>#REF!</f>
        <v>#REF!</v>
      </c>
      <c r="P4" s="10">
        <v>9</v>
      </c>
      <c r="Q4" s="11" t="s">
        <v>72</v>
      </c>
      <c r="R4" s="43">
        <f t="shared" si="0"/>
        <v>400</v>
      </c>
      <c r="X4" s="50"/>
      <c r="Y4" s="50">
        <f t="shared" si="1"/>
        <v>2.5</v>
      </c>
      <c r="Z4" s="50"/>
      <c r="AA4" s="50"/>
      <c r="AB4" s="50">
        <f t="shared" si="2"/>
        <v>2.5</v>
      </c>
      <c r="AC4" s="118"/>
      <c r="AD4" s="119"/>
      <c r="AE4" s="119">
        <f t="shared" si="3"/>
        <v>2.5</v>
      </c>
      <c r="AF4" s="119"/>
      <c r="AG4" s="119"/>
      <c r="AH4" s="119">
        <f t="shared" si="4"/>
        <v>2.5</v>
      </c>
      <c r="AI4" s="119"/>
      <c r="AJ4" s="119"/>
      <c r="AK4" s="119">
        <f t="shared" si="5"/>
        <v>2.5</v>
      </c>
      <c r="AL4" s="119"/>
      <c r="AM4" s="119"/>
      <c r="AN4" s="119">
        <f t="shared" si="6"/>
        <v>2.5</v>
      </c>
    </row>
    <row r="5" spans="1:40" ht="22.5" customHeight="1" x14ac:dyDescent="0.55000000000000004">
      <c r="A5" s="5"/>
      <c r="B5" s="52" t="s">
        <v>66</v>
      </c>
      <c r="C5" s="110"/>
      <c r="D5" s="64"/>
      <c r="E5" s="64"/>
      <c r="F5" s="64"/>
      <c r="G5" s="120">
        <v>30022121</v>
      </c>
      <c r="H5" s="71"/>
      <c r="I5" s="71"/>
      <c r="J5" s="71"/>
      <c r="K5" s="111"/>
      <c r="L5" s="112"/>
      <c r="M5" s="8"/>
      <c r="N5" s="87" t="s">
        <v>181</v>
      </c>
      <c r="O5" s="10" t="e">
        <f>#REF!*2</f>
        <v>#REF!</v>
      </c>
      <c r="P5" s="10">
        <v>27</v>
      </c>
      <c r="Q5" s="11" t="s">
        <v>72</v>
      </c>
      <c r="R5" s="43">
        <f t="shared" si="0"/>
        <v>133.33333333333334</v>
      </c>
      <c r="X5" s="50"/>
      <c r="Y5" s="50">
        <f t="shared" si="1"/>
        <v>7.4999999999999991</v>
      </c>
      <c r="Z5" s="50"/>
      <c r="AA5" s="50"/>
      <c r="AB5" s="50">
        <f t="shared" si="2"/>
        <v>7.4999999999999991</v>
      </c>
      <c r="AC5" s="118"/>
      <c r="AD5" s="119"/>
      <c r="AE5" s="119">
        <f t="shared" si="3"/>
        <v>7.4999999999999991</v>
      </c>
      <c r="AF5" s="119"/>
      <c r="AG5" s="119"/>
      <c r="AH5" s="119">
        <f t="shared" si="4"/>
        <v>7.4999999999999991</v>
      </c>
      <c r="AI5" s="119"/>
      <c r="AJ5" s="119"/>
      <c r="AK5" s="119">
        <f t="shared" si="5"/>
        <v>7.4999999999999991</v>
      </c>
      <c r="AL5" s="119"/>
      <c r="AM5" s="119"/>
      <c r="AN5" s="119">
        <f t="shared" si="6"/>
        <v>7.4999999999999991</v>
      </c>
    </row>
    <row r="6" spans="1:40" ht="22.5" customHeight="1" x14ac:dyDescent="0.55000000000000004">
      <c r="A6" s="5"/>
      <c r="B6" s="52" t="s">
        <v>66</v>
      </c>
      <c r="C6" s="110"/>
      <c r="D6" s="71"/>
      <c r="E6" s="71"/>
      <c r="F6" s="71"/>
      <c r="G6" s="71"/>
      <c r="H6" s="120">
        <v>30023056</v>
      </c>
      <c r="I6" s="71"/>
      <c r="J6" s="71"/>
      <c r="K6" s="111"/>
      <c r="L6" s="112"/>
      <c r="M6" s="8"/>
      <c r="N6" s="87" t="s">
        <v>183</v>
      </c>
      <c r="O6" s="10" t="e">
        <f>#REF!</f>
        <v>#REF!</v>
      </c>
      <c r="P6" s="10">
        <v>54</v>
      </c>
      <c r="Q6" s="11" t="s">
        <v>85</v>
      </c>
      <c r="R6" s="43">
        <f t="shared" si="0"/>
        <v>66.666666666666671</v>
      </c>
      <c r="X6" s="50"/>
      <c r="Y6" s="50">
        <f t="shared" si="1"/>
        <v>14.999999999999998</v>
      </c>
      <c r="Z6" s="50"/>
      <c r="AA6" s="50"/>
      <c r="AB6" s="50">
        <f t="shared" si="2"/>
        <v>14.999999999999998</v>
      </c>
      <c r="AC6" s="118"/>
      <c r="AD6" s="119"/>
      <c r="AE6" s="119">
        <f t="shared" si="3"/>
        <v>14.999999999999998</v>
      </c>
      <c r="AF6" s="119"/>
      <c r="AG6" s="119"/>
      <c r="AH6" s="119">
        <f t="shared" si="4"/>
        <v>14.999999999999998</v>
      </c>
      <c r="AI6" s="119"/>
      <c r="AJ6" s="119"/>
      <c r="AK6" s="119">
        <f t="shared" si="5"/>
        <v>14.999999999999998</v>
      </c>
      <c r="AL6" s="119"/>
      <c r="AM6" s="119"/>
      <c r="AN6" s="119">
        <f t="shared" si="6"/>
        <v>14.999999999999998</v>
      </c>
    </row>
    <row r="7" spans="1:40" ht="22.5" customHeight="1" x14ac:dyDescent="0.55000000000000004">
      <c r="A7" s="5"/>
      <c r="B7" s="52" t="s">
        <v>66</v>
      </c>
      <c r="C7" s="110"/>
      <c r="D7" s="64"/>
      <c r="E7" s="64"/>
      <c r="F7" s="64"/>
      <c r="G7" s="64"/>
      <c r="H7" s="71"/>
      <c r="I7" s="120">
        <v>30023055</v>
      </c>
      <c r="J7" s="71"/>
      <c r="K7" s="71"/>
      <c r="L7" s="71"/>
      <c r="M7" s="8"/>
      <c r="N7" s="87" t="s">
        <v>187</v>
      </c>
      <c r="O7" s="10" t="e">
        <f>#REF!</f>
        <v>#REF!</v>
      </c>
      <c r="P7" s="10">
        <v>18</v>
      </c>
      <c r="Q7" s="11" t="s">
        <v>72</v>
      </c>
      <c r="R7" s="43">
        <f t="shared" si="0"/>
        <v>200</v>
      </c>
      <c r="X7" s="50"/>
      <c r="Y7" s="50">
        <f t="shared" si="1"/>
        <v>5</v>
      </c>
      <c r="Z7" s="50"/>
      <c r="AA7" s="50"/>
      <c r="AB7" s="50">
        <f t="shared" si="2"/>
        <v>5</v>
      </c>
      <c r="AC7" s="118"/>
      <c r="AD7" s="119"/>
      <c r="AE7" s="119">
        <f t="shared" si="3"/>
        <v>5</v>
      </c>
      <c r="AF7" s="119"/>
      <c r="AG7" s="119"/>
      <c r="AH7" s="119">
        <f t="shared" si="4"/>
        <v>5</v>
      </c>
      <c r="AI7" s="119"/>
      <c r="AJ7" s="119"/>
      <c r="AK7" s="119">
        <f t="shared" si="5"/>
        <v>5</v>
      </c>
      <c r="AL7" s="119"/>
      <c r="AM7" s="119"/>
      <c r="AN7" s="119">
        <f t="shared" si="6"/>
        <v>5</v>
      </c>
    </row>
    <row r="8" spans="1:40" ht="22.5" customHeight="1" x14ac:dyDescent="0.55000000000000004">
      <c r="A8" s="5"/>
      <c r="B8" s="52" t="s">
        <v>66</v>
      </c>
      <c r="C8" s="110"/>
      <c r="D8" s="64"/>
      <c r="E8" s="64"/>
      <c r="F8" s="64"/>
      <c r="G8" s="64"/>
      <c r="H8" s="71"/>
      <c r="I8" s="120">
        <v>30023055</v>
      </c>
      <c r="J8" s="71"/>
      <c r="K8" s="71"/>
      <c r="L8" s="112"/>
      <c r="M8" s="8"/>
      <c r="N8" s="87" t="s">
        <v>187</v>
      </c>
      <c r="O8" s="10" t="e">
        <f>#REF!</f>
        <v>#REF!</v>
      </c>
      <c r="P8" s="10">
        <v>18</v>
      </c>
      <c r="Q8" s="11" t="s">
        <v>72</v>
      </c>
      <c r="R8" s="43">
        <f t="shared" si="0"/>
        <v>200</v>
      </c>
      <c r="X8" s="50"/>
      <c r="Y8" s="50">
        <f t="shared" si="1"/>
        <v>5</v>
      </c>
      <c r="Z8" s="50"/>
      <c r="AA8" s="50"/>
      <c r="AB8" s="50">
        <f t="shared" si="2"/>
        <v>5</v>
      </c>
      <c r="AC8" s="118"/>
      <c r="AD8" s="119"/>
      <c r="AE8" s="119">
        <f t="shared" si="3"/>
        <v>5</v>
      </c>
      <c r="AF8" s="119"/>
      <c r="AG8" s="119"/>
      <c r="AH8" s="119">
        <f t="shared" si="4"/>
        <v>5</v>
      </c>
      <c r="AI8" s="119"/>
      <c r="AJ8" s="119"/>
      <c r="AK8" s="119">
        <f t="shared" si="5"/>
        <v>5</v>
      </c>
      <c r="AL8" s="119"/>
      <c r="AM8" s="119"/>
      <c r="AN8" s="119">
        <f t="shared" si="6"/>
        <v>5</v>
      </c>
    </row>
    <row r="9" spans="1:40" ht="22.5" customHeight="1" x14ac:dyDescent="0.55000000000000004">
      <c r="A9" s="5"/>
      <c r="B9" s="52" t="s">
        <v>66</v>
      </c>
      <c r="C9" s="110"/>
      <c r="D9" s="64"/>
      <c r="E9" s="64"/>
      <c r="F9" s="64"/>
      <c r="G9" s="64"/>
      <c r="H9" s="120">
        <v>30023050</v>
      </c>
      <c r="I9" s="71"/>
      <c r="J9" s="71"/>
      <c r="K9" s="71"/>
      <c r="L9" s="112"/>
      <c r="M9" s="8"/>
      <c r="N9" s="87" t="s">
        <v>199</v>
      </c>
      <c r="O9" s="10" t="e">
        <f>#REF!</f>
        <v>#REF!</v>
      </c>
      <c r="P9" s="10">
        <v>36</v>
      </c>
      <c r="Q9" s="11" t="s">
        <v>72</v>
      </c>
      <c r="R9" s="43">
        <f t="shared" si="0"/>
        <v>100</v>
      </c>
      <c r="X9" s="50"/>
      <c r="Y9" s="50">
        <f t="shared" si="1"/>
        <v>10</v>
      </c>
      <c r="Z9" s="50"/>
      <c r="AA9" s="50"/>
      <c r="AB9" s="50">
        <f t="shared" si="2"/>
        <v>10</v>
      </c>
      <c r="AC9" s="118"/>
      <c r="AD9" s="119"/>
      <c r="AE9" s="119">
        <f t="shared" si="3"/>
        <v>10</v>
      </c>
      <c r="AF9" s="119"/>
      <c r="AG9" s="119"/>
      <c r="AH9" s="119">
        <f t="shared" si="4"/>
        <v>10</v>
      </c>
      <c r="AI9" s="119"/>
      <c r="AJ9" s="119"/>
      <c r="AK9" s="119">
        <f t="shared" si="5"/>
        <v>10</v>
      </c>
      <c r="AL9" s="119"/>
      <c r="AM9" s="119"/>
      <c r="AN9" s="119">
        <f t="shared" si="6"/>
        <v>10</v>
      </c>
    </row>
    <row r="10" spans="1:40" ht="22.5" customHeight="1" x14ac:dyDescent="0.55000000000000004">
      <c r="A10" s="5"/>
      <c r="B10" s="52" t="s">
        <v>66</v>
      </c>
      <c r="C10" s="110"/>
      <c r="D10" s="71"/>
      <c r="E10" s="71"/>
      <c r="F10" s="120">
        <v>30022141</v>
      </c>
      <c r="G10" s="71"/>
      <c r="H10" s="71"/>
      <c r="I10" s="71"/>
      <c r="J10" s="71"/>
      <c r="K10" s="71"/>
      <c r="L10" s="112"/>
      <c r="M10" s="8"/>
      <c r="N10" s="87" t="s">
        <v>117</v>
      </c>
      <c r="O10" s="10" t="e">
        <f>#REF!</f>
        <v>#REF!</v>
      </c>
      <c r="P10" s="10">
        <v>36</v>
      </c>
      <c r="Q10" s="11" t="s">
        <v>72</v>
      </c>
      <c r="R10" s="43">
        <f t="shared" si="0"/>
        <v>100</v>
      </c>
      <c r="X10" s="50"/>
      <c r="Y10" s="50">
        <f t="shared" si="1"/>
        <v>10</v>
      </c>
      <c r="Z10" s="50"/>
      <c r="AA10" s="50"/>
      <c r="AB10" s="50">
        <f t="shared" si="2"/>
        <v>10</v>
      </c>
      <c r="AC10" s="118"/>
      <c r="AD10" s="119"/>
      <c r="AE10" s="119">
        <f t="shared" si="3"/>
        <v>10</v>
      </c>
      <c r="AF10" s="119"/>
      <c r="AG10" s="119"/>
      <c r="AH10" s="119">
        <f t="shared" si="4"/>
        <v>10</v>
      </c>
      <c r="AI10" s="119"/>
      <c r="AJ10" s="119"/>
      <c r="AK10" s="119">
        <f t="shared" si="5"/>
        <v>10</v>
      </c>
      <c r="AL10" s="119"/>
      <c r="AM10" s="119"/>
      <c r="AN10" s="119">
        <f t="shared" si="6"/>
        <v>10</v>
      </c>
    </row>
    <row r="11" spans="1:40" ht="22.5" customHeight="1" x14ac:dyDescent="0.55000000000000004">
      <c r="A11" s="5"/>
      <c r="B11" s="52" t="s">
        <v>66</v>
      </c>
      <c r="C11" s="110"/>
      <c r="D11" s="64"/>
      <c r="E11" s="64"/>
      <c r="F11" s="120">
        <v>30023039</v>
      </c>
      <c r="G11" s="71"/>
      <c r="H11" s="71"/>
      <c r="I11" s="64"/>
      <c r="J11" s="71"/>
      <c r="K11" s="71"/>
      <c r="L11" s="112"/>
      <c r="M11" s="8"/>
      <c r="N11" s="87" t="s">
        <v>114</v>
      </c>
      <c r="O11" s="10" t="e">
        <f>#REF!</f>
        <v>#REF!</v>
      </c>
      <c r="P11" s="10">
        <v>9</v>
      </c>
      <c r="Q11" s="11" t="s">
        <v>72</v>
      </c>
      <c r="R11" s="43">
        <f t="shared" si="0"/>
        <v>400</v>
      </c>
      <c r="X11" s="50"/>
      <c r="Y11" s="50">
        <f t="shared" si="1"/>
        <v>2.5</v>
      </c>
      <c r="Z11" s="50"/>
      <c r="AA11" s="50"/>
      <c r="AB11" s="50">
        <f t="shared" si="2"/>
        <v>2.5</v>
      </c>
      <c r="AC11" s="118"/>
      <c r="AD11" s="119"/>
      <c r="AE11" s="119">
        <f t="shared" si="3"/>
        <v>2.5</v>
      </c>
      <c r="AF11" s="119"/>
      <c r="AG11" s="119"/>
      <c r="AH11" s="119">
        <f t="shared" si="4"/>
        <v>2.5</v>
      </c>
      <c r="AI11" s="119"/>
      <c r="AJ11" s="119"/>
      <c r="AK11" s="119">
        <f t="shared" si="5"/>
        <v>2.5</v>
      </c>
      <c r="AL11" s="119"/>
      <c r="AM11" s="119"/>
      <c r="AN11" s="119">
        <f t="shared" si="6"/>
        <v>2.5</v>
      </c>
    </row>
    <row r="12" spans="1:40" ht="22.5" customHeight="1" x14ac:dyDescent="0.55000000000000004">
      <c r="A12" s="5"/>
      <c r="B12" s="52" t="s">
        <v>66</v>
      </c>
      <c r="C12" s="63"/>
      <c r="D12" s="64"/>
      <c r="E12" s="64"/>
      <c r="F12" s="120">
        <v>30022146</v>
      </c>
      <c r="G12" s="71"/>
      <c r="H12" s="64"/>
      <c r="I12" s="64"/>
      <c r="J12" s="64"/>
      <c r="K12" s="64"/>
      <c r="L12" s="101"/>
      <c r="M12" s="8"/>
      <c r="N12" s="87" t="s">
        <v>207</v>
      </c>
      <c r="O12" s="10" t="e">
        <f>#REF!</f>
        <v>#REF!</v>
      </c>
      <c r="P12" s="10">
        <v>9</v>
      </c>
      <c r="Q12" s="11" t="s">
        <v>72</v>
      </c>
      <c r="R12" s="43">
        <f t="shared" si="0"/>
        <v>400</v>
      </c>
      <c r="X12" s="50"/>
      <c r="Y12" s="50">
        <f t="shared" si="1"/>
        <v>2.5</v>
      </c>
      <c r="Z12" s="50"/>
      <c r="AA12" s="50"/>
      <c r="AB12" s="50">
        <f t="shared" si="2"/>
        <v>2.5</v>
      </c>
      <c r="AC12" s="118"/>
      <c r="AD12" s="119"/>
      <c r="AE12" s="119">
        <f t="shared" si="3"/>
        <v>2.5</v>
      </c>
      <c r="AF12" s="119"/>
      <c r="AG12" s="119"/>
      <c r="AH12" s="119">
        <f t="shared" si="4"/>
        <v>2.5</v>
      </c>
      <c r="AI12" s="119"/>
      <c r="AJ12" s="119"/>
      <c r="AK12" s="119">
        <f t="shared" si="5"/>
        <v>2.5</v>
      </c>
      <c r="AL12" s="119"/>
      <c r="AM12" s="119"/>
      <c r="AN12" s="119">
        <f t="shared" si="6"/>
        <v>2.5</v>
      </c>
    </row>
    <row r="13" spans="1:40" ht="22.5" customHeight="1" x14ac:dyDescent="0.55000000000000004">
      <c r="A13" s="5"/>
      <c r="B13" s="52" t="s">
        <v>66</v>
      </c>
      <c r="C13" s="110"/>
      <c r="D13" s="71"/>
      <c r="E13" s="71"/>
      <c r="F13" s="120">
        <v>30022149</v>
      </c>
      <c r="G13" s="71"/>
      <c r="H13" s="71"/>
      <c r="I13" s="64"/>
      <c r="J13" s="64"/>
      <c r="K13" s="71"/>
      <c r="L13" s="112"/>
      <c r="M13" s="8"/>
      <c r="N13" s="87" t="s">
        <v>212</v>
      </c>
      <c r="O13" s="10" t="e">
        <f>#REF!</f>
        <v>#REF!</v>
      </c>
      <c r="P13" s="10">
        <v>36</v>
      </c>
      <c r="Q13" s="11" t="s">
        <v>72</v>
      </c>
      <c r="R13" s="43">
        <f t="shared" si="0"/>
        <v>100</v>
      </c>
      <c r="X13" s="50"/>
      <c r="Y13" s="50">
        <f t="shared" si="1"/>
        <v>10</v>
      </c>
      <c r="Z13" s="50"/>
      <c r="AA13" s="50"/>
      <c r="AB13" s="50">
        <f t="shared" si="2"/>
        <v>10</v>
      </c>
      <c r="AC13" s="118"/>
      <c r="AD13" s="119"/>
      <c r="AE13" s="119">
        <f t="shared" si="3"/>
        <v>10</v>
      </c>
      <c r="AF13" s="119"/>
      <c r="AG13" s="119"/>
      <c r="AH13" s="119">
        <f t="shared" si="4"/>
        <v>10</v>
      </c>
      <c r="AI13" s="119"/>
      <c r="AJ13" s="119"/>
      <c r="AK13" s="119">
        <f t="shared" si="5"/>
        <v>10</v>
      </c>
      <c r="AL13" s="119"/>
      <c r="AM13" s="119"/>
      <c r="AN13" s="119">
        <f t="shared" si="6"/>
        <v>10</v>
      </c>
    </row>
    <row r="14" spans="1:40" ht="22.5" customHeight="1" x14ac:dyDescent="0.55000000000000004">
      <c r="A14" s="5"/>
      <c r="B14" s="52" t="s">
        <v>66</v>
      </c>
      <c r="C14" s="110"/>
      <c r="D14" s="71"/>
      <c r="E14" s="71"/>
      <c r="F14" s="120">
        <v>30022151</v>
      </c>
      <c r="G14" s="71"/>
      <c r="H14" s="71"/>
      <c r="I14" s="71"/>
      <c r="J14" s="64"/>
      <c r="K14" s="64"/>
      <c r="L14" s="112"/>
      <c r="M14" s="8"/>
      <c r="N14" s="87" t="s">
        <v>213</v>
      </c>
      <c r="O14" s="10" t="e">
        <f>#REF!</f>
        <v>#REF!</v>
      </c>
      <c r="P14" s="10">
        <v>9</v>
      </c>
      <c r="Q14" s="11" t="s">
        <v>72</v>
      </c>
      <c r="R14" s="43">
        <f t="shared" si="0"/>
        <v>400</v>
      </c>
      <c r="X14" s="50"/>
      <c r="Y14" s="50">
        <f t="shared" si="1"/>
        <v>2.5</v>
      </c>
      <c r="Z14" s="50"/>
      <c r="AA14" s="50"/>
      <c r="AB14" s="50">
        <f t="shared" si="2"/>
        <v>2.5</v>
      </c>
      <c r="AC14" s="118"/>
      <c r="AD14" s="119"/>
      <c r="AE14" s="119">
        <f t="shared" si="3"/>
        <v>2.5</v>
      </c>
      <c r="AF14" s="119"/>
      <c r="AG14" s="119"/>
      <c r="AH14" s="119">
        <f t="shared" si="4"/>
        <v>2.5</v>
      </c>
      <c r="AI14" s="119"/>
      <c r="AJ14" s="119"/>
      <c r="AK14" s="119">
        <f t="shared" si="5"/>
        <v>2.5</v>
      </c>
      <c r="AL14" s="119"/>
      <c r="AM14" s="119"/>
      <c r="AN14" s="119">
        <f t="shared" si="6"/>
        <v>2.5</v>
      </c>
    </row>
    <row r="15" spans="1:40" ht="22.5" customHeight="1" x14ac:dyDescent="0.55000000000000004">
      <c r="A15" s="5"/>
      <c r="B15" s="52" t="s">
        <v>66</v>
      </c>
      <c r="C15" s="110"/>
      <c r="D15" s="71"/>
      <c r="E15" s="71"/>
      <c r="F15" s="120">
        <v>30022154</v>
      </c>
      <c r="G15" s="71"/>
      <c r="H15" s="71"/>
      <c r="I15" s="71"/>
      <c r="J15" s="64"/>
      <c r="K15" s="64"/>
      <c r="L15" s="112"/>
      <c r="M15" s="8"/>
      <c r="N15" s="87" t="s">
        <v>217</v>
      </c>
      <c r="O15" s="10" t="e">
        <f>#REF!</f>
        <v>#REF!</v>
      </c>
      <c r="P15" s="10">
        <v>9</v>
      </c>
      <c r="Q15" s="11" t="s">
        <v>72</v>
      </c>
      <c r="R15" s="43">
        <f t="shared" si="0"/>
        <v>400</v>
      </c>
      <c r="X15" s="50"/>
      <c r="Y15" s="50">
        <f t="shared" si="1"/>
        <v>2.5</v>
      </c>
      <c r="Z15" s="50"/>
      <c r="AA15" s="50"/>
      <c r="AB15" s="50">
        <f t="shared" si="2"/>
        <v>2.5</v>
      </c>
      <c r="AC15" s="118"/>
      <c r="AD15" s="119"/>
      <c r="AE15" s="119">
        <f t="shared" si="3"/>
        <v>2.5</v>
      </c>
      <c r="AF15" s="119"/>
      <c r="AG15" s="119"/>
      <c r="AH15" s="119">
        <f t="shared" si="4"/>
        <v>2.5</v>
      </c>
      <c r="AI15" s="119"/>
      <c r="AJ15" s="119"/>
      <c r="AK15" s="119">
        <f t="shared" si="5"/>
        <v>2.5</v>
      </c>
      <c r="AL15" s="119"/>
      <c r="AM15" s="119"/>
      <c r="AN15" s="119">
        <f t="shared" si="6"/>
        <v>2.5</v>
      </c>
    </row>
    <row r="16" spans="1:40" ht="22.5" customHeight="1" x14ac:dyDescent="0.55000000000000004">
      <c r="A16" s="5"/>
      <c r="B16" s="52" t="s">
        <v>66</v>
      </c>
      <c r="C16" s="110"/>
      <c r="D16" s="71"/>
      <c r="E16" s="71"/>
      <c r="F16" s="120">
        <v>30022157</v>
      </c>
      <c r="G16" s="71"/>
      <c r="H16" s="71"/>
      <c r="I16" s="71"/>
      <c r="J16" s="64"/>
      <c r="K16" s="64"/>
      <c r="L16" s="112"/>
      <c r="M16" s="8"/>
      <c r="N16" s="87" t="s">
        <v>222</v>
      </c>
      <c r="O16" s="10" t="e">
        <f>#REF!</f>
        <v>#REF!</v>
      </c>
      <c r="P16" s="10">
        <v>36</v>
      </c>
      <c r="Q16" s="11" t="s">
        <v>72</v>
      </c>
      <c r="R16" s="43">
        <f t="shared" si="0"/>
        <v>100</v>
      </c>
      <c r="X16" s="50"/>
      <c r="Y16" s="50">
        <f t="shared" si="1"/>
        <v>10</v>
      </c>
      <c r="Z16" s="50"/>
      <c r="AA16" s="50"/>
      <c r="AB16" s="50">
        <f t="shared" si="2"/>
        <v>10</v>
      </c>
      <c r="AC16" s="118"/>
      <c r="AD16" s="119"/>
      <c r="AE16" s="119">
        <f t="shared" si="3"/>
        <v>10</v>
      </c>
      <c r="AF16" s="119"/>
      <c r="AG16" s="119"/>
      <c r="AH16" s="119">
        <f t="shared" si="4"/>
        <v>10</v>
      </c>
      <c r="AI16" s="119"/>
      <c r="AJ16" s="119"/>
      <c r="AK16" s="119">
        <f t="shared" si="5"/>
        <v>10</v>
      </c>
      <c r="AL16" s="119"/>
      <c r="AM16" s="119"/>
      <c r="AN16" s="119">
        <f t="shared" si="6"/>
        <v>10</v>
      </c>
    </row>
    <row r="17" spans="1:40" ht="22.5" customHeight="1" x14ac:dyDescent="0.55000000000000004">
      <c r="A17" s="5"/>
      <c r="B17" s="52"/>
      <c r="C17" s="110"/>
      <c r="D17" s="71"/>
      <c r="E17" s="71"/>
      <c r="F17" s="120">
        <v>30023081</v>
      </c>
      <c r="G17" s="71"/>
      <c r="H17" s="131"/>
      <c r="I17" s="64"/>
      <c r="J17" s="64"/>
      <c r="K17" s="71"/>
      <c r="L17" s="112"/>
      <c r="M17" s="8"/>
      <c r="N17" s="87" t="s">
        <v>224</v>
      </c>
      <c r="O17" s="10" t="e">
        <f>#REF!</f>
        <v>#REF!</v>
      </c>
      <c r="P17" s="10">
        <v>9</v>
      </c>
      <c r="Q17" s="11" t="s">
        <v>72</v>
      </c>
      <c r="R17" s="43">
        <f>$AA$1/P17</f>
        <v>0</v>
      </c>
      <c r="X17" s="50" t="e">
        <f>$X$1/R17</f>
        <v>#DIV/0!</v>
      </c>
      <c r="Y17" s="50"/>
      <c r="Z17" s="50"/>
      <c r="AA17" s="50" t="e">
        <f>$X$1/R17</f>
        <v>#DIV/0!</v>
      </c>
      <c r="AB17" s="118"/>
      <c r="AC17" s="119"/>
      <c r="AD17" s="119" t="e">
        <f>$X$1/R17</f>
        <v>#DIV/0!</v>
      </c>
      <c r="AE17" s="119"/>
      <c r="AF17" s="119"/>
      <c r="AG17" s="119" t="e">
        <f>$X$1/R17</f>
        <v>#DIV/0!</v>
      </c>
      <c r="AH17" s="119"/>
      <c r="AI17" s="119"/>
      <c r="AJ17" s="119" t="e">
        <f>$X$1/R17</f>
        <v>#DIV/0!</v>
      </c>
      <c r="AK17" s="119"/>
      <c r="AL17" s="119"/>
      <c r="AM17" s="119" t="e">
        <f>$X$1/R17</f>
        <v>#DIV/0!</v>
      </c>
    </row>
    <row r="18" spans="1:40" ht="22.5" customHeight="1" x14ac:dyDescent="0.55000000000000004">
      <c r="A18" s="5"/>
      <c r="B18" s="52" t="s">
        <v>66</v>
      </c>
      <c r="C18" s="110"/>
      <c r="D18" s="64"/>
      <c r="E18" s="64"/>
      <c r="F18" s="120">
        <v>30022162</v>
      </c>
      <c r="G18" s="71"/>
      <c r="H18" s="71"/>
      <c r="I18" s="71"/>
      <c r="J18" s="64"/>
      <c r="K18" s="64"/>
      <c r="L18" s="112"/>
      <c r="M18" s="8"/>
      <c r="N18" s="87" t="s">
        <v>227</v>
      </c>
      <c r="O18" s="10" t="e">
        <f>#REF!</f>
        <v>#REF!</v>
      </c>
      <c r="P18" s="10">
        <v>9</v>
      </c>
      <c r="Q18" s="11" t="s">
        <v>72</v>
      </c>
      <c r="R18" s="43">
        <f t="shared" si="0"/>
        <v>400</v>
      </c>
      <c r="X18" s="50"/>
      <c r="Y18" s="50">
        <f t="shared" si="1"/>
        <v>2.5</v>
      </c>
      <c r="Z18" s="50"/>
      <c r="AA18" s="50"/>
      <c r="AB18" s="50">
        <f t="shared" si="2"/>
        <v>2.5</v>
      </c>
      <c r="AC18" s="118"/>
      <c r="AD18" s="119"/>
      <c r="AE18" s="119">
        <f t="shared" si="3"/>
        <v>2.5</v>
      </c>
      <c r="AF18" s="119"/>
      <c r="AG18" s="119"/>
      <c r="AH18" s="119">
        <f t="shared" si="4"/>
        <v>2.5</v>
      </c>
      <c r="AI18" s="119"/>
      <c r="AJ18" s="119"/>
      <c r="AK18" s="119">
        <f t="shared" si="5"/>
        <v>2.5</v>
      </c>
      <c r="AL18" s="119"/>
      <c r="AM18" s="119"/>
      <c r="AN18" s="119">
        <f t="shared" si="6"/>
        <v>2.5</v>
      </c>
    </row>
    <row r="19" spans="1:40" ht="22.5" customHeight="1" x14ac:dyDescent="0.55000000000000004">
      <c r="A19" s="5"/>
      <c r="B19" s="52" t="s">
        <v>66</v>
      </c>
      <c r="C19" s="63"/>
      <c r="D19" s="64"/>
      <c r="E19" s="114"/>
      <c r="F19" s="114"/>
      <c r="G19" s="114"/>
      <c r="H19" s="114"/>
      <c r="I19" s="64"/>
      <c r="J19" s="64"/>
      <c r="K19" s="114"/>
      <c r="L19" s="101"/>
      <c r="M19" s="8"/>
      <c r="N19" s="87"/>
      <c r="O19" s="10"/>
      <c r="P19" s="10"/>
      <c r="Q19" s="11"/>
      <c r="R19" s="43"/>
      <c r="X19" s="50"/>
      <c r="Y19" s="50"/>
      <c r="Z19" s="50"/>
      <c r="AA19" s="50"/>
      <c r="AB19" s="50"/>
      <c r="AC19" s="118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</row>
    <row r="20" spans="1:40" ht="22.5" customHeight="1" x14ac:dyDescent="0.55000000000000004">
      <c r="A20" s="5"/>
      <c r="B20" s="52" t="s">
        <v>66</v>
      </c>
      <c r="C20" s="63"/>
      <c r="D20" s="64"/>
      <c r="E20" s="114"/>
      <c r="F20" s="114"/>
      <c r="G20" s="114"/>
      <c r="H20" s="114"/>
      <c r="I20" s="64"/>
      <c r="J20" s="64"/>
      <c r="K20" s="114"/>
      <c r="L20" s="101"/>
      <c r="M20" s="8"/>
      <c r="N20" s="87"/>
      <c r="O20" s="10"/>
      <c r="P20" s="10"/>
      <c r="Q20" s="11"/>
      <c r="R20" s="43"/>
      <c r="X20" s="50"/>
      <c r="Y20" s="50"/>
      <c r="Z20" s="50"/>
      <c r="AA20" s="50"/>
      <c r="AB20" s="50"/>
      <c r="AC20" s="118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</row>
    <row r="21" spans="1:40" ht="22.5" customHeight="1" x14ac:dyDescent="0.55000000000000004">
      <c r="A21" s="5"/>
      <c r="B21" s="52" t="s">
        <v>66</v>
      </c>
      <c r="C21" s="63"/>
      <c r="D21" s="64"/>
      <c r="E21" s="114"/>
      <c r="F21" s="114"/>
      <c r="G21" s="114"/>
      <c r="H21" s="114"/>
      <c r="I21" s="64"/>
      <c r="J21" s="64"/>
      <c r="K21" s="114"/>
      <c r="L21" s="101"/>
      <c r="M21" s="8"/>
      <c r="N21" s="87"/>
      <c r="O21" s="10"/>
      <c r="P21" s="10"/>
      <c r="Q21" s="11"/>
      <c r="R21" s="43"/>
      <c r="X21" s="50"/>
      <c r="Y21" s="50"/>
      <c r="Z21" s="50"/>
      <c r="AA21" s="50"/>
      <c r="AB21" s="50"/>
      <c r="AC21" s="118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</row>
    <row r="22" spans="1:40" ht="22.5" customHeight="1" x14ac:dyDescent="0.55000000000000004">
      <c r="A22" s="5"/>
      <c r="B22" s="52" t="s">
        <v>66</v>
      </c>
      <c r="C22" s="63"/>
      <c r="D22" s="64"/>
      <c r="E22" s="114"/>
      <c r="F22" s="114"/>
      <c r="G22" s="114"/>
      <c r="H22" s="114"/>
      <c r="I22" s="114"/>
      <c r="J22" s="64"/>
      <c r="K22" s="114"/>
      <c r="L22" s="101"/>
      <c r="M22" s="8"/>
      <c r="N22" s="87"/>
      <c r="O22" s="10"/>
      <c r="P22" s="10"/>
      <c r="Q22" s="11"/>
      <c r="R22" s="43"/>
      <c r="X22" s="50"/>
      <c r="Y22" s="50"/>
      <c r="Z22" s="50"/>
      <c r="AA22" s="50"/>
      <c r="AB22" s="50"/>
      <c r="AC22" s="118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</row>
    <row r="23" spans="1:40" ht="22.5" customHeight="1" x14ac:dyDescent="0.55000000000000004">
      <c r="A23" s="5"/>
      <c r="B23" s="52" t="s">
        <v>66</v>
      </c>
      <c r="C23" s="63"/>
      <c r="D23" s="64"/>
      <c r="E23" s="114"/>
      <c r="F23" s="114"/>
      <c r="G23" s="114"/>
      <c r="H23" s="114"/>
      <c r="I23" s="114"/>
      <c r="J23" s="64"/>
      <c r="K23" s="114"/>
      <c r="L23" s="101"/>
      <c r="M23" s="8"/>
      <c r="N23" s="87"/>
      <c r="O23" s="10"/>
      <c r="P23" s="10"/>
      <c r="Q23" s="11"/>
      <c r="R23" s="43"/>
      <c r="X23" s="50"/>
      <c r="Y23" s="50"/>
      <c r="Z23" s="50"/>
      <c r="AA23" s="50"/>
      <c r="AB23" s="50"/>
      <c r="AC23" s="118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</row>
    <row r="24" spans="1:40" ht="22.5" customHeight="1" x14ac:dyDescent="0.55000000000000004">
      <c r="A24" s="5"/>
      <c r="B24" s="52" t="s">
        <v>66</v>
      </c>
      <c r="C24" s="63"/>
      <c r="D24" s="64"/>
      <c r="E24" s="114"/>
      <c r="F24" s="114"/>
      <c r="G24" s="114"/>
      <c r="H24" s="114"/>
      <c r="I24" s="114"/>
      <c r="J24" s="64"/>
      <c r="K24" s="114"/>
      <c r="L24" s="101"/>
      <c r="M24" s="8"/>
      <c r="N24" s="87"/>
      <c r="O24" s="10"/>
      <c r="P24" s="10"/>
      <c r="Q24" s="11"/>
      <c r="R24" s="43"/>
      <c r="X24" s="50"/>
      <c r="Y24" s="50"/>
      <c r="Z24" s="50"/>
      <c r="AA24" s="50"/>
      <c r="AB24" s="50"/>
      <c r="AC24" s="118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</row>
    <row r="25" spans="1:40" ht="22.5" customHeight="1" x14ac:dyDescent="0.55000000000000004">
      <c r="A25" s="5"/>
      <c r="B25" s="52" t="s">
        <v>66</v>
      </c>
      <c r="C25" s="63"/>
      <c r="D25" s="64"/>
      <c r="E25" s="114"/>
      <c r="F25" s="114"/>
      <c r="G25" s="114"/>
      <c r="H25" s="114"/>
      <c r="I25" s="114"/>
      <c r="J25" s="64"/>
      <c r="K25" s="114"/>
      <c r="L25" s="101"/>
      <c r="M25" s="8"/>
      <c r="N25" s="87"/>
      <c r="O25" s="10"/>
      <c r="P25" s="10"/>
      <c r="Q25" s="11"/>
      <c r="R25" s="43"/>
      <c r="X25" s="50"/>
      <c r="Y25" s="50"/>
      <c r="Z25" s="50"/>
      <c r="AA25" s="50"/>
      <c r="AB25" s="50"/>
      <c r="AC25" s="118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</row>
    <row r="26" spans="1:40" ht="22.5" customHeight="1" x14ac:dyDescent="0.55000000000000004">
      <c r="A26" s="5"/>
      <c r="B26" s="52" t="s">
        <v>66</v>
      </c>
      <c r="C26" s="63"/>
      <c r="D26" s="64"/>
      <c r="E26" s="114"/>
      <c r="F26" s="114"/>
      <c r="G26" s="114"/>
      <c r="H26" s="113"/>
      <c r="I26" s="64"/>
      <c r="J26" s="65"/>
      <c r="K26" s="66"/>
      <c r="L26" s="101"/>
      <c r="M26" s="8"/>
      <c r="N26" s="87"/>
      <c r="O26" s="10"/>
      <c r="P26" s="10"/>
      <c r="Q26" s="11"/>
      <c r="R26" s="43"/>
      <c r="X26" s="50"/>
      <c r="Y26" s="50"/>
      <c r="Z26" s="50"/>
      <c r="AA26" s="50"/>
      <c r="AB26" s="50"/>
      <c r="AC26" s="118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</row>
    <row r="27" spans="1:40" ht="22.5" customHeight="1" x14ac:dyDescent="0.55000000000000004">
      <c r="A27" s="5"/>
      <c r="B27" s="52" t="s">
        <v>66</v>
      </c>
      <c r="C27" s="63"/>
      <c r="D27" s="64"/>
      <c r="E27" s="64"/>
      <c r="F27" s="114"/>
      <c r="G27" s="114"/>
      <c r="H27" s="113"/>
      <c r="I27" s="64"/>
      <c r="J27" s="65"/>
      <c r="K27" s="66"/>
      <c r="L27" s="101"/>
      <c r="M27" s="8"/>
      <c r="N27" s="87"/>
      <c r="O27" s="10"/>
      <c r="P27" s="10"/>
      <c r="Q27" s="11"/>
      <c r="R27" s="43"/>
      <c r="X27" s="50"/>
      <c r="Y27" s="50"/>
      <c r="Z27" s="50"/>
      <c r="AA27" s="50"/>
      <c r="AB27" s="50"/>
      <c r="AC27" s="118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</row>
    <row r="28" spans="1:40" ht="22.5" customHeight="1" x14ac:dyDescent="0.55000000000000004">
      <c r="A28" s="5"/>
      <c r="B28" s="52" t="s">
        <v>66</v>
      </c>
      <c r="C28" s="63"/>
      <c r="D28" s="64"/>
      <c r="E28" s="64"/>
      <c r="F28" s="64"/>
      <c r="G28" s="64"/>
      <c r="H28" s="71"/>
      <c r="I28" s="64"/>
      <c r="J28" s="65"/>
      <c r="K28" s="66"/>
      <c r="L28" s="101"/>
      <c r="M28" s="8"/>
      <c r="N28" s="87"/>
      <c r="O28" s="10"/>
      <c r="P28" s="10"/>
      <c r="Q28" s="11"/>
      <c r="R28" s="43"/>
      <c r="X28" s="50"/>
      <c r="Y28" s="50"/>
      <c r="Z28" s="50"/>
      <c r="AA28" s="50"/>
      <c r="AB28" s="50"/>
      <c r="AC28" s="118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</row>
    <row r="29" spans="1:40" ht="22.5" customHeight="1" x14ac:dyDescent="0.55000000000000004">
      <c r="A29" s="5"/>
      <c r="B29" s="52" t="s">
        <v>66</v>
      </c>
      <c r="C29" s="63"/>
      <c r="D29" s="64"/>
      <c r="E29" s="64"/>
      <c r="F29" s="64"/>
      <c r="G29" s="64"/>
      <c r="H29" s="64"/>
      <c r="I29" s="64"/>
      <c r="J29" s="65"/>
      <c r="K29" s="66"/>
      <c r="L29" s="101"/>
      <c r="M29" s="8"/>
      <c r="N29" s="87"/>
      <c r="O29" s="10"/>
      <c r="P29" s="10"/>
      <c r="Q29" s="11"/>
      <c r="R29" s="43"/>
      <c r="X29" s="50"/>
      <c r="Y29" s="50"/>
      <c r="Z29" s="50"/>
      <c r="AA29" s="50"/>
      <c r="AB29" s="50"/>
      <c r="AC29" s="118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</row>
    <row r="30" spans="1:40" ht="22.5" customHeight="1" x14ac:dyDescent="0.55000000000000004">
      <c r="A30" s="5"/>
      <c r="B30" s="52" t="s">
        <v>66</v>
      </c>
      <c r="C30" s="63"/>
      <c r="D30" s="64"/>
      <c r="E30" s="64"/>
      <c r="F30" s="64"/>
      <c r="G30" s="64"/>
      <c r="H30" s="64"/>
      <c r="I30" s="64"/>
      <c r="J30" s="65"/>
      <c r="K30" s="66"/>
      <c r="L30" s="101"/>
      <c r="M30" s="8"/>
      <c r="N30" s="87"/>
      <c r="O30" s="10"/>
      <c r="P30" s="10"/>
      <c r="Q30" s="11"/>
      <c r="R30" s="43"/>
      <c r="X30" s="50"/>
      <c r="Y30" s="50"/>
      <c r="Z30" s="50"/>
      <c r="AA30" s="50"/>
      <c r="AB30" s="50"/>
      <c r="AC30" s="118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</row>
    <row r="31" spans="1:40" ht="22.5" customHeight="1" x14ac:dyDescent="0.55000000000000004">
      <c r="A31" s="5"/>
      <c r="B31" s="52" t="s">
        <v>66</v>
      </c>
      <c r="C31" s="63"/>
      <c r="D31" s="64"/>
      <c r="E31" s="64"/>
      <c r="F31" s="64"/>
      <c r="G31" s="64"/>
      <c r="H31" s="71"/>
      <c r="I31" s="64"/>
      <c r="J31" s="65"/>
      <c r="K31" s="66"/>
      <c r="L31" s="101"/>
      <c r="M31" s="8"/>
      <c r="N31" s="87"/>
      <c r="O31" s="10"/>
      <c r="P31" s="10"/>
      <c r="Q31" s="11"/>
      <c r="R31" s="43"/>
      <c r="X31" s="50"/>
      <c r="Y31" s="50"/>
      <c r="Z31" s="50"/>
      <c r="AA31" s="50"/>
      <c r="AB31" s="50"/>
      <c r="AC31" s="118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</row>
    <row r="32" spans="1:40" ht="22.5" customHeight="1" x14ac:dyDescent="0.55000000000000004">
      <c r="A32" s="5"/>
      <c r="B32" s="52" t="s">
        <v>66</v>
      </c>
      <c r="C32" s="63"/>
      <c r="D32" s="64"/>
      <c r="E32" s="64"/>
      <c r="F32" s="64"/>
      <c r="G32" s="64"/>
      <c r="H32" s="64"/>
      <c r="I32" s="64"/>
      <c r="J32" s="65"/>
      <c r="K32" s="66"/>
      <c r="L32" s="101"/>
      <c r="M32" s="8"/>
      <c r="N32" s="87"/>
      <c r="O32" s="10"/>
      <c r="P32" s="10"/>
      <c r="Q32" s="11"/>
      <c r="R32" s="43"/>
      <c r="X32" s="50"/>
      <c r="Y32" s="50"/>
      <c r="Z32" s="50"/>
      <c r="AA32" s="50"/>
      <c r="AB32" s="50"/>
      <c r="AC32" s="118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</row>
    <row r="33" spans="1:40" ht="22.5" customHeight="1" x14ac:dyDescent="0.55000000000000004">
      <c r="A33" s="5"/>
      <c r="B33" s="52" t="s">
        <v>66</v>
      </c>
      <c r="C33" s="63"/>
      <c r="D33" s="64"/>
      <c r="E33" s="64"/>
      <c r="F33" s="64"/>
      <c r="G33" s="64"/>
      <c r="H33" s="71"/>
      <c r="I33" s="64"/>
      <c r="J33" s="65"/>
      <c r="K33" s="66"/>
      <c r="L33" s="101"/>
      <c r="M33" s="8"/>
      <c r="N33" s="87"/>
      <c r="O33" s="10"/>
      <c r="P33" s="10"/>
      <c r="Q33" s="11"/>
      <c r="R33" s="43"/>
      <c r="X33" s="50"/>
      <c r="Y33" s="50"/>
      <c r="Z33" s="50"/>
      <c r="AA33" s="50"/>
      <c r="AB33" s="50"/>
      <c r="AC33" s="118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</row>
    <row r="34" spans="1:40" ht="22.5" customHeight="1" x14ac:dyDescent="0.55000000000000004">
      <c r="A34" s="5"/>
      <c r="B34" s="52" t="s">
        <v>66</v>
      </c>
      <c r="C34" s="63"/>
      <c r="D34" s="64"/>
      <c r="E34" s="64"/>
      <c r="F34" s="64"/>
      <c r="G34" s="64"/>
      <c r="H34" s="64"/>
      <c r="I34" s="64"/>
      <c r="J34" s="65"/>
      <c r="K34" s="66"/>
      <c r="L34" s="101"/>
      <c r="M34" s="8"/>
      <c r="N34" s="87"/>
      <c r="O34" s="10"/>
      <c r="P34" s="10"/>
      <c r="Q34" s="11"/>
      <c r="R34" s="43"/>
      <c r="X34" s="50"/>
      <c r="Y34" s="50"/>
      <c r="Z34" s="50"/>
      <c r="AA34" s="50"/>
      <c r="AB34" s="50"/>
      <c r="AC34" s="118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</row>
    <row r="35" spans="1:40" ht="22.5" customHeight="1" x14ac:dyDescent="0.55000000000000004">
      <c r="A35" s="5"/>
      <c r="B35" s="52" t="s">
        <v>66</v>
      </c>
      <c r="C35" s="63"/>
      <c r="D35" s="64"/>
      <c r="E35" s="64"/>
      <c r="F35" s="64"/>
      <c r="G35" s="64"/>
      <c r="H35" s="64"/>
      <c r="I35" s="64"/>
      <c r="J35" s="65"/>
      <c r="K35" s="66"/>
      <c r="L35" s="101"/>
      <c r="M35" s="8"/>
      <c r="N35" s="87"/>
      <c r="O35" s="10"/>
      <c r="P35" s="10"/>
      <c r="Q35" s="11"/>
      <c r="R35" s="43"/>
      <c r="X35" s="50"/>
      <c r="Y35" s="50"/>
      <c r="Z35" s="50"/>
      <c r="AA35" s="50"/>
      <c r="AB35" s="50"/>
      <c r="AC35" s="118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</row>
    <row r="36" spans="1:40" ht="22.5" customHeight="1" x14ac:dyDescent="0.55000000000000004">
      <c r="A36" s="5"/>
      <c r="B36" s="52" t="s">
        <v>66</v>
      </c>
      <c r="C36" s="63"/>
      <c r="D36" s="64"/>
      <c r="E36" s="114"/>
      <c r="F36" s="114"/>
      <c r="G36" s="114"/>
      <c r="H36" s="114"/>
      <c r="I36" s="64"/>
      <c r="J36" s="114"/>
      <c r="K36" s="114"/>
      <c r="L36" s="101"/>
      <c r="M36" s="8"/>
      <c r="N36" s="87"/>
      <c r="O36" s="10"/>
      <c r="P36" s="10"/>
      <c r="Q36" s="11"/>
      <c r="R36" s="43"/>
      <c r="X36" s="50"/>
      <c r="Y36" s="50"/>
      <c r="Z36" s="50"/>
      <c r="AA36" s="50"/>
      <c r="AB36" s="50"/>
      <c r="AC36" s="118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</row>
    <row r="37" spans="1:40" ht="22.5" customHeight="1" x14ac:dyDescent="0.55000000000000004">
      <c r="A37" s="5"/>
      <c r="B37" s="52" t="s">
        <v>66</v>
      </c>
      <c r="C37" s="63"/>
      <c r="D37" s="64"/>
      <c r="E37" s="114"/>
      <c r="F37" s="114"/>
      <c r="G37" s="114"/>
      <c r="H37" s="114"/>
      <c r="I37" s="64"/>
      <c r="J37" s="114"/>
      <c r="K37" s="114"/>
      <c r="L37" s="101"/>
      <c r="M37" s="8"/>
      <c r="N37" s="87"/>
      <c r="O37" s="10"/>
      <c r="P37" s="10"/>
      <c r="Q37" s="11"/>
      <c r="R37" s="43"/>
      <c r="X37" s="50"/>
      <c r="Y37" s="50"/>
      <c r="Z37" s="50"/>
      <c r="AA37" s="50"/>
      <c r="AB37" s="50"/>
      <c r="AC37" s="118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</row>
    <row r="38" spans="1:40" ht="22.5" customHeight="1" x14ac:dyDescent="0.55000000000000004">
      <c r="A38" s="5"/>
      <c r="B38" s="52" t="s">
        <v>66</v>
      </c>
      <c r="C38" s="63"/>
      <c r="D38" s="64"/>
      <c r="E38" s="114"/>
      <c r="F38" s="114"/>
      <c r="G38" s="114"/>
      <c r="H38" s="114"/>
      <c r="I38" s="64"/>
      <c r="J38" s="114"/>
      <c r="K38" s="114"/>
      <c r="L38" s="101"/>
      <c r="M38" s="8"/>
      <c r="N38" s="87"/>
      <c r="O38" s="10"/>
      <c r="P38" s="10"/>
      <c r="Q38" s="11"/>
      <c r="R38" s="43"/>
      <c r="X38" s="50"/>
      <c r="Y38" s="50"/>
      <c r="Z38" s="50"/>
      <c r="AA38" s="50"/>
      <c r="AB38" s="50"/>
      <c r="AC38" s="118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</row>
    <row r="39" spans="1:40" ht="22.5" customHeight="1" x14ac:dyDescent="0.55000000000000004">
      <c r="A39" s="5"/>
      <c r="B39" s="52" t="s">
        <v>66</v>
      </c>
      <c r="C39" s="63"/>
      <c r="D39" s="64"/>
      <c r="E39" s="114"/>
      <c r="F39" s="114"/>
      <c r="G39" s="114"/>
      <c r="H39" s="114"/>
      <c r="I39" s="114"/>
      <c r="J39" s="113"/>
      <c r="K39" s="114"/>
      <c r="L39" s="101"/>
      <c r="M39" s="8"/>
      <c r="N39" s="87"/>
      <c r="O39" s="10"/>
      <c r="P39" s="10"/>
      <c r="Q39" s="11"/>
      <c r="R39" s="43"/>
      <c r="X39" s="50"/>
      <c r="Y39" s="50"/>
      <c r="Z39" s="50"/>
      <c r="AA39" s="50"/>
      <c r="AB39" s="50"/>
      <c r="AC39" s="118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</row>
    <row r="40" spans="1:40" ht="22.5" customHeight="1" x14ac:dyDescent="0.55000000000000004">
      <c r="A40" s="5"/>
      <c r="B40" s="52" t="s">
        <v>66</v>
      </c>
      <c r="C40" s="63"/>
      <c r="D40" s="64"/>
      <c r="E40" s="114"/>
      <c r="F40" s="114"/>
      <c r="G40" s="114"/>
      <c r="H40" s="114"/>
      <c r="I40" s="114"/>
      <c r="J40" s="113"/>
      <c r="K40" s="114"/>
      <c r="L40" s="101"/>
      <c r="M40" s="8"/>
      <c r="N40" s="87"/>
      <c r="O40" s="10"/>
      <c r="P40" s="10"/>
      <c r="Q40" s="11"/>
      <c r="R40" s="43"/>
      <c r="X40" s="50"/>
      <c r="Y40" s="50"/>
      <c r="Z40" s="50"/>
      <c r="AA40" s="50"/>
      <c r="AB40" s="50"/>
      <c r="AC40" s="118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0" ht="22.5" customHeight="1" x14ac:dyDescent="0.55000000000000004">
      <c r="A41" s="5"/>
      <c r="B41" s="52" t="s">
        <v>66</v>
      </c>
      <c r="C41" s="63"/>
      <c r="D41" s="64"/>
      <c r="E41" s="114"/>
      <c r="F41" s="114"/>
      <c r="G41" s="114"/>
      <c r="H41" s="114"/>
      <c r="I41" s="114"/>
      <c r="J41" s="113"/>
      <c r="K41" s="114"/>
      <c r="L41" s="101"/>
      <c r="M41" s="8"/>
      <c r="N41" s="87"/>
      <c r="O41" s="10"/>
      <c r="P41" s="10"/>
      <c r="Q41" s="11"/>
      <c r="R41" s="43"/>
      <c r="X41" s="50"/>
      <c r="Y41" s="50"/>
      <c r="Z41" s="50"/>
      <c r="AA41" s="50"/>
      <c r="AB41" s="50"/>
      <c r="AC41" s="118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0" ht="22.5" customHeight="1" x14ac:dyDescent="0.55000000000000004">
      <c r="A42" s="5"/>
      <c r="B42" s="52" t="s">
        <v>66</v>
      </c>
      <c r="C42" s="63"/>
      <c r="D42" s="64"/>
      <c r="E42" s="114"/>
      <c r="F42" s="114"/>
      <c r="G42" s="114"/>
      <c r="H42" s="114"/>
      <c r="I42" s="114"/>
      <c r="J42" s="113"/>
      <c r="K42" s="114"/>
      <c r="L42" s="101"/>
      <c r="M42" s="8"/>
      <c r="N42" s="87"/>
      <c r="O42" s="10"/>
      <c r="P42" s="10"/>
      <c r="Q42" s="11"/>
      <c r="R42" s="43"/>
      <c r="X42" s="50"/>
      <c r="Y42" s="50"/>
      <c r="Z42" s="50"/>
      <c r="AA42" s="50"/>
      <c r="AB42" s="50"/>
      <c r="AC42" s="118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</row>
    <row r="43" spans="1:40" ht="22.5" customHeight="1" x14ac:dyDescent="0.55000000000000004">
      <c r="A43" s="5"/>
      <c r="B43" s="52" t="s">
        <v>66</v>
      </c>
      <c r="C43" s="63"/>
      <c r="D43" s="64"/>
      <c r="E43" s="114"/>
      <c r="F43" s="71"/>
      <c r="G43" s="114"/>
      <c r="H43" s="114"/>
      <c r="I43" s="64"/>
      <c r="J43" s="65"/>
      <c r="K43" s="66"/>
      <c r="L43" s="101"/>
      <c r="M43" s="8"/>
      <c r="N43" s="87"/>
      <c r="O43" s="10"/>
      <c r="P43" s="10"/>
      <c r="Q43" s="11"/>
      <c r="R43" s="43"/>
      <c r="X43" s="50"/>
      <c r="Y43" s="50"/>
      <c r="Z43" s="50"/>
      <c r="AA43" s="50"/>
      <c r="AB43" s="50"/>
      <c r="AC43" s="118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0" ht="22.5" customHeight="1" x14ac:dyDescent="0.55000000000000004">
      <c r="A44" s="5"/>
      <c r="B44" s="52" t="s">
        <v>66</v>
      </c>
      <c r="C44" s="63"/>
      <c r="D44" s="64"/>
      <c r="E44" s="64"/>
      <c r="F44" s="71"/>
      <c r="G44" s="114"/>
      <c r="H44" s="114"/>
      <c r="I44" s="64"/>
      <c r="J44" s="65"/>
      <c r="K44" s="66"/>
      <c r="L44" s="101"/>
      <c r="M44" s="8"/>
      <c r="N44" s="87"/>
      <c r="O44" s="10"/>
      <c r="P44" s="10"/>
      <c r="Q44" s="11"/>
      <c r="R44" s="43"/>
      <c r="X44" s="50"/>
      <c r="Y44" s="50"/>
      <c r="Z44" s="50"/>
      <c r="AA44" s="50"/>
      <c r="AB44" s="50"/>
      <c r="AC44" s="118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</row>
    <row r="45" spans="1:40" ht="22.5" customHeight="1" x14ac:dyDescent="0.55000000000000004">
      <c r="A45" s="5"/>
      <c r="B45" s="52" t="s">
        <v>66</v>
      </c>
      <c r="C45" s="63"/>
      <c r="D45" s="64"/>
      <c r="E45" s="64"/>
      <c r="F45" s="64"/>
      <c r="G45" s="64"/>
      <c r="H45" s="71"/>
      <c r="I45" s="64"/>
      <c r="J45" s="64"/>
      <c r="K45" s="65"/>
      <c r="L45" s="101"/>
      <c r="M45" s="8"/>
      <c r="N45" s="87"/>
      <c r="O45" s="10"/>
      <c r="P45" s="10"/>
      <c r="Q45" s="11"/>
      <c r="R45" s="43"/>
      <c r="X45" s="50"/>
      <c r="Y45" s="50"/>
      <c r="Z45" s="50"/>
      <c r="AA45" s="50"/>
      <c r="AB45" s="50"/>
      <c r="AC45" s="118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</row>
    <row r="46" spans="1:40" ht="22.5" customHeight="1" x14ac:dyDescent="0.55000000000000004">
      <c r="A46" s="5"/>
      <c r="B46" s="52" t="s">
        <v>66</v>
      </c>
      <c r="C46" s="63"/>
      <c r="D46" s="64"/>
      <c r="E46" s="64"/>
      <c r="F46" s="64"/>
      <c r="G46" s="64"/>
      <c r="H46" s="64"/>
      <c r="I46" s="64"/>
      <c r="J46" s="64"/>
      <c r="K46" s="65"/>
      <c r="L46" s="101"/>
      <c r="M46" s="8"/>
      <c r="N46" s="87"/>
      <c r="O46" s="10"/>
      <c r="P46" s="10"/>
      <c r="Q46" s="11"/>
      <c r="R46" s="43"/>
      <c r="X46" s="50"/>
      <c r="Y46" s="50"/>
      <c r="Z46" s="50"/>
      <c r="AA46" s="50"/>
      <c r="AB46" s="50"/>
      <c r="AC46" s="118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</row>
    <row r="47" spans="1:40" ht="22.5" customHeight="1" x14ac:dyDescent="0.55000000000000004">
      <c r="A47" s="5"/>
      <c r="B47" s="52" t="s">
        <v>66</v>
      </c>
      <c r="C47" s="63"/>
      <c r="D47" s="64"/>
      <c r="E47" s="64"/>
      <c r="F47" s="64"/>
      <c r="G47" s="64"/>
      <c r="H47" s="64"/>
      <c r="I47" s="64"/>
      <c r="J47" s="64"/>
      <c r="K47" s="65"/>
      <c r="L47" s="101"/>
      <c r="M47" s="8"/>
      <c r="N47" s="87"/>
      <c r="O47" s="10"/>
      <c r="P47" s="10"/>
      <c r="Q47" s="11"/>
      <c r="R47" s="43"/>
      <c r="X47" s="50"/>
      <c r="Y47" s="50"/>
      <c r="Z47" s="50"/>
      <c r="AA47" s="50"/>
      <c r="AB47" s="50"/>
      <c r="AC47" s="118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</row>
    <row r="48" spans="1:40" ht="22.5" customHeight="1" x14ac:dyDescent="0.55000000000000004">
      <c r="A48" s="5"/>
      <c r="B48" s="52" t="s">
        <v>66</v>
      </c>
      <c r="C48" s="63"/>
      <c r="D48" s="64"/>
      <c r="E48" s="64"/>
      <c r="F48" s="64"/>
      <c r="G48" s="64"/>
      <c r="H48" s="64"/>
      <c r="I48" s="64"/>
      <c r="J48" s="64"/>
      <c r="K48" s="65"/>
      <c r="L48" s="101"/>
      <c r="M48" s="8"/>
      <c r="N48" s="87"/>
      <c r="O48" s="10"/>
      <c r="P48" s="10"/>
      <c r="Q48" s="11"/>
      <c r="R48" s="43"/>
      <c r="X48" s="50"/>
      <c r="Y48" s="50"/>
      <c r="Z48" s="50"/>
      <c r="AA48" s="50"/>
      <c r="AB48" s="50"/>
      <c r="AC48" s="118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</row>
    <row r="49" spans="1:40" ht="22.5" customHeight="1" x14ac:dyDescent="0.55000000000000004">
      <c r="A49" s="5"/>
      <c r="B49" s="52" t="s">
        <v>66</v>
      </c>
      <c r="C49" s="63"/>
      <c r="D49" s="64"/>
      <c r="E49" s="64"/>
      <c r="F49" s="64"/>
      <c r="G49" s="64"/>
      <c r="H49" s="64"/>
      <c r="I49" s="114"/>
      <c r="J49" s="64"/>
      <c r="K49" s="65"/>
      <c r="L49" s="101"/>
      <c r="M49" s="8"/>
      <c r="N49" s="87"/>
      <c r="O49" s="10"/>
      <c r="P49" s="10"/>
      <c r="Q49" s="11"/>
      <c r="R49" s="43"/>
      <c r="X49" s="50"/>
      <c r="Y49" s="50"/>
      <c r="Z49" s="50"/>
      <c r="AA49" s="50"/>
      <c r="AB49" s="50"/>
      <c r="AC49" s="118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</row>
    <row r="50" spans="1:40" ht="22.5" customHeight="1" x14ac:dyDescent="0.55000000000000004">
      <c r="A50" s="5"/>
      <c r="B50" s="52" t="s">
        <v>66</v>
      </c>
      <c r="C50" s="63"/>
      <c r="D50" s="64"/>
      <c r="E50" s="64"/>
      <c r="F50" s="64"/>
      <c r="G50" s="64"/>
      <c r="H50" s="71"/>
      <c r="I50" s="114"/>
      <c r="J50" s="64"/>
      <c r="K50" s="65"/>
      <c r="L50" s="101"/>
      <c r="M50" s="8"/>
      <c r="N50" s="87"/>
      <c r="O50" s="10"/>
      <c r="P50" s="10"/>
      <c r="Q50" s="11"/>
      <c r="R50" s="43"/>
      <c r="X50" s="50"/>
      <c r="Y50" s="50"/>
      <c r="Z50" s="50"/>
      <c r="AA50" s="50"/>
      <c r="AB50" s="50"/>
      <c r="AC50" s="118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</row>
    <row r="51" spans="1:40" ht="22.5" customHeight="1" x14ac:dyDescent="0.55000000000000004">
      <c r="A51" s="5"/>
      <c r="B51" s="52" t="s">
        <v>66</v>
      </c>
      <c r="C51" s="63"/>
      <c r="D51" s="64"/>
      <c r="E51" s="64"/>
      <c r="F51" s="64"/>
      <c r="G51" s="64"/>
      <c r="H51" s="64"/>
      <c r="I51" s="114"/>
      <c r="J51" s="64"/>
      <c r="K51" s="65"/>
      <c r="L51" s="101"/>
      <c r="M51" s="8"/>
      <c r="N51" s="87"/>
      <c r="O51" s="10"/>
      <c r="P51" s="10"/>
      <c r="Q51" s="11"/>
      <c r="R51" s="43"/>
      <c r="X51" s="50"/>
      <c r="Y51" s="50"/>
      <c r="Z51" s="50"/>
      <c r="AA51" s="50"/>
      <c r="AB51" s="50"/>
      <c r="AC51" s="118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</row>
    <row r="52" spans="1:40" ht="22.5" customHeight="1" x14ac:dyDescent="0.55000000000000004">
      <c r="A52" s="5"/>
      <c r="B52" s="52" t="s">
        <v>66</v>
      </c>
      <c r="C52" s="63"/>
      <c r="D52" s="64"/>
      <c r="E52" s="64"/>
      <c r="F52" s="64"/>
      <c r="G52" s="64"/>
      <c r="H52" s="64"/>
      <c r="I52" s="114"/>
      <c r="J52" s="64"/>
      <c r="K52" s="65"/>
      <c r="L52" s="101"/>
      <c r="M52" s="8"/>
      <c r="N52" s="87"/>
      <c r="O52" s="10"/>
      <c r="P52" s="10"/>
      <c r="Q52" s="11"/>
      <c r="R52" s="43"/>
      <c r="X52" s="50"/>
      <c r="Y52" s="50"/>
      <c r="Z52" s="50"/>
      <c r="AA52" s="50"/>
      <c r="AB52" s="50"/>
      <c r="AC52" s="118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</row>
    <row r="53" spans="1:40" ht="22.5" customHeight="1" x14ac:dyDescent="0.55000000000000004">
      <c r="A53" s="5"/>
      <c r="B53" s="52" t="s">
        <v>66</v>
      </c>
      <c r="C53" s="63"/>
      <c r="D53" s="64"/>
      <c r="E53" s="114"/>
      <c r="F53" s="114"/>
      <c r="G53" s="114"/>
      <c r="H53" s="114"/>
      <c r="I53" s="64"/>
      <c r="J53" s="114"/>
      <c r="K53" s="114"/>
      <c r="L53" s="101"/>
      <c r="M53" s="8"/>
      <c r="N53" s="87"/>
      <c r="O53" s="10"/>
      <c r="P53" s="10"/>
      <c r="Q53" s="11"/>
      <c r="R53" s="43"/>
      <c r="X53" s="50"/>
      <c r="Y53" s="50"/>
      <c r="Z53" s="50"/>
      <c r="AA53" s="50"/>
      <c r="AB53" s="50"/>
      <c r="AC53" s="118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</row>
    <row r="54" spans="1:40" ht="22.5" customHeight="1" x14ac:dyDescent="0.55000000000000004">
      <c r="A54" s="5"/>
      <c r="B54" s="52" t="s">
        <v>66</v>
      </c>
      <c r="C54" s="63"/>
      <c r="D54" s="64"/>
      <c r="E54" s="114"/>
      <c r="F54" s="114"/>
      <c r="G54" s="114"/>
      <c r="H54" s="114"/>
      <c r="I54" s="64"/>
      <c r="J54" s="114"/>
      <c r="K54" s="114"/>
      <c r="L54" s="101"/>
      <c r="M54" s="8"/>
      <c r="N54" s="87"/>
      <c r="O54" s="10"/>
      <c r="P54" s="10"/>
      <c r="Q54" s="11"/>
      <c r="R54" s="43"/>
      <c r="X54" s="50"/>
      <c r="Y54" s="50"/>
      <c r="Z54" s="50"/>
      <c r="AA54" s="50"/>
      <c r="AB54" s="50"/>
      <c r="AC54" s="118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</row>
    <row r="55" spans="1:40" ht="22.5" customHeight="1" x14ac:dyDescent="0.55000000000000004">
      <c r="A55" s="5"/>
      <c r="B55" s="52" t="s">
        <v>66</v>
      </c>
      <c r="C55" s="63"/>
      <c r="D55" s="64"/>
      <c r="E55" s="114"/>
      <c r="F55" s="114"/>
      <c r="G55" s="114"/>
      <c r="H55" s="114"/>
      <c r="I55" s="64"/>
      <c r="J55" s="114"/>
      <c r="K55" s="114"/>
      <c r="L55" s="101"/>
      <c r="M55" s="8"/>
      <c r="N55" s="87"/>
      <c r="O55" s="10"/>
      <c r="P55" s="10"/>
      <c r="Q55" s="11"/>
      <c r="R55" s="43"/>
      <c r="X55" s="50"/>
      <c r="Y55" s="50"/>
      <c r="Z55" s="50"/>
      <c r="AA55" s="50"/>
      <c r="AB55" s="50"/>
      <c r="AC55" s="118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</row>
    <row r="56" spans="1:40" ht="22.5" customHeight="1" x14ac:dyDescent="0.55000000000000004">
      <c r="A56" s="5"/>
      <c r="B56" s="52" t="s">
        <v>66</v>
      </c>
      <c r="C56" s="63"/>
      <c r="D56" s="64"/>
      <c r="E56" s="114"/>
      <c r="F56" s="114"/>
      <c r="G56" s="114"/>
      <c r="H56" s="114"/>
      <c r="I56" s="114"/>
      <c r="J56" s="113"/>
      <c r="K56" s="114"/>
      <c r="L56" s="101"/>
      <c r="M56" s="8"/>
      <c r="N56" s="87"/>
      <c r="O56" s="10"/>
      <c r="P56" s="10"/>
      <c r="Q56" s="11"/>
      <c r="R56" s="43"/>
      <c r="X56" s="50"/>
      <c r="Y56" s="50"/>
      <c r="Z56" s="50"/>
      <c r="AA56" s="50"/>
      <c r="AB56" s="50"/>
      <c r="AC56" s="118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</row>
    <row r="57" spans="1:40" ht="22.5" customHeight="1" x14ac:dyDescent="0.55000000000000004">
      <c r="A57" s="5"/>
      <c r="B57" s="52" t="s">
        <v>66</v>
      </c>
      <c r="C57" s="63"/>
      <c r="D57" s="64"/>
      <c r="E57" s="114"/>
      <c r="F57" s="114"/>
      <c r="G57" s="114"/>
      <c r="H57" s="114"/>
      <c r="I57" s="114"/>
      <c r="J57" s="113"/>
      <c r="K57" s="114"/>
      <c r="L57" s="101"/>
      <c r="M57" s="8"/>
      <c r="N57" s="87"/>
      <c r="O57" s="10"/>
      <c r="P57" s="10"/>
      <c r="Q57" s="11"/>
      <c r="R57" s="43"/>
      <c r="X57" s="50"/>
      <c r="Y57" s="50"/>
      <c r="Z57" s="50"/>
      <c r="AA57" s="50"/>
      <c r="AB57" s="50"/>
      <c r="AC57" s="118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</row>
    <row r="58" spans="1:40" ht="22.5" customHeight="1" x14ac:dyDescent="0.55000000000000004">
      <c r="A58" s="5"/>
      <c r="B58" s="52" t="s">
        <v>66</v>
      </c>
      <c r="C58" s="63"/>
      <c r="D58" s="64"/>
      <c r="E58" s="114"/>
      <c r="F58" s="114"/>
      <c r="G58" s="114"/>
      <c r="H58" s="114"/>
      <c r="I58" s="114"/>
      <c r="J58" s="113"/>
      <c r="K58" s="114"/>
      <c r="L58" s="101"/>
      <c r="M58" s="8"/>
      <c r="N58" s="87"/>
      <c r="O58" s="10"/>
      <c r="P58" s="10"/>
      <c r="Q58" s="11"/>
      <c r="R58" s="43"/>
      <c r="X58" s="50"/>
      <c r="Y58" s="50"/>
      <c r="Z58" s="50"/>
      <c r="AA58" s="50"/>
      <c r="AB58" s="50"/>
      <c r="AC58" s="118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</row>
    <row r="59" spans="1:40" ht="22.5" customHeight="1" x14ac:dyDescent="0.55000000000000004">
      <c r="A59" s="5"/>
      <c r="B59" s="52" t="s">
        <v>66</v>
      </c>
      <c r="C59" s="63"/>
      <c r="D59" s="64"/>
      <c r="E59" s="114"/>
      <c r="F59" s="114"/>
      <c r="G59" s="114"/>
      <c r="H59" s="114"/>
      <c r="I59" s="114"/>
      <c r="J59" s="113"/>
      <c r="K59" s="114"/>
      <c r="L59" s="101"/>
      <c r="M59" s="8"/>
      <c r="N59" s="87"/>
      <c r="O59" s="10"/>
      <c r="P59" s="10"/>
      <c r="Q59" s="11"/>
      <c r="R59" s="43"/>
      <c r="X59" s="50"/>
      <c r="Y59" s="50"/>
      <c r="Z59" s="50"/>
      <c r="AA59" s="50"/>
      <c r="AB59" s="50"/>
      <c r="AC59" s="118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</row>
    <row r="60" spans="1:40" ht="22.5" customHeight="1" x14ac:dyDescent="0.55000000000000004">
      <c r="A60" s="5"/>
      <c r="B60" s="52" t="s">
        <v>66</v>
      </c>
      <c r="C60" s="63"/>
      <c r="D60" s="64"/>
      <c r="E60" s="114"/>
      <c r="F60" s="71"/>
      <c r="G60" s="114"/>
      <c r="H60" s="114"/>
      <c r="I60" s="64"/>
      <c r="J60" s="65"/>
      <c r="K60" s="66"/>
      <c r="L60" s="101"/>
      <c r="M60" s="8"/>
      <c r="N60" s="87"/>
      <c r="O60" s="10"/>
      <c r="P60" s="10"/>
      <c r="Q60" s="11"/>
      <c r="R60" s="43"/>
      <c r="X60" s="50"/>
      <c r="Y60" s="50"/>
      <c r="Z60" s="50"/>
      <c r="AA60" s="50"/>
      <c r="AB60" s="50"/>
      <c r="AC60" s="118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</row>
    <row r="61" spans="1:40" ht="22.5" customHeight="1" x14ac:dyDescent="0.55000000000000004">
      <c r="A61" s="5"/>
      <c r="B61" s="52" t="s">
        <v>66</v>
      </c>
      <c r="C61" s="63"/>
      <c r="D61" s="64"/>
      <c r="E61" s="64"/>
      <c r="F61" s="71"/>
      <c r="G61" s="114"/>
      <c r="H61" s="114"/>
      <c r="I61" s="64"/>
      <c r="J61" s="65"/>
      <c r="K61" s="66"/>
      <c r="L61" s="101"/>
      <c r="M61" s="8"/>
      <c r="N61" s="87"/>
      <c r="O61" s="10"/>
      <c r="P61" s="10"/>
      <c r="Q61" s="11"/>
      <c r="R61" s="43"/>
      <c r="X61" s="50"/>
      <c r="Y61" s="50"/>
      <c r="Z61" s="50"/>
      <c r="AA61" s="50"/>
      <c r="AB61" s="50"/>
      <c r="AC61" s="118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</row>
    <row r="62" spans="1:40" ht="22.5" customHeight="1" x14ac:dyDescent="0.55000000000000004">
      <c r="A62" s="5"/>
      <c r="B62" s="52" t="s">
        <v>66</v>
      </c>
      <c r="C62" s="63"/>
      <c r="D62" s="64"/>
      <c r="E62" s="64"/>
      <c r="F62" s="64"/>
      <c r="G62" s="64"/>
      <c r="H62" s="71"/>
      <c r="I62" s="64"/>
      <c r="J62" s="64"/>
      <c r="K62" s="65"/>
      <c r="L62" s="101"/>
      <c r="M62" s="8"/>
      <c r="N62" s="87"/>
      <c r="O62" s="10"/>
      <c r="P62" s="10"/>
      <c r="Q62" s="11"/>
      <c r="R62" s="43"/>
      <c r="X62" s="50"/>
      <c r="Y62" s="50"/>
      <c r="Z62" s="50"/>
      <c r="AA62" s="50"/>
      <c r="AB62" s="50"/>
      <c r="AC62" s="118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</row>
    <row r="63" spans="1:40" ht="22.5" customHeight="1" x14ac:dyDescent="0.55000000000000004">
      <c r="A63" s="5"/>
      <c r="B63" s="52" t="s">
        <v>66</v>
      </c>
      <c r="C63" s="63"/>
      <c r="D63" s="64"/>
      <c r="E63" s="64"/>
      <c r="F63" s="64"/>
      <c r="G63" s="64"/>
      <c r="H63" s="64"/>
      <c r="I63" s="64"/>
      <c r="J63" s="64"/>
      <c r="K63" s="65"/>
      <c r="L63" s="101"/>
      <c r="M63" s="8"/>
      <c r="N63" s="87"/>
      <c r="O63" s="10"/>
      <c r="P63" s="10"/>
      <c r="Q63" s="11"/>
      <c r="R63" s="43"/>
      <c r="X63" s="50"/>
      <c r="Y63" s="50"/>
      <c r="Z63" s="50"/>
      <c r="AA63" s="50"/>
      <c r="AB63" s="50"/>
      <c r="AC63" s="118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</row>
    <row r="64" spans="1:40" ht="22.5" customHeight="1" x14ac:dyDescent="0.55000000000000004">
      <c r="A64" s="5"/>
      <c r="B64" s="52" t="s">
        <v>66</v>
      </c>
      <c r="C64" s="63"/>
      <c r="D64" s="64"/>
      <c r="E64" s="64"/>
      <c r="F64" s="64"/>
      <c r="G64" s="64"/>
      <c r="H64" s="64"/>
      <c r="I64" s="64"/>
      <c r="J64" s="64"/>
      <c r="K64" s="65"/>
      <c r="L64" s="101"/>
      <c r="M64" s="8"/>
      <c r="N64" s="87"/>
      <c r="O64" s="10"/>
      <c r="P64" s="10"/>
      <c r="Q64" s="11"/>
      <c r="R64" s="43"/>
      <c r="X64" s="50"/>
      <c r="Y64" s="50"/>
      <c r="Z64" s="50"/>
      <c r="AA64" s="50"/>
      <c r="AB64" s="50"/>
      <c r="AC64" s="118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</row>
    <row r="65" spans="1:40" ht="22.5" customHeight="1" x14ac:dyDescent="0.55000000000000004">
      <c r="A65" s="5"/>
      <c r="B65" s="52" t="s">
        <v>66</v>
      </c>
      <c r="C65" s="63"/>
      <c r="D65" s="64"/>
      <c r="E65" s="64"/>
      <c r="F65" s="64"/>
      <c r="G65" s="64"/>
      <c r="H65" s="114"/>
      <c r="I65" s="114"/>
      <c r="J65" s="64"/>
      <c r="K65" s="65"/>
      <c r="L65" s="101"/>
      <c r="M65" s="8"/>
      <c r="N65" s="87"/>
      <c r="O65" s="10"/>
      <c r="P65" s="10"/>
      <c r="Q65" s="11"/>
      <c r="R65" s="43"/>
      <c r="X65" s="50"/>
      <c r="Y65" s="50"/>
      <c r="Z65" s="50"/>
      <c r="AA65" s="50"/>
      <c r="AB65" s="50"/>
      <c r="AC65" s="118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</row>
    <row r="66" spans="1:40" ht="22.5" customHeight="1" x14ac:dyDescent="0.55000000000000004">
      <c r="A66" s="5"/>
      <c r="B66" s="52" t="s">
        <v>66</v>
      </c>
      <c r="C66" s="63"/>
      <c r="D66" s="64"/>
      <c r="E66" s="64"/>
      <c r="F66" s="64"/>
      <c r="G66" s="64"/>
      <c r="H66" s="114"/>
      <c r="I66" s="114"/>
      <c r="J66" s="64"/>
      <c r="K66" s="65"/>
      <c r="L66" s="101"/>
      <c r="M66" s="8"/>
      <c r="N66" s="87"/>
      <c r="O66" s="10"/>
      <c r="P66" s="10"/>
      <c r="Q66" s="11"/>
      <c r="R66" s="43"/>
      <c r="X66" s="50"/>
      <c r="Y66" s="50"/>
      <c r="Z66" s="50"/>
      <c r="AA66" s="50"/>
      <c r="AB66" s="50"/>
      <c r="AC66" s="118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</row>
    <row r="67" spans="1:40" ht="22.5" customHeight="1" x14ac:dyDescent="0.55000000000000004">
      <c r="A67" s="5"/>
      <c r="B67" s="52" t="s">
        <v>66</v>
      </c>
      <c r="C67" s="63"/>
      <c r="D67" s="64"/>
      <c r="E67" s="64"/>
      <c r="F67" s="64"/>
      <c r="G67" s="64"/>
      <c r="H67" s="71"/>
      <c r="I67" s="114"/>
      <c r="J67" s="64"/>
      <c r="K67" s="65"/>
      <c r="L67" s="101"/>
      <c r="M67" s="8"/>
      <c r="N67" s="87"/>
      <c r="O67" s="10"/>
      <c r="P67" s="10"/>
      <c r="Q67" s="11"/>
      <c r="R67" s="43"/>
      <c r="X67" s="50"/>
      <c r="Y67" s="50"/>
      <c r="Z67" s="50"/>
      <c r="AA67" s="50"/>
      <c r="AB67" s="50"/>
      <c r="AC67" s="118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</row>
    <row r="68" spans="1:40" ht="22.5" customHeight="1" x14ac:dyDescent="0.55000000000000004">
      <c r="A68" s="5"/>
      <c r="B68" s="52" t="s">
        <v>66</v>
      </c>
      <c r="C68" s="63"/>
      <c r="D68" s="64"/>
      <c r="E68" s="64"/>
      <c r="F68" s="64"/>
      <c r="G68" s="64"/>
      <c r="H68" s="64"/>
      <c r="I68" s="114"/>
      <c r="J68" s="64"/>
      <c r="K68" s="65"/>
      <c r="L68" s="101"/>
      <c r="M68" s="8"/>
      <c r="N68" s="87"/>
      <c r="O68" s="10"/>
      <c r="P68" s="10"/>
      <c r="Q68" s="11"/>
      <c r="R68" s="43"/>
      <c r="X68" s="50"/>
      <c r="Y68" s="50"/>
      <c r="Z68" s="50"/>
      <c r="AA68" s="50"/>
      <c r="AB68" s="50"/>
      <c r="AC68" s="118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</row>
    <row r="69" spans="1:40" ht="22.5" customHeight="1" x14ac:dyDescent="0.55000000000000004">
      <c r="A69" s="5"/>
      <c r="B69" s="52" t="s">
        <v>66</v>
      </c>
      <c r="C69" s="63"/>
      <c r="D69" s="64"/>
      <c r="E69" s="64"/>
      <c r="F69" s="64"/>
      <c r="G69" s="64"/>
      <c r="H69" s="64"/>
      <c r="I69" s="114"/>
      <c r="J69" s="64"/>
      <c r="K69" s="65"/>
      <c r="L69" s="101"/>
      <c r="M69" s="8"/>
      <c r="N69" s="87"/>
      <c r="O69" s="10"/>
      <c r="P69" s="10"/>
      <c r="Q69" s="11"/>
      <c r="R69" s="43"/>
      <c r="X69" s="50"/>
      <c r="Y69" s="50"/>
      <c r="Z69" s="50"/>
      <c r="AA69" s="50"/>
      <c r="AB69" s="50"/>
      <c r="AC69" s="118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</row>
    <row r="70" spans="1:40" ht="22.5" customHeight="1" x14ac:dyDescent="0.55000000000000004">
      <c r="A70" s="5"/>
      <c r="B70" s="52" t="s">
        <v>66</v>
      </c>
      <c r="C70" s="63"/>
      <c r="D70" s="64"/>
      <c r="E70" s="114"/>
      <c r="F70" s="114"/>
      <c r="G70" s="114"/>
      <c r="H70" s="114"/>
      <c r="I70" s="64"/>
      <c r="J70" s="114"/>
      <c r="K70" s="114"/>
      <c r="L70" s="101"/>
      <c r="M70" s="8"/>
      <c r="N70" s="87"/>
      <c r="O70" s="10"/>
      <c r="P70" s="10"/>
      <c r="Q70" s="11"/>
      <c r="R70" s="43"/>
      <c r="X70" s="50"/>
      <c r="Y70" s="50"/>
      <c r="Z70" s="50"/>
      <c r="AA70" s="50"/>
      <c r="AB70" s="50"/>
      <c r="AC70" s="118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</row>
    <row r="71" spans="1:40" ht="22.5" customHeight="1" x14ac:dyDescent="0.55000000000000004">
      <c r="A71" s="5"/>
      <c r="B71" s="52" t="s">
        <v>66</v>
      </c>
      <c r="C71" s="63"/>
      <c r="D71" s="64"/>
      <c r="E71" s="114"/>
      <c r="F71" s="114"/>
      <c r="G71" s="114"/>
      <c r="H71" s="114"/>
      <c r="I71" s="64"/>
      <c r="J71" s="114"/>
      <c r="K71" s="114"/>
      <c r="L71" s="101"/>
      <c r="M71" s="8"/>
      <c r="N71" s="87"/>
      <c r="O71" s="10"/>
      <c r="P71" s="10"/>
      <c r="Q71" s="11"/>
      <c r="R71" s="43"/>
      <c r="X71" s="50"/>
      <c r="Y71" s="50"/>
      <c r="Z71" s="50"/>
      <c r="AA71" s="50"/>
      <c r="AB71" s="50"/>
      <c r="AC71" s="118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</row>
    <row r="72" spans="1:40" ht="22.5" customHeight="1" x14ac:dyDescent="0.55000000000000004">
      <c r="A72" s="5"/>
      <c r="B72" s="52" t="s">
        <v>66</v>
      </c>
      <c r="C72" s="63"/>
      <c r="D72" s="64"/>
      <c r="E72" s="114"/>
      <c r="F72" s="114"/>
      <c r="G72" s="114"/>
      <c r="H72" s="114"/>
      <c r="I72" s="64"/>
      <c r="J72" s="114"/>
      <c r="K72" s="114"/>
      <c r="L72" s="101"/>
      <c r="M72" s="8"/>
      <c r="N72" s="87"/>
      <c r="O72" s="10"/>
      <c r="P72" s="10"/>
      <c r="Q72" s="11"/>
      <c r="R72" s="43"/>
      <c r="X72" s="50"/>
      <c r="Y72" s="50"/>
      <c r="Z72" s="50"/>
      <c r="AA72" s="50"/>
      <c r="AB72" s="50"/>
      <c r="AC72" s="118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</row>
    <row r="73" spans="1:40" ht="22.5" customHeight="1" x14ac:dyDescent="0.55000000000000004">
      <c r="A73" s="5"/>
      <c r="B73" s="52" t="s">
        <v>66</v>
      </c>
      <c r="C73" s="63"/>
      <c r="D73" s="64"/>
      <c r="E73" s="114"/>
      <c r="F73" s="114"/>
      <c r="G73" s="114"/>
      <c r="H73" s="114"/>
      <c r="I73" s="114"/>
      <c r="J73" s="113"/>
      <c r="K73" s="114"/>
      <c r="L73" s="101"/>
      <c r="M73" s="8"/>
      <c r="N73" s="87"/>
      <c r="O73" s="10"/>
      <c r="P73" s="10"/>
      <c r="Q73" s="11"/>
      <c r="R73" s="43"/>
      <c r="X73" s="50"/>
      <c r="Y73" s="50"/>
      <c r="Z73" s="50"/>
      <c r="AA73" s="50"/>
      <c r="AB73" s="50"/>
      <c r="AC73" s="118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</row>
    <row r="74" spans="1:40" ht="22.5" customHeight="1" x14ac:dyDescent="0.55000000000000004">
      <c r="A74" s="5"/>
      <c r="B74" s="52" t="s">
        <v>66</v>
      </c>
      <c r="C74" s="63"/>
      <c r="D74" s="64"/>
      <c r="E74" s="114"/>
      <c r="F74" s="114"/>
      <c r="G74" s="114"/>
      <c r="H74" s="114"/>
      <c r="I74" s="114"/>
      <c r="J74" s="113"/>
      <c r="K74" s="114"/>
      <c r="L74" s="101"/>
      <c r="M74" s="8"/>
      <c r="N74" s="87"/>
      <c r="O74" s="10"/>
      <c r="P74" s="10"/>
      <c r="Q74" s="11"/>
      <c r="R74" s="43"/>
      <c r="X74" s="50"/>
      <c r="Y74" s="50"/>
      <c r="Z74" s="50"/>
      <c r="AA74" s="50"/>
      <c r="AB74" s="50"/>
      <c r="AC74" s="118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</row>
    <row r="75" spans="1:40" ht="22.5" customHeight="1" x14ac:dyDescent="0.55000000000000004">
      <c r="A75" s="5"/>
      <c r="B75" s="52" t="s">
        <v>66</v>
      </c>
      <c r="C75" s="63"/>
      <c r="D75" s="64"/>
      <c r="E75" s="114"/>
      <c r="F75" s="114"/>
      <c r="G75" s="114"/>
      <c r="H75" s="114"/>
      <c r="I75" s="114"/>
      <c r="J75" s="113"/>
      <c r="K75" s="114"/>
      <c r="L75" s="101"/>
      <c r="M75" s="8"/>
      <c r="N75" s="87"/>
      <c r="O75" s="10"/>
      <c r="P75" s="10"/>
      <c r="Q75" s="11"/>
      <c r="R75" s="43"/>
      <c r="X75" s="50"/>
      <c r="Y75" s="50"/>
      <c r="Z75" s="50"/>
      <c r="AA75" s="50"/>
      <c r="AB75" s="50"/>
      <c r="AC75" s="118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</row>
    <row r="76" spans="1:40" ht="22.5" customHeight="1" x14ac:dyDescent="0.55000000000000004">
      <c r="A76" s="5"/>
      <c r="B76" s="52" t="s">
        <v>66</v>
      </c>
      <c r="C76" s="63"/>
      <c r="D76" s="64"/>
      <c r="E76" s="114"/>
      <c r="F76" s="114"/>
      <c r="G76" s="114"/>
      <c r="H76" s="114"/>
      <c r="I76" s="114"/>
      <c r="J76" s="113"/>
      <c r="K76" s="114"/>
      <c r="L76" s="101"/>
      <c r="M76" s="8"/>
      <c r="N76" s="87"/>
      <c r="O76" s="10"/>
      <c r="P76" s="10"/>
      <c r="Q76" s="11"/>
      <c r="R76" s="43"/>
      <c r="X76" s="50"/>
      <c r="Y76" s="50"/>
      <c r="Z76" s="50"/>
      <c r="AA76" s="50"/>
      <c r="AB76" s="50"/>
      <c r="AC76" s="118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</row>
    <row r="77" spans="1:40" ht="22.5" customHeight="1" x14ac:dyDescent="0.55000000000000004">
      <c r="A77" s="5"/>
      <c r="B77" s="52" t="s">
        <v>66</v>
      </c>
      <c r="C77" s="63"/>
      <c r="D77" s="64"/>
      <c r="E77" s="64"/>
      <c r="F77" s="64"/>
      <c r="G77" s="114"/>
      <c r="H77" s="114"/>
      <c r="I77" s="114"/>
      <c r="J77" s="114"/>
      <c r="K77" s="65"/>
      <c r="L77" s="101"/>
      <c r="M77" s="8"/>
      <c r="N77" s="87"/>
      <c r="O77" s="10"/>
      <c r="P77" s="10"/>
      <c r="Q77" s="11"/>
      <c r="R77" s="43"/>
      <c r="X77" s="50"/>
      <c r="Y77" s="50"/>
      <c r="Z77" s="50"/>
      <c r="AA77" s="50"/>
      <c r="AB77" s="50"/>
      <c r="AC77" s="118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</row>
    <row r="78" spans="1:40" ht="22.5" customHeight="1" x14ac:dyDescent="0.55000000000000004">
      <c r="A78" s="5"/>
      <c r="B78" s="52" t="s">
        <v>66</v>
      </c>
      <c r="C78" s="63"/>
      <c r="D78" s="64"/>
      <c r="E78" s="64"/>
      <c r="F78" s="64"/>
      <c r="G78" s="114"/>
      <c r="H78" s="114"/>
      <c r="I78" s="114"/>
      <c r="J78" s="114"/>
      <c r="K78" s="65"/>
      <c r="L78" s="101"/>
      <c r="M78" s="8"/>
      <c r="N78" s="87"/>
      <c r="O78" s="10"/>
      <c r="P78" s="10"/>
      <c r="Q78" s="11"/>
      <c r="R78" s="43"/>
      <c r="X78" s="50"/>
      <c r="Y78" s="50"/>
      <c r="Z78" s="50"/>
      <c r="AA78" s="50"/>
      <c r="AB78" s="50"/>
      <c r="AC78" s="118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</row>
    <row r="79" spans="1:40" ht="22.5" customHeight="1" x14ac:dyDescent="0.55000000000000004">
      <c r="A79" s="5"/>
      <c r="B79" s="52" t="s">
        <v>66</v>
      </c>
      <c r="C79" s="63"/>
      <c r="D79" s="64"/>
      <c r="E79" s="64"/>
      <c r="F79" s="64"/>
      <c r="G79" s="64"/>
      <c r="H79" s="64"/>
      <c r="I79" s="114"/>
      <c r="J79" s="114"/>
      <c r="K79" s="114"/>
      <c r="L79" s="101"/>
      <c r="M79" s="8"/>
      <c r="N79" s="87"/>
      <c r="O79" s="10"/>
      <c r="P79" s="10"/>
      <c r="Q79" s="11"/>
      <c r="R79" s="43"/>
      <c r="X79" s="50"/>
      <c r="Y79" s="50"/>
      <c r="Z79" s="50"/>
      <c r="AA79" s="50"/>
      <c r="AB79" s="50"/>
      <c r="AC79" s="118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</row>
    <row r="80" spans="1:40" ht="22.5" customHeight="1" x14ac:dyDescent="0.55000000000000004">
      <c r="A80" s="5"/>
      <c r="B80" s="52" t="s">
        <v>66</v>
      </c>
      <c r="C80" s="63"/>
      <c r="D80" s="64"/>
      <c r="E80" s="64"/>
      <c r="F80" s="64"/>
      <c r="G80" s="64"/>
      <c r="H80" s="64"/>
      <c r="I80" s="64"/>
      <c r="J80" s="114"/>
      <c r="K80" s="114"/>
      <c r="L80" s="101"/>
      <c r="M80" s="8"/>
      <c r="N80" s="87"/>
      <c r="O80" s="10"/>
      <c r="P80" s="10"/>
      <c r="Q80" s="11"/>
      <c r="R80" s="43"/>
      <c r="X80" s="50"/>
      <c r="Y80" s="50"/>
      <c r="Z80" s="50"/>
      <c r="AA80" s="50"/>
      <c r="AB80" s="50"/>
      <c r="AC80" s="118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</row>
    <row r="81" spans="1:40" ht="22.5" customHeight="1" x14ac:dyDescent="0.55000000000000004">
      <c r="A81" s="5"/>
      <c r="B81" s="52" t="s">
        <v>66</v>
      </c>
      <c r="C81" s="63"/>
      <c r="D81" s="64"/>
      <c r="E81" s="64"/>
      <c r="F81" s="64"/>
      <c r="G81" s="64"/>
      <c r="H81" s="64"/>
      <c r="I81" s="64"/>
      <c r="J81" s="64"/>
      <c r="K81" s="114"/>
      <c r="L81" s="101"/>
      <c r="M81" s="8"/>
      <c r="N81" s="87"/>
      <c r="O81" s="10"/>
      <c r="P81" s="10"/>
      <c r="Q81" s="11"/>
      <c r="R81" s="43"/>
      <c r="X81" s="50"/>
      <c r="Y81" s="50"/>
      <c r="Z81" s="50"/>
      <c r="AA81" s="50"/>
      <c r="AB81" s="50"/>
      <c r="AC81" s="118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</row>
    <row r="82" spans="1:40" ht="22.5" customHeight="1" x14ac:dyDescent="0.55000000000000004">
      <c r="A82" s="5"/>
      <c r="B82" s="52" t="s">
        <v>66</v>
      </c>
      <c r="C82" s="63"/>
      <c r="D82" s="64"/>
      <c r="E82" s="64"/>
      <c r="F82" s="64"/>
      <c r="G82" s="64"/>
      <c r="H82" s="64"/>
      <c r="I82" s="64"/>
      <c r="J82" s="64"/>
      <c r="K82" s="64"/>
      <c r="L82" s="101"/>
      <c r="M82" s="8"/>
      <c r="N82" s="87"/>
      <c r="O82" s="10"/>
      <c r="P82" s="10"/>
      <c r="Q82" s="11"/>
      <c r="R82" s="43"/>
      <c r="X82" s="50"/>
      <c r="Y82" s="50"/>
      <c r="Z82" s="50"/>
      <c r="AA82" s="50"/>
      <c r="AB82" s="50"/>
      <c r="AC82" s="118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</row>
    <row r="83" spans="1:40" ht="22.5" customHeight="1" x14ac:dyDescent="0.55000000000000004">
      <c r="A83" s="5"/>
      <c r="B83" s="52" t="s">
        <v>66</v>
      </c>
      <c r="C83" s="63"/>
      <c r="D83" s="64"/>
      <c r="E83" s="64"/>
      <c r="F83" s="64"/>
      <c r="G83" s="64"/>
      <c r="H83" s="64"/>
      <c r="I83" s="64"/>
      <c r="J83" s="64"/>
      <c r="K83" s="64"/>
      <c r="L83" s="101"/>
      <c r="M83" s="8"/>
      <c r="N83" s="87"/>
      <c r="O83" s="10"/>
      <c r="P83" s="10"/>
      <c r="Q83" s="11"/>
      <c r="R83" s="43"/>
      <c r="X83" s="50"/>
      <c r="Y83" s="50"/>
      <c r="Z83" s="50"/>
      <c r="AA83" s="50"/>
      <c r="AB83" s="50"/>
      <c r="AC83" s="118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</row>
    <row r="84" spans="1:40" ht="22.5" customHeight="1" x14ac:dyDescent="0.55000000000000004">
      <c r="A84" s="5"/>
      <c r="B84" s="52" t="s">
        <v>66</v>
      </c>
      <c r="C84" s="63"/>
      <c r="D84" s="64"/>
      <c r="E84" s="64"/>
      <c r="F84" s="64"/>
      <c r="G84" s="64"/>
      <c r="H84" s="64"/>
      <c r="I84" s="64"/>
      <c r="J84" s="64"/>
      <c r="K84" s="64"/>
      <c r="L84" s="101"/>
      <c r="M84" s="8"/>
      <c r="N84" s="87"/>
      <c r="O84" s="10"/>
      <c r="P84" s="10"/>
      <c r="Q84" s="11"/>
      <c r="R84" s="43"/>
      <c r="X84" s="50"/>
      <c r="Y84" s="50"/>
      <c r="Z84" s="50"/>
      <c r="AA84" s="50"/>
      <c r="AB84" s="50"/>
      <c r="AC84" s="118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</row>
    <row r="85" spans="1:40" ht="22.5" customHeight="1" x14ac:dyDescent="0.55000000000000004">
      <c r="A85" s="5"/>
      <c r="B85" s="52" t="s">
        <v>66</v>
      </c>
      <c r="C85" s="63"/>
      <c r="D85" s="64"/>
      <c r="E85" s="64"/>
      <c r="F85" s="64"/>
      <c r="G85" s="64"/>
      <c r="H85" s="64"/>
      <c r="I85" s="64"/>
      <c r="J85" s="64"/>
      <c r="K85" s="64"/>
      <c r="L85" s="101"/>
      <c r="M85" s="8"/>
      <c r="N85" s="87"/>
      <c r="O85" s="10"/>
      <c r="P85" s="10"/>
      <c r="Q85" s="11"/>
      <c r="R85" s="43"/>
      <c r="X85" s="50"/>
      <c r="Y85" s="50"/>
      <c r="Z85" s="50"/>
      <c r="AA85" s="50"/>
      <c r="AB85" s="50"/>
      <c r="AC85" s="118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</row>
    <row r="86" spans="1:40" ht="22.5" customHeight="1" x14ac:dyDescent="0.55000000000000004">
      <c r="A86" s="5"/>
      <c r="B86" s="52" t="s">
        <v>66</v>
      </c>
      <c r="C86" s="63"/>
      <c r="D86" s="64"/>
      <c r="E86" s="64"/>
      <c r="F86" s="64"/>
      <c r="G86" s="64"/>
      <c r="H86" s="64"/>
      <c r="I86" s="64"/>
      <c r="J86" s="64"/>
      <c r="K86" s="64"/>
      <c r="L86" s="101"/>
      <c r="M86" s="8"/>
      <c r="N86" s="87"/>
      <c r="O86" s="10"/>
      <c r="P86" s="10"/>
      <c r="Q86" s="11"/>
      <c r="R86" s="43"/>
      <c r="X86" s="50"/>
      <c r="Y86" s="50"/>
      <c r="Z86" s="50"/>
      <c r="AA86" s="50"/>
      <c r="AB86" s="50"/>
      <c r="AC86" s="118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</row>
    <row r="87" spans="1:40" ht="22.5" customHeight="1" x14ac:dyDescent="0.55000000000000004">
      <c r="A87" s="5"/>
      <c r="B87" s="52" t="s">
        <v>66</v>
      </c>
      <c r="C87" s="63"/>
      <c r="D87" s="64"/>
      <c r="E87" s="64"/>
      <c r="F87" s="64"/>
      <c r="G87" s="64"/>
      <c r="H87" s="64"/>
      <c r="I87" s="114"/>
      <c r="J87" s="64"/>
      <c r="K87" s="64"/>
      <c r="L87" s="101"/>
      <c r="M87" s="8"/>
      <c r="N87" s="87"/>
      <c r="O87" s="10"/>
      <c r="P87" s="10"/>
      <c r="Q87" s="11"/>
      <c r="R87" s="43"/>
      <c r="X87" s="50"/>
      <c r="Y87" s="50"/>
      <c r="Z87" s="50"/>
      <c r="AA87" s="50"/>
      <c r="AB87" s="50"/>
      <c r="AC87" s="118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</row>
    <row r="88" spans="1:40" ht="22.5" customHeight="1" x14ac:dyDescent="0.55000000000000004">
      <c r="A88" s="5"/>
      <c r="B88" s="52" t="s">
        <v>66</v>
      </c>
      <c r="C88" s="63"/>
      <c r="D88" s="64"/>
      <c r="E88" s="64"/>
      <c r="F88" s="64"/>
      <c r="G88" s="64"/>
      <c r="H88" s="64"/>
      <c r="I88" s="114"/>
      <c r="J88" s="64"/>
      <c r="K88" s="64"/>
      <c r="L88" s="101"/>
      <c r="M88" s="8"/>
      <c r="N88" s="87"/>
      <c r="O88" s="10"/>
      <c r="P88" s="10"/>
      <c r="Q88" s="11"/>
      <c r="R88" s="43"/>
      <c r="X88" s="50"/>
      <c r="Y88" s="50"/>
      <c r="Z88" s="50"/>
      <c r="AA88" s="50"/>
      <c r="AB88" s="50"/>
      <c r="AC88" s="118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</row>
    <row r="89" spans="1:40" ht="22.5" customHeight="1" x14ac:dyDescent="0.55000000000000004">
      <c r="A89" s="5"/>
      <c r="B89" s="52" t="s">
        <v>66</v>
      </c>
      <c r="C89" s="63"/>
      <c r="D89" s="64"/>
      <c r="E89" s="64"/>
      <c r="F89" s="64"/>
      <c r="G89" s="64"/>
      <c r="H89" s="64"/>
      <c r="I89" s="64"/>
      <c r="J89" s="64"/>
      <c r="K89" s="64"/>
      <c r="L89" s="101"/>
      <c r="M89" s="8"/>
      <c r="N89" s="87"/>
      <c r="O89" s="10"/>
      <c r="P89" s="10"/>
      <c r="Q89" s="11"/>
      <c r="R89" s="43"/>
      <c r="X89" s="50"/>
      <c r="Y89" s="50"/>
      <c r="Z89" s="50"/>
      <c r="AA89" s="50"/>
      <c r="AB89" s="50"/>
      <c r="AC89" s="118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</row>
    <row r="90" spans="1:40" ht="22.5" customHeight="1" x14ac:dyDescent="0.55000000000000004">
      <c r="A90" s="5"/>
      <c r="B90" s="52" t="s">
        <v>66</v>
      </c>
      <c r="C90" s="63"/>
      <c r="D90" s="64"/>
      <c r="E90" s="64"/>
      <c r="F90" s="64"/>
      <c r="G90" s="64"/>
      <c r="H90" s="64"/>
      <c r="I90" s="64"/>
      <c r="J90" s="64"/>
      <c r="K90" s="64"/>
      <c r="L90" s="101"/>
      <c r="M90" s="8"/>
      <c r="N90" s="87"/>
      <c r="O90" s="10"/>
      <c r="P90" s="10"/>
      <c r="Q90" s="11"/>
      <c r="R90" s="43"/>
      <c r="X90" s="50"/>
      <c r="Y90" s="50"/>
      <c r="Z90" s="50"/>
      <c r="AA90" s="50"/>
      <c r="AB90" s="50"/>
      <c r="AC90" s="118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</row>
    <row r="91" spans="1:40" ht="22.5" customHeight="1" x14ac:dyDescent="0.55000000000000004">
      <c r="A91" s="5"/>
      <c r="B91" s="52" t="s">
        <v>66</v>
      </c>
      <c r="C91" s="63"/>
      <c r="D91" s="64"/>
      <c r="E91" s="64"/>
      <c r="F91" s="64"/>
      <c r="G91" s="64"/>
      <c r="H91" s="64"/>
      <c r="I91" s="64"/>
      <c r="J91" s="64"/>
      <c r="K91" s="64"/>
      <c r="L91" s="101"/>
      <c r="M91" s="8"/>
      <c r="N91" s="87"/>
      <c r="O91" s="10"/>
      <c r="P91" s="10"/>
      <c r="Q91" s="11"/>
      <c r="R91" s="43"/>
      <c r="X91" s="50"/>
      <c r="Y91" s="50"/>
      <c r="Z91" s="50"/>
      <c r="AA91" s="50"/>
      <c r="AB91" s="50"/>
      <c r="AC91" s="118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</row>
    <row r="92" spans="1:40" ht="22.5" customHeight="1" x14ac:dyDescent="0.55000000000000004">
      <c r="A92" s="5"/>
      <c r="B92" s="52" t="s">
        <v>66</v>
      </c>
      <c r="C92" s="63"/>
      <c r="D92" s="64"/>
      <c r="E92" s="64"/>
      <c r="F92" s="64"/>
      <c r="G92" s="64"/>
      <c r="H92" s="64"/>
      <c r="I92" s="64"/>
      <c r="J92" s="64"/>
      <c r="K92" s="64"/>
      <c r="L92" s="101"/>
      <c r="M92" s="8"/>
      <c r="N92" s="87"/>
      <c r="O92" s="10"/>
      <c r="P92" s="10"/>
      <c r="Q92" s="11"/>
      <c r="R92" s="43"/>
      <c r="X92" s="50"/>
      <c r="Y92" s="50"/>
      <c r="Z92" s="50"/>
      <c r="AA92" s="50"/>
      <c r="AB92" s="50"/>
      <c r="AC92" s="118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</row>
    <row r="93" spans="1:40" ht="22.5" customHeight="1" x14ac:dyDescent="0.55000000000000004">
      <c r="A93" s="5"/>
      <c r="B93" s="52" t="s">
        <v>66</v>
      </c>
      <c r="C93" s="63"/>
      <c r="D93" s="64"/>
      <c r="E93" s="64"/>
      <c r="F93" s="64"/>
      <c r="G93" s="64"/>
      <c r="H93" s="64"/>
      <c r="I93" s="64"/>
      <c r="J93" s="64"/>
      <c r="K93" s="64"/>
      <c r="L93" s="101"/>
      <c r="M93" s="8"/>
      <c r="N93" s="87"/>
      <c r="O93" s="10"/>
      <c r="P93" s="10"/>
      <c r="Q93" s="11"/>
      <c r="R93" s="43"/>
      <c r="X93" s="50"/>
      <c r="Y93" s="50"/>
      <c r="Z93" s="50"/>
      <c r="AA93" s="50"/>
      <c r="AB93" s="50"/>
      <c r="AC93" s="118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</row>
    <row r="94" spans="1:40" ht="22.5" customHeight="1" x14ac:dyDescent="0.55000000000000004">
      <c r="A94" s="5"/>
      <c r="B94" s="52" t="s">
        <v>66</v>
      </c>
      <c r="C94" s="63"/>
      <c r="D94" s="64"/>
      <c r="E94" s="64"/>
      <c r="F94" s="64"/>
      <c r="G94" s="64"/>
      <c r="H94" s="64"/>
      <c r="I94" s="114"/>
      <c r="J94" s="64"/>
      <c r="K94" s="64"/>
      <c r="L94" s="101"/>
      <c r="M94" s="8"/>
      <c r="N94" s="87"/>
      <c r="O94" s="10"/>
      <c r="P94" s="10"/>
      <c r="Q94" s="11"/>
      <c r="R94" s="43"/>
      <c r="X94" s="50"/>
      <c r="Y94" s="50"/>
      <c r="Z94" s="50"/>
      <c r="AA94" s="50"/>
      <c r="AB94" s="50"/>
      <c r="AC94" s="118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</row>
    <row r="95" spans="1:40" ht="22.5" customHeight="1" x14ac:dyDescent="0.55000000000000004">
      <c r="A95" s="5"/>
      <c r="B95" s="52" t="s">
        <v>66</v>
      </c>
      <c r="C95" s="63"/>
      <c r="D95" s="64"/>
      <c r="E95" s="64"/>
      <c r="F95" s="64"/>
      <c r="G95" s="64"/>
      <c r="H95" s="64"/>
      <c r="I95" s="114"/>
      <c r="J95" s="64"/>
      <c r="K95" s="64"/>
      <c r="L95" s="101"/>
      <c r="M95" s="8"/>
      <c r="N95" s="87"/>
      <c r="O95" s="10"/>
      <c r="P95" s="10"/>
      <c r="Q95" s="11"/>
      <c r="R95" s="43"/>
      <c r="X95" s="50"/>
      <c r="Y95" s="50"/>
      <c r="Z95" s="50"/>
      <c r="AA95" s="50"/>
      <c r="AB95" s="50"/>
      <c r="AC95" s="118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</row>
    <row r="96" spans="1:40" ht="22.5" customHeight="1" x14ac:dyDescent="0.55000000000000004">
      <c r="A96" s="5"/>
      <c r="B96" s="52" t="s">
        <v>66</v>
      </c>
      <c r="C96" s="63"/>
      <c r="D96" s="64"/>
      <c r="E96" s="64"/>
      <c r="F96" s="64"/>
      <c r="G96" s="64"/>
      <c r="H96" s="64"/>
      <c r="I96" s="64"/>
      <c r="J96" s="64"/>
      <c r="K96" s="64"/>
      <c r="L96" s="101"/>
      <c r="M96" s="8"/>
      <c r="N96" s="87"/>
      <c r="O96" s="10"/>
      <c r="P96" s="10"/>
      <c r="Q96" s="11"/>
      <c r="R96" s="43"/>
      <c r="X96" s="50"/>
      <c r="Y96" s="50"/>
      <c r="Z96" s="50"/>
      <c r="AA96" s="50"/>
      <c r="AB96" s="50"/>
      <c r="AC96" s="118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</row>
    <row r="97" spans="1:40" ht="22.5" customHeight="1" x14ac:dyDescent="0.55000000000000004">
      <c r="A97" s="5"/>
      <c r="B97" s="52" t="s">
        <v>66</v>
      </c>
      <c r="C97" s="63"/>
      <c r="D97" s="64"/>
      <c r="E97" s="64"/>
      <c r="F97" s="64"/>
      <c r="G97" s="64"/>
      <c r="H97" s="64"/>
      <c r="I97" s="64"/>
      <c r="J97" s="64"/>
      <c r="K97" s="64"/>
      <c r="L97" s="101"/>
      <c r="M97" s="8"/>
      <c r="N97" s="87"/>
      <c r="O97" s="10"/>
      <c r="P97" s="10"/>
      <c r="Q97" s="11"/>
      <c r="R97" s="43"/>
      <c r="X97" s="50"/>
      <c r="Y97" s="50"/>
      <c r="Z97" s="50"/>
      <c r="AA97" s="50"/>
      <c r="AB97" s="50"/>
      <c r="AC97" s="118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</row>
    <row r="98" spans="1:40" ht="22.5" customHeight="1" x14ac:dyDescent="0.55000000000000004">
      <c r="A98" s="5"/>
      <c r="B98" s="52" t="s">
        <v>66</v>
      </c>
      <c r="C98" s="63"/>
      <c r="D98" s="64"/>
      <c r="E98" s="64"/>
      <c r="F98" s="64"/>
      <c r="G98" s="64"/>
      <c r="H98" s="64"/>
      <c r="I98" s="64"/>
      <c r="J98" s="64"/>
      <c r="K98" s="114"/>
      <c r="L98" s="101"/>
      <c r="M98" s="8"/>
      <c r="N98" s="87"/>
      <c r="O98" s="10"/>
      <c r="P98" s="10"/>
      <c r="Q98" s="11"/>
      <c r="R98" s="43"/>
      <c r="X98" s="50"/>
      <c r="Y98" s="50"/>
      <c r="Z98" s="50"/>
      <c r="AA98" s="50"/>
      <c r="AB98" s="50"/>
      <c r="AC98" s="118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</row>
    <row r="99" spans="1:40" ht="22.5" customHeight="1" x14ac:dyDescent="0.55000000000000004">
      <c r="A99" s="5"/>
      <c r="B99" s="52" t="s">
        <v>66</v>
      </c>
      <c r="C99" s="63"/>
      <c r="D99" s="64"/>
      <c r="E99" s="64"/>
      <c r="F99" s="64"/>
      <c r="G99" s="64"/>
      <c r="H99" s="64"/>
      <c r="I99" s="64"/>
      <c r="J99" s="64"/>
      <c r="K99" s="64"/>
      <c r="L99" s="101"/>
      <c r="M99" s="8"/>
      <c r="N99" s="87"/>
      <c r="O99" s="10"/>
      <c r="P99" s="10"/>
      <c r="Q99" s="11"/>
      <c r="R99" s="43"/>
      <c r="X99" s="50"/>
      <c r="Y99" s="50"/>
      <c r="Z99" s="50"/>
      <c r="AA99" s="50"/>
      <c r="AB99" s="50"/>
      <c r="AC99" s="118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</row>
    <row r="100" spans="1:40" ht="22.5" customHeight="1" x14ac:dyDescent="0.55000000000000004">
      <c r="A100" s="5"/>
      <c r="B100" s="52" t="s">
        <v>66</v>
      </c>
      <c r="C100" s="63"/>
      <c r="D100" s="64"/>
      <c r="E100" s="64"/>
      <c r="F100" s="64"/>
      <c r="G100" s="64"/>
      <c r="H100" s="64"/>
      <c r="I100" s="64"/>
      <c r="J100" s="64"/>
      <c r="K100" s="114"/>
      <c r="L100" s="101"/>
      <c r="M100" s="8"/>
      <c r="N100" s="87"/>
      <c r="O100" s="10"/>
      <c r="P100" s="10"/>
      <c r="Q100" s="11"/>
      <c r="R100" s="43"/>
      <c r="X100" s="50"/>
      <c r="Y100" s="50"/>
      <c r="Z100" s="50"/>
      <c r="AA100" s="50"/>
      <c r="AB100" s="50"/>
      <c r="AC100" s="118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</row>
    <row r="101" spans="1:40" ht="22.5" customHeight="1" x14ac:dyDescent="0.55000000000000004">
      <c r="A101" s="5"/>
      <c r="B101" s="52" t="s">
        <v>66</v>
      </c>
      <c r="C101" s="63"/>
      <c r="D101" s="64"/>
      <c r="E101" s="64"/>
      <c r="F101" s="64"/>
      <c r="G101" s="64"/>
      <c r="H101" s="64"/>
      <c r="I101" s="64"/>
      <c r="J101" s="64"/>
      <c r="K101" s="114"/>
      <c r="L101" s="101"/>
      <c r="M101" s="8"/>
      <c r="N101" s="87"/>
      <c r="O101" s="10"/>
      <c r="P101" s="10"/>
      <c r="Q101" s="11"/>
      <c r="R101" s="43"/>
      <c r="X101" s="50"/>
      <c r="Y101" s="50"/>
      <c r="Z101" s="50"/>
      <c r="AA101" s="50"/>
      <c r="AB101" s="50"/>
      <c r="AC101" s="118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</row>
    <row r="102" spans="1:40" ht="22.5" customHeight="1" x14ac:dyDescent="0.55000000000000004">
      <c r="A102" s="5"/>
      <c r="B102" s="52" t="s">
        <v>66</v>
      </c>
      <c r="C102" s="63"/>
      <c r="D102" s="64"/>
      <c r="E102" s="64"/>
      <c r="F102" s="64"/>
      <c r="G102" s="64"/>
      <c r="H102" s="64"/>
      <c r="I102" s="64"/>
      <c r="J102" s="64"/>
      <c r="K102" s="114"/>
      <c r="L102" s="101"/>
      <c r="M102" s="8"/>
      <c r="N102" s="87"/>
      <c r="O102" s="10"/>
      <c r="P102" s="10"/>
      <c r="Q102" s="11"/>
      <c r="R102" s="43"/>
      <c r="X102" s="50"/>
      <c r="Y102" s="50"/>
      <c r="Z102" s="50"/>
      <c r="AA102" s="50"/>
      <c r="AB102" s="50"/>
      <c r="AC102" s="118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</row>
    <row r="103" spans="1:40" ht="22.5" customHeight="1" x14ac:dyDescent="0.55000000000000004">
      <c r="A103" s="5"/>
      <c r="B103" s="52" t="s">
        <v>66</v>
      </c>
      <c r="C103" s="63"/>
      <c r="D103" s="64"/>
      <c r="E103" s="64"/>
      <c r="F103" s="64"/>
      <c r="G103" s="64"/>
      <c r="H103" s="64"/>
      <c r="I103" s="64"/>
      <c r="J103" s="64"/>
      <c r="K103" s="64"/>
      <c r="L103" s="101"/>
      <c r="M103" s="8"/>
      <c r="N103" s="87"/>
      <c r="O103" s="10"/>
      <c r="P103" s="10"/>
      <c r="Q103" s="11"/>
      <c r="R103" s="43"/>
      <c r="X103" s="50"/>
      <c r="Y103" s="50"/>
      <c r="Z103" s="50"/>
      <c r="AA103" s="50"/>
      <c r="AB103" s="50"/>
      <c r="AC103" s="118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</row>
    <row r="104" spans="1:40" ht="22.5" customHeight="1" x14ac:dyDescent="0.55000000000000004">
      <c r="A104" s="5"/>
      <c r="B104" s="52" t="s">
        <v>66</v>
      </c>
      <c r="C104" s="63"/>
      <c r="D104" s="64"/>
      <c r="E104" s="64"/>
      <c r="F104" s="64"/>
      <c r="G104" s="64"/>
      <c r="H104" s="64"/>
      <c r="I104" s="64"/>
      <c r="J104" s="64"/>
      <c r="K104" s="114"/>
      <c r="L104" s="101"/>
      <c r="M104" s="8"/>
      <c r="N104" s="87"/>
      <c r="O104" s="10"/>
      <c r="P104" s="10"/>
      <c r="Q104" s="11"/>
      <c r="R104" s="43"/>
      <c r="X104" s="50"/>
      <c r="Y104" s="50"/>
      <c r="Z104" s="50"/>
      <c r="AA104" s="50"/>
      <c r="AB104" s="50"/>
      <c r="AC104" s="118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</row>
    <row r="105" spans="1:40" ht="22.5" customHeight="1" x14ac:dyDescent="0.55000000000000004">
      <c r="A105" s="5"/>
      <c r="B105" s="52" t="s">
        <v>66</v>
      </c>
      <c r="C105" s="63"/>
      <c r="D105" s="64"/>
      <c r="E105" s="64"/>
      <c r="F105" s="64"/>
      <c r="G105" s="64"/>
      <c r="H105" s="64"/>
      <c r="I105" s="64"/>
      <c r="J105" s="71"/>
      <c r="K105" s="64"/>
      <c r="L105" s="101"/>
      <c r="M105" s="8"/>
      <c r="N105" s="87"/>
      <c r="O105" s="10"/>
      <c r="P105" s="10"/>
      <c r="Q105" s="11"/>
      <c r="R105" s="43"/>
      <c r="X105" s="50"/>
      <c r="Y105" s="50"/>
      <c r="Z105" s="50"/>
      <c r="AA105" s="50"/>
      <c r="AB105" s="50"/>
      <c r="AC105" s="118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</row>
    <row r="106" spans="1:40" ht="22.5" customHeight="1" x14ac:dyDescent="0.55000000000000004">
      <c r="A106" s="5"/>
      <c r="B106" s="52" t="s">
        <v>66</v>
      </c>
      <c r="C106" s="63"/>
      <c r="D106" s="64"/>
      <c r="E106" s="64"/>
      <c r="F106" s="64"/>
      <c r="G106" s="64"/>
      <c r="H106" s="64"/>
      <c r="I106" s="64"/>
      <c r="J106" s="71"/>
      <c r="K106" s="64"/>
      <c r="L106" s="101"/>
      <c r="M106" s="8"/>
      <c r="N106" s="87"/>
      <c r="O106" s="10"/>
      <c r="P106" s="10"/>
      <c r="Q106" s="11"/>
      <c r="R106" s="43"/>
      <c r="X106" s="50"/>
      <c r="Y106" s="50"/>
      <c r="Z106" s="50"/>
      <c r="AA106" s="50"/>
      <c r="AB106" s="50"/>
      <c r="AC106" s="118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</row>
    <row r="107" spans="1:40" ht="22.5" customHeight="1" x14ac:dyDescent="0.55000000000000004">
      <c r="A107" s="5"/>
      <c r="B107" s="52" t="s">
        <v>66</v>
      </c>
      <c r="C107" s="63"/>
      <c r="D107" s="64"/>
      <c r="E107" s="64"/>
      <c r="F107" s="64"/>
      <c r="G107" s="64"/>
      <c r="H107" s="64"/>
      <c r="I107" s="64"/>
      <c r="J107" s="64"/>
      <c r="K107" s="64"/>
      <c r="L107" s="101"/>
      <c r="M107" s="8"/>
      <c r="N107" s="87"/>
      <c r="O107" s="10"/>
      <c r="P107" s="10"/>
      <c r="Q107" s="11"/>
      <c r="R107" s="43"/>
      <c r="X107" s="50"/>
      <c r="Y107" s="50"/>
      <c r="Z107" s="50"/>
      <c r="AA107" s="50"/>
      <c r="AB107" s="50"/>
      <c r="AC107" s="118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</row>
    <row r="108" spans="1:40" ht="22.5" customHeight="1" x14ac:dyDescent="0.55000000000000004">
      <c r="A108" s="5"/>
      <c r="B108" s="52" t="s">
        <v>66</v>
      </c>
      <c r="C108" s="63"/>
      <c r="D108" s="64"/>
      <c r="E108" s="64"/>
      <c r="F108" s="64"/>
      <c r="G108" s="64"/>
      <c r="H108" s="64"/>
      <c r="I108" s="64"/>
      <c r="J108" s="64"/>
      <c r="K108" s="64"/>
      <c r="L108" s="101"/>
      <c r="M108" s="8"/>
      <c r="N108" s="87"/>
      <c r="O108" s="10"/>
      <c r="P108" s="10"/>
      <c r="Q108" s="11"/>
      <c r="R108" s="43"/>
      <c r="X108" s="50"/>
      <c r="Y108" s="50"/>
      <c r="Z108" s="50"/>
      <c r="AA108" s="50"/>
      <c r="AB108" s="50"/>
      <c r="AC108" s="118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</row>
    <row r="109" spans="1:40" ht="22.5" customHeight="1" x14ac:dyDescent="0.55000000000000004">
      <c r="A109" s="5"/>
      <c r="B109" s="52" t="s">
        <v>66</v>
      </c>
      <c r="C109" s="63"/>
      <c r="D109" s="64"/>
      <c r="E109" s="64"/>
      <c r="F109" s="64"/>
      <c r="G109" s="64"/>
      <c r="H109" s="64"/>
      <c r="I109" s="64"/>
      <c r="J109" s="64"/>
      <c r="K109" s="64"/>
      <c r="L109" s="101"/>
      <c r="M109" s="8"/>
      <c r="N109" s="87"/>
      <c r="O109" s="10"/>
      <c r="P109" s="10"/>
      <c r="Q109" s="11"/>
      <c r="R109" s="43"/>
      <c r="X109" s="50"/>
      <c r="Y109" s="50"/>
      <c r="Z109" s="50"/>
      <c r="AA109" s="50"/>
      <c r="AB109" s="50"/>
      <c r="AC109" s="118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</row>
    <row r="110" spans="1:40" ht="22.5" customHeight="1" x14ac:dyDescent="0.55000000000000004">
      <c r="A110" s="5"/>
      <c r="B110" s="52" t="s">
        <v>66</v>
      </c>
      <c r="C110" s="63"/>
      <c r="D110" s="64"/>
      <c r="E110" s="64"/>
      <c r="F110" s="64"/>
      <c r="G110" s="64"/>
      <c r="H110" s="64"/>
      <c r="I110" s="64"/>
      <c r="J110" s="114"/>
      <c r="K110" s="114"/>
      <c r="L110" s="101"/>
      <c r="M110" s="8"/>
      <c r="N110" s="87"/>
      <c r="O110" s="10"/>
      <c r="P110" s="10"/>
      <c r="Q110" s="11"/>
      <c r="R110" s="43"/>
      <c r="X110" s="50"/>
      <c r="Y110" s="50"/>
      <c r="Z110" s="50"/>
      <c r="AA110" s="50"/>
      <c r="AB110" s="50"/>
      <c r="AC110" s="118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</row>
    <row r="111" spans="1:40" ht="22.5" customHeight="1" x14ac:dyDescent="0.55000000000000004">
      <c r="A111" s="5"/>
      <c r="B111" s="52" t="s">
        <v>66</v>
      </c>
      <c r="C111" s="63"/>
      <c r="D111" s="64"/>
      <c r="E111" s="64"/>
      <c r="F111" s="64"/>
      <c r="G111" s="64"/>
      <c r="H111" s="64"/>
      <c r="I111" s="114"/>
      <c r="J111" s="114"/>
      <c r="K111" s="114"/>
      <c r="L111" s="101"/>
      <c r="M111" s="8"/>
      <c r="N111" s="87"/>
      <c r="O111" s="10"/>
      <c r="P111" s="10"/>
      <c r="Q111" s="11"/>
      <c r="R111" s="43"/>
      <c r="X111" s="50"/>
      <c r="Y111" s="50"/>
      <c r="Z111" s="50"/>
      <c r="AA111" s="50"/>
      <c r="AB111" s="50"/>
      <c r="AC111" s="118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</row>
    <row r="112" spans="1:40" ht="22.5" customHeight="1" x14ac:dyDescent="0.55000000000000004">
      <c r="A112" s="5"/>
      <c r="B112" s="52" t="s">
        <v>66</v>
      </c>
      <c r="C112" s="63"/>
      <c r="D112" s="64"/>
      <c r="E112" s="64"/>
      <c r="F112" s="64"/>
      <c r="G112" s="64"/>
      <c r="H112" s="64"/>
      <c r="I112" s="114"/>
      <c r="J112" s="114"/>
      <c r="K112" s="114"/>
      <c r="L112" s="101"/>
      <c r="M112" s="8"/>
      <c r="N112" s="87"/>
      <c r="O112" s="10"/>
      <c r="P112" s="10"/>
      <c r="Q112" s="11"/>
      <c r="R112" s="43"/>
      <c r="X112" s="50"/>
      <c r="Y112" s="50"/>
      <c r="Z112" s="50"/>
      <c r="AA112" s="50"/>
      <c r="AB112" s="50"/>
      <c r="AC112" s="118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</row>
    <row r="113" spans="1:40" ht="22.5" customHeight="1" x14ac:dyDescent="0.55000000000000004">
      <c r="A113" s="5"/>
      <c r="B113" s="52" t="s">
        <v>66</v>
      </c>
      <c r="C113" s="63"/>
      <c r="D113" s="64"/>
      <c r="E113" s="114"/>
      <c r="F113" s="114"/>
      <c r="G113" s="114"/>
      <c r="H113" s="114"/>
      <c r="I113" s="64"/>
      <c r="J113" s="114"/>
      <c r="K113" s="114"/>
      <c r="L113" s="101"/>
      <c r="M113" s="8"/>
      <c r="N113" s="87"/>
      <c r="O113" s="10"/>
      <c r="P113" s="10"/>
      <c r="Q113" s="11"/>
      <c r="R113" s="43"/>
      <c r="X113" s="50"/>
      <c r="Y113" s="50"/>
      <c r="Z113" s="50"/>
      <c r="AA113" s="50"/>
      <c r="AB113" s="50"/>
      <c r="AC113" s="118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</row>
    <row r="114" spans="1:40" ht="22.5" customHeight="1" x14ac:dyDescent="0.55000000000000004">
      <c r="A114" s="5"/>
      <c r="B114" s="52" t="s">
        <v>66</v>
      </c>
      <c r="C114" s="63"/>
      <c r="D114" s="64"/>
      <c r="E114" s="114"/>
      <c r="F114" s="114"/>
      <c r="G114" s="114"/>
      <c r="H114" s="114"/>
      <c r="I114" s="64"/>
      <c r="J114" s="114"/>
      <c r="K114" s="114"/>
      <c r="L114" s="101"/>
      <c r="M114" s="8"/>
      <c r="N114" s="87"/>
      <c r="O114" s="10"/>
      <c r="P114" s="10"/>
      <c r="Q114" s="11"/>
      <c r="R114" s="43"/>
      <c r="X114" s="50"/>
      <c r="Y114" s="50"/>
      <c r="Z114" s="50"/>
      <c r="AA114" s="50"/>
      <c r="AB114" s="50"/>
      <c r="AC114" s="118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</row>
    <row r="115" spans="1:40" ht="22.5" customHeight="1" x14ac:dyDescent="0.55000000000000004">
      <c r="A115" s="5"/>
      <c r="B115" s="52" t="s">
        <v>66</v>
      </c>
      <c r="C115" s="63"/>
      <c r="D115" s="64"/>
      <c r="E115" s="114"/>
      <c r="F115" s="114"/>
      <c r="G115" s="114"/>
      <c r="H115" s="114"/>
      <c r="I115" s="64"/>
      <c r="J115" s="114"/>
      <c r="K115" s="114"/>
      <c r="L115" s="101"/>
      <c r="M115" s="8"/>
      <c r="N115" s="87"/>
      <c r="O115" s="10"/>
      <c r="P115" s="10"/>
      <c r="Q115" s="11"/>
      <c r="R115" s="43"/>
      <c r="X115" s="50"/>
      <c r="Y115" s="50"/>
      <c r="Z115" s="50"/>
      <c r="AA115" s="50"/>
      <c r="AB115" s="50"/>
      <c r="AC115" s="118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</row>
    <row r="116" spans="1:40" ht="22.5" customHeight="1" x14ac:dyDescent="0.55000000000000004">
      <c r="A116" s="5"/>
      <c r="B116" s="52" t="s">
        <v>66</v>
      </c>
      <c r="C116" s="63"/>
      <c r="D116" s="64"/>
      <c r="E116" s="114"/>
      <c r="F116" s="114"/>
      <c r="G116" s="114"/>
      <c r="H116" s="114"/>
      <c r="I116" s="64"/>
      <c r="J116" s="114"/>
      <c r="K116" s="114"/>
      <c r="L116" s="101"/>
      <c r="M116" s="8"/>
      <c r="N116" s="87"/>
      <c r="O116" s="10"/>
      <c r="P116" s="10"/>
      <c r="Q116" s="11"/>
      <c r="R116" s="43"/>
      <c r="X116" s="50"/>
      <c r="Y116" s="50"/>
      <c r="Z116" s="50"/>
      <c r="AA116" s="50"/>
      <c r="AB116" s="50"/>
      <c r="AC116" s="118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</row>
    <row r="117" spans="1:40" ht="22.5" customHeight="1" x14ac:dyDescent="0.55000000000000004">
      <c r="A117" s="5"/>
      <c r="B117" s="52"/>
      <c r="C117" s="63"/>
      <c r="D117" s="64"/>
      <c r="E117" s="114"/>
      <c r="F117" s="114"/>
      <c r="G117" s="114"/>
      <c r="H117" s="114"/>
      <c r="I117" s="114"/>
      <c r="J117" s="113"/>
      <c r="K117" s="114"/>
      <c r="L117" s="101"/>
      <c r="M117" s="8"/>
      <c r="N117" s="87"/>
      <c r="O117" s="10"/>
      <c r="P117" s="10"/>
      <c r="Q117" s="11"/>
      <c r="R117" s="43"/>
      <c r="X117" s="50"/>
      <c r="Y117" s="50"/>
      <c r="Z117" s="50"/>
      <c r="AA117" s="50"/>
      <c r="AB117" s="50"/>
      <c r="AC117" s="118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</row>
    <row r="118" spans="1:40" ht="22.5" customHeight="1" x14ac:dyDescent="0.55000000000000004">
      <c r="A118" s="5"/>
      <c r="B118" s="52"/>
      <c r="C118" s="63"/>
      <c r="D118" s="64"/>
      <c r="E118" s="114"/>
      <c r="F118" s="114"/>
      <c r="G118" s="114"/>
      <c r="H118" s="114"/>
      <c r="I118" s="114"/>
      <c r="J118" s="113"/>
      <c r="K118" s="114"/>
      <c r="L118" s="101"/>
      <c r="M118" s="8"/>
      <c r="N118" s="87"/>
      <c r="O118" s="10"/>
      <c r="P118" s="10"/>
      <c r="Q118" s="11"/>
      <c r="R118" s="43"/>
      <c r="X118" s="50"/>
      <c r="Y118" s="50"/>
      <c r="Z118" s="50"/>
      <c r="AA118" s="50"/>
      <c r="AB118" s="50"/>
      <c r="AC118" s="118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</row>
    <row r="119" spans="1:40" ht="22.5" customHeight="1" x14ac:dyDescent="0.55000000000000004">
      <c r="A119" s="5"/>
      <c r="B119" s="52"/>
      <c r="C119" s="63"/>
      <c r="D119" s="64"/>
      <c r="E119" s="114"/>
      <c r="F119" s="114"/>
      <c r="G119" s="114"/>
      <c r="H119" s="114"/>
      <c r="I119" s="114"/>
      <c r="J119" s="113"/>
      <c r="K119" s="114"/>
      <c r="L119" s="101"/>
      <c r="M119" s="8"/>
      <c r="N119" s="87"/>
      <c r="O119" s="10"/>
      <c r="P119" s="10"/>
      <c r="Q119" s="11"/>
      <c r="R119" s="43"/>
      <c r="X119" s="50"/>
      <c r="Y119" s="50"/>
      <c r="Z119" s="50"/>
      <c r="AA119" s="50"/>
      <c r="AB119" s="50"/>
      <c r="AC119" s="118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</row>
    <row r="120" spans="1:40" ht="22.5" customHeight="1" x14ac:dyDescent="0.55000000000000004">
      <c r="A120" s="5"/>
      <c r="B120" s="52"/>
      <c r="C120" s="63"/>
      <c r="D120" s="64"/>
      <c r="E120" s="114"/>
      <c r="F120" s="114"/>
      <c r="G120" s="114"/>
      <c r="H120" s="114"/>
      <c r="I120" s="114"/>
      <c r="J120" s="113"/>
      <c r="K120" s="114"/>
      <c r="L120" s="101"/>
      <c r="M120" s="8"/>
      <c r="N120" s="87"/>
      <c r="O120" s="10"/>
      <c r="P120" s="10"/>
      <c r="Q120" s="11"/>
      <c r="R120" s="43"/>
      <c r="X120" s="50"/>
      <c r="Y120" s="50"/>
      <c r="Z120" s="50"/>
      <c r="AA120" s="50"/>
      <c r="AB120" s="50"/>
      <c r="AC120" s="118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</row>
    <row r="121" spans="1:40" ht="22.5" customHeight="1" x14ac:dyDescent="0.55000000000000004">
      <c r="A121" s="5"/>
      <c r="B121" s="52" t="s">
        <v>66</v>
      </c>
      <c r="C121" s="63"/>
      <c r="D121" s="64"/>
      <c r="E121" s="64"/>
      <c r="F121" s="71"/>
      <c r="G121" s="114"/>
      <c r="H121" s="114"/>
      <c r="I121" s="114"/>
      <c r="J121" s="114"/>
      <c r="K121" s="64"/>
      <c r="L121" s="101"/>
      <c r="M121" s="8"/>
      <c r="N121" s="87"/>
      <c r="O121" s="10"/>
      <c r="P121" s="10"/>
      <c r="Q121" s="11"/>
      <c r="R121" s="43"/>
      <c r="X121" s="50"/>
      <c r="Y121" s="50"/>
      <c r="Z121" s="50"/>
      <c r="AA121" s="50"/>
      <c r="AB121" s="50"/>
      <c r="AC121" s="118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</row>
    <row r="122" spans="1:40" ht="22.5" customHeight="1" x14ac:dyDescent="0.55000000000000004">
      <c r="A122" s="5"/>
      <c r="B122" s="52" t="s">
        <v>66</v>
      </c>
      <c r="C122" s="63"/>
      <c r="D122" s="64"/>
      <c r="E122" s="64"/>
      <c r="F122" s="71"/>
      <c r="G122" s="114"/>
      <c r="H122" s="114"/>
      <c r="I122" s="114"/>
      <c r="J122" s="114"/>
      <c r="K122" s="64"/>
      <c r="L122" s="101"/>
      <c r="M122" s="8"/>
      <c r="N122" s="87"/>
      <c r="O122" s="10"/>
      <c r="P122" s="10"/>
      <c r="Q122" s="11"/>
      <c r="R122" s="43"/>
      <c r="X122" s="50"/>
      <c r="Y122" s="50"/>
      <c r="Z122" s="50"/>
      <c r="AA122" s="50"/>
      <c r="AB122" s="50"/>
      <c r="AC122" s="118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</row>
    <row r="123" spans="1:40" ht="22.5" customHeight="1" x14ac:dyDescent="0.55000000000000004">
      <c r="A123" s="5"/>
      <c r="B123" s="52" t="s">
        <v>66</v>
      </c>
      <c r="C123" s="63"/>
      <c r="D123" s="64"/>
      <c r="E123" s="64"/>
      <c r="F123" s="64"/>
      <c r="G123" s="64"/>
      <c r="H123" s="71"/>
      <c r="I123" s="114"/>
      <c r="J123" s="114"/>
      <c r="K123" s="64"/>
      <c r="L123" s="101"/>
      <c r="M123" s="8"/>
      <c r="N123" s="87"/>
      <c r="O123" s="10"/>
      <c r="P123" s="10"/>
      <c r="Q123" s="11"/>
      <c r="R123" s="43"/>
      <c r="X123" s="50"/>
      <c r="Y123" s="50"/>
      <c r="Z123" s="50"/>
      <c r="AA123" s="50"/>
      <c r="AB123" s="50"/>
      <c r="AC123" s="118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</row>
    <row r="124" spans="1:40" ht="22.5" customHeight="1" x14ac:dyDescent="0.55000000000000004">
      <c r="A124" s="5"/>
      <c r="B124" s="52" t="s">
        <v>66</v>
      </c>
      <c r="C124" s="63"/>
      <c r="D124" s="64"/>
      <c r="E124" s="64"/>
      <c r="F124" s="64"/>
      <c r="G124" s="64"/>
      <c r="H124" s="64"/>
      <c r="I124" s="114"/>
      <c r="J124" s="114"/>
      <c r="K124" s="64"/>
      <c r="L124" s="101"/>
      <c r="M124" s="8"/>
      <c r="N124" s="87"/>
      <c r="O124" s="10"/>
      <c r="P124" s="10"/>
      <c r="Q124" s="11"/>
      <c r="R124" s="43"/>
      <c r="X124" s="50"/>
      <c r="Y124" s="50"/>
      <c r="Z124" s="50"/>
      <c r="AA124" s="50"/>
      <c r="AB124" s="50"/>
      <c r="AC124" s="118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</row>
    <row r="125" spans="1:40" ht="22.5" customHeight="1" x14ac:dyDescent="0.55000000000000004">
      <c r="A125" s="5"/>
      <c r="B125" s="52" t="s">
        <v>66</v>
      </c>
      <c r="C125" s="63"/>
      <c r="D125" s="64"/>
      <c r="E125" s="64"/>
      <c r="F125" s="64"/>
      <c r="G125" s="64"/>
      <c r="H125" s="64"/>
      <c r="I125" s="114"/>
      <c r="J125" s="114"/>
      <c r="K125" s="64"/>
      <c r="L125" s="101"/>
      <c r="M125" s="8"/>
      <c r="N125" s="87"/>
      <c r="O125" s="10"/>
      <c r="P125" s="10"/>
      <c r="Q125" s="11"/>
      <c r="R125" s="43"/>
      <c r="X125" s="50"/>
      <c r="Y125" s="50"/>
      <c r="Z125" s="50"/>
      <c r="AA125" s="50"/>
      <c r="AB125" s="50"/>
      <c r="AC125" s="118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</row>
    <row r="126" spans="1:40" ht="22.5" customHeight="1" x14ac:dyDescent="0.55000000000000004">
      <c r="A126" s="5"/>
      <c r="B126" s="52" t="s">
        <v>66</v>
      </c>
      <c r="C126" s="63"/>
      <c r="D126" s="64"/>
      <c r="E126" s="114"/>
      <c r="F126" s="114"/>
      <c r="G126" s="114"/>
      <c r="H126" s="114"/>
      <c r="I126" s="64"/>
      <c r="J126" s="114"/>
      <c r="K126" s="114"/>
      <c r="L126" s="101"/>
      <c r="M126" s="8"/>
      <c r="N126" s="87"/>
      <c r="O126" s="10"/>
      <c r="P126" s="10"/>
      <c r="Q126" s="11"/>
      <c r="R126" s="43"/>
      <c r="X126" s="50"/>
      <c r="Y126" s="50"/>
      <c r="Z126" s="50"/>
      <c r="AA126" s="50"/>
      <c r="AB126" s="50"/>
      <c r="AC126" s="118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</row>
    <row r="127" spans="1:40" ht="22.5" customHeight="1" x14ac:dyDescent="0.55000000000000004">
      <c r="A127" s="5"/>
      <c r="B127" s="52" t="s">
        <v>66</v>
      </c>
      <c r="C127" s="63"/>
      <c r="D127" s="64"/>
      <c r="E127" s="114"/>
      <c r="F127" s="114"/>
      <c r="G127" s="114"/>
      <c r="H127" s="114"/>
      <c r="I127" s="64"/>
      <c r="J127" s="114"/>
      <c r="K127" s="114"/>
      <c r="L127" s="101"/>
      <c r="M127" s="8"/>
      <c r="N127" s="87"/>
      <c r="O127" s="10"/>
      <c r="P127" s="10"/>
      <c r="Q127" s="11"/>
      <c r="R127" s="43"/>
      <c r="X127" s="50"/>
      <c r="Y127" s="50"/>
      <c r="Z127" s="50"/>
      <c r="AA127" s="50"/>
      <c r="AB127" s="50"/>
      <c r="AC127" s="118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</row>
    <row r="128" spans="1:40" ht="22.5" customHeight="1" x14ac:dyDescent="0.55000000000000004">
      <c r="A128" s="5"/>
      <c r="B128" s="52" t="s">
        <v>66</v>
      </c>
      <c r="C128" s="63"/>
      <c r="D128" s="64"/>
      <c r="E128" s="114"/>
      <c r="F128" s="114"/>
      <c r="G128" s="114"/>
      <c r="H128" s="114"/>
      <c r="I128" s="64"/>
      <c r="J128" s="114"/>
      <c r="K128" s="114"/>
      <c r="L128" s="101"/>
      <c r="M128" s="8"/>
      <c r="N128" s="87"/>
      <c r="O128" s="10"/>
      <c r="P128" s="10"/>
      <c r="Q128" s="11"/>
      <c r="R128" s="43"/>
      <c r="X128" s="50"/>
      <c r="Y128" s="50"/>
      <c r="Z128" s="50"/>
      <c r="AA128" s="50"/>
      <c r="AB128" s="50"/>
      <c r="AC128" s="118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</row>
    <row r="129" spans="1:41" ht="22.5" customHeight="1" x14ac:dyDescent="0.55000000000000004">
      <c r="A129" s="5"/>
      <c r="B129" s="52"/>
      <c r="C129" s="63"/>
      <c r="D129" s="64"/>
      <c r="E129" s="114"/>
      <c r="F129" s="114"/>
      <c r="G129" s="114"/>
      <c r="H129" s="114"/>
      <c r="I129" s="114"/>
      <c r="J129" s="113"/>
      <c r="K129" s="114"/>
      <c r="L129" s="101"/>
      <c r="M129" s="8"/>
      <c r="N129" s="87"/>
      <c r="O129" s="10"/>
      <c r="P129" s="10"/>
      <c r="Q129" s="11"/>
      <c r="R129" s="43"/>
      <c r="X129" s="50"/>
      <c r="Y129" s="50"/>
      <c r="Z129" s="50"/>
      <c r="AA129" s="50"/>
      <c r="AB129" s="50"/>
      <c r="AC129" s="118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</row>
    <row r="130" spans="1:41" ht="22.5" customHeight="1" x14ac:dyDescent="0.55000000000000004">
      <c r="A130" s="5"/>
      <c r="B130" s="52"/>
      <c r="C130" s="63"/>
      <c r="D130" s="64"/>
      <c r="E130" s="114"/>
      <c r="F130" s="114"/>
      <c r="G130" s="114"/>
      <c r="H130" s="114"/>
      <c r="I130" s="114"/>
      <c r="J130" s="113"/>
      <c r="K130" s="114"/>
      <c r="L130" s="101"/>
      <c r="M130" s="8"/>
      <c r="N130" s="87"/>
      <c r="O130" s="10"/>
      <c r="P130" s="10"/>
      <c r="Q130" s="11"/>
      <c r="R130" s="43"/>
      <c r="X130" s="50"/>
      <c r="Y130" s="50"/>
      <c r="Z130" s="50"/>
      <c r="AA130" s="50"/>
      <c r="AB130" s="50"/>
      <c r="AC130" s="118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</row>
    <row r="131" spans="1:41" ht="22.5" customHeight="1" x14ac:dyDescent="0.55000000000000004">
      <c r="A131" s="5"/>
      <c r="B131" s="52"/>
      <c r="C131" s="63"/>
      <c r="D131" s="64"/>
      <c r="E131" s="114"/>
      <c r="F131" s="114"/>
      <c r="G131" s="114"/>
      <c r="H131" s="114"/>
      <c r="I131" s="114"/>
      <c r="J131" s="113"/>
      <c r="K131" s="114"/>
      <c r="L131" s="101"/>
      <c r="M131" s="8"/>
      <c r="N131" s="87"/>
      <c r="O131" s="10"/>
      <c r="P131" s="10"/>
      <c r="Q131" s="11"/>
      <c r="R131" s="43"/>
      <c r="X131" s="50"/>
      <c r="Y131" s="50"/>
      <c r="Z131" s="50"/>
      <c r="AA131" s="50"/>
      <c r="AB131" s="50"/>
      <c r="AC131" s="118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</row>
    <row r="132" spans="1:41" ht="22.5" customHeight="1" x14ac:dyDescent="0.55000000000000004">
      <c r="A132" s="5"/>
      <c r="B132" s="52"/>
      <c r="C132" s="63"/>
      <c r="D132" s="64"/>
      <c r="E132" s="114"/>
      <c r="F132" s="114"/>
      <c r="G132" s="114"/>
      <c r="H132" s="114"/>
      <c r="I132" s="114"/>
      <c r="J132" s="113"/>
      <c r="K132" s="114"/>
      <c r="L132" s="101"/>
      <c r="M132" s="8"/>
      <c r="N132" s="87"/>
      <c r="O132" s="10"/>
      <c r="P132" s="10"/>
      <c r="Q132" s="11"/>
      <c r="R132" s="43"/>
      <c r="X132" s="50"/>
      <c r="Y132" s="50"/>
      <c r="Z132" s="50"/>
      <c r="AA132" s="50"/>
      <c r="AB132" s="50"/>
      <c r="AC132" s="118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</row>
    <row r="133" spans="1:41" ht="22.5" customHeight="1" x14ac:dyDescent="0.55000000000000004">
      <c r="A133" s="5"/>
      <c r="B133" s="52" t="s">
        <v>66</v>
      </c>
      <c r="C133" s="63"/>
      <c r="D133" s="64"/>
      <c r="E133" s="64"/>
      <c r="F133" s="71"/>
      <c r="G133" s="114"/>
      <c r="H133" s="114"/>
      <c r="I133" s="114"/>
      <c r="J133" s="114"/>
      <c r="K133" s="64"/>
      <c r="L133" s="101"/>
      <c r="M133" s="8"/>
      <c r="N133" s="87"/>
      <c r="O133" s="10"/>
      <c r="P133" s="10"/>
      <c r="Q133" s="11"/>
      <c r="R133" s="43"/>
      <c r="X133" s="50"/>
      <c r="Y133" s="50"/>
      <c r="Z133" s="50"/>
      <c r="AA133" s="50"/>
      <c r="AB133" s="50"/>
      <c r="AC133" s="118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</row>
    <row r="134" spans="1:41" ht="22.5" customHeight="1" x14ac:dyDescent="0.55000000000000004">
      <c r="A134" s="5"/>
      <c r="B134" s="52" t="s">
        <v>66</v>
      </c>
      <c r="C134" s="63"/>
      <c r="D134" s="64"/>
      <c r="E134" s="64"/>
      <c r="F134" s="71"/>
      <c r="G134" s="114"/>
      <c r="H134" s="114"/>
      <c r="I134" s="114"/>
      <c r="J134" s="114"/>
      <c r="K134" s="64"/>
      <c r="L134" s="101"/>
      <c r="M134" s="8"/>
      <c r="N134" s="87"/>
      <c r="O134" s="10"/>
      <c r="P134" s="10"/>
      <c r="Q134" s="11"/>
      <c r="R134" s="43"/>
      <c r="X134" s="50"/>
      <c r="Y134" s="50"/>
      <c r="Z134" s="50"/>
      <c r="AA134" s="50"/>
      <c r="AB134" s="50"/>
      <c r="AC134" s="118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</row>
    <row r="135" spans="1:41" ht="22.5" customHeight="1" x14ac:dyDescent="0.55000000000000004">
      <c r="A135" s="5"/>
      <c r="B135" s="52" t="s">
        <v>66</v>
      </c>
      <c r="C135" s="63"/>
      <c r="D135" s="64"/>
      <c r="E135" s="64"/>
      <c r="F135" s="64"/>
      <c r="G135" s="64"/>
      <c r="H135" s="71"/>
      <c r="I135" s="114"/>
      <c r="J135" s="114"/>
      <c r="K135" s="64"/>
      <c r="L135" s="101"/>
      <c r="M135" s="8"/>
      <c r="N135" s="87"/>
      <c r="O135" s="10"/>
      <c r="P135" s="10"/>
      <c r="Q135" s="11"/>
      <c r="R135" s="43"/>
      <c r="X135" s="50"/>
      <c r="Y135" s="50"/>
      <c r="Z135" s="50"/>
      <c r="AA135" s="50"/>
      <c r="AB135" s="50"/>
      <c r="AC135" s="118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</row>
    <row r="136" spans="1:41" ht="22.5" customHeight="1" x14ac:dyDescent="0.55000000000000004">
      <c r="A136" s="5"/>
      <c r="B136" s="52" t="s">
        <v>66</v>
      </c>
      <c r="C136" s="63"/>
      <c r="D136" s="64"/>
      <c r="E136" s="64"/>
      <c r="F136" s="64"/>
      <c r="G136" s="64"/>
      <c r="H136" s="64"/>
      <c r="I136" s="114"/>
      <c r="J136" s="114"/>
      <c r="K136" s="64"/>
      <c r="L136" s="101"/>
      <c r="M136" s="8"/>
      <c r="N136" s="87"/>
      <c r="O136" s="10"/>
      <c r="P136" s="10"/>
      <c r="Q136" s="11"/>
      <c r="R136" s="43"/>
      <c r="X136" s="50"/>
      <c r="Y136" s="50"/>
      <c r="Z136" s="50"/>
      <c r="AA136" s="50"/>
      <c r="AB136" s="50"/>
      <c r="AC136" s="118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</row>
    <row r="137" spans="1:41" ht="22.5" customHeight="1" x14ac:dyDescent="0.55000000000000004">
      <c r="A137" s="5"/>
      <c r="B137" s="52" t="s">
        <v>66</v>
      </c>
      <c r="C137" s="63"/>
      <c r="D137" s="64"/>
      <c r="E137" s="64"/>
      <c r="F137" s="64"/>
      <c r="G137" s="64"/>
      <c r="H137" s="64"/>
      <c r="I137" s="114"/>
      <c r="J137" s="114"/>
      <c r="K137" s="64"/>
      <c r="L137" s="101"/>
      <c r="M137" s="8"/>
      <c r="N137" s="87"/>
      <c r="O137" s="10"/>
      <c r="P137" s="10"/>
      <c r="Q137" s="11"/>
      <c r="R137" s="43"/>
      <c r="X137" s="50"/>
      <c r="Y137" s="50"/>
      <c r="Z137" s="50"/>
      <c r="AA137" s="50"/>
      <c r="AB137" s="50"/>
      <c r="AC137" s="118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</row>
    <row r="138" spans="1:41" s="117" customFormat="1" ht="22.5" customHeight="1" x14ac:dyDescent="0.55000000000000004">
      <c r="A138" s="116"/>
      <c r="B138" s="52" t="s">
        <v>66</v>
      </c>
      <c r="C138" s="63"/>
      <c r="D138" s="64"/>
      <c r="E138" s="64"/>
      <c r="F138" s="64"/>
      <c r="G138" s="64"/>
      <c r="H138" s="114"/>
      <c r="I138" s="114"/>
      <c r="J138" s="114"/>
      <c r="K138" s="64"/>
      <c r="L138" s="101"/>
      <c r="M138" s="8"/>
      <c r="N138" s="87"/>
      <c r="O138" s="10"/>
      <c r="P138" s="10"/>
      <c r="Q138" s="11"/>
      <c r="R138" s="43"/>
      <c r="S138" s="13"/>
      <c r="T138" s="13"/>
      <c r="U138" s="13"/>
      <c r="V138" s="13"/>
      <c r="W138" s="3"/>
      <c r="X138" s="50"/>
      <c r="Y138" s="50"/>
      <c r="Z138" s="50"/>
      <c r="AA138" s="50"/>
      <c r="AB138" s="50"/>
      <c r="AC138" s="118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3"/>
    </row>
    <row r="139" spans="1:41" s="117" customFormat="1" ht="22.5" customHeight="1" x14ac:dyDescent="0.55000000000000004">
      <c r="A139" s="116"/>
      <c r="B139" s="52" t="s">
        <v>66</v>
      </c>
      <c r="C139" s="63"/>
      <c r="D139" s="64"/>
      <c r="E139" s="64"/>
      <c r="F139" s="64"/>
      <c r="G139" s="64"/>
      <c r="H139" s="114"/>
      <c r="I139" s="114"/>
      <c r="J139" s="114"/>
      <c r="K139" s="64"/>
      <c r="L139" s="101"/>
      <c r="M139" s="8"/>
      <c r="N139" s="87"/>
      <c r="O139" s="10"/>
      <c r="P139" s="10"/>
      <c r="Q139" s="11"/>
      <c r="R139" s="43"/>
      <c r="S139" s="13"/>
      <c r="T139" s="13"/>
      <c r="U139" s="13"/>
      <c r="V139" s="13"/>
      <c r="W139" s="3"/>
      <c r="X139" s="50"/>
      <c r="Y139" s="50"/>
      <c r="Z139" s="50"/>
      <c r="AA139" s="50"/>
      <c r="AB139" s="50"/>
      <c r="AC139" s="118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3"/>
    </row>
    <row r="140" spans="1:41" s="117" customFormat="1" ht="22.5" customHeight="1" x14ac:dyDescent="0.55000000000000004">
      <c r="A140" s="116"/>
      <c r="B140" s="52" t="s">
        <v>66</v>
      </c>
      <c r="C140" s="63"/>
      <c r="D140" s="64"/>
      <c r="E140" s="64"/>
      <c r="F140" s="64"/>
      <c r="G140" s="64"/>
      <c r="H140" s="64"/>
      <c r="I140" s="64"/>
      <c r="J140" s="64"/>
      <c r="K140" s="65"/>
      <c r="L140" s="101"/>
      <c r="M140" s="8"/>
      <c r="N140" s="87"/>
      <c r="O140" s="10"/>
      <c r="P140" s="10"/>
      <c r="Q140" s="11"/>
      <c r="R140" s="43"/>
      <c r="S140" s="13"/>
      <c r="T140" s="13"/>
      <c r="U140" s="13"/>
      <c r="V140" s="13"/>
      <c r="W140" s="3"/>
      <c r="X140" s="50"/>
      <c r="Y140" s="50"/>
      <c r="Z140" s="50"/>
      <c r="AA140" s="50"/>
      <c r="AB140" s="50"/>
      <c r="AC140" s="118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3"/>
    </row>
    <row r="141" spans="1:41" s="117" customFormat="1" ht="22.5" customHeight="1" x14ac:dyDescent="0.55000000000000004">
      <c r="A141" s="116"/>
      <c r="B141" s="52" t="s">
        <v>66</v>
      </c>
      <c r="C141" s="63"/>
      <c r="D141" s="64"/>
      <c r="E141" s="64"/>
      <c r="F141" s="64"/>
      <c r="G141" s="64"/>
      <c r="H141" s="64"/>
      <c r="I141" s="64"/>
      <c r="J141" s="64"/>
      <c r="K141" s="65"/>
      <c r="L141" s="101"/>
      <c r="M141" s="8"/>
      <c r="N141" s="87"/>
      <c r="O141" s="10"/>
      <c r="P141" s="10"/>
      <c r="Q141" s="11"/>
      <c r="R141" s="43"/>
      <c r="S141" s="13"/>
      <c r="T141" s="13"/>
      <c r="U141" s="13"/>
      <c r="V141" s="13"/>
      <c r="W141" s="3"/>
      <c r="X141" s="50"/>
      <c r="Y141" s="50"/>
      <c r="Z141" s="50"/>
      <c r="AA141" s="50"/>
      <c r="AB141" s="50"/>
      <c r="AC141" s="118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3"/>
    </row>
    <row r="142" spans="1:41" ht="22.5" customHeight="1" x14ac:dyDescent="0.55000000000000004">
      <c r="A142" s="5"/>
      <c r="B142" s="52" t="s">
        <v>66</v>
      </c>
      <c r="C142" s="63"/>
      <c r="D142" s="64"/>
      <c r="E142" s="114"/>
      <c r="F142" s="114"/>
      <c r="G142" s="114"/>
      <c r="H142" s="114"/>
      <c r="I142" s="64"/>
      <c r="J142" s="114"/>
      <c r="K142" s="114"/>
      <c r="L142" s="101"/>
      <c r="M142" s="8"/>
      <c r="N142" s="87"/>
      <c r="O142" s="10"/>
      <c r="P142" s="10"/>
      <c r="Q142" s="11"/>
      <c r="R142" s="43"/>
      <c r="X142" s="50"/>
      <c r="Y142" s="50"/>
      <c r="Z142" s="50"/>
      <c r="AA142" s="50"/>
      <c r="AB142" s="50"/>
      <c r="AC142" s="118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</row>
    <row r="143" spans="1:41" ht="22.5" customHeight="1" x14ac:dyDescent="0.55000000000000004">
      <c r="A143" s="5"/>
      <c r="B143" s="52" t="s">
        <v>66</v>
      </c>
      <c r="C143" s="63"/>
      <c r="D143" s="64"/>
      <c r="E143" s="114"/>
      <c r="F143" s="114"/>
      <c r="G143" s="114"/>
      <c r="H143" s="114"/>
      <c r="I143" s="64"/>
      <c r="J143" s="114"/>
      <c r="K143" s="114"/>
      <c r="L143" s="101"/>
      <c r="M143" s="8"/>
      <c r="N143" s="87"/>
      <c r="O143" s="10"/>
      <c r="P143" s="10"/>
      <c r="Q143" s="11"/>
      <c r="R143" s="43"/>
      <c r="X143" s="50"/>
      <c r="Y143" s="50"/>
      <c r="Z143" s="50"/>
      <c r="AA143" s="50"/>
      <c r="AB143" s="50"/>
      <c r="AC143" s="118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</row>
    <row r="144" spans="1:41" ht="22.5" customHeight="1" x14ac:dyDescent="0.55000000000000004">
      <c r="A144" s="5"/>
      <c r="B144" s="52" t="s">
        <v>66</v>
      </c>
      <c r="C144" s="63"/>
      <c r="D144" s="64"/>
      <c r="E144" s="114"/>
      <c r="F144" s="114"/>
      <c r="G144" s="114"/>
      <c r="H144" s="114"/>
      <c r="I144" s="64"/>
      <c r="J144" s="114"/>
      <c r="K144" s="114"/>
      <c r="L144" s="101"/>
      <c r="M144" s="8"/>
      <c r="N144" s="87"/>
      <c r="O144" s="10"/>
      <c r="P144" s="10"/>
      <c r="Q144" s="11"/>
      <c r="R144" s="43"/>
      <c r="X144" s="50"/>
      <c r="Y144" s="50"/>
      <c r="Z144" s="50"/>
      <c r="AA144" s="50"/>
      <c r="AB144" s="50"/>
      <c r="AC144" s="118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</row>
    <row r="145" spans="1:41" ht="22.5" customHeight="1" x14ac:dyDescent="0.55000000000000004">
      <c r="A145" s="5"/>
      <c r="B145" s="52"/>
      <c r="C145" s="63"/>
      <c r="D145" s="64"/>
      <c r="E145" s="114"/>
      <c r="F145" s="114"/>
      <c r="G145" s="114"/>
      <c r="H145" s="114"/>
      <c r="I145" s="114"/>
      <c r="J145" s="113"/>
      <c r="K145" s="114"/>
      <c r="L145" s="101"/>
      <c r="M145" s="8"/>
      <c r="N145" s="87"/>
      <c r="O145" s="10"/>
      <c r="P145" s="10"/>
      <c r="Q145" s="11"/>
      <c r="R145" s="43"/>
      <c r="X145" s="50"/>
      <c r="Y145" s="50"/>
      <c r="Z145" s="50"/>
      <c r="AA145" s="50"/>
      <c r="AB145" s="50"/>
      <c r="AC145" s="118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</row>
    <row r="146" spans="1:41" ht="22.5" customHeight="1" x14ac:dyDescent="0.55000000000000004">
      <c r="A146" s="5"/>
      <c r="B146" s="52"/>
      <c r="C146" s="63"/>
      <c r="D146" s="64"/>
      <c r="E146" s="114"/>
      <c r="F146" s="114"/>
      <c r="G146" s="114"/>
      <c r="H146" s="114"/>
      <c r="I146" s="114"/>
      <c r="J146" s="113"/>
      <c r="K146" s="114"/>
      <c r="L146" s="101"/>
      <c r="M146" s="8"/>
      <c r="N146" s="87"/>
      <c r="O146" s="10"/>
      <c r="P146" s="10"/>
      <c r="Q146" s="11"/>
      <c r="R146" s="43"/>
      <c r="X146" s="50"/>
      <c r="Y146" s="50"/>
      <c r="Z146" s="50"/>
      <c r="AA146" s="50"/>
      <c r="AB146" s="50"/>
      <c r="AC146" s="118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</row>
    <row r="147" spans="1:41" ht="22.5" customHeight="1" x14ac:dyDescent="0.55000000000000004">
      <c r="A147" s="5"/>
      <c r="B147" s="52"/>
      <c r="C147" s="63"/>
      <c r="D147" s="64"/>
      <c r="E147" s="114"/>
      <c r="F147" s="114"/>
      <c r="G147" s="114"/>
      <c r="H147" s="114"/>
      <c r="I147" s="114"/>
      <c r="J147" s="113"/>
      <c r="K147" s="114"/>
      <c r="L147" s="101"/>
      <c r="M147" s="8"/>
      <c r="N147" s="87"/>
      <c r="O147" s="10"/>
      <c r="P147" s="10"/>
      <c r="Q147" s="11"/>
      <c r="R147" s="43"/>
      <c r="X147" s="50"/>
      <c r="Y147" s="50"/>
      <c r="Z147" s="50"/>
      <c r="AA147" s="50"/>
      <c r="AB147" s="50"/>
      <c r="AC147" s="118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</row>
    <row r="148" spans="1:41" ht="22.5" customHeight="1" x14ac:dyDescent="0.55000000000000004">
      <c r="A148" s="5"/>
      <c r="B148" s="52"/>
      <c r="C148" s="63"/>
      <c r="D148" s="64"/>
      <c r="E148" s="114"/>
      <c r="F148" s="114"/>
      <c r="G148" s="114"/>
      <c r="H148" s="114"/>
      <c r="I148" s="114"/>
      <c r="J148" s="113"/>
      <c r="K148" s="114"/>
      <c r="L148" s="101"/>
      <c r="M148" s="8"/>
      <c r="N148" s="87"/>
      <c r="O148" s="10"/>
      <c r="P148" s="10"/>
      <c r="Q148" s="11"/>
      <c r="R148" s="43"/>
      <c r="X148" s="50"/>
      <c r="Y148" s="50"/>
      <c r="Z148" s="50"/>
      <c r="AA148" s="50"/>
      <c r="AB148" s="50"/>
      <c r="AC148" s="118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</row>
    <row r="149" spans="1:41" ht="22.5" customHeight="1" x14ac:dyDescent="0.55000000000000004">
      <c r="A149" s="5"/>
      <c r="B149" s="52" t="s">
        <v>66</v>
      </c>
      <c r="C149" s="63"/>
      <c r="D149" s="64"/>
      <c r="E149" s="64"/>
      <c r="F149" s="71"/>
      <c r="G149" s="114"/>
      <c r="H149" s="114"/>
      <c r="I149" s="114"/>
      <c r="J149" s="114"/>
      <c r="K149" s="64"/>
      <c r="L149" s="101"/>
      <c r="M149" s="8"/>
      <c r="N149" s="87"/>
      <c r="O149" s="10"/>
      <c r="P149" s="10"/>
      <c r="Q149" s="11"/>
      <c r="R149" s="43"/>
      <c r="X149" s="50"/>
      <c r="Y149" s="50"/>
      <c r="Z149" s="50"/>
      <c r="AA149" s="50"/>
      <c r="AB149" s="50"/>
      <c r="AC149" s="118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</row>
    <row r="150" spans="1:41" ht="22.5" customHeight="1" x14ac:dyDescent="0.55000000000000004">
      <c r="A150" s="5"/>
      <c r="B150" s="52" t="s">
        <v>66</v>
      </c>
      <c r="C150" s="63"/>
      <c r="D150" s="64"/>
      <c r="E150" s="64"/>
      <c r="F150" s="71"/>
      <c r="G150" s="114"/>
      <c r="H150" s="114"/>
      <c r="I150" s="114"/>
      <c r="J150" s="114"/>
      <c r="K150" s="64"/>
      <c r="L150" s="101"/>
      <c r="M150" s="8"/>
      <c r="N150" s="87"/>
      <c r="O150" s="10"/>
      <c r="P150" s="10"/>
      <c r="Q150" s="11"/>
      <c r="R150" s="43"/>
      <c r="X150" s="50"/>
      <c r="Y150" s="50"/>
      <c r="Z150" s="50"/>
      <c r="AA150" s="50"/>
      <c r="AB150" s="50"/>
      <c r="AC150" s="118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</row>
    <row r="151" spans="1:41" ht="22.5" customHeight="1" x14ac:dyDescent="0.55000000000000004">
      <c r="A151" s="5"/>
      <c r="B151" s="52" t="s">
        <v>66</v>
      </c>
      <c r="C151" s="63"/>
      <c r="D151" s="64"/>
      <c r="E151" s="64"/>
      <c r="F151" s="64"/>
      <c r="G151" s="64"/>
      <c r="H151" s="71"/>
      <c r="I151" s="114"/>
      <c r="J151" s="114"/>
      <c r="K151" s="64"/>
      <c r="L151" s="101"/>
      <c r="M151" s="8"/>
      <c r="N151" s="87"/>
      <c r="O151" s="10"/>
      <c r="P151" s="10"/>
      <c r="Q151" s="11"/>
      <c r="R151" s="43"/>
      <c r="X151" s="50"/>
      <c r="Y151" s="50"/>
      <c r="Z151" s="50"/>
      <c r="AA151" s="50"/>
      <c r="AB151" s="50"/>
      <c r="AC151" s="118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</row>
    <row r="152" spans="1:41" ht="22.5" customHeight="1" x14ac:dyDescent="0.55000000000000004">
      <c r="A152" s="5"/>
      <c r="B152" s="52" t="s">
        <v>66</v>
      </c>
      <c r="C152" s="63"/>
      <c r="D152" s="64"/>
      <c r="E152" s="64"/>
      <c r="F152" s="64"/>
      <c r="G152" s="64"/>
      <c r="H152" s="64"/>
      <c r="I152" s="114"/>
      <c r="J152" s="114"/>
      <c r="K152" s="64"/>
      <c r="L152" s="101"/>
      <c r="M152" s="8"/>
      <c r="N152" s="87"/>
      <c r="O152" s="10"/>
      <c r="P152" s="10"/>
      <c r="Q152" s="11"/>
      <c r="R152" s="43"/>
      <c r="X152" s="50"/>
      <c r="Y152" s="50"/>
      <c r="Z152" s="50"/>
      <c r="AA152" s="50"/>
      <c r="AB152" s="50"/>
      <c r="AC152" s="118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</row>
    <row r="153" spans="1:41" ht="22.5" customHeight="1" x14ac:dyDescent="0.55000000000000004">
      <c r="A153" s="5"/>
      <c r="B153" s="52" t="s">
        <v>66</v>
      </c>
      <c r="C153" s="63"/>
      <c r="D153" s="64"/>
      <c r="E153" s="64"/>
      <c r="F153" s="64"/>
      <c r="G153" s="64"/>
      <c r="H153" s="64"/>
      <c r="I153" s="114"/>
      <c r="J153" s="114"/>
      <c r="K153" s="64"/>
      <c r="L153" s="101"/>
      <c r="M153" s="8"/>
      <c r="N153" s="87"/>
      <c r="O153" s="10"/>
      <c r="P153" s="10"/>
      <c r="Q153" s="11"/>
      <c r="R153" s="43"/>
      <c r="X153" s="50"/>
      <c r="Y153" s="50"/>
      <c r="Z153" s="50"/>
      <c r="AA153" s="50"/>
      <c r="AB153" s="50"/>
      <c r="AC153" s="118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</row>
    <row r="154" spans="1:41" s="117" customFormat="1" ht="22.5" customHeight="1" x14ac:dyDescent="0.55000000000000004">
      <c r="A154" s="116"/>
      <c r="B154" s="52" t="s">
        <v>66</v>
      </c>
      <c r="C154" s="63"/>
      <c r="D154" s="64"/>
      <c r="E154" s="64"/>
      <c r="F154" s="64"/>
      <c r="G154" s="64"/>
      <c r="H154" s="114"/>
      <c r="I154" s="114"/>
      <c r="J154" s="114"/>
      <c r="K154" s="64"/>
      <c r="L154" s="101"/>
      <c r="M154" s="8"/>
      <c r="N154" s="87"/>
      <c r="O154" s="10"/>
      <c r="P154" s="10"/>
      <c r="Q154" s="11"/>
      <c r="R154" s="43"/>
      <c r="S154" s="13"/>
      <c r="T154" s="13"/>
      <c r="U154" s="13"/>
      <c r="V154" s="13"/>
      <c r="W154" s="3"/>
      <c r="X154" s="50"/>
      <c r="Y154" s="50"/>
      <c r="Z154" s="50"/>
      <c r="AA154" s="50"/>
      <c r="AB154" s="50"/>
      <c r="AC154" s="118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3"/>
    </row>
    <row r="155" spans="1:41" s="117" customFormat="1" ht="22.5" customHeight="1" x14ac:dyDescent="0.55000000000000004">
      <c r="A155" s="116"/>
      <c r="B155" s="52" t="s">
        <v>66</v>
      </c>
      <c r="C155" s="63"/>
      <c r="D155" s="64"/>
      <c r="E155" s="64"/>
      <c r="F155" s="64"/>
      <c r="G155" s="64"/>
      <c r="H155" s="114"/>
      <c r="I155" s="114"/>
      <c r="J155" s="114"/>
      <c r="K155" s="64"/>
      <c r="L155" s="101"/>
      <c r="M155" s="8"/>
      <c r="N155" s="87"/>
      <c r="O155" s="10"/>
      <c r="P155" s="10"/>
      <c r="Q155" s="11"/>
      <c r="R155" s="43"/>
      <c r="S155" s="13"/>
      <c r="T155" s="13"/>
      <c r="U155" s="13"/>
      <c r="V155" s="13"/>
      <c r="W155" s="3"/>
      <c r="X155" s="50"/>
      <c r="Y155" s="50"/>
      <c r="Z155" s="50"/>
      <c r="AA155" s="50"/>
      <c r="AB155" s="50"/>
      <c r="AC155" s="118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3"/>
    </row>
    <row r="156" spans="1:41" s="117" customFormat="1" ht="22.5" customHeight="1" x14ac:dyDescent="0.55000000000000004">
      <c r="A156" s="116"/>
      <c r="B156" s="52" t="s">
        <v>66</v>
      </c>
      <c r="C156" s="63"/>
      <c r="D156" s="64"/>
      <c r="E156" s="64"/>
      <c r="F156" s="64"/>
      <c r="G156" s="64"/>
      <c r="H156" s="64"/>
      <c r="I156" s="64"/>
      <c r="J156" s="64"/>
      <c r="K156" s="65"/>
      <c r="L156" s="101"/>
      <c r="M156" s="8"/>
      <c r="N156" s="87"/>
      <c r="O156" s="10"/>
      <c r="P156" s="10"/>
      <c r="Q156" s="11"/>
      <c r="R156" s="43"/>
      <c r="S156" s="13"/>
      <c r="T156" s="13"/>
      <c r="U156" s="13"/>
      <c r="V156" s="13"/>
      <c r="W156" s="3"/>
      <c r="X156" s="50"/>
      <c r="Y156" s="50"/>
      <c r="Z156" s="50"/>
      <c r="AA156" s="50"/>
      <c r="AB156" s="50"/>
      <c r="AC156" s="118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3"/>
    </row>
    <row r="157" spans="1:41" s="117" customFormat="1" ht="22.5" customHeight="1" x14ac:dyDescent="0.55000000000000004">
      <c r="A157" s="116"/>
      <c r="B157" s="52" t="s">
        <v>66</v>
      </c>
      <c r="C157" s="63"/>
      <c r="D157" s="64"/>
      <c r="E157" s="64"/>
      <c r="F157" s="64"/>
      <c r="G157" s="64"/>
      <c r="H157" s="64"/>
      <c r="I157" s="64"/>
      <c r="J157" s="64"/>
      <c r="K157" s="65"/>
      <c r="L157" s="101"/>
      <c r="M157" s="8"/>
      <c r="N157" s="87"/>
      <c r="O157" s="10"/>
      <c r="P157" s="10"/>
      <c r="Q157" s="11"/>
      <c r="R157" s="43"/>
      <c r="S157" s="13"/>
      <c r="T157" s="13"/>
      <c r="U157" s="13"/>
      <c r="V157" s="13"/>
      <c r="W157" s="3"/>
      <c r="X157" s="50"/>
      <c r="Y157" s="50"/>
      <c r="Z157" s="50"/>
      <c r="AA157" s="50"/>
      <c r="AB157" s="50"/>
      <c r="AC157" s="118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3"/>
    </row>
    <row r="158" spans="1:41" ht="22.5" customHeight="1" x14ac:dyDescent="0.55000000000000004">
      <c r="A158" s="5"/>
      <c r="B158" s="52" t="s">
        <v>66</v>
      </c>
      <c r="C158" s="63"/>
      <c r="D158" s="64"/>
      <c r="E158" s="114"/>
      <c r="F158" s="114"/>
      <c r="G158" s="114"/>
      <c r="H158" s="114"/>
      <c r="I158" s="64"/>
      <c r="J158" s="114"/>
      <c r="K158" s="114"/>
      <c r="L158" s="101"/>
      <c r="M158" s="8"/>
      <c r="N158" s="87"/>
      <c r="O158" s="10"/>
      <c r="P158" s="10"/>
      <c r="Q158" s="11"/>
      <c r="R158" s="43"/>
      <c r="X158" s="50"/>
      <c r="Y158" s="50"/>
      <c r="Z158" s="50"/>
      <c r="AA158" s="50"/>
      <c r="AB158" s="50"/>
      <c r="AC158" s="118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</row>
    <row r="159" spans="1:41" ht="22.5" customHeight="1" x14ac:dyDescent="0.55000000000000004">
      <c r="A159" s="5"/>
      <c r="B159" s="52" t="s">
        <v>66</v>
      </c>
      <c r="C159" s="63"/>
      <c r="D159" s="64"/>
      <c r="E159" s="114"/>
      <c r="F159" s="114"/>
      <c r="G159" s="114"/>
      <c r="H159" s="114"/>
      <c r="I159" s="64"/>
      <c r="J159" s="114"/>
      <c r="K159" s="114"/>
      <c r="L159" s="101"/>
      <c r="M159" s="8"/>
      <c r="N159" s="87"/>
      <c r="O159" s="10"/>
      <c r="P159" s="10"/>
      <c r="Q159" s="11"/>
      <c r="R159" s="43"/>
      <c r="X159" s="50"/>
      <c r="Y159" s="50"/>
      <c r="Z159" s="50"/>
      <c r="AA159" s="50"/>
      <c r="AB159" s="50"/>
      <c r="AC159" s="118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</row>
    <row r="160" spans="1:41" ht="22.5" customHeight="1" x14ac:dyDescent="0.55000000000000004">
      <c r="A160" s="5"/>
      <c r="B160" s="52" t="s">
        <v>66</v>
      </c>
      <c r="C160" s="63"/>
      <c r="D160" s="64"/>
      <c r="E160" s="114"/>
      <c r="F160" s="114"/>
      <c r="G160" s="114"/>
      <c r="H160" s="114"/>
      <c r="I160" s="64"/>
      <c r="J160" s="114"/>
      <c r="K160" s="114"/>
      <c r="L160" s="101"/>
      <c r="M160" s="8"/>
      <c r="N160" s="87"/>
      <c r="O160" s="10"/>
      <c r="P160" s="10"/>
      <c r="Q160" s="11"/>
      <c r="R160" s="43"/>
      <c r="X160" s="50"/>
      <c r="Y160" s="50"/>
      <c r="Z160" s="50"/>
      <c r="AA160" s="50"/>
      <c r="AB160" s="50"/>
      <c r="AC160" s="118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</row>
    <row r="161" spans="1:40" ht="22.5" customHeight="1" x14ac:dyDescent="0.55000000000000004">
      <c r="A161" s="5"/>
      <c r="B161" s="52"/>
      <c r="C161" s="63"/>
      <c r="D161" s="64"/>
      <c r="E161" s="114"/>
      <c r="F161" s="114"/>
      <c r="G161" s="114"/>
      <c r="H161" s="114"/>
      <c r="I161" s="114"/>
      <c r="J161" s="113"/>
      <c r="K161" s="114"/>
      <c r="L161" s="101"/>
      <c r="M161" s="8"/>
      <c r="N161" s="87"/>
      <c r="O161" s="10"/>
      <c r="P161" s="10"/>
      <c r="Q161" s="11"/>
      <c r="R161" s="43"/>
      <c r="X161" s="50"/>
      <c r="Y161" s="50"/>
      <c r="Z161" s="50"/>
      <c r="AA161" s="50"/>
      <c r="AB161" s="50"/>
      <c r="AC161" s="118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</row>
    <row r="162" spans="1:40" ht="22.5" customHeight="1" x14ac:dyDescent="0.55000000000000004">
      <c r="A162" s="5"/>
      <c r="B162" s="52"/>
      <c r="C162" s="63"/>
      <c r="D162" s="64"/>
      <c r="E162" s="114"/>
      <c r="F162" s="114"/>
      <c r="G162" s="114"/>
      <c r="H162" s="114"/>
      <c r="I162" s="114"/>
      <c r="J162" s="113"/>
      <c r="K162" s="114"/>
      <c r="L162" s="101"/>
      <c r="M162" s="8"/>
      <c r="N162" s="87"/>
      <c r="O162" s="10"/>
      <c r="P162" s="10"/>
      <c r="Q162" s="11"/>
      <c r="R162" s="43"/>
      <c r="X162" s="50"/>
      <c r="Y162" s="50"/>
      <c r="Z162" s="50"/>
      <c r="AA162" s="50"/>
      <c r="AB162" s="50"/>
      <c r="AC162" s="118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</row>
    <row r="163" spans="1:40" ht="22.5" customHeight="1" x14ac:dyDescent="0.55000000000000004">
      <c r="A163" s="5"/>
      <c r="B163" s="52"/>
      <c r="C163" s="63"/>
      <c r="D163" s="64"/>
      <c r="E163" s="114"/>
      <c r="F163" s="114"/>
      <c r="G163" s="114"/>
      <c r="H163" s="114"/>
      <c r="I163" s="114"/>
      <c r="J163" s="113"/>
      <c r="K163" s="114"/>
      <c r="L163" s="101"/>
      <c r="M163" s="8"/>
      <c r="N163" s="87"/>
      <c r="O163" s="10"/>
      <c r="P163" s="10"/>
      <c r="Q163" s="11"/>
      <c r="R163" s="43"/>
      <c r="X163" s="50"/>
      <c r="Y163" s="50"/>
      <c r="Z163" s="50"/>
      <c r="AA163" s="50"/>
      <c r="AB163" s="50"/>
      <c r="AC163" s="118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</row>
    <row r="164" spans="1:40" ht="22.5" customHeight="1" x14ac:dyDescent="0.55000000000000004">
      <c r="A164" s="5"/>
      <c r="B164" s="52"/>
      <c r="C164" s="63"/>
      <c r="D164" s="64"/>
      <c r="E164" s="114"/>
      <c r="F164" s="114"/>
      <c r="G164" s="114"/>
      <c r="H164" s="114"/>
      <c r="I164" s="114"/>
      <c r="J164" s="113"/>
      <c r="K164" s="114"/>
      <c r="L164" s="101"/>
      <c r="M164" s="8"/>
      <c r="N164" s="87"/>
      <c r="O164" s="10"/>
      <c r="P164" s="10"/>
      <c r="Q164" s="11"/>
      <c r="R164" s="43"/>
      <c r="X164" s="50"/>
      <c r="Y164" s="50"/>
      <c r="Z164" s="50"/>
      <c r="AA164" s="50"/>
      <c r="AB164" s="50"/>
      <c r="AC164" s="118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</row>
    <row r="165" spans="1:40" ht="22.5" customHeight="1" x14ac:dyDescent="0.55000000000000004">
      <c r="A165" s="5"/>
      <c r="B165" s="52" t="s">
        <v>66</v>
      </c>
      <c r="C165" s="63"/>
      <c r="D165" s="64"/>
      <c r="E165" s="64"/>
      <c r="F165" s="71"/>
      <c r="G165" s="114"/>
      <c r="H165" s="114"/>
      <c r="I165" s="114"/>
      <c r="J165" s="114"/>
      <c r="K165" s="64"/>
      <c r="L165" s="101"/>
      <c r="M165" s="8"/>
      <c r="N165" s="87"/>
      <c r="O165" s="10"/>
      <c r="P165" s="10"/>
      <c r="Q165" s="11"/>
      <c r="R165" s="43"/>
      <c r="X165" s="50"/>
      <c r="Y165" s="50"/>
      <c r="Z165" s="50"/>
      <c r="AA165" s="50"/>
      <c r="AB165" s="50"/>
      <c r="AC165" s="118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</row>
    <row r="166" spans="1:40" ht="22.5" customHeight="1" x14ac:dyDescent="0.55000000000000004">
      <c r="A166" s="5"/>
      <c r="B166" s="52" t="s">
        <v>66</v>
      </c>
      <c r="C166" s="63"/>
      <c r="D166" s="64"/>
      <c r="E166" s="64"/>
      <c r="F166" s="71"/>
      <c r="G166" s="113"/>
      <c r="H166" s="114"/>
      <c r="I166" s="114"/>
      <c r="J166" s="114"/>
      <c r="K166" s="64"/>
      <c r="L166" s="101"/>
      <c r="M166" s="8"/>
      <c r="N166" s="87"/>
      <c r="O166" s="10"/>
      <c r="P166" s="10"/>
      <c r="Q166" s="11"/>
      <c r="R166" s="43"/>
      <c r="X166" s="50"/>
      <c r="Y166" s="50"/>
      <c r="Z166" s="50"/>
      <c r="AA166" s="50"/>
      <c r="AB166" s="50"/>
      <c r="AC166" s="118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</row>
    <row r="167" spans="1:40" ht="22.5" customHeight="1" x14ac:dyDescent="0.55000000000000004">
      <c r="A167" s="5"/>
      <c r="B167" s="52" t="s">
        <v>66</v>
      </c>
      <c r="C167" s="63"/>
      <c r="D167" s="64"/>
      <c r="E167" s="64"/>
      <c r="F167" s="64"/>
      <c r="G167" s="64"/>
      <c r="H167" s="71"/>
      <c r="I167" s="64"/>
      <c r="J167" s="64"/>
      <c r="K167" s="64"/>
      <c r="L167" s="101"/>
      <c r="M167" s="8"/>
      <c r="N167" s="87"/>
      <c r="O167" s="10"/>
      <c r="P167" s="10"/>
      <c r="Q167" s="11"/>
      <c r="R167" s="43"/>
      <c r="X167" s="50"/>
      <c r="Y167" s="50"/>
      <c r="Z167" s="50"/>
      <c r="AA167" s="50"/>
      <c r="AB167" s="50"/>
      <c r="AC167" s="118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</row>
    <row r="168" spans="1:40" ht="22.5" customHeight="1" x14ac:dyDescent="0.55000000000000004">
      <c r="A168" s="5"/>
      <c r="B168" s="52" t="s">
        <v>66</v>
      </c>
      <c r="C168" s="63"/>
      <c r="D168" s="64"/>
      <c r="E168" s="64"/>
      <c r="F168" s="64"/>
      <c r="G168" s="64"/>
      <c r="H168" s="64"/>
      <c r="I168" s="114"/>
      <c r="J168" s="114"/>
      <c r="K168" s="64"/>
      <c r="L168" s="101"/>
      <c r="M168" s="8"/>
      <c r="N168" s="87"/>
      <c r="O168" s="10"/>
      <c r="P168" s="10"/>
      <c r="Q168" s="11"/>
      <c r="R168" s="43"/>
      <c r="X168" s="50"/>
      <c r="Y168" s="50"/>
      <c r="Z168" s="50"/>
      <c r="AA168" s="50"/>
      <c r="AB168" s="50"/>
      <c r="AC168" s="118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</row>
    <row r="169" spans="1:40" ht="22.5" customHeight="1" x14ac:dyDescent="0.55000000000000004">
      <c r="A169" s="5"/>
      <c r="B169" s="52" t="s">
        <v>66</v>
      </c>
      <c r="C169" s="63"/>
      <c r="D169" s="64"/>
      <c r="E169" s="64"/>
      <c r="F169" s="64"/>
      <c r="G169" s="64"/>
      <c r="H169" s="64"/>
      <c r="I169" s="114"/>
      <c r="J169" s="114"/>
      <c r="K169" s="64"/>
      <c r="L169" s="101"/>
      <c r="M169" s="8"/>
      <c r="N169" s="87"/>
      <c r="O169" s="10"/>
      <c r="P169" s="10"/>
      <c r="Q169" s="11"/>
      <c r="R169" s="43"/>
      <c r="X169" s="50"/>
      <c r="Y169" s="50"/>
      <c r="Z169" s="50"/>
      <c r="AA169" s="50"/>
      <c r="AB169" s="50"/>
      <c r="AC169" s="118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</row>
    <row r="170" spans="1:40" ht="22.5" customHeight="1" x14ac:dyDescent="0.55000000000000004">
      <c r="A170" s="5"/>
      <c r="B170" s="52" t="s">
        <v>66</v>
      </c>
      <c r="C170" s="63"/>
      <c r="D170" s="64"/>
      <c r="E170" s="64"/>
      <c r="F170" s="64"/>
      <c r="G170" s="64"/>
      <c r="H170" s="64"/>
      <c r="I170" s="114"/>
      <c r="J170" s="114"/>
      <c r="K170" s="64"/>
      <c r="L170" s="101"/>
      <c r="M170" s="8"/>
      <c r="N170" s="87"/>
      <c r="O170" s="10"/>
      <c r="P170" s="10"/>
      <c r="Q170" s="11"/>
      <c r="R170" s="43"/>
      <c r="X170" s="50"/>
      <c r="Y170" s="50"/>
      <c r="Z170" s="50"/>
      <c r="AA170" s="50"/>
      <c r="AB170" s="50"/>
      <c r="AC170" s="118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</row>
    <row r="171" spans="1:40" ht="22.5" customHeight="1" x14ac:dyDescent="0.55000000000000004">
      <c r="A171" s="5"/>
      <c r="B171" s="52" t="s">
        <v>66</v>
      </c>
      <c r="C171" s="63"/>
      <c r="D171" s="64"/>
      <c r="E171" s="64"/>
      <c r="F171" s="64"/>
      <c r="G171" s="64"/>
      <c r="H171" s="64"/>
      <c r="I171" s="114"/>
      <c r="J171" s="114"/>
      <c r="K171" s="64"/>
      <c r="L171" s="101"/>
      <c r="M171" s="8"/>
      <c r="N171" s="87"/>
      <c r="O171" s="10"/>
      <c r="P171" s="10"/>
      <c r="Q171" s="11"/>
      <c r="R171" s="43"/>
      <c r="X171" s="50"/>
      <c r="Y171" s="50"/>
      <c r="Z171" s="50"/>
      <c r="AA171" s="50"/>
      <c r="AB171" s="50"/>
      <c r="AC171" s="118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</row>
    <row r="172" spans="1:40" ht="22.5" customHeight="1" x14ac:dyDescent="0.55000000000000004">
      <c r="A172" s="5"/>
      <c r="B172" s="52" t="s">
        <v>66</v>
      </c>
      <c r="C172" s="63"/>
      <c r="D172" s="64"/>
      <c r="E172" s="64"/>
      <c r="F172" s="64"/>
      <c r="G172" s="64"/>
      <c r="H172" s="71"/>
      <c r="I172" s="114"/>
      <c r="J172" s="114"/>
      <c r="K172" s="64"/>
      <c r="L172" s="101"/>
      <c r="M172" s="8"/>
      <c r="N172" s="87"/>
      <c r="O172" s="10"/>
      <c r="P172" s="10"/>
      <c r="Q172" s="11"/>
      <c r="R172" s="43"/>
      <c r="X172" s="50"/>
      <c r="Y172" s="50"/>
      <c r="Z172" s="50"/>
      <c r="AA172" s="50"/>
      <c r="AB172" s="50"/>
      <c r="AC172" s="118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</row>
    <row r="173" spans="1:40" ht="22.5" customHeight="1" x14ac:dyDescent="0.55000000000000004">
      <c r="A173" s="5"/>
      <c r="B173" s="52" t="s">
        <v>66</v>
      </c>
      <c r="C173" s="63"/>
      <c r="D173" s="64"/>
      <c r="E173" s="64"/>
      <c r="F173" s="64"/>
      <c r="G173" s="64"/>
      <c r="H173" s="64"/>
      <c r="I173" s="114"/>
      <c r="J173" s="114"/>
      <c r="K173" s="64"/>
      <c r="L173" s="101"/>
      <c r="M173" s="8"/>
      <c r="N173" s="87"/>
      <c r="O173" s="10"/>
      <c r="P173" s="10"/>
      <c r="Q173" s="11"/>
      <c r="R173" s="43"/>
      <c r="X173" s="50"/>
      <c r="Y173" s="50"/>
      <c r="Z173" s="50"/>
      <c r="AA173" s="50"/>
      <c r="AB173" s="50"/>
      <c r="AC173" s="118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</row>
    <row r="174" spans="1:40" ht="22.5" customHeight="1" x14ac:dyDescent="0.55000000000000004">
      <c r="A174" s="5"/>
      <c r="B174" s="52" t="s">
        <v>66</v>
      </c>
      <c r="C174" s="63"/>
      <c r="D174" s="64"/>
      <c r="E174" s="64"/>
      <c r="F174" s="64"/>
      <c r="G174" s="64"/>
      <c r="H174" s="64"/>
      <c r="I174" s="114"/>
      <c r="J174" s="114"/>
      <c r="K174" s="64"/>
      <c r="L174" s="101"/>
      <c r="M174" s="8"/>
      <c r="N174" s="87"/>
      <c r="O174" s="10"/>
      <c r="P174" s="10"/>
      <c r="Q174" s="11"/>
      <c r="R174" s="43"/>
      <c r="X174" s="92"/>
      <c r="Y174" s="92"/>
      <c r="Z174" s="92"/>
      <c r="AA174" s="92"/>
      <c r="AB174" s="92"/>
      <c r="AC174" s="93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</row>
    <row r="175" spans="1:40" ht="22.5" customHeight="1" x14ac:dyDescent="0.55000000000000004">
      <c r="A175" s="5"/>
      <c r="B175" s="52" t="s">
        <v>66</v>
      </c>
      <c r="C175" s="63"/>
      <c r="D175" s="64"/>
      <c r="E175" s="114"/>
      <c r="F175" s="114"/>
      <c r="G175" s="114"/>
      <c r="H175" s="114"/>
      <c r="I175" s="64"/>
      <c r="J175" s="114"/>
      <c r="K175" s="114"/>
      <c r="L175" s="101"/>
      <c r="M175" s="8"/>
      <c r="N175" s="87"/>
      <c r="O175" s="10"/>
      <c r="P175" s="10"/>
      <c r="Q175" s="11"/>
      <c r="R175" s="43"/>
      <c r="X175" s="50"/>
      <c r="Y175" s="50"/>
      <c r="Z175" s="50"/>
      <c r="AA175" s="50"/>
      <c r="AB175" s="50"/>
      <c r="AC175" s="118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</row>
    <row r="176" spans="1:40" ht="22.5" customHeight="1" x14ac:dyDescent="0.55000000000000004">
      <c r="A176" s="5"/>
      <c r="B176" s="52" t="s">
        <v>66</v>
      </c>
      <c r="C176" s="63"/>
      <c r="D176" s="64"/>
      <c r="E176" s="114"/>
      <c r="F176" s="114"/>
      <c r="G176" s="114"/>
      <c r="H176" s="114"/>
      <c r="I176" s="64"/>
      <c r="J176" s="114"/>
      <c r="K176" s="114"/>
      <c r="L176" s="101"/>
      <c r="M176" s="8"/>
      <c r="N176" s="87"/>
      <c r="O176" s="10"/>
      <c r="P176" s="10"/>
      <c r="Q176" s="11"/>
      <c r="R176" s="43"/>
      <c r="X176" s="50"/>
      <c r="Y176" s="50"/>
      <c r="Z176" s="50"/>
      <c r="AA176" s="50"/>
      <c r="AB176" s="50"/>
      <c r="AC176" s="118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</row>
    <row r="177" spans="1:40" ht="22.5" customHeight="1" x14ac:dyDescent="0.55000000000000004">
      <c r="A177" s="5"/>
      <c r="B177" s="52" t="s">
        <v>66</v>
      </c>
      <c r="C177" s="63"/>
      <c r="D177" s="64"/>
      <c r="E177" s="114"/>
      <c r="F177" s="114"/>
      <c r="G177" s="114"/>
      <c r="H177" s="114"/>
      <c r="I177" s="64"/>
      <c r="J177" s="114"/>
      <c r="K177" s="114"/>
      <c r="L177" s="101"/>
      <c r="M177" s="8"/>
      <c r="N177" s="87"/>
      <c r="O177" s="10"/>
      <c r="P177" s="10"/>
      <c r="Q177" s="11"/>
      <c r="R177" s="43"/>
      <c r="X177" s="50"/>
      <c r="Y177" s="50"/>
      <c r="Z177" s="50"/>
      <c r="AA177" s="50"/>
      <c r="AB177" s="50"/>
      <c r="AC177" s="118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</row>
    <row r="178" spans="1:40" ht="22.5" customHeight="1" x14ac:dyDescent="0.55000000000000004">
      <c r="A178" s="5"/>
      <c r="B178" s="52"/>
      <c r="C178" s="63"/>
      <c r="D178" s="64"/>
      <c r="E178" s="114"/>
      <c r="F178" s="114"/>
      <c r="G178" s="114"/>
      <c r="H178" s="114"/>
      <c r="I178" s="114"/>
      <c r="J178" s="113"/>
      <c r="K178" s="114"/>
      <c r="L178" s="101"/>
      <c r="M178" s="8"/>
      <c r="N178" s="87"/>
      <c r="O178" s="10"/>
      <c r="P178" s="10"/>
      <c r="Q178" s="11"/>
      <c r="R178" s="43"/>
      <c r="X178" s="50"/>
      <c r="Y178" s="50"/>
      <c r="Z178" s="50"/>
      <c r="AA178" s="50"/>
      <c r="AB178" s="50"/>
      <c r="AC178" s="118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</row>
    <row r="179" spans="1:40" ht="22.5" customHeight="1" x14ac:dyDescent="0.55000000000000004">
      <c r="A179" s="5"/>
      <c r="B179" s="52"/>
      <c r="C179" s="63"/>
      <c r="D179" s="64"/>
      <c r="E179" s="114"/>
      <c r="F179" s="114"/>
      <c r="G179" s="114"/>
      <c r="H179" s="114"/>
      <c r="I179" s="114"/>
      <c r="J179" s="113"/>
      <c r="K179" s="114"/>
      <c r="L179" s="101"/>
      <c r="M179" s="8"/>
      <c r="N179" s="87"/>
      <c r="O179" s="10"/>
      <c r="P179" s="10"/>
      <c r="Q179" s="11"/>
      <c r="R179" s="43"/>
      <c r="X179" s="50"/>
      <c r="Y179" s="50"/>
      <c r="Z179" s="50"/>
      <c r="AA179" s="50"/>
      <c r="AB179" s="5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</row>
    <row r="180" spans="1:40" ht="22.5" customHeight="1" x14ac:dyDescent="0.55000000000000004">
      <c r="A180" s="5"/>
      <c r="B180" s="52"/>
      <c r="C180" s="63"/>
      <c r="D180" s="64"/>
      <c r="E180" s="114"/>
      <c r="F180" s="114"/>
      <c r="G180" s="114"/>
      <c r="H180" s="114"/>
      <c r="I180" s="114"/>
      <c r="J180" s="113"/>
      <c r="K180" s="114"/>
      <c r="L180" s="101"/>
      <c r="M180" s="8"/>
      <c r="N180" s="87"/>
      <c r="O180" s="10"/>
      <c r="P180" s="10"/>
      <c r="Q180" s="11"/>
      <c r="R180" s="43"/>
      <c r="X180" s="50"/>
      <c r="Y180" s="50"/>
      <c r="Z180" s="50"/>
      <c r="AA180" s="50"/>
      <c r="AB180" s="50"/>
      <c r="AC180" s="118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</row>
    <row r="181" spans="1:40" ht="22.5" customHeight="1" x14ac:dyDescent="0.55000000000000004">
      <c r="A181" s="5"/>
      <c r="B181" s="52"/>
      <c r="C181" s="63"/>
      <c r="D181" s="64"/>
      <c r="E181" s="114"/>
      <c r="F181" s="114"/>
      <c r="G181" s="114"/>
      <c r="H181" s="114"/>
      <c r="I181" s="114"/>
      <c r="J181" s="113"/>
      <c r="K181" s="114"/>
      <c r="L181" s="101"/>
      <c r="M181" s="8"/>
      <c r="N181" s="87"/>
      <c r="O181" s="10"/>
      <c r="P181" s="10"/>
      <c r="Q181" s="11"/>
      <c r="R181" s="43"/>
      <c r="X181" s="50"/>
      <c r="Y181" s="50"/>
      <c r="Z181" s="50"/>
      <c r="AA181" s="50"/>
      <c r="AB181" s="50"/>
      <c r="AC181" s="118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</row>
    <row r="182" spans="1:40" ht="22.5" customHeight="1" x14ac:dyDescent="0.55000000000000004">
      <c r="A182" s="5"/>
      <c r="B182" s="52" t="s">
        <v>66</v>
      </c>
      <c r="C182" s="63"/>
      <c r="D182" s="64"/>
      <c r="E182" s="64"/>
      <c r="F182" s="64"/>
      <c r="G182" s="114"/>
      <c r="H182" s="64"/>
      <c r="I182" s="114"/>
      <c r="J182" s="114"/>
      <c r="K182" s="64"/>
      <c r="L182" s="101"/>
      <c r="M182" s="8"/>
      <c r="N182" s="87"/>
      <c r="O182" s="10"/>
      <c r="P182" s="10"/>
      <c r="Q182" s="11"/>
      <c r="R182" s="43"/>
      <c r="X182" s="50"/>
      <c r="Y182" s="50"/>
      <c r="Z182" s="50"/>
      <c r="AA182" s="50"/>
      <c r="AB182" s="50"/>
      <c r="AC182" s="118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</row>
    <row r="183" spans="1:40" ht="22.5" customHeight="1" x14ac:dyDescent="0.55000000000000004">
      <c r="A183" s="5"/>
      <c r="B183" s="52" t="s">
        <v>66</v>
      </c>
      <c r="C183" s="63"/>
      <c r="D183" s="64"/>
      <c r="E183" s="64"/>
      <c r="F183" s="64"/>
      <c r="G183" s="114"/>
      <c r="H183" s="64"/>
      <c r="I183" s="64"/>
      <c r="J183" s="64"/>
      <c r="K183" s="64"/>
      <c r="L183" s="101"/>
      <c r="M183" s="8"/>
      <c r="N183" s="87"/>
      <c r="O183" s="10"/>
      <c r="P183" s="10"/>
      <c r="Q183" s="11"/>
      <c r="R183" s="43"/>
      <c r="X183" s="92"/>
      <c r="Y183" s="92"/>
      <c r="Z183" s="92"/>
      <c r="AA183" s="92"/>
      <c r="AB183" s="92"/>
      <c r="AC183" s="93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</row>
    <row r="184" spans="1:40" ht="22.5" customHeight="1" x14ac:dyDescent="0.55000000000000004">
      <c r="A184" s="5"/>
      <c r="B184" s="52" t="s">
        <v>66</v>
      </c>
      <c r="C184" s="63"/>
      <c r="D184" s="64"/>
      <c r="E184" s="114"/>
      <c r="F184" s="114"/>
      <c r="G184" s="114"/>
      <c r="H184" s="114"/>
      <c r="I184" s="64"/>
      <c r="J184" s="114"/>
      <c r="K184" s="114"/>
      <c r="L184" s="101"/>
      <c r="M184" s="8"/>
      <c r="N184" s="87"/>
      <c r="O184" s="10"/>
      <c r="P184" s="10"/>
      <c r="Q184" s="11"/>
      <c r="R184" s="43"/>
      <c r="X184" s="50"/>
      <c r="Y184" s="50"/>
      <c r="Z184" s="50"/>
      <c r="AA184" s="50"/>
      <c r="AB184" s="50"/>
      <c r="AC184" s="118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</row>
    <row r="185" spans="1:40" ht="22.5" customHeight="1" x14ac:dyDescent="0.55000000000000004">
      <c r="A185" s="5"/>
      <c r="B185" s="52" t="s">
        <v>66</v>
      </c>
      <c r="C185" s="63"/>
      <c r="D185" s="64"/>
      <c r="E185" s="114"/>
      <c r="F185" s="114"/>
      <c r="G185" s="114"/>
      <c r="H185" s="114"/>
      <c r="I185" s="64"/>
      <c r="J185" s="114"/>
      <c r="K185" s="114"/>
      <c r="L185" s="101"/>
      <c r="M185" s="8"/>
      <c r="N185" s="87"/>
      <c r="O185" s="10"/>
      <c r="P185" s="10"/>
      <c r="Q185" s="11"/>
      <c r="R185" s="43"/>
      <c r="X185" s="50"/>
      <c r="Y185" s="50"/>
      <c r="Z185" s="50"/>
      <c r="AA185" s="50"/>
      <c r="AB185" s="50"/>
      <c r="AC185" s="118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</row>
    <row r="186" spans="1:40" ht="22.5" customHeight="1" x14ac:dyDescent="0.55000000000000004">
      <c r="A186" s="5"/>
      <c r="B186" s="52" t="s">
        <v>66</v>
      </c>
      <c r="C186" s="63"/>
      <c r="D186" s="64"/>
      <c r="E186" s="114"/>
      <c r="F186" s="114"/>
      <c r="G186" s="114"/>
      <c r="H186" s="114"/>
      <c r="I186" s="64"/>
      <c r="J186" s="114"/>
      <c r="K186" s="114"/>
      <c r="L186" s="101"/>
      <c r="M186" s="8"/>
      <c r="N186" s="87"/>
      <c r="O186" s="10"/>
      <c r="P186" s="10"/>
      <c r="Q186" s="11"/>
      <c r="R186" s="43"/>
      <c r="X186" s="50"/>
      <c r="Y186" s="50"/>
      <c r="Z186" s="50"/>
      <c r="AA186" s="50"/>
      <c r="AB186" s="50"/>
      <c r="AC186" s="118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</row>
    <row r="187" spans="1:40" ht="22.5" customHeight="1" x14ac:dyDescent="0.55000000000000004">
      <c r="A187" s="5"/>
      <c r="B187" s="52"/>
      <c r="C187" s="63"/>
      <c r="D187" s="64"/>
      <c r="E187" s="114"/>
      <c r="F187" s="114"/>
      <c r="G187" s="114"/>
      <c r="H187" s="114"/>
      <c r="I187" s="114"/>
      <c r="J187" s="113"/>
      <c r="K187" s="114"/>
      <c r="L187" s="101"/>
      <c r="M187" s="8"/>
      <c r="N187" s="87"/>
      <c r="O187" s="10"/>
      <c r="P187" s="10"/>
      <c r="Q187" s="11"/>
      <c r="R187" s="43"/>
      <c r="X187" s="50"/>
      <c r="Y187" s="50"/>
      <c r="Z187" s="50"/>
      <c r="AA187" s="50"/>
      <c r="AB187" s="50"/>
      <c r="AC187" s="118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</row>
    <row r="188" spans="1:40" ht="22.5" customHeight="1" x14ac:dyDescent="0.55000000000000004">
      <c r="A188" s="5"/>
      <c r="B188" s="52"/>
      <c r="C188" s="63"/>
      <c r="D188" s="64"/>
      <c r="E188" s="114"/>
      <c r="F188" s="114"/>
      <c r="G188" s="114"/>
      <c r="H188" s="114"/>
      <c r="I188" s="114"/>
      <c r="J188" s="113"/>
      <c r="K188" s="114"/>
      <c r="L188" s="101"/>
      <c r="M188" s="8"/>
      <c r="N188" s="87"/>
      <c r="O188" s="10"/>
      <c r="P188" s="10"/>
      <c r="Q188" s="11"/>
      <c r="R188" s="43"/>
      <c r="X188" s="50"/>
      <c r="Y188" s="50"/>
      <c r="Z188" s="50"/>
      <c r="AA188" s="50"/>
      <c r="AB188" s="50"/>
      <c r="AC188" s="118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</row>
    <row r="189" spans="1:40" ht="22.5" customHeight="1" x14ac:dyDescent="0.55000000000000004">
      <c r="A189" s="5"/>
      <c r="B189" s="52"/>
      <c r="C189" s="63"/>
      <c r="D189" s="64"/>
      <c r="E189" s="114"/>
      <c r="F189" s="114"/>
      <c r="G189" s="114"/>
      <c r="H189" s="114"/>
      <c r="I189" s="114"/>
      <c r="J189" s="113"/>
      <c r="K189" s="114"/>
      <c r="L189" s="101"/>
      <c r="M189" s="8"/>
      <c r="N189" s="87"/>
      <c r="O189" s="10"/>
      <c r="P189" s="10"/>
      <c r="Q189" s="11"/>
      <c r="R189" s="43"/>
      <c r="X189" s="50"/>
      <c r="Y189" s="50"/>
      <c r="Z189" s="50"/>
      <c r="AA189" s="50"/>
      <c r="AB189" s="50"/>
      <c r="AC189" s="118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</row>
    <row r="190" spans="1:40" ht="22.5" customHeight="1" x14ac:dyDescent="0.55000000000000004">
      <c r="A190" s="5"/>
      <c r="B190" s="52"/>
      <c r="C190" s="63"/>
      <c r="D190" s="64"/>
      <c r="E190" s="114"/>
      <c r="F190" s="114"/>
      <c r="G190" s="114"/>
      <c r="H190" s="114"/>
      <c r="I190" s="114"/>
      <c r="J190" s="113"/>
      <c r="K190" s="114"/>
      <c r="L190" s="101"/>
      <c r="M190" s="8"/>
      <c r="N190" s="87"/>
      <c r="O190" s="10"/>
      <c r="P190" s="10"/>
      <c r="Q190" s="11"/>
      <c r="R190" s="43"/>
      <c r="X190" s="50"/>
      <c r="Y190" s="50"/>
      <c r="Z190" s="50"/>
      <c r="AA190" s="50"/>
      <c r="AB190" s="50"/>
      <c r="AC190" s="118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</row>
    <row r="191" spans="1:40" ht="22.5" customHeight="1" x14ac:dyDescent="0.55000000000000004">
      <c r="A191" s="5"/>
      <c r="B191" s="52" t="s">
        <v>66</v>
      </c>
      <c r="C191" s="63"/>
      <c r="D191" s="64"/>
      <c r="E191" s="64"/>
      <c r="F191" s="64"/>
      <c r="G191" s="114"/>
      <c r="H191" s="114"/>
      <c r="I191" s="114"/>
      <c r="J191" s="64"/>
      <c r="K191" s="64"/>
      <c r="L191" s="101"/>
      <c r="M191" s="8"/>
      <c r="N191" s="87"/>
      <c r="O191" s="10"/>
      <c r="P191" s="10"/>
      <c r="Q191" s="11"/>
      <c r="R191" s="43"/>
      <c r="X191" s="92"/>
      <c r="Y191" s="92"/>
      <c r="Z191" s="92"/>
      <c r="AA191" s="92"/>
      <c r="AB191" s="92"/>
      <c r="AC191" s="93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</row>
    <row r="192" spans="1:40" ht="22.5" customHeight="1" x14ac:dyDescent="0.55000000000000004">
      <c r="A192" s="5"/>
      <c r="B192" s="52" t="s">
        <v>66</v>
      </c>
      <c r="C192" s="63"/>
      <c r="D192" s="64"/>
      <c r="E192" s="64"/>
      <c r="F192" s="64"/>
      <c r="G192" s="64"/>
      <c r="H192" s="64"/>
      <c r="I192" s="64"/>
      <c r="J192" s="64"/>
      <c r="K192" s="64"/>
      <c r="L192" s="101"/>
      <c r="M192" s="8"/>
      <c r="N192" s="87"/>
      <c r="O192" s="10"/>
      <c r="P192" s="10"/>
      <c r="Q192" s="11"/>
      <c r="R192" s="43"/>
      <c r="X192" s="92"/>
      <c r="Y192" s="92"/>
      <c r="Z192" s="92"/>
      <c r="AA192" s="92"/>
      <c r="AB192" s="92"/>
      <c r="AC192" s="93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</row>
    <row r="193" spans="1:40" ht="22.5" customHeight="1" x14ac:dyDescent="0.55000000000000004">
      <c r="A193" s="5"/>
      <c r="B193" s="52" t="s">
        <v>66</v>
      </c>
      <c r="C193" s="63"/>
      <c r="D193" s="64"/>
      <c r="E193" s="64"/>
      <c r="F193" s="64"/>
      <c r="G193" s="114"/>
      <c r="H193" s="114"/>
      <c r="I193" s="114"/>
      <c r="J193" s="64"/>
      <c r="K193" s="64"/>
      <c r="L193" s="101"/>
      <c r="M193" s="8"/>
      <c r="N193" s="87"/>
      <c r="O193" s="10"/>
      <c r="P193" s="10"/>
      <c r="Q193" s="11"/>
      <c r="R193" s="43"/>
      <c r="X193" s="92"/>
      <c r="Y193" s="92"/>
      <c r="Z193" s="92"/>
      <c r="AA193" s="92"/>
      <c r="AB193" s="92"/>
      <c r="AC193" s="93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</row>
    <row r="194" spans="1:40" ht="22.5" customHeight="1" x14ac:dyDescent="0.55000000000000004">
      <c r="A194" s="5"/>
      <c r="B194" s="52" t="s">
        <v>66</v>
      </c>
      <c r="C194" s="63"/>
      <c r="D194" s="64"/>
      <c r="E194" s="64"/>
      <c r="F194" s="64"/>
      <c r="G194" s="114"/>
      <c r="H194" s="114"/>
      <c r="I194" s="114"/>
      <c r="J194" s="114"/>
      <c r="K194" s="64"/>
      <c r="L194" s="101"/>
      <c r="M194" s="8"/>
      <c r="N194" s="87"/>
      <c r="O194" s="10"/>
      <c r="P194" s="10"/>
      <c r="Q194" s="11"/>
      <c r="R194" s="43"/>
      <c r="X194" s="92"/>
      <c r="Y194" s="92"/>
      <c r="Z194" s="92"/>
      <c r="AA194" s="92"/>
      <c r="AB194" s="92"/>
      <c r="AC194" s="93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</row>
    <row r="195" spans="1:40" ht="22.5" customHeight="1" x14ac:dyDescent="0.55000000000000004">
      <c r="A195" s="5"/>
      <c r="B195" s="52" t="s">
        <v>66</v>
      </c>
      <c r="C195" s="63"/>
      <c r="D195" s="64"/>
      <c r="E195" s="64"/>
      <c r="F195" s="64"/>
      <c r="G195" s="114"/>
      <c r="H195" s="64"/>
      <c r="I195" s="64"/>
      <c r="J195" s="66"/>
      <c r="K195" s="64"/>
      <c r="L195" s="101"/>
      <c r="M195" s="8"/>
      <c r="N195" s="87"/>
      <c r="O195" s="10"/>
      <c r="P195" s="10"/>
      <c r="Q195" s="11"/>
      <c r="R195" s="43"/>
      <c r="X195" s="92"/>
      <c r="Y195" s="92"/>
      <c r="Z195" s="92"/>
      <c r="AA195" s="92"/>
      <c r="AB195" s="92"/>
      <c r="AC195" s="93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</row>
    <row r="196" spans="1:40" ht="22.5" customHeight="1" x14ac:dyDescent="0.55000000000000004">
      <c r="A196" s="5"/>
      <c r="B196" s="52" t="s">
        <v>66</v>
      </c>
      <c r="C196" s="63"/>
      <c r="D196" s="64"/>
      <c r="E196" s="114"/>
      <c r="F196" s="64"/>
      <c r="G196" s="114"/>
      <c r="H196" s="64"/>
      <c r="I196" s="64"/>
      <c r="J196" s="66"/>
      <c r="K196" s="64"/>
      <c r="L196" s="101"/>
      <c r="M196" s="8"/>
      <c r="N196" s="87"/>
      <c r="O196" s="10"/>
      <c r="P196" s="10"/>
      <c r="Q196" s="11"/>
      <c r="R196" s="43"/>
      <c r="X196" s="92"/>
      <c r="Y196" s="92"/>
      <c r="Z196" s="92"/>
      <c r="AA196" s="92"/>
      <c r="AB196" s="92"/>
      <c r="AC196" s="93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</row>
    <row r="197" spans="1:40" ht="22.5" customHeight="1" x14ac:dyDescent="0.55000000000000004">
      <c r="A197" s="5"/>
      <c r="B197" s="52" t="s">
        <v>66</v>
      </c>
      <c r="C197" s="63"/>
      <c r="D197" s="64"/>
      <c r="E197" s="114"/>
      <c r="F197" s="64"/>
      <c r="G197" s="114"/>
      <c r="H197" s="64"/>
      <c r="I197" s="64"/>
      <c r="J197" s="66"/>
      <c r="K197" s="64"/>
      <c r="L197" s="101"/>
      <c r="M197" s="8"/>
      <c r="N197" s="87"/>
      <c r="O197" s="10"/>
      <c r="P197" s="10"/>
      <c r="Q197" s="11"/>
      <c r="R197" s="43"/>
      <c r="X197" s="92"/>
      <c r="Y197" s="92"/>
      <c r="Z197" s="92"/>
      <c r="AA197" s="92"/>
      <c r="AB197" s="92"/>
      <c r="AC197" s="93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</row>
    <row r="198" spans="1:40" ht="22.5" customHeight="1" x14ac:dyDescent="0.55000000000000004">
      <c r="A198" s="5"/>
      <c r="B198" s="52" t="s">
        <v>66</v>
      </c>
      <c r="C198" s="63"/>
      <c r="D198" s="64"/>
      <c r="E198" s="114"/>
      <c r="F198" s="64"/>
      <c r="G198" s="114"/>
      <c r="H198" s="64"/>
      <c r="I198" s="64"/>
      <c r="J198" s="66"/>
      <c r="K198" s="64"/>
      <c r="L198" s="101"/>
      <c r="M198" s="8"/>
      <c r="N198" s="87"/>
      <c r="O198" s="10"/>
      <c r="P198" s="10"/>
      <c r="Q198" s="11"/>
      <c r="R198" s="43"/>
      <c r="X198" s="92"/>
      <c r="Y198" s="92"/>
      <c r="Z198" s="92"/>
      <c r="AA198" s="92"/>
      <c r="AB198" s="92"/>
      <c r="AC198" s="93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</row>
    <row r="199" spans="1:40" ht="22.5" customHeight="1" x14ac:dyDescent="0.55000000000000004">
      <c r="A199" s="5"/>
      <c r="B199" s="52" t="s">
        <v>66</v>
      </c>
      <c r="C199" s="63"/>
      <c r="D199" s="64"/>
      <c r="E199" s="114"/>
      <c r="F199" s="64"/>
      <c r="G199" s="114"/>
      <c r="H199" s="64"/>
      <c r="I199" s="64"/>
      <c r="J199" s="66"/>
      <c r="K199" s="64"/>
      <c r="L199" s="101"/>
      <c r="M199" s="8"/>
      <c r="N199" s="87"/>
      <c r="O199" s="10"/>
      <c r="P199" s="10"/>
      <c r="Q199" s="11"/>
      <c r="R199" s="43"/>
      <c r="X199" s="92"/>
      <c r="Y199" s="92"/>
      <c r="Z199" s="92"/>
      <c r="AA199" s="92"/>
      <c r="AB199" s="92"/>
      <c r="AC199" s="93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</row>
    <row r="200" spans="1:40" ht="22.5" customHeight="1" x14ac:dyDescent="0.55000000000000004">
      <c r="A200" s="5"/>
      <c r="B200" s="52" t="s">
        <v>66</v>
      </c>
      <c r="C200" s="63"/>
      <c r="D200" s="64"/>
      <c r="E200" s="114"/>
      <c r="F200" s="64"/>
      <c r="G200" s="64"/>
      <c r="H200" s="66"/>
      <c r="I200" s="66"/>
      <c r="J200" s="66"/>
      <c r="K200" s="64"/>
      <c r="L200" s="101"/>
      <c r="M200" s="8"/>
      <c r="N200" s="87"/>
      <c r="O200" s="10"/>
      <c r="P200" s="10"/>
      <c r="Q200" s="11"/>
      <c r="R200" s="43"/>
      <c r="X200" s="92"/>
      <c r="Y200" s="92"/>
      <c r="Z200" s="92"/>
      <c r="AA200" s="92"/>
      <c r="AB200" s="92"/>
      <c r="AC200" s="93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</row>
    <row r="201" spans="1:40" ht="22.5" customHeight="1" x14ac:dyDescent="0.55000000000000004">
      <c r="A201" s="5"/>
      <c r="B201" s="52" t="s">
        <v>66</v>
      </c>
      <c r="C201" s="63"/>
      <c r="D201" s="64"/>
      <c r="E201" s="64"/>
      <c r="F201" s="64"/>
      <c r="G201" s="64"/>
      <c r="H201" s="66"/>
      <c r="I201" s="66"/>
      <c r="J201" s="66"/>
      <c r="K201" s="64"/>
      <c r="L201" s="101"/>
      <c r="M201" s="8"/>
      <c r="N201" s="87"/>
      <c r="O201" s="10"/>
      <c r="P201" s="10"/>
      <c r="Q201" s="11"/>
      <c r="R201" s="43"/>
      <c r="X201" s="92"/>
      <c r="Y201" s="92"/>
      <c r="Z201" s="92"/>
      <c r="AA201" s="92"/>
      <c r="AB201" s="92"/>
      <c r="AC201" s="93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</row>
    <row r="202" spans="1:40" ht="22.5" customHeight="1" x14ac:dyDescent="0.55000000000000004">
      <c r="A202" s="5"/>
      <c r="B202" s="52" t="s">
        <v>66</v>
      </c>
      <c r="C202" s="63"/>
      <c r="D202" s="64"/>
      <c r="E202" s="64"/>
      <c r="F202" s="64"/>
      <c r="G202" s="64"/>
      <c r="H202" s="64"/>
      <c r="I202" s="66"/>
      <c r="J202" s="66"/>
      <c r="K202" s="64"/>
      <c r="L202" s="101"/>
      <c r="M202" s="8"/>
      <c r="N202" s="87"/>
      <c r="O202" s="10"/>
      <c r="P202" s="10"/>
      <c r="Q202" s="11"/>
      <c r="R202" s="43"/>
      <c r="X202" s="92"/>
      <c r="Y202" s="92"/>
      <c r="Z202" s="92"/>
      <c r="AA202" s="92"/>
      <c r="AB202" s="92"/>
      <c r="AC202" s="93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</row>
    <row r="203" spans="1:40" ht="22.5" customHeight="1" x14ac:dyDescent="0.55000000000000004">
      <c r="A203" s="5"/>
      <c r="B203" s="52" t="s">
        <v>66</v>
      </c>
      <c r="C203" s="63"/>
      <c r="D203" s="64"/>
      <c r="E203" s="114"/>
      <c r="F203" s="114"/>
      <c r="G203" s="114"/>
      <c r="H203" s="64"/>
      <c r="I203" s="66"/>
      <c r="J203" s="66"/>
      <c r="K203" s="64"/>
      <c r="L203" s="101"/>
      <c r="M203" s="8"/>
      <c r="N203" s="87"/>
      <c r="O203" s="10"/>
      <c r="P203" s="10"/>
      <c r="Q203" s="11"/>
      <c r="R203" s="43"/>
      <c r="X203" s="92"/>
      <c r="Y203" s="92"/>
      <c r="Z203" s="92"/>
      <c r="AA203" s="92"/>
      <c r="AB203" s="92"/>
      <c r="AC203" s="93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</row>
    <row r="204" spans="1:40" ht="22.5" customHeight="1" x14ac:dyDescent="0.55000000000000004">
      <c r="A204" s="5"/>
      <c r="B204" s="52" t="s">
        <v>66</v>
      </c>
      <c r="C204" s="63"/>
      <c r="D204" s="64"/>
      <c r="E204" s="114"/>
      <c r="F204" s="114"/>
      <c r="G204" s="114"/>
      <c r="H204" s="64"/>
      <c r="I204" s="66"/>
      <c r="J204" s="66"/>
      <c r="K204" s="64"/>
      <c r="L204" s="101"/>
      <c r="M204" s="8"/>
      <c r="N204" s="87"/>
      <c r="O204" s="10"/>
      <c r="P204" s="10"/>
      <c r="Q204" s="11"/>
      <c r="R204" s="43"/>
      <c r="X204" s="92"/>
      <c r="Y204" s="92"/>
      <c r="Z204" s="92"/>
      <c r="AA204" s="92"/>
      <c r="AB204" s="92"/>
      <c r="AC204" s="93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</row>
    <row r="205" spans="1:40" ht="22.5" customHeight="1" x14ac:dyDescent="0.55000000000000004">
      <c r="A205" s="5"/>
      <c r="B205" s="52" t="s">
        <v>66</v>
      </c>
      <c r="C205" s="63"/>
      <c r="D205" s="64"/>
      <c r="E205" s="64"/>
      <c r="F205" s="64"/>
      <c r="G205" s="64"/>
      <c r="H205" s="64"/>
      <c r="I205" s="66"/>
      <c r="J205" s="66"/>
      <c r="K205" s="64"/>
      <c r="L205" s="101"/>
      <c r="M205" s="8"/>
      <c r="N205" s="87"/>
      <c r="O205" s="10"/>
      <c r="P205" s="10"/>
      <c r="Q205" s="11"/>
      <c r="R205" s="12"/>
      <c r="X205" s="92"/>
      <c r="Y205" s="92"/>
      <c r="Z205" s="92"/>
      <c r="AA205" s="92"/>
      <c r="AB205" s="92"/>
      <c r="AC205" s="93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</row>
    <row r="206" spans="1:40" ht="22.5" customHeight="1" x14ac:dyDescent="0.55000000000000004">
      <c r="A206" s="5"/>
      <c r="B206" s="52" t="s">
        <v>66</v>
      </c>
      <c r="C206" s="63"/>
      <c r="D206" s="64"/>
      <c r="E206" s="114"/>
      <c r="F206" s="114"/>
      <c r="G206" s="114"/>
      <c r="H206" s="64"/>
      <c r="I206" s="66"/>
      <c r="J206" s="66"/>
      <c r="K206" s="64"/>
      <c r="L206" s="101"/>
      <c r="M206" s="8"/>
      <c r="N206" s="87"/>
      <c r="O206" s="10"/>
      <c r="P206" s="10"/>
      <c r="Q206" s="11"/>
      <c r="R206" s="12"/>
      <c r="X206" s="92"/>
      <c r="Y206" s="92"/>
      <c r="Z206" s="92"/>
      <c r="AA206" s="92"/>
      <c r="AB206" s="92"/>
      <c r="AC206" s="93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</row>
    <row r="207" spans="1:40" ht="22.5" customHeight="1" x14ac:dyDescent="0.55000000000000004">
      <c r="A207" s="5"/>
      <c r="B207" s="52" t="s">
        <v>66</v>
      </c>
      <c r="C207" s="63"/>
      <c r="D207" s="64"/>
      <c r="E207" s="114"/>
      <c r="F207" s="114"/>
      <c r="G207" s="114"/>
      <c r="H207" s="64"/>
      <c r="I207" s="66"/>
      <c r="J207" s="66"/>
      <c r="K207" s="64"/>
      <c r="L207" s="101"/>
      <c r="M207" s="8"/>
      <c r="N207" s="87"/>
      <c r="O207" s="10"/>
      <c r="P207" s="10"/>
      <c r="Q207" s="11"/>
      <c r="R207" s="12"/>
      <c r="X207" s="92"/>
      <c r="Y207" s="92"/>
      <c r="Z207" s="92"/>
      <c r="AA207" s="92"/>
      <c r="AB207" s="92"/>
      <c r="AC207" s="93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</row>
    <row r="208" spans="1:40" ht="22.5" customHeight="1" x14ac:dyDescent="0.55000000000000004">
      <c r="A208" s="5"/>
      <c r="B208" s="52" t="s">
        <v>66</v>
      </c>
      <c r="C208" s="63"/>
      <c r="D208" s="64"/>
      <c r="E208" s="64"/>
      <c r="F208" s="64"/>
      <c r="G208" s="64"/>
      <c r="H208" s="64"/>
      <c r="I208" s="66"/>
      <c r="J208" s="66"/>
      <c r="K208" s="64"/>
      <c r="L208" s="101"/>
      <c r="M208" s="8"/>
      <c r="N208" s="87"/>
      <c r="O208" s="10"/>
      <c r="P208" s="10"/>
      <c r="Q208" s="11"/>
      <c r="R208" s="12"/>
      <c r="X208" s="92"/>
      <c r="Y208" s="92"/>
      <c r="Z208" s="92"/>
      <c r="AA208" s="92"/>
      <c r="AB208" s="92"/>
      <c r="AC208" s="93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</row>
    <row r="209" spans="1:40" ht="22.5" customHeight="1" x14ac:dyDescent="0.55000000000000004">
      <c r="A209" s="5"/>
      <c r="B209" s="52" t="s">
        <v>66</v>
      </c>
      <c r="C209" s="63"/>
      <c r="D209" s="64"/>
      <c r="E209" s="114"/>
      <c r="F209" s="114"/>
      <c r="G209" s="114"/>
      <c r="H209" s="64"/>
      <c r="I209" s="66"/>
      <c r="J209" s="66"/>
      <c r="K209" s="64"/>
      <c r="L209" s="101"/>
      <c r="M209" s="8"/>
      <c r="N209" s="87"/>
      <c r="O209" s="10"/>
      <c r="P209" s="10"/>
      <c r="Q209" s="11"/>
      <c r="R209" s="12"/>
      <c r="X209" s="92"/>
      <c r="Y209" s="92"/>
      <c r="Z209" s="92"/>
      <c r="AA209" s="92"/>
      <c r="AB209" s="92"/>
      <c r="AC209" s="93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</row>
    <row r="210" spans="1:40" ht="22.5" customHeight="1" x14ac:dyDescent="0.55000000000000004">
      <c r="A210" s="5"/>
      <c r="B210" s="52" t="s">
        <v>66</v>
      </c>
      <c r="C210" s="63"/>
      <c r="D210" s="64"/>
      <c r="E210" s="114"/>
      <c r="F210" s="114"/>
      <c r="G210" s="114"/>
      <c r="H210" s="64"/>
      <c r="I210" s="66"/>
      <c r="J210" s="66"/>
      <c r="K210" s="64"/>
      <c r="L210" s="101"/>
      <c r="M210" s="8"/>
      <c r="N210" s="87"/>
      <c r="O210" s="10"/>
      <c r="P210" s="10"/>
      <c r="Q210" s="11"/>
      <c r="R210" s="12"/>
      <c r="X210" s="92"/>
      <c r="Y210" s="92"/>
      <c r="Z210" s="92"/>
      <c r="AA210" s="92"/>
      <c r="AB210" s="92"/>
      <c r="AC210" s="93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</row>
    <row r="211" spans="1:40" ht="22.5" customHeight="1" x14ac:dyDescent="0.55000000000000004">
      <c r="A211" s="5"/>
      <c r="B211" s="52" t="s">
        <v>66</v>
      </c>
      <c r="C211" s="63"/>
      <c r="D211" s="64"/>
      <c r="E211" s="114"/>
      <c r="F211" s="64"/>
      <c r="G211" s="114"/>
      <c r="H211" s="64"/>
      <c r="I211" s="64"/>
      <c r="J211" s="66"/>
      <c r="K211" s="64"/>
      <c r="L211" s="101"/>
      <c r="M211" s="8"/>
      <c r="N211" s="87"/>
      <c r="O211" s="10"/>
      <c r="P211" s="10"/>
      <c r="Q211" s="11"/>
      <c r="R211" s="43"/>
      <c r="X211" s="92"/>
      <c r="Y211" s="92"/>
      <c r="Z211" s="92"/>
      <c r="AA211" s="92"/>
      <c r="AB211" s="92"/>
      <c r="AC211" s="93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</row>
    <row r="212" spans="1:40" ht="22.5" customHeight="1" x14ac:dyDescent="0.55000000000000004">
      <c r="A212" s="5"/>
      <c r="B212" s="52" t="s">
        <v>66</v>
      </c>
      <c r="C212" s="63"/>
      <c r="D212" s="64"/>
      <c r="E212" s="114"/>
      <c r="F212" s="64"/>
      <c r="G212" s="114"/>
      <c r="H212" s="64"/>
      <c r="I212" s="64"/>
      <c r="J212" s="66"/>
      <c r="K212" s="64"/>
      <c r="L212" s="101"/>
      <c r="M212" s="8"/>
      <c r="N212" s="87"/>
      <c r="O212" s="10"/>
      <c r="P212" s="10"/>
      <c r="Q212" s="11"/>
      <c r="R212" s="43"/>
      <c r="X212" s="92"/>
      <c r="Y212" s="92"/>
      <c r="Z212" s="92"/>
      <c r="AA212" s="92"/>
      <c r="AB212" s="92"/>
      <c r="AC212" s="93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</row>
    <row r="213" spans="1:40" ht="22.5" customHeight="1" x14ac:dyDescent="0.55000000000000004">
      <c r="A213" s="5"/>
      <c r="B213" s="52" t="s">
        <v>66</v>
      </c>
      <c r="C213" s="63"/>
      <c r="D213" s="64"/>
      <c r="E213" s="114"/>
      <c r="F213" s="64"/>
      <c r="G213" s="114"/>
      <c r="H213" s="64"/>
      <c r="I213" s="64"/>
      <c r="J213" s="66"/>
      <c r="K213" s="64"/>
      <c r="L213" s="101"/>
      <c r="M213" s="8"/>
      <c r="N213" s="87"/>
      <c r="O213" s="10"/>
      <c r="P213" s="10"/>
      <c r="Q213" s="11"/>
      <c r="R213" s="43"/>
      <c r="X213" s="92"/>
      <c r="Y213" s="92"/>
      <c r="Z213" s="92"/>
      <c r="AA213" s="92"/>
      <c r="AB213" s="92"/>
      <c r="AC213" s="93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</row>
    <row r="214" spans="1:40" ht="22.5" customHeight="1" x14ac:dyDescent="0.55000000000000004">
      <c r="A214" s="5"/>
      <c r="B214" s="52" t="s">
        <v>66</v>
      </c>
      <c r="C214" s="63"/>
      <c r="D214" s="64"/>
      <c r="E214" s="114"/>
      <c r="F214" s="114"/>
      <c r="G214" s="114"/>
      <c r="H214" s="64"/>
      <c r="I214" s="66"/>
      <c r="J214" s="66"/>
      <c r="K214" s="64"/>
      <c r="L214" s="101"/>
      <c r="M214" s="8"/>
      <c r="N214" s="87"/>
      <c r="O214" s="10"/>
      <c r="P214" s="10"/>
      <c r="Q214" s="11"/>
      <c r="R214" s="12"/>
      <c r="X214" s="92"/>
      <c r="Y214" s="92"/>
      <c r="Z214" s="92"/>
      <c r="AA214" s="92"/>
      <c r="AB214" s="92"/>
      <c r="AC214" s="93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</row>
    <row r="215" spans="1:40" ht="22.5" customHeight="1" x14ac:dyDescent="0.55000000000000004">
      <c r="A215" s="5"/>
      <c r="B215" s="52" t="s">
        <v>66</v>
      </c>
      <c r="C215" s="63"/>
      <c r="D215" s="64"/>
      <c r="E215" s="64"/>
      <c r="F215" s="114"/>
      <c r="G215" s="114"/>
      <c r="H215" s="64"/>
      <c r="I215" s="66"/>
      <c r="J215" s="66"/>
      <c r="K215" s="64"/>
      <c r="L215" s="101"/>
      <c r="M215" s="8"/>
      <c r="N215" s="87"/>
      <c r="O215" s="10"/>
      <c r="P215" s="10"/>
      <c r="Q215" s="11"/>
      <c r="R215" s="12"/>
      <c r="X215" s="92"/>
      <c r="Y215" s="92"/>
      <c r="Z215" s="92"/>
      <c r="AA215" s="92"/>
      <c r="AB215" s="92"/>
      <c r="AC215" s="93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</row>
    <row r="216" spans="1:40" ht="22.5" customHeight="1" x14ac:dyDescent="0.55000000000000004">
      <c r="A216" s="5"/>
      <c r="B216" s="52" t="s">
        <v>66</v>
      </c>
      <c r="C216" s="63"/>
      <c r="D216" s="64"/>
      <c r="E216" s="64"/>
      <c r="F216" s="64"/>
      <c r="G216" s="64"/>
      <c r="H216" s="64"/>
      <c r="I216" s="66"/>
      <c r="J216" s="66"/>
      <c r="K216" s="64"/>
      <c r="L216" s="101"/>
      <c r="M216" s="8"/>
      <c r="N216" s="87"/>
      <c r="O216" s="10"/>
      <c r="P216" s="10"/>
      <c r="Q216" s="11"/>
      <c r="R216" s="12"/>
      <c r="X216" s="92"/>
      <c r="Y216" s="92"/>
      <c r="Z216" s="92"/>
      <c r="AA216" s="92"/>
      <c r="AB216" s="92"/>
      <c r="AC216" s="93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</row>
    <row r="217" spans="1:40" ht="22.5" customHeight="1" x14ac:dyDescent="0.55000000000000004">
      <c r="A217" s="5"/>
      <c r="B217" s="52" t="s">
        <v>66</v>
      </c>
      <c r="C217" s="63"/>
      <c r="D217" s="64"/>
      <c r="E217" s="114"/>
      <c r="F217" s="114"/>
      <c r="G217" s="114"/>
      <c r="H217" s="64"/>
      <c r="I217" s="66"/>
      <c r="J217" s="66"/>
      <c r="K217" s="64"/>
      <c r="L217" s="101"/>
      <c r="M217" s="8"/>
      <c r="N217" s="87"/>
      <c r="O217" s="10"/>
      <c r="P217" s="10"/>
      <c r="Q217" s="11"/>
      <c r="R217" s="12"/>
      <c r="X217" s="92"/>
      <c r="Y217" s="92"/>
      <c r="Z217" s="92"/>
      <c r="AA217" s="92"/>
      <c r="AB217" s="92"/>
      <c r="AC217" s="93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</row>
    <row r="218" spans="1:40" ht="22.5" customHeight="1" x14ac:dyDescent="0.55000000000000004">
      <c r="A218" s="5"/>
      <c r="B218" s="52" t="s">
        <v>66</v>
      </c>
      <c r="C218" s="63"/>
      <c r="D218" s="64"/>
      <c r="E218" s="114"/>
      <c r="F218" s="114"/>
      <c r="G218" s="114"/>
      <c r="H218" s="64"/>
      <c r="I218" s="66"/>
      <c r="J218" s="66"/>
      <c r="K218" s="64"/>
      <c r="L218" s="101"/>
      <c r="M218" s="8"/>
      <c r="N218" s="87"/>
      <c r="O218" s="10"/>
      <c r="P218" s="10"/>
      <c r="Q218" s="11"/>
      <c r="R218" s="12"/>
      <c r="X218" s="92"/>
      <c r="Y218" s="92"/>
      <c r="Z218" s="92"/>
      <c r="AA218" s="92"/>
      <c r="AB218" s="92"/>
      <c r="AC218" s="93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</row>
    <row r="219" spans="1:40" ht="22.5" customHeight="1" x14ac:dyDescent="0.55000000000000004">
      <c r="A219" s="5"/>
      <c r="B219" s="52" t="s">
        <v>66</v>
      </c>
      <c r="C219" s="63"/>
      <c r="D219" s="115"/>
      <c r="E219" s="64"/>
      <c r="F219" s="64"/>
      <c r="G219" s="64"/>
      <c r="H219" s="64"/>
      <c r="I219" s="66"/>
      <c r="J219" s="66"/>
      <c r="K219" s="64"/>
      <c r="L219" s="101"/>
      <c r="M219" s="8"/>
      <c r="N219" s="87"/>
      <c r="O219" s="10"/>
      <c r="P219" s="10"/>
      <c r="Q219" s="11"/>
      <c r="R219" s="12"/>
      <c r="X219" s="92"/>
      <c r="Y219" s="92"/>
      <c r="Z219" s="92"/>
      <c r="AA219" s="92"/>
      <c r="AB219" s="92"/>
      <c r="AC219" s="93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</row>
    <row r="220" spans="1:40" ht="22.5" customHeight="1" x14ac:dyDescent="0.55000000000000004">
      <c r="A220" s="5"/>
      <c r="B220" s="52" t="s">
        <v>66</v>
      </c>
      <c r="C220" s="63"/>
      <c r="D220" s="64"/>
      <c r="E220" s="114"/>
      <c r="F220" s="114"/>
      <c r="G220" s="114"/>
      <c r="H220" s="64"/>
      <c r="I220" s="66"/>
      <c r="J220" s="66"/>
      <c r="K220" s="64"/>
      <c r="L220" s="101"/>
      <c r="M220" s="8"/>
      <c r="N220" s="87"/>
      <c r="O220" s="10"/>
      <c r="P220" s="10"/>
      <c r="Q220" s="11"/>
      <c r="R220" s="12"/>
      <c r="X220" s="92"/>
      <c r="Y220" s="92"/>
      <c r="Z220" s="92"/>
      <c r="AA220" s="92"/>
      <c r="AB220" s="92"/>
      <c r="AC220" s="93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</row>
    <row r="221" spans="1:40" ht="22.5" customHeight="1" x14ac:dyDescent="0.55000000000000004">
      <c r="A221" s="5"/>
      <c r="B221" s="52" t="s">
        <v>66</v>
      </c>
      <c r="C221" s="63"/>
      <c r="D221" s="64"/>
      <c r="E221" s="114"/>
      <c r="F221" s="114"/>
      <c r="G221" s="114"/>
      <c r="H221" s="64"/>
      <c r="I221" s="66"/>
      <c r="J221" s="66"/>
      <c r="K221" s="64"/>
      <c r="L221" s="101"/>
      <c r="M221" s="8"/>
      <c r="N221" s="87"/>
      <c r="O221" s="10"/>
      <c r="P221" s="10"/>
      <c r="Q221" s="11"/>
      <c r="R221" s="12"/>
      <c r="X221" s="92"/>
      <c r="Y221" s="92"/>
      <c r="Z221" s="92"/>
      <c r="AA221" s="92"/>
      <c r="AB221" s="92"/>
      <c r="AC221" s="93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</row>
    <row r="222" spans="1:40" ht="22.5" customHeight="1" x14ac:dyDescent="0.55000000000000004">
      <c r="A222" s="5"/>
      <c r="B222" s="52" t="s">
        <v>66</v>
      </c>
      <c r="C222" s="63"/>
      <c r="D222" s="64"/>
      <c r="E222" s="64"/>
      <c r="F222" s="64"/>
      <c r="G222" s="64"/>
      <c r="H222" s="64"/>
      <c r="I222" s="66"/>
      <c r="J222" s="66"/>
      <c r="K222" s="64"/>
      <c r="L222" s="101"/>
      <c r="M222" s="8"/>
      <c r="N222" s="87"/>
      <c r="O222" s="10"/>
      <c r="P222" s="10"/>
      <c r="Q222" s="11"/>
      <c r="R222" s="12"/>
      <c r="X222" s="92"/>
      <c r="Y222" s="92"/>
      <c r="Z222" s="92"/>
      <c r="AA222" s="92"/>
      <c r="AB222" s="92"/>
      <c r="AC222" s="93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</row>
    <row r="223" spans="1:40" ht="22.5" customHeight="1" x14ac:dyDescent="0.55000000000000004">
      <c r="A223" s="5"/>
      <c r="B223" s="52" t="s">
        <v>66</v>
      </c>
      <c r="C223" s="63"/>
      <c r="D223" s="64"/>
      <c r="E223" s="114"/>
      <c r="F223" s="114"/>
      <c r="G223" s="114"/>
      <c r="H223" s="64"/>
      <c r="I223" s="66"/>
      <c r="J223" s="66"/>
      <c r="K223" s="64"/>
      <c r="L223" s="101"/>
      <c r="M223" s="8"/>
      <c r="N223" s="87"/>
      <c r="O223" s="10"/>
      <c r="P223" s="10"/>
      <c r="Q223" s="11"/>
      <c r="R223" s="12"/>
      <c r="X223" s="92"/>
      <c r="Y223" s="92"/>
      <c r="Z223" s="92"/>
      <c r="AA223" s="92"/>
      <c r="AB223" s="92"/>
      <c r="AC223" s="93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</row>
    <row r="224" spans="1:40" ht="22.5" customHeight="1" x14ac:dyDescent="0.55000000000000004">
      <c r="A224" s="5"/>
      <c r="B224" s="52" t="s">
        <v>66</v>
      </c>
      <c r="C224" s="63"/>
      <c r="D224" s="64"/>
      <c r="E224" s="114"/>
      <c r="F224" s="114"/>
      <c r="G224" s="114"/>
      <c r="H224" s="64"/>
      <c r="I224" s="66"/>
      <c r="J224" s="66"/>
      <c r="K224" s="64"/>
      <c r="L224" s="101"/>
      <c r="M224" s="8"/>
      <c r="N224" s="87"/>
      <c r="O224" s="10"/>
      <c r="P224" s="10"/>
      <c r="Q224" s="11"/>
      <c r="R224" s="12"/>
      <c r="X224" s="92"/>
      <c r="Y224" s="92"/>
      <c r="Z224" s="92"/>
      <c r="AA224" s="92"/>
      <c r="AB224" s="92"/>
      <c r="AC224" s="93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</row>
    <row r="225" spans="1:40" ht="22.5" customHeight="1" x14ac:dyDescent="0.55000000000000004">
      <c r="A225" s="5"/>
      <c r="B225" s="52" t="s">
        <v>66</v>
      </c>
      <c r="C225" s="63"/>
      <c r="D225" s="64"/>
      <c r="E225" s="114"/>
      <c r="F225" s="64"/>
      <c r="G225" s="114"/>
      <c r="H225" s="64"/>
      <c r="I225" s="64"/>
      <c r="J225" s="66"/>
      <c r="K225" s="64"/>
      <c r="L225" s="101"/>
      <c r="M225" s="8"/>
      <c r="N225" s="87"/>
      <c r="O225" s="10"/>
      <c r="P225" s="10"/>
      <c r="Q225" s="91"/>
      <c r="R225" s="43"/>
      <c r="X225" s="92"/>
      <c r="Y225" s="92"/>
      <c r="Z225" s="92"/>
      <c r="AA225" s="92"/>
      <c r="AB225" s="92"/>
      <c r="AC225" s="93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</row>
    <row r="226" spans="1:40" ht="22.5" customHeight="1" x14ac:dyDescent="0.55000000000000004">
      <c r="A226" s="5"/>
      <c r="B226" s="52" t="s">
        <v>66</v>
      </c>
      <c r="C226" s="63"/>
      <c r="D226" s="64"/>
      <c r="E226" s="114"/>
      <c r="F226" s="64"/>
      <c r="G226" s="114"/>
      <c r="H226" s="64"/>
      <c r="I226" s="64"/>
      <c r="J226" s="66"/>
      <c r="K226" s="64"/>
      <c r="L226" s="101"/>
      <c r="M226" s="8"/>
      <c r="N226" s="87"/>
      <c r="O226" s="10"/>
      <c r="P226" s="10"/>
      <c r="Q226" s="91"/>
      <c r="R226" s="43"/>
      <c r="X226" s="92"/>
      <c r="Y226" s="92"/>
      <c r="Z226" s="92"/>
      <c r="AA226" s="92"/>
      <c r="AB226" s="92"/>
      <c r="AC226" s="93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</row>
    <row r="227" spans="1:40" ht="22.5" customHeight="1" x14ac:dyDescent="0.55000000000000004">
      <c r="A227" s="5"/>
      <c r="B227" s="52" t="s">
        <v>66</v>
      </c>
      <c r="C227" s="63"/>
      <c r="D227" s="64"/>
      <c r="E227" s="114"/>
      <c r="F227" s="64"/>
      <c r="G227" s="114"/>
      <c r="H227" s="64"/>
      <c r="I227" s="64"/>
      <c r="J227" s="66"/>
      <c r="K227" s="64"/>
      <c r="L227" s="101"/>
      <c r="M227" s="8"/>
      <c r="N227" s="87"/>
      <c r="O227" s="10"/>
      <c r="P227" s="10"/>
      <c r="Q227" s="91"/>
      <c r="R227" s="43"/>
      <c r="X227" s="92"/>
      <c r="Y227" s="92"/>
      <c r="Z227" s="92"/>
      <c r="AA227" s="92"/>
      <c r="AB227" s="92"/>
      <c r="AC227" s="93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</row>
    <row r="228" spans="1:40" ht="22.5" customHeight="1" x14ac:dyDescent="0.55000000000000004">
      <c r="A228" s="5"/>
      <c r="B228" s="52" t="s">
        <v>66</v>
      </c>
      <c r="C228" s="63"/>
      <c r="D228" s="64"/>
      <c r="E228" s="114"/>
      <c r="F228" s="114"/>
      <c r="G228" s="114"/>
      <c r="H228" s="64"/>
      <c r="I228" s="66"/>
      <c r="J228" s="66"/>
      <c r="K228" s="64"/>
      <c r="L228" s="101"/>
      <c r="M228" s="8"/>
      <c r="N228" s="87"/>
      <c r="O228" s="10"/>
      <c r="P228" s="10"/>
      <c r="Q228" s="11"/>
      <c r="R228" s="12"/>
      <c r="X228" s="92"/>
      <c r="Y228" s="92"/>
      <c r="Z228" s="92"/>
      <c r="AA228" s="92"/>
      <c r="AB228" s="92"/>
      <c r="AC228" s="93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</row>
    <row r="229" spans="1:40" ht="22.5" customHeight="1" x14ac:dyDescent="0.55000000000000004">
      <c r="A229" s="5"/>
      <c r="B229" s="52" t="s">
        <v>66</v>
      </c>
      <c r="C229" s="63"/>
      <c r="D229" s="64"/>
      <c r="E229" s="64"/>
      <c r="F229" s="114"/>
      <c r="G229" s="114"/>
      <c r="H229" s="64"/>
      <c r="I229" s="66"/>
      <c r="J229" s="66"/>
      <c r="K229" s="64"/>
      <c r="L229" s="101"/>
      <c r="M229" s="8"/>
      <c r="N229" s="87"/>
      <c r="O229" s="10"/>
      <c r="P229" s="10"/>
      <c r="Q229" s="11"/>
      <c r="R229" s="12"/>
      <c r="X229" s="92"/>
      <c r="Y229" s="92"/>
      <c r="Z229" s="92"/>
      <c r="AA229" s="92"/>
      <c r="AB229" s="92"/>
      <c r="AC229" s="93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</row>
    <row r="230" spans="1:40" ht="22.5" customHeight="1" x14ac:dyDescent="0.55000000000000004">
      <c r="A230" s="5"/>
      <c r="B230" s="52" t="s">
        <v>66</v>
      </c>
      <c r="C230" s="63"/>
      <c r="D230" s="64"/>
      <c r="E230" s="64"/>
      <c r="F230" s="64"/>
      <c r="G230" s="64"/>
      <c r="H230" s="64"/>
      <c r="I230" s="66"/>
      <c r="J230" s="66"/>
      <c r="K230" s="64"/>
      <c r="L230" s="101"/>
      <c r="M230" s="8"/>
      <c r="N230" s="87"/>
      <c r="O230" s="10"/>
      <c r="P230" s="10"/>
      <c r="Q230" s="11"/>
      <c r="R230" s="12"/>
      <c r="X230" s="92"/>
      <c r="Y230" s="92"/>
      <c r="Z230" s="92"/>
      <c r="AA230" s="92"/>
      <c r="AB230" s="92"/>
      <c r="AC230" s="93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</row>
    <row r="231" spans="1:40" ht="22.5" customHeight="1" x14ac:dyDescent="0.55000000000000004">
      <c r="A231" s="5"/>
      <c r="B231" s="52" t="s">
        <v>66</v>
      </c>
      <c r="C231" s="63"/>
      <c r="D231" s="64"/>
      <c r="E231" s="114"/>
      <c r="F231" s="114"/>
      <c r="G231" s="114"/>
      <c r="H231" s="64"/>
      <c r="I231" s="66"/>
      <c r="J231" s="66"/>
      <c r="K231" s="64"/>
      <c r="L231" s="101"/>
      <c r="M231" s="8"/>
      <c r="N231" s="87"/>
      <c r="O231" s="10"/>
      <c r="P231" s="10"/>
      <c r="Q231" s="11"/>
      <c r="R231" s="12"/>
      <c r="X231" s="92"/>
      <c r="Y231" s="92"/>
      <c r="Z231" s="92"/>
      <c r="AA231" s="92"/>
      <c r="AB231" s="92"/>
      <c r="AC231" s="93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</row>
    <row r="232" spans="1:40" ht="22.5" customHeight="1" x14ac:dyDescent="0.55000000000000004">
      <c r="A232" s="5"/>
      <c r="B232" s="52" t="s">
        <v>66</v>
      </c>
      <c r="C232" s="63"/>
      <c r="D232" s="64"/>
      <c r="E232" s="114"/>
      <c r="F232" s="114"/>
      <c r="G232" s="114"/>
      <c r="H232" s="64"/>
      <c r="I232" s="66"/>
      <c r="J232" s="66"/>
      <c r="K232" s="64"/>
      <c r="L232" s="101"/>
      <c r="M232" s="8"/>
      <c r="N232" s="87"/>
      <c r="O232" s="10"/>
      <c r="P232" s="10"/>
      <c r="Q232" s="11"/>
      <c r="R232" s="12"/>
      <c r="X232" s="92"/>
      <c r="Y232" s="92"/>
      <c r="Z232" s="92"/>
      <c r="AA232" s="92"/>
      <c r="AB232" s="92"/>
      <c r="AC232" s="93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</row>
    <row r="233" spans="1:40" ht="22.5" customHeight="1" x14ac:dyDescent="0.55000000000000004">
      <c r="A233" s="5"/>
      <c r="B233" s="52" t="s">
        <v>66</v>
      </c>
      <c r="C233" s="63"/>
      <c r="D233" s="64"/>
      <c r="E233" s="64"/>
      <c r="F233" s="64"/>
      <c r="G233" s="64"/>
      <c r="H233" s="64"/>
      <c r="I233" s="66"/>
      <c r="J233" s="66"/>
      <c r="K233" s="64"/>
      <c r="L233" s="101"/>
      <c r="M233" s="8"/>
      <c r="N233" s="87"/>
      <c r="O233" s="10"/>
      <c r="P233" s="10"/>
      <c r="Q233" s="11"/>
      <c r="R233" s="12"/>
      <c r="X233" s="92"/>
      <c r="Y233" s="92"/>
      <c r="Z233" s="92"/>
      <c r="AA233" s="92"/>
      <c r="AB233" s="92"/>
      <c r="AC233" s="93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</row>
    <row r="234" spans="1:40" ht="22.5" customHeight="1" x14ac:dyDescent="0.55000000000000004">
      <c r="A234" s="5"/>
      <c r="B234" s="52" t="s">
        <v>66</v>
      </c>
      <c r="C234" s="63"/>
      <c r="D234" s="64"/>
      <c r="E234" s="114"/>
      <c r="F234" s="114"/>
      <c r="G234" s="114"/>
      <c r="H234" s="64"/>
      <c r="I234" s="66"/>
      <c r="J234" s="66"/>
      <c r="K234" s="64"/>
      <c r="L234" s="101"/>
      <c r="M234" s="8"/>
      <c r="N234" s="87"/>
      <c r="O234" s="10"/>
      <c r="P234" s="10"/>
      <c r="Q234" s="11"/>
      <c r="R234" s="12"/>
      <c r="X234" s="92"/>
      <c r="Y234" s="92"/>
      <c r="Z234" s="92"/>
      <c r="AA234" s="92"/>
      <c r="AB234" s="92"/>
      <c r="AC234" s="93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</row>
    <row r="235" spans="1:40" ht="22.5" customHeight="1" x14ac:dyDescent="0.55000000000000004">
      <c r="A235" s="5"/>
      <c r="B235" s="52" t="s">
        <v>66</v>
      </c>
      <c r="C235" s="63"/>
      <c r="D235" s="64"/>
      <c r="E235" s="114"/>
      <c r="F235" s="114"/>
      <c r="G235" s="114"/>
      <c r="H235" s="64"/>
      <c r="I235" s="66"/>
      <c r="J235" s="66"/>
      <c r="K235" s="64"/>
      <c r="L235" s="101"/>
      <c r="M235" s="8"/>
      <c r="N235" s="87"/>
      <c r="O235" s="10"/>
      <c r="P235" s="10"/>
      <c r="Q235" s="11"/>
      <c r="R235" s="12"/>
      <c r="X235" s="92"/>
      <c r="Y235" s="92"/>
      <c r="Z235" s="92"/>
      <c r="AA235" s="92"/>
      <c r="AB235" s="92"/>
      <c r="AC235" s="93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</row>
    <row r="236" spans="1:40" ht="22.5" customHeight="1" x14ac:dyDescent="0.55000000000000004">
      <c r="A236" s="5"/>
      <c r="B236" s="52" t="s">
        <v>66</v>
      </c>
      <c r="C236" s="63"/>
      <c r="D236" s="64"/>
      <c r="E236" s="64"/>
      <c r="F236" s="64"/>
      <c r="G236" s="64"/>
      <c r="H236" s="64"/>
      <c r="I236" s="66"/>
      <c r="J236" s="66"/>
      <c r="K236" s="64"/>
      <c r="L236" s="101"/>
      <c r="M236" s="8"/>
      <c r="N236" s="87"/>
      <c r="O236" s="10"/>
      <c r="P236" s="10"/>
      <c r="Q236" s="11"/>
      <c r="R236" s="12"/>
      <c r="X236" s="92"/>
      <c r="Y236" s="92"/>
      <c r="Z236" s="92"/>
      <c r="AA236" s="92"/>
      <c r="AB236" s="92"/>
      <c r="AC236" s="93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</row>
    <row r="237" spans="1:40" ht="22.5" customHeight="1" x14ac:dyDescent="0.55000000000000004">
      <c r="A237" s="5"/>
      <c r="B237" s="52" t="s">
        <v>66</v>
      </c>
      <c r="C237" s="63"/>
      <c r="D237" s="64"/>
      <c r="E237" s="114"/>
      <c r="F237" s="114"/>
      <c r="G237" s="114"/>
      <c r="H237" s="64"/>
      <c r="I237" s="66"/>
      <c r="J237" s="66"/>
      <c r="K237" s="64"/>
      <c r="L237" s="101"/>
      <c r="M237" s="8"/>
      <c r="N237" s="87"/>
      <c r="O237" s="10"/>
      <c r="P237" s="10"/>
      <c r="Q237" s="11"/>
      <c r="R237" s="12"/>
      <c r="X237" s="92"/>
      <c r="Y237" s="92"/>
      <c r="Z237" s="92"/>
      <c r="AA237" s="92"/>
      <c r="AB237" s="92"/>
      <c r="AC237" s="93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</row>
    <row r="238" spans="1:40" ht="22.5" customHeight="1" x14ac:dyDescent="0.55000000000000004">
      <c r="A238" s="5"/>
      <c r="B238" s="52" t="s">
        <v>66</v>
      </c>
      <c r="C238" s="63"/>
      <c r="D238" s="64"/>
      <c r="E238" s="114"/>
      <c r="F238" s="114"/>
      <c r="G238" s="114"/>
      <c r="H238" s="64"/>
      <c r="I238" s="66"/>
      <c r="J238" s="66"/>
      <c r="K238" s="64"/>
      <c r="L238" s="101"/>
      <c r="M238" s="8"/>
      <c r="N238" s="87"/>
      <c r="O238" s="10"/>
      <c r="P238" s="10"/>
      <c r="Q238" s="11"/>
      <c r="R238" s="43"/>
      <c r="X238" s="92"/>
      <c r="Y238" s="92"/>
      <c r="Z238" s="92"/>
      <c r="AA238" s="92"/>
      <c r="AB238" s="92"/>
      <c r="AC238" s="93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</row>
    <row r="239" spans="1:40" ht="22.5" customHeight="1" x14ac:dyDescent="0.55000000000000004">
      <c r="A239" s="5"/>
      <c r="B239" s="52" t="s">
        <v>66</v>
      </c>
      <c r="C239" s="63"/>
      <c r="D239" s="64"/>
      <c r="E239" s="114"/>
      <c r="F239" s="64"/>
      <c r="G239" s="114"/>
      <c r="H239" s="64"/>
      <c r="I239" s="64"/>
      <c r="J239" s="66"/>
      <c r="K239" s="64"/>
      <c r="L239" s="101"/>
      <c r="M239" s="8"/>
      <c r="N239" s="87"/>
      <c r="O239" s="10"/>
      <c r="P239" s="10"/>
      <c r="Q239" s="11"/>
      <c r="R239" s="43"/>
      <c r="X239" s="92"/>
      <c r="Y239" s="92"/>
      <c r="Z239" s="92"/>
      <c r="AA239" s="92"/>
      <c r="AB239" s="92"/>
      <c r="AC239" s="93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</row>
    <row r="240" spans="1:40" ht="22.5" customHeight="1" x14ac:dyDescent="0.55000000000000004">
      <c r="A240" s="5"/>
      <c r="B240" s="52" t="s">
        <v>66</v>
      </c>
      <c r="C240" s="63"/>
      <c r="D240" s="64"/>
      <c r="E240" s="114"/>
      <c r="F240" s="64"/>
      <c r="G240" s="114"/>
      <c r="H240" s="64"/>
      <c r="I240" s="64"/>
      <c r="J240" s="66"/>
      <c r="K240" s="64"/>
      <c r="L240" s="101"/>
      <c r="M240" s="8"/>
      <c r="N240" s="87"/>
      <c r="O240" s="10"/>
      <c r="P240" s="10"/>
      <c r="Q240" s="11"/>
      <c r="R240" s="43"/>
      <c r="X240" s="92"/>
      <c r="Y240" s="92"/>
      <c r="Z240" s="92"/>
      <c r="AA240" s="92"/>
      <c r="AB240" s="92"/>
      <c r="AC240" s="93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</row>
    <row r="241" spans="1:40" ht="22.5" customHeight="1" x14ac:dyDescent="0.55000000000000004">
      <c r="A241" s="5"/>
      <c r="B241" s="52" t="s">
        <v>66</v>
      </c>
      <c r="C241" s="63"/>
      <c r="D241" s="64"/>
      <c r="E241" s="114"/>
      <c r="F241" s="64"/>
      <c r="G241" s="114"/>
      <c r="H241" s="64"/>
      <c r="I241" s="64"/>
      <c r="J241" s="66"/>
      <c r="K241" s="64"/>
      <c r="L241" s="101"/>
      <c r="M241" s="8"/>
      <c r="N241" s="87"/>
      <c r="O241" s="10"/>
      <c r="P241" s="10"/>
      <c r="Q241" s="11"/>
      <c r="R241" s="43"/>
      <c r="X241" s="92"/>
      <c r="Y241" s="92"/>
      <c r="Z241" s="92"/>
      <c r="AA241" s="92"/>
      <c r="AB241" s="92"/>
      <c r="AC241" s="93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</row>
    <row r="242" spans="1:40" ht="22.5" customHeight="1" x14ac:dyDescent="0.55000000000000004">
      <c r="A242" s="5"/>
      <c r="B242" s="52" t="s">
        <v>66</v>
      </c>
      <c r="C242" s="63"/>
      <c r="D242" s="64"/>
      <c r="E242" s="64"/>
      <c r="F242" s="64"/>
      <c r="G242" s="64"/>
      <c r="H242" s="66"/>
      <c r="I242" s="66"/>
      <c r="J242" s="66"/>
      <c r="K242" s="64"/>
      <c r="L242" s="101"/>
      <c r="M242" s="8"/>
      <c r="N242" s="87"/>
      <c r="O242" s="10"/>
      <c r="P242" s="10"/>
      <c r="Q242" s="11"/>
      <c r="R242" s="43"/>
      <c r="X242" s="92"/>
      <c r="Y242" s="92"/>
      <c r="Z242" s="92"/>
      <c r="AA242" s="92"/>
      <c r="AB242" s="92"/>
      <c r="AC242" s="93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</row>
    <row r="243" spans="1:40" ht="22.5" customHeight="1" x14ac:dyDescent="0.55000000000000004">
      <c r="A243" s="5"/>
      <c r="B243" s="52" t="s">
        <v>66</v>
      </c>
      <c r="C243" s="63"/>
      <c r="D243" s="64"/>
      <c r="E243" s="64"/>
      <c r="F243" s="64"/>
      <c r="G243" s="64"/>
      <c r="H243" s="66"/>
      <c r="I243" s="66"/>
      <c r="J243" s="66"/>
      <c r="K243" s="64"/>
      <c r="L243" s="101"/>
      <c r="M243" s="8"/>
      <c r="N243" s="87"/>
      <c r="O243" s="10"/>
      <c r="P243" s="10"/>
      <c r="Q243" s="11"/>
      <c r="R243" s="43"/>
      <c r="X243" s="92"/>
      <c r="Y243" s="92"/>
      <c r="Z243" s="92"/>
      <c r="AA243" s="92"/>
      <c r="AB243" s="92"/>
      <c r="AC243" s="93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</row>
    <row r="244" spans="1:40" ht="22.5" customHeight="1" x14ac:dyDescent="0.55000000000000004">
      <c r="A244" s="5"/>
      <c r="B244" s="52" t="s">
        <v>66</v>
      </c>
      <c r="C244" s="63"/>
      <c r="D244" s="64"/>
      <c r="E244" s="64"/>
      <c r="F244" s="64"/>
      <c r="G244" s="64"/>
      <c r="H244" s="66"/>
      <c r="I244" s="66"/>
      <c r="J244" s="66"/>
      <c r="K244" s="64"/>
      <c r="L244" s="101"/>
      <c r="M244" s="8"/>
      <c r="N244" s="87"/>
      <c r="O244" s="10"/>
      <c r="P244" s="10"/>
      <c r="Q244" s="11"/>
      <c r="R244" s="43"/>
      <c r="X244" s="92"/>
      <c r="Y244" s="92"/>
      <c r="Z244" s="92"/>
      <c r="AA244" s="92"/>
      <c r="AB244" s="92"/>
      <c r="AC244" s="93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</row>
    <row r="245" spans="1:40" ht="22.5" customHeight="1" x14ac:dyDescent="0.55000000000000004">
      <c r="A245" s="5"/>
      <c r="B245" s="52" t="s">
        <v>66</v>
      </c>
      <c r="C245" s="63"/>
      <c r="D245" s="64"/>
      <c r="E245" s="64"/>
      <c r="F245" s="64"/>
      <c r="G245" s="64"/>
      <c r="H245" s="66"/>
      <c r="I245" s="66"/>
      <c r="J245" s="66"/>
      <c r="K245" s="64"/>
      <c r="L245" s="101"/>
      <c r="M245" s="8"/>
      <c r="N245" s="87"/>
      <c r="O245" s="10"/>
      <c r="P245" s="10"/>
      <c r="Q245" s="11"/>
      <c r="R245" s="12"/>
      <c r="X245" s="92"/>
      <c r="Y245" s="92"/>
      <c r="Z245" s="92"/>
      <c r="AA245" s="92"/>
      <c r="AB245" s="92"/>
      <c r="AC245" s="93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</row>
    <row r="246" spans="1:40" ht="22.5" customHeight="1" x14ac:dyDescent="0.55000000000000004">
      <c r="A246" s="5"/>
      <c r="B246" s="52" t="s">
        <v>66</v>
      </c>
      <c r="C246" s="63"/>
      <c r="D246" s="64"/>
      <c r="E246" s="64"/>
      <c r="F246" s="64"/>
      <c r="G246" s="64"/>
      <c r="H246" s="66"/>
      <c r="I246" s="66"/>
      <c r="J246" s="66"/>
      <c r="K246" s="64"/>
      <c r="L246" s="101"/>
      <c r="M246" s="8"/>
      <c r="N246" s="87"/>
      <c r="O246" s="10"/>
      <c r="P246" s="10"/>
      <c r="Q246" s="11"/>
      <c r="R246" s="12"/>
      <c r="X246" s="92"/>
      <c r="Y246" s="92"/>
      <c r="Z246" s="92"/>
      <c r="AA246" s="92"/>
      <c r="AB246" s="92"/>
      <c r="AC246" s="93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</row>
    <row r="247" spans="1:40" ht="22.5" customHeight="1" x14ac:dyDescent="0.55000000000000004">
      <c r="A247" s="5"/>
      <c r="B247" s="52" t="s">
        <v>66</v>
      </c>
      <c r="C247" s="63"/>
      <c r="D247" s="64"/>
      <c r="E247" s="64"/>
      <c r="F247" s="64"/>
      <c r="G247" s="64"/>
      <c r="H247" s="66"/>
      <c r="I247" s="66"/>
      <c r="J247" s="66"/>
      <c r="K247" s="64"/>
      <c r="L247" s="101"/>
      <c r="M247" s="8"/>
      <c r="N247" s="87"/>
      <c r="O247" s="10"/>
      <c r="P247" s="10"/>
      <c r="Q247" s="11"/>
      <c r="R247" s="12"/>
      <c r="X247" s="92"/>
      <c r="Y247" s="92"/>
      <c r="Z247" s="92"/>
      <c r="AA247" s="92"/>
      <c r="AB247" s="92"/>
      <c r="AC247" s="93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</row>
    <row r="248" spans="1:40" ht="22.5" customHeight="1" x14ac:dyDescent="0.55000000000000004">
      <c r="A248" s="5"/>
      <c r="B248" s="52" t="s">
        <v>66</v>
      </c>
      <c r="C248" s="63"/>
      <c r="D248" s="64"/>
      <c r="E248" s="64"/>
      <c r="F248" s="64"/>
      <c r="G248" s="64"/>
      <c r="H248" s="66"/>
      <c r="I248" s="66"/>
      <c r="J248" s="66"/>
      <c r="K248" s="64"/>
      <c r="L248" s="101"/>
      <c r="M248" s="8"/>
      <c r="N248" s="87"/>
      <c r="O248" s="10"/>
      <c r="P248" s="10"/>
      <c r="Q248" s="11"/>
      <c r="R248" s="12"/>
      <c r="X248" s="92"/>
      <c r="Y248" s="92"/>
      <c r="Z248" s="92"/>
      <c r="AA248" s="92"/>
      <c r="AB248" s="92"/>
      <c r="AC248" s="93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</row>
    <row r="249" spans="1:40" ht="22.5" customHeight="1" x14ac:dyDescent="0.55000000000000004">
      <c r="A249" s="5"/>
      <c r="B249" s="52" t="s">
        <v>66</v>
      </c>
      <c r="C249" s="63"/>
      <c r="D249" s="64"/>
      <c r="E249" s="64"/>
      <c r="F249" s="64"/>
      <c r="G249" s="64"/>
      <c r="H249" s="66"/>
      <c r="I249" s="66"/>
      <c r="J249" s="66"/>
      <c r="K249" s="64"/>
      <c r="L249" s="101"/>
      <c r="M249" s="8"/>
      <c r="N249" s="87"/>
      <c r="O249" s="10"/>
      <c r="P249" s="10"/>
      <c r="Q249" s="11"/>
      <c r="R249" s="12"/>
      <c r="X249" s="92"/>
      <c r="Y249" s="92"/>
      <c r="Z249" s="92"/>
      <c r="AA249" s="92"/>
      <c r="AB249" s="92"/>
      <c r="AC249" s="93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</row>
    <row r="250" spans="1:40" ht="22.5" customHeight="1" x14ac:dyDescent="0.55000000000000004">
      <c r="A250" s="5"/>
      <c r="B250" s="52" t="s">
        <v>66</v>
      </c>
      <c r="C250" s="63"/>
      <c r="D250" s="64"/>
      <c r="E250" s="64"/>
      <c r="F250" s="64"/>
      <c r="G250" s="64"/>
      <c r="H250" s="66"/>
      <c r="I250" s="66"/>
      <c r="J250" s="66"/>
      <c r="K250" s="64"/>
      <c r="L250" s="101"/>
      <c r="M250" s="8"/>
      <c r="N250" s="87"/>
      <c r="O250" s="10"/>
      <c r="P250" s="10"/>
      <c r="Q250" s="11"/>
      <c r="R250" s="12"/>
      <c r="X250" s="92"/>
      <c r="Y250" s="92"/>
      <c r="Z250" s="92"/>
      <c r="AA250" s="92"/>
      <c r="AB250" s="92"/>
      <c r="AC250" s="93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</row>
    <row r="251" spans="1:40" ht="22.5" customHeight="1" x14ac:dyDescent="0.55000000000000004">
      <c r="A251" s="5"/>
      <c r="B251" s="52" t="s">
        <v>66</v>
      </c>
      <c r="C251" s="63"/>
      <c r="D251" s="64"/>
      <c r="E251" s="64"/>
      <c r="F251" s="64"/>
      <c r="G251" s="64"/>
      <c r="H251" s="66"/>
      <c r="I251" s="66"/>
      <c r="J251" s="66"/>
      <c r="K251" s="64"/>
      <c r="L251" s="101"/>
      <c r="M251" s="8"/>
      <c r="N251" s="87"/>
      <c r="O251" s="10"/>
      <c r="P251" s="10"/>
      <c r="Q251" s="11"/>
      <c r="R251" s="12"/>
      <c r="X251" s="92"/>
      <c r="Y251" s="92"/>
      <c r="Z251" s="92"/>
      <c r="AA251" s="92"/>
      <c r="AB251" s="92"/>
      <c r="AC251" s="93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</row>
    <row r="252" spans="1:40" ht="22.5" customHeight="1" x14ac:dyDescent="0.55000000000000004">
      <c r="A252" s="5"/>
      <c r="B252" s="52" t="s">
        <v>66</v>
      </c>
      <c r="C252" s="63"/>
      <c r="D252" s="64"/>
      <c r="E252" s="64"/>
      <c r="F252" s="64"/>
      <c r="G252" s="64"/>
      <c r="H252" s="66"/>
      <c r="I252" s="66"/>
      <c r="J252" s="66"/>
      <c r="K252" s="64"/>
      <c r="L252" s="101"/>
      <c r="M252" s="8"/>
      <c r="N252" s="87"/>
      <c r="O252" s="10"/>
      <c r="P252" s="10"/>
      <c r="Q252" s="11"/>
      <c r="R252" s="12"/>
      <c r="X252" s="92"/>
      <c r="Y252" s="92"/>
      <c r="Z252" s="92"/>
      <c r="AA252" s="92"/>
      <c r="AB252" s="92"/>
      <c r="AC252" s="93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</row>
    <row r="253" spans="1:40" ht="22.5" customHeight="1" x14ac:dyDescent="0.55000000000000004">
      <c r="A253" s="5"/>
      <c r="B253" s="52" t="s">
        <v>66</v>
      </c>
      <c r="C253" s="63"/>
      <c r="D253" s="64"/>
      <c r="E253" s="64"/>
      <c r="F253" s="64"/>
      <c r="G253" s="64"/>
      <c r="H253" s="66"/>
      <c r="I253" s="66"/>
      <c r="J253" s="66"/>
      <c r="K253" s="64"/>
      <c r="L253" s="101"/>
      <c r="M253" s="8"/>
      <c r="N253" s="87"/>
      <c r="O253" s="10"/>
      <c r="P253" s="10"/>
      <c r="Q253" s="11"/>
      <c r="R253" s="12"/>
      <c r="X253" s="92"/>
      <c r="Y253" s="92"/>
      <c r="Z253" s="92"/>
      <c r="AA253" s="92"/>
      <c r="AB253" s="92"/>
      <c r="AC253" s="93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</row>
    <row r="254" spans="1:40" ht="22.5" customHeight="1" x14ac:dyDescent="0.55000000000000004">
      <c r="A254" s="5"/>
      <c r="B254" s="52" t="s">
        <v>66</v>
      </c>
      <c r="C254" s="63"/>
      <c r="D254" s="64"/>
      <c r="E254" s="64"/>
      <c r="F254" s="64"/>
      <c r="G254" s="64"/>
      <c r="H254" s="66"/>
      <c r="I254" s="66"/>
      <c r="J254" s="66"/>
      <c r="K254" s="64"/>
      <c r="L254" s="101"/>
      <c r="M254" s="8"/>
      <c r="N254" s="87"/>
      <c r="O254" s="10"/>
      <c r="P254" s="10"/>
      <c r="Q254" s="11"/>
      <c r="R254" s="12"/>
      <c r="X254" s="92"/>
      <c r="Y254" s="92"/>
      <c r="Z254" s="92"/>
      <c r="AA254" s="92"/>
      <c r="AB254" s="92"/>
      <c r="AC254" s="93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</row>
    <row r="255" spans="1:40" ht="22.5" customHeight="1" x14ac:dyDescent="0.55000000000000004">
      <c r="A255" s="5"/>
      <c r="B255" s="52" t="s">
        <v>66</v>
      </c>
      <c r="C255" s="63"/>
      <c r="D255" s="64"/>
      <c r="E255" s="64"/>
      <c r="F255" s="64"/>
      <c r="G255" s="64"/>
      <c r="H255" s="66"/>
      <c r="I255" s="66"/>
      <c r="J255" s="66"/>
      <c r="K255" s="64"/>
      <c r="L255" s="101"/>
      <c r="M255" s="8"/>
      <c r="N255" s="87"/>
      <c r="O255" s="10"/>
      <c r="P255" s="10"/>
      <c r="Q255" s="11"/>
      <c r="R255" s="43"/>
      <c r="X255" s="92"/>
      <c r="Y255" s="92"/>
      <c r="Z255" s="92"/>
      <c r="AA255" s="92"/>
      <c r="AB255" s="92"/>
      <c r="AC255" s="93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</row>
    <row r="256" spans="1:40" ht="22.5" customHeight="1" x14ac:dyDescent="0.55000000000000004">
      <c r="A256" s="5"/>
      <c r="B256" s="52" t="s">
        <v>66</v>
      </c>
      <c r="C256" s="63"/>
      <c r="D256" s="64"/>
      <c r="E256" s="64"/>
      <c r="F256" s="64"/>
      <c r="G256" s="64"/>
      <c r="H256" s="66"/>
      <c r="I256" s="66"/>
      <c r="J256" s="66"/>
      <c r="K256" s="64"/>
      <c r="L256" s="101"/>
      <c r="M256" s="8"/>
      <c r="N256" s="87"/>
      <c r="O256" s="10"/>
      <c r="P256" s="10"/>
      <c r="Q256" s="11"/>
      <c r="R256" s="12"/>
      <c r="X256" s="92"/>
      <c r="Y256" s="92"/>
      <c r="Z256" s="92"/>
      <c r="AA256" s="92"/>
      <c r="AB256" s="92"/>
      <c r="AC256" s="93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</row>
    <row r="257" spans="1:40" ht="22.5" customHeight="1" x14ac:dyDescent="0.55000000000000004">
      <c r="A257" s="5"/>
      <c r="B257" s="52" t="s">
        <v>66</v>
      </c>
      <c r="C257" s="63"/>
      <c r="D257" s="64"/>
      <c r="E257" s="64"/>
      <c r="F257" s="64"/>
      <c r="G257" s="64"/>
      <c r="H257" s="66"/>
      <c r="I257" s="66"/>
      <c r="J257" s="66"/>
      <c r="K257" s="66"/>
      <c r="L257" s="101"/>
      <c r="M257" s="8"/>
      <c r="N257" s="87"/>
      <c r="O257" s="10"/>
      <c r="P257" s="10"/>
      <c r="Q257" s="11"/>
      <c r="R257" s="12"/>
      <c r="X257" s="92"/>
      <c r="Y257" s="92"/>
      <c r="Z257" s="92"/>
      <c r="AA257" s="92"/>
      <c r="AB257" s="92"/>
      <c r="AC257" s="93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</row>
    <row r="258" spans="1:40" ht="22.5" customHeight="1" x14ac:dyDescent="0.55000000000000004">
      <c r="A258" s="5"/>
      <c r="B258" s="52" t="s">
        <v>66</v>
      </c>
      <c r="C258" s="63"/>
      <c r="D258" s="64"/>
      <c r="E258" s="64"/>
      <c r="F258" s="64"/>
      <c r="G258" s="64"/>
      <c r="H258" s="66"/>
      <c r="I258" s="66"/>
      <c r="J258" s="66"/>
      <c r="K258" s="66"/>
      <c r="L258" s="101"/>
      <c r="M258" s="8"/>
      <c r="N258" s="87"/>
      <c r="O258" s="10"/>
      <c r="P258" s="10"/>
      <c r="Q258" s="11"/>
      <c r="R258" s="12"/>
      <c r="X258" s="92"/>
      <c r="Y258" s="92"/>
      <c r="Z258" s="92"/>
      <c r="AA258" s="92"/>
      <c r="AB258" s="92"/>
      <c r="AC258" s="93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</row>
    <row r="259" spans="1:40" ht="22.5" customHeight="1" x14ac:dyDescent="0.55000000000000004">
      <c r="A259" s="5"/>
      <c r="B259" s="52" t="s">
        <v>66</v>
      </c>
      <c r="C259" s="63"/>
      <c r="D259" s="64"/>
      <c r="E259" s="64"/>
      <c r="F259" s="64"/>
      <c r="G259" s="64"/>
      <c r="H259" s="66"/>
      <c r="I259" s="66"/>
      <c r="J259" s="66"/>
      <c r="K259" s="66"/>
      <c r="L259" s="101"/>
      <c r="M259" s="8"/>
      <c r="N259" s="87"/>
      <c r="O259" s="10"/>
      <c r="P259" s="10"/>
      <c r="Q259" s="11"/>
      <c r="R259" s="12"/>
      <c r="X259" s="92"/>
      <c r="Y259" s="92"/>
      <c r="Z259" s="92"/>
      <c r="AA259" s="92"/>
      <c r="AB259" s="92"/>
      <c r="AC259" s="93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</row>
    <row r="260" spans="1:40" ht="22.5" customHeight="1" x14ac:dyDescent="0.55000000000000004">
      <c r="A260" s="5"/>
      <c r="B260" s="52" t="s">
        <v>66</v>
      </c>
      <c r="C260" s="63"/>
      <c r="D260" s="64"/>
      <c r="E260" s="64"/>
      <c r="F260" s="64"/>
      <c r="G260" s="64"/>
      <c r="H260" s="66"/>
      <c r="I260" s="66"/>
      <c r="J260" s="66"/>
      <c r="K260" s="66"/>
      <c r="L260" s="101"/>
      <c r="M260" s="8"/>
      <c r="N260" s="87"/>
      <c r="O260" s="10"/>
      <c r="P260" s="10"/>
      <c r="Q260" s="11"/>
      <c r="R260" s="12"/>
      <c r="X260" s="92"/>
      <c r="Y260" s="92"/>
      <c r="Z260" s="92"/>
      <c r="AA260" s="92"/>
      <c r="AB260" s="92"/>
      <c r="AC260" s="93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</row>
    <row r="261" spans="1:40" ht="22.5" customHeight="1" x14ac:dyDescent="0.55000000000000004">
      <c r="A261" s="5"/>
      <c r="B261" s="52" t="s">
        <v>66</v>
      </c>
      <c r="C261" s="63"/>
      <c r="D261" s="64"/>
      <c r="E261" s="64"/>
      <c r="F261" s="64"/>
      <c r="G261" s="64"/>
      <c r="H261" s="66"/>
      <c r="I261" s="66"/>
      <c r="J261" s="66"/>
      <c r="K261" s="66"/>
      <c r="L261" s="101"/>
      <c r="M261" s="8"/>
      <c r="N261" s="87"/>
      <c r="O261" s="10"/>
      <c r="P261" s="10"/>
      <c r="Q261" s="11"/>
      <c r="R261" s="12"/>
      <c r="X261" s="92"/>
      <c r="Y261" s="92"/>
      <c r="Z261" s="92"/>
      <c r="AA261" s="92"/>
      <c r="AB261" s="92"/>
      <c r="AC261" s="93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</row>
    <row r="262" spans="1:40" ht="22.5" customHeight="1" x14ac:dyDescent="0.55000000000000004">
      <c r="A262" s="5"/>
      <c r="B262" s="52" t="s">
        <v>66</v>
      </c>
      <c r="C262" s="63"/>
      <c r="D262" s="64"/>
      <c r="E262" s="64"/>
      <c r="F262" s="64"/>
      <c r="G262" s="64"/>
      <c r="H262" s="66"/>
      <c r="I262" s="66"/>
      <c r="J262" s="66"/>
      <c r="K262" s="66"/>
      <c r="L262" s="101"/>
      <c r="M262" s="8"/>
      <c r="N262" s="87"/>
      <c r="O262" s="10"/>
      <c r="P262" s="10"/>
      <c r="Q262" s="11"/>
      <c r="R262" s="12"/>
      <c r="X262" s="92"/>
      <c r="Y262" s="92"/>
      <c r="Z262" s="92"/>
      <c r="AA262" s="92"/>
      <c r="AB262" s="92"/>
      <c r="AC262" s="93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</row>
    <row r="263" spans="1:40" ht="22.5" customHeight="1" x14ac:dyDescent="0.55000000000000004">
      <c r="A263" s="5"/>
      <c r="B263" s="52" t="s">
        <v>66</v>
      </c>
      <c r="C263" s="63"/>
      <c r="D263" s="64"/>
      <c r="E263" s="64"/>
      <c r="F263" s="64"/>
      <c r="G263" s="64"/>
      <c r="H263" s="66"/>
      <c r="I263" s="66"/>
      <c r="J263" s="66"/>
      <c r="K263" s="66"/>
      <c r="L263" s="101"/>
      <c r="M263" s="8"/>
      <c r="N263" s="87"/>
      <c r="O263" s="10"/>
      <c r="P263" s="10"/>
      <c r="Q263" s="11"/>
      <c r="R263" s="12"/>
      <c r="X263" s="92"/>
      <c r="Y263" s="92"/>
      <c r="Z263" s="92"/>
      <c r="AA263" s="92"/>
      <c r="AB263" s="92"/>
      <c r="AC263" s="93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</row>
    <row r="264" spans="1:40" ht="22.5" customHeight="1" x14ac:dyDescent="0.55000000000000004">
      <c r="A264" s="5"/>
      <c r="B264" s="52" t="s">
        <v>66</v>
      </c>
      <c r="C264" s="63"/>
      <c r="D264" s="64"/>
      <c r="E264" s="64"/>
      <c r="F264" s="64"/>
      <c r="G264" s="64"/>
      <c r="H264" s="66"/>
      <c r="I264" s="66"/>
      <c r="J264" s="66"/>
      <c r="K264" s="66"/>
      <c r="L264" s="101"/>
      <c r="M264" s="8"/>
      <c r="N264" s="87"/>
      <c r="O264" s="10"/>
      <c r="P264" s="10"/>
      <c r="Q264" s="11"/>
      <c r="R264" s="12"/>
      <c r="X264" s="92"/>
      <c r="Y264" s="92"/>
      <c r="Z264" s="92"/>
      <c r="AA264" s="92"/>
      <c r="AB264" s="92"/>
      <c r="AC264" s="93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</row>
    <row r="265" spans="1:40" ht="22.5" customHeight="1" x14ac:dyDescent="0.55000000000000004">
      <c r="A265" s="5"/>
      <c r="B265" s="52" t="s">
        <v>66</v>
      </c>
      <c r="C265" s="63"/>
      <c r="D265" s="64"/>
      <c r="E265" s="64"/>
      <c r="F265" s="64"/>
      <c r="G265" s="64"/>
      <c r="H265" s="66"/>
      <c r="I265" s="66"/>
      <c r="J265" s="66"/>
      <c r="K265" s="66"/>
      <c r="L265" s="101"/>
      <c r="M265" s="8"/>
      <c r="N265" s="87"/>
      <c r="O265" s="10"/>
      <c r="P265" s="10"/>
      <c r="Q265" s="11"/>
      <c r="R265" s="12"/>
      <c r="X265" s="92"/>
      <c r="Y265" s="92"/>
      <c r="Z265" s="92"/>
      <c r="AA265" s="92"/>
      <c r="AB265" s="92"/>
      <c r="AC265" s="93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</row>
    <row r="266" spans="1:40" ht="22.5" customHeight="1" x14ac:dyDescent="0.55000000000000004">
      <c r="A266" s="5"/>
      <c r="B266" s="52" t="s">
        <v>66</v>
      </c>
      <c r="C266" s="63"/>
      <c r="D266" s="64"/>
      <c r="E266" s="64"/>
      <c r="F266" s="64"/>
      <c r="G266" s="64"/>
      <c r="H266" s="66"/>
      <c r="I266" s="66"/>
      <c r="J266" s="66"/>
      <c r="K266" s="66"/>
      <c r="L266" s="101"/>
      <c r="M266" s="8"/>
      <c r="N266" s="87"/>
      <c r="O266" s="10"/>
      <c r="P266" s="10"/>
      <c r="Q266" s="11"/>
      <c r="R266" s="12"/>
      <c r="X266" s="92"/>
      <c r="Y266" s="92"/>
      <c r="Z266" s="92"/>
      <c r="AA266" s="92"/>
      <c r="AB266" s="92"/>
      <c r="AC266" s="93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</row>
    <row r="267" spans="1:40" ht="22.5" customHeight="1" x14ac:dyDescent="0.55000000000000004">
      <c r="A267" s="5"/>
      <c r="B267" s="52" t="s">
        <v>66</v>
      </c>
      <c r="C267" s="63"/>
      <c r="D267" s="64"/>
      <c r="E267" s="64"/>
      <c r="F267" s="64"/>
      <c r="G267" s="64"/>
      <c r="H267" s="66"/>
      <c r="I267" s="66"/>
      <c r="J267" s="66"/>
      <c r="K267" s="66"/>
      <c r="L267" s="101"/>
      <c r="M267" s="8"/>
      <c r="N267" s="87"/>
      <c r="O267" s="10"/>
      <c r="P267" s="10"/>
      <c r="Q267" s="11"/>
      <c r="R267" s="12"/>
      <c r="X267" s="92"/>
      <c r="Y267" s="92"/>
      <c r="Z267" s="92"/>
      <c r="AA267" s="92"/>
      <c r="AB267" s="92"/>
      <c r="AC267" s="93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</row>
    <row r="268" spans="1:40" ht="22.5" customHeight="1" x14ac:dyDescent="0.55000000000000004">
      <c r="A268" s="5"/>
      <c r="B268" s="52" t="s">
        <v>66</v>
      </c>
      <c r="C268" s="63"/>
      <c r="D268" s="64"/>
      <c r="E268" s="64"/>
      <c r="F268" s="64"/>
      <c r="G268" s="64"/>
      <c r="H268" s="66"/>
      <c r="I268" s="66"/>
      <c r="J268" s="66"/>
      <c r="K268" s="66"/>
      <c r="L268" s="101"/>
      <c r="M268" s="8"/>
      <c r="N268" s="87"/>
      <c r="O268" s="10"/>
      <c r="P268" s="10"/>
      <c r="Q268" s="11"/>
      <c r="R268" s="43"/>
      <c r="X268" s="92"/>
      <c r="Y268" s="92"/>
      <c r="Z268" s="92"/>
      <c r="AA268" s="92"/>
      <c r="AB268" s="92"/>
      <c r="AC268" s="93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</row>
    <row r="269" spans="1:40" ht="22.5" customHeight="1" x14ac:dyDescent="0.55000000000000004">
      <c r="A269" s="5"/>
      <c r="B269" s="52" t="s">
        <v>66</v>
      </c>
      <c r="C269" s="63"/>
      <c r="D269" s="64"/>
      <c r="E269" s="64"/>
      <c r="F269" s="64"/>
      <c r="G269" s="64"/>
      <c r="H269" s="66"/>
      <c r="I269" s="66"/>
      <c r="J269" s="66"/>
      <c r="K269" s="66"/>
      <c r="L269" s="101"/>
      <c r="M269" s="8"/>
      <c r="N269" s="87"/>
      <c r="O269" s="10"/>
      <c r="P269" s="10"/>
      <c r="Q269" s="11"/>
      <c r="R269" s="12"/>
      <c r="X269" s="92"/>
      <c r="Y269" s="92"/>
      <c r="Z269" s="92"/>
      <c r="AA269" s="92"/>
      <c r="AB269" s="92"/>
      <c r="AC269" s="93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</row>
    <row r="270" spans="1:40" ht="22.5" customHeight="1" x14ac:dyDescent="0.55000000000000004">
      <c r="A270" s="5"/>
      <c r="B270" s="52" t="s">
        <v>66</v>
      </c>
      <c r="C270" s="63"/>
      <c r="D270" s="64"/>
      <c r="E270" s="64"/>
      <c r="F270" s="64"/>
      <c r="G270" s="64"/>
      <c r="H270" s="66"/>
      <c r="I270" s="66"/>
      <c r="J270" s="66"/>
      <c r="K270" s="66"/>
      <c r="L270" s="101"/>
      <c r="M270" s="8"/>
      <c r="N270" s="87"/>
      <c r="O270" s="10"/>
      <c r="P270" s="10"/>
      <c r="Q270" s="11"/>
      <c r="R270" s="12"/>
      <c r="X270" s="92"/>
      <c r="Y270" s="92"/>
      <c r="Z270" s="92"/>
      <c r="AA270" s="92"/>
      <c r="AB270" s="92"/>
      <c r="AC270" s="93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</row>
    <row r="271" spans="1:40" ht="22.5" customHeight="1" x14ac:dyDescent="0.55000000000000004">
      <c r="A271" s="5"/>
      <c r="B271" s="52" t="s">
        <v>66</v>
      </c>
      <c r="C271" s="63"/>
      <c r="D271" s="64"/>
      <c r="E271" s="64"/>
      <c r="F271" s="64"/>
      <c r="G271" s="64"/>
      <c r="H271" s="66"/>
      <c r="I271" s="66"/>
      <c r="J271" s="66"/>
      <c r="K271" s="66"/>
      <c r="L271" s="101"/>
      <c r="M271" s="8"/>
      <c r="N271" s="87"/>
      <c r="O271" s="10"/>
      <c r="P271" s="10"/>
      <c r="Q271" s="11"/>
      <c r="R271" s="12"/>
      <c r="X271" s="92"/>
      <c r="Y271" s="92"/>
      <c r="Z271" s="92"/>
      <c r="AA271" s="92"/>
      <c r="AB271" s="92"/>
      <c r="AC271" s="93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</row>
    <row r="272" spans="1:40" ht="22.5" customHeight="1" x14ac:dyDescent="0.55000000000000004">
      <c r="A272" s="5"/>
      <c r="B272" s="52" t="s">
        <v>66</v>
      </c>
      <c r="C272" s="63"/>
      <c r="D272" s="64"/>
      <c r="E272" s="64"/>
      <c r="F272" s="64"/>
      <c r="G272" s="64"/>
      <c r="H272" s="66"/>
      <c r="I272" s="66"/>
      <c r="J272" s="66"/>
      <c r="K272" s="66"/>
      <c r="L272" s="101"/>
      <c r="M272" s="8"/>
      <c r="N272" s="87"/>
      <c r="O272" s="10"/>
      <c r="P272" s="10"/>
      <c r="Q272" s="11"/>
      <c r="R272" s="12"/>
      <c r="X272" s="92"/>
      <c r="Y272" s="92"/>
      <c r="Z272" s="92"/>
      <c r="AA272" s="92"/>
      <c r="AB272" s="92"/>
      <c r="AC272" s="93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</row>
    <row r="273" spans="1:40" ht="22.5" customHeight="1" x14ac:dyDescent="0.55000000000000004">
      <c r="A273" s="5"/>
      <c r="B273" s="52" t="s">
        <v>66</v>
      </c>
      <c r="C273" s="63"/>
      <c r="D273" s="64"/>
      <c r="E273" s="64"/>
      <c r="F273" s="64"/>
      <c r="G273" s="64"/>
      <c r="H273" s="66"/>
      <c r="I273" s="66"/>
      <c r="J273" s="66"/>
      <c r="K273" s="66"/>
      <c r="L273" s="101"/>
      <c r="M273" s="8"/>
      <c r="N273" s="87"/>
      <c r="O273" s="10"/>
      <c r="P273" s="10"/>
      <c r="Q273" s="11"/>
      <c r="R273" s="12"/>
      <c r="X273" s="92"/>
      <c r="Y273" s="92"/>
      <c r="Z273" s="92"/>
      <c r="AA273" s="92"/>
      <c r="AB273" s="92"/>
      <c r="AC273" s="93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</row>
    <row r="274" spans="1:40" ht="22.5" customHeight="1" x14ac:dyDescent="0.55000000000000004">
      <c r="A274" s="5"/>
      <c r="B274" s="52" t="s">
        <v>66</v>
      </c>
      <c r="C274" s="63"/>
      <c r="D274" s="115"/>
      <c r="E274" s="64"/>
      <c r="F274" s="64"/>
      <c r="G274" s="64"/>
      <c r="H274" s="66"/>
      <c r="I274" s="66"/>
      <c r="J274" s="66"/>
      <c r="K274" s="66"/>
      <c r="L274" s="101"/>
      <c r="M274" s="8"/>
      <c r="N274" s="87"/>
      <c r="O274" s="10"/>
      <c r="P274" s="10"/>
      <c r="Q274" s="11"/>
      <c r="R274" s="12"/>
      <c r="X274" s="92"/>
      <c r="Y274" s="92"/>
      <c r="Z274" s="92"/>
      <c r="AA274" s="92"/>
      <c r="AB274" s="92"/>
      <c r="AC274" s="93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</row>
    <row r="275" spans="1:40" ht="22.5" customHeight="1" x14ac:dyDescent="0.55000000000000004">
      <c r="A275" s="5"/>
      <c r="B275" s="52" t="s">
        <v>66</v>
      </c>
      <c r="C275" s="63"/>
      <c r="D275" s="64"/>
      <c r="E275" s="64"/>
      <c r="F275" s="64"/>
      <c r="G275" s="64"/>
      <c r="H275" s="66"/>
      <c r="I275" s="66"/>
      <c r="J275" s="66"/>
      <c r="K275" s="66"/>
      <c r="L275" s="101"/>
      <c r="M275" s="8"/>
      <c r="N275" s="87"/>
      <c r="O275" s="10"/>
      <c r="P275" s="10"/>
      <c r="Q275" s="11"/>
      <c r="R275" s="12"/>
      <c r="X275" s="92"/>
      <c r="Y275" s="92"/>
      <c r="Z275" s="92"/>
      <c r="AA275" s="92"/>
      <c r="AB275" s="92"/>
      <c r="AC275" s="93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</row>
    <row r="276" spans="1:40" ht="22.5" customHeight="1" x14ac:dyDescent="0.55000000000000004">
      <c r="A276" s="5"/>
      <c r="B276" s="52" t="s">
        <v>66</v>
      </c>
      <c r="C276" s="63"/>
      <c r="D276" s="64"/>
      <c r="E276" s="64"/>
      <c r="F276" s="64"/>
      <c r="G276" s="64"/>
      <c r="H276" s="66"/>
      <c r="I276" s="66"/>
      <c r="J276" s="66"/>
      <c r="K276" s="66"/>
      <c r="L276" s="101"/>
      <c r="M276" s="8"/>
      <c r="N276" s="87"/>
      <c r="O276" s="10"/>
      <c r="P276" s="10"/>
      <c r="Q276" s="11"/>
      <c r="R276" s="12"/>
      <c r="X276" s="92"/>
      <c r="Y276" s="92"/>
      <c r="Z276" s="92"/>
      <c r="AA276" s="92"/>
      <c r="AB276" s="92"/>
      <c r="AC276" s="93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</row>
    <row r="277" spans="1:40" ht="22.5" customHeight="1" x14ac:dyDescent="0.55000000000000004">
      <c r="A277" s="5"/>
      <c r="B277" s="52" t="s">
        <v>66</v>
      </c>
      <c r="C277" s="63"/>
      <c r="D277" s="64"/>
      <c r="E277" s="64"/>
      <c r="F277" s="64"/>
      <c r="G277" s="64"/>
      <c r="H277" s="66"/>
      <c r="I277" s="66"/>
      <c r="J277" s="66"/>
      <c r="K277" s="66"/>
      <c r="L277" s="101"/>
      <c r="M277" s="8"/>
      <c r="N277" s="86"/>
      <c r="O277" s="10"/>
      <c r="P277" s="10"/>
      <c r="Q277" s="11"/>
      <c r="R277" s="12"/>
      <c r="X277" s="92"/>
      <c r="Y277" s="92"/>
      <c r="Z277" s="92"/>
      <c r="AA277" s="92"/>
      <c r="AB277" s="92"/>
      <c r="AC277" s="93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</row>
    <row r="278" spans="1:40" ht="22.5" customHeight="1" x14ac:dyDescent="0.55000000000000004">
      <c r="A278" s="5"/>
      <c r="B278" s="52" t="s">
        <v>66</v>
      </c>
      <c r="C278" s="63"/>
      <c r="D278" s="64"/>
      <c r="E278" s="64"/>
      <c r="F278" s="64"/>
      <c r="G278" s="64"/>
      <c r="H278" s="66"/>
      <c r="I278" s="66"/>
      <c r="J278" s="66"/>
      <c r="K278" s="66"/>
      <c r="L278" s="101"/>
      <c r="M278" s="8"/>
      <c r="N278" s="86"/>
      <c r="O278" s="10"/>
      <c r="P278" s="10"/>
      <c r="Q278" s="11"/>
      <c r="R278" s="12"/>
      <c r="X278" s="92"/>
      <c r="Y278" s="92"/>
      <c r="Z278" s="92"/>
      <c r="AA278" s="92"/>
      <c r="AB278" s="92"/>
      <c r="AC278" s="93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</row>
    <row r="279" spans="1:40" ht="22.5" customHeight="1" x14ac:dyDescent="0.55000000000000004">
      <c r="A279" s="5"/>
      <c r="B279" s="52" t="s">
        <v>66</v>
      </c>
      <c r="C279" s="63"/>
      <c r="D279" s="64"/>
      <c r="E279" s="64"/>
      <c r="F279" s="64"/>
      <c r="G279" s="64"/>
      <c r="H279" s="66"/>
      <c r="I279" s="66"/>
      <c r="J279" s="66"/>
      <c r="K279" s="66"/>
      <c r="L279" s="101"/>
      <c r="M279" s="8"/>
      <c r="N279" s="86"/>
      <c r="O279" s="10"/>
      <c r="P279" s="10"/>
      <c r="Q279" s="11"/>
      <c r="R279" s="12"/>
      <c r="X279" s="92"/>
      <c r="Y279" s="92"/>
      <c r="Z279" s="92"/>
      <c r="AA279" s="92"/>
      <c r="AB279" s="92"/>
      <c r="AC279" s="93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</row>
    <row r="280" spans="1:40" ht="22.5" customHeight="1" x14ac:dyDescent="0.55000000000000004">
      <c r="A280" s="5"/>
      <c r="B280" s="52" t="s">
        <v>66</v>
      </c>
      <c r="C280" s="63"/>
      <c r="D280" s="64"/>
      <c r="E280" s="64"/>
      <c r="F280" s="64"/>
      <c r="G280" s="64"/>
      <c r="H280" s="66"/>
      <c r="I280" s="66"/>
      <c r="J280" s="66"/>
      <c r="K280" s="66"/>
      <c r="L280" s="101"/>
      <c r="M280" s="8"/>
      <c r="N280" s="86"/>
      <c r="O280" s="10"/>
      <c r="P280" s="10"/>
      <c r="Q280" s="11"/>
      <c r="R280" s="12"/>
      <c r="X280" s="92"/>
      <c r="Y280" s="92"/>
      <c r="Z280" s="92"/>
      <c r="AA280" s="92"/>
      <c r="AB280" s="92"/>
      <c r="AC280" s="93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</row>
    <row r="281" spans="1:40" ht="22.5" customHeight="1" x14ac:dyDescent="0.55000000000000004">
      <c r="A281" s="5"/>
      <c r="B281" s="52" t="s">
        <v>66</v>
      </c>
      <c r="C281" s="63"/>
      <c r="D281" s="64"/>
      <c r="E281" s="64"/>
      <c r="F281" s="64"/>
      <c r="G281" s="64"/>
      <c r="H281" s="66"/>
      <c r="I281" s="66"/>
      <c r="J281" s="66"/>
      <c r="K281" s="66"/>
      <c r="L281" s="101"/>
      <c r="M281" s="8"/>
      <c r="N281" s="86"/>
      <c r="O281" s="10"/>
      <c r="P281" s="10"/>
      <c r="Q281" s="11"/>
      <c r="R281" s="12"/>
      <c r="X281" s="92"/>
      <c r="Y281" s="92"/>
      <c r="Z281" s="92"/>
      <c r="AA281" s="92"/>
      <c r="AB281" s="92"/>
      <c r="AC281" s="93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</row>
    <row r="282" spans="1:40" ht="22.5" customHeight="1" x14ac:dyDescent="0.55000000000000004">
      <c r="A282" s="5"/>
      <c r="B282" s="52" t="s">
        <v>66</v>
      </c>
      <c r="C282" s="63"/>
      <c r="D282" s="64"/>
      <c r="E282" s="64"/>
      <c r="F282" s="64"/>
      <c r="G282" s="64"/>
      <c r="H282" s="66"/>
      <c r="I282" s="66"/>
      <c r="J282" s="66"/>
      <c r="K282" s="66"/>
      <c r="L282" s="101"/>
      <c r="M282" s="8"/>
      <c r="N282" s="86"/>
      <c r="O282" s="10"/>
      <c r="P282" s="10"/>
      <c r="Q282" s="11"/>
      <c r="R282" s="12"/>
      <c r="X282" s="92"/>
      <c r="Y282" s="92"/>
      <c r="Z282" s="92"/>
      <c r="AA282" s="92"/>
      <c r="AB282" s="92"/>
      <c r="AC282" s="93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</row>
    <row r="283" spans="1:40" ht="22.5" customHeight="1" x14ac:dyDescent="0.55000000000000004">
      <c r="A283" s="5"/>
      <c r="B283" s="52" t="s">
        <v>66</v>
      </c>
      <c r="C283" s="63"/>
      <c r="D283" s="64"/>
      <c r="E283" s="64"/>
      <c r="F283" s="64"/>
      <c r="G283" s="64"/>
      <c r="H283" s="66"/>
      <c r="I283" s="66"/>
      <c r="J283" s="66"/>
      <c r="K283" s="66"/>
      <c r="L283" s="101"/>
      <c r="M283" s="8"/>
      <c r="N283" s="86"/>
      <c r="O283" s="10"/>
      <c r="P283" s="10"/>
      <c r="Q283" s="11"/>
      <c r="R283" s="12"/>
      <c r="X283" s="92"/>
      <c r="Y283" s="92"/>
      <c r="Z283" s="92"/>
      <c r="AA283" s="92"/>
      <c r="AB283" s="92"/>
      <c r="AC283" s="93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</row>
    <row r="284" spans="1:40" ht="22.5" customHeight="1" x14ac:dyDescent="0.55000000000000004">
      <c r="A284" s="5"/>
      <c r="B284" s="52" t="s">
        <v>66</v>
      </c>
      <c r="C284" s="63"/>
      <c r="D284" s="64"/>
      <c r="E284" s="64"/>
      <c r="F284" s="64"/>
      <c r="G284" s="64"/>
      <c r="H284" s="66"/>
      <c r="I284" s="66"/>
      <c r="J284" s="66"/>
      <c r="K284" s="66"/>
      <c r="L284" s="101"/>
      <c r="M284" s="8"/>
      <c r="N284" s="9"/>
      <c r="O284" s="10"/>
      <c r="P284" s="10"/>
      <c r="Q284" s="11"/>
      <c r="R284" s="12"/>
      <c r="X284" s="92"/>
      <c r="Y284" s="92"/>
      <c r="Z284" s="92"/>
      <c r="AA284" s="92"/>
      <c r="AB284" s="92"/>
      <c r="AC284" s="93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</row>
    <row r="285" spans="1:40" ht="22.5" customHeight="1" x14ac:dyDescent="0.55000000000000004">
      <c r="A285" s="5"/>
      <c r="B285" s="52" t="s">
        <v>66</v>
      </c>
      <c r="C285" s="63"/>
      <c r="D285" s="64"/>
      <c r="E285" s="64"/>
      <c r="F285" s="64"/>
      <c r="G285" s="64"/>
      <c r="H285" s="66"/>
      <c r="I285" s="66"/>
      <c r="J285" s="66"/>
      <c r="K285" s="66"/>
      <c r="L285" s="101"/>
      <c r="M285" s="8"/>
      <c r="N285" s="9"/>
      <c r="O285" s="10"/>
      <c r="P285" s="10"/>
      <c r="Q285" s="11"/>
      <c r="R285" s="12"/>
      <c r="X285" s="92"/>
      <c r="Y285" s="92"/>
      <c r="Z285" s="92"/>
      <c r="AA285" s="92"/>
      <c r="AB285" s="92"/>
      <c r="AC285" s="93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</row>
    <row r="286" spans="1:40" ht="22.5" customHeight="1" x14ac:dyDescent="0.55000000000000004">
      <c r="A286" s="5"/>
      <c r="B286" s="52" t="s">
        <v>66</v>
      </c>
      <c r="C286" s="63"/>
      <c r="D286" s="64"/>
      <c r="E286" s="64"/>
      <c r="F286" s="64"/>
      <c r="G286" s="64"/>
      <c r="H286" s="66"/>
      <c r="I286" s="66"/>
      <c r="J286" s="66"/>
      <c r="K286" s="66"/>
      <c r="L286" s="101"/>
      <c r="M286" s="8"/>
      <c r="N286" s="9"/>
      <c r="O286" s="10"/>
      <c r="P286" s="10"/>
      <c r="Q286" s="11"/>
      <c r="R286" s="12"/>
      <c r="X286" s="92"/>
      <c r="Y286" s="92"/>
      <c r="Z286" s="92"/>
      <c r="AA286" s="92"/>
      <c r="AB286" s="92"/>
      <c r="AC286" s="93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</row>
    <row r="287" spans="1:40" ht="22.5" customHeight="1" x14ac:dyDescent="0.55000000000000004">
      <c r="A287" s="5"/>
      <c r="B287" s="52" t="s">
        <v>66</v>
      </c>
      <c r="C287" s="63"/>
      <c r="D287" s="64"/>
      <c r="E287" s="64"/>
      <c r="F287" s="64"/>
      <c r="G287" s="64"/>
      <c r="H287" s="66"/>
      <c r="I287" s="66"/>
      <c r="J287" s="66"/>
      <c r="K287" s="66"/>
      <c r="L287" s="101"/>
      <c r="M287" s="8"/>
      <c r="N287" s="9"/>
      <c r="O287" s="10"/>
      <c r="P287" s="10"/>
      <c r="Q287" s="11"/>
      <c r="R287" s="12"/>
      <c r="X287" s="92"/>
      <c r="Y287" s="92"/>
      <c r="Z287" s="92"/>
      <c r="AA287" s="92"/>
      <c r="AB287" s="92"/>
      <c r="AC287" s="93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</row>
    <row r="288" spans="1:40" ht="22.5" customHeight="1" x14ac:dyDescent="0.55000000000000004">
      <c r="A288" s="5"/>
      <c r="B288" s="52" t="s">
        <v>66</v>
      </c>
      <c r="C288" s="63"/>
      <c r="D288" s="64"/>
      <c r="E288" s="64"/>
      <c r="F288" s="64"/>
      <c r="G288" s="64"/>
      <c r="H288" s="66"/>
      <c r="I288" s="66"/>
      <c r="J288" s="66"/>
      <c r="K288" s="66"/>
      <c r="L288" s="101"/>
      <c r="M288" s="8"/>
      <c r="N288" s="86"/>
      <c r="O288" s="10"/>
      <c r="P288" s="10"/>
      <c r="Q288" s="11"/>
      <c r="R288" s="12"/>
      <c r="X288" s="92"/>
      <c r="Y288" s="92"/>
      <c r="Z288" s="92"/>
      <c r="AA288" s="92"/>
      <c r="AB288" s="92"/>
      <c r="AC288" s="93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</row>
    <row r="289" spans="1:40" ht="22.5" customHeight="1" x14ac:dyDescent="0.55000000000000004">
      <c r="A289" s="5"/>
      <c r="B289" s="52" t="s">
        <v>66</v>
      </c>
      <c r="C289" s="63"/>
      <c r="D289" s="64"/>
      <c r="E289" s="64"/>
      <c r="F289" s="64"/>
      <c r="G289" s="64"/>
      <c r="H289" s="66"/>
      <c r="I289" s="66"/>
      <c r="J289" s="66"/>
      <c r="K289" s="66"/>
      <c r="L289" s="101"/>
      <c r="M289" s="8"/>
      <c r="N289" s="86"/>
      <c r="O289" s="10"/>
      <c r="P289" s="10"/>
      <c r="Q289" s="11"/>
      <c r="R289" s="12"/>
      <c r="X289" s="92"/>
      <c r="Y289" s="92"/>
      <c r="Z289" s="92"/>
      <c r="AA289" s="92"/>
      <c r="AB289" s="92"/>
      <c r="AC289" s="93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</row>
    <row r="290" spans="1:40" ht="22.5" customHeight="1" x14ac:dyDescent="0.55000000000000004">
      <c r="A290" s="5"/>
      <c r="B290" s="52" t="s">
        <v>66</v>
      </c>
      <c r="C290" s="63"/>
      <c r="D290" s="64"/>
      <c r="E290" s="64"/>
      <c r="F290" s="64"/>
      <c r="G290" s="64"/>
      <c r="H290" s="66"/>
      <c r="I290" s="66"/>
      <c r="J290" s="66"/>
      <c r="K290" s="66"/>
      <c r="L290" s="101"/>
      <c r="M290" s="8"/>
      <c r="N290" s="9"/>
      <c r="O290" s="10"/>
      <c r="P290" s="10"/>
      <c r="Q290" s="11"/>
      <c r="R290" s="12"/>
      <c r="X290" s="92"/>
      <c r="Y290" s="92"/>
      <c r="Z290" s="92"/>
      <c r="AA290" s="92"/>
      <c r="AB290" s="92"/>
      <c r="AC290" s="93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</row>
    <row r="291" spans="1:40" ht="22.5" customHeight="1" x14ac:dyDescent="0.55000000000000004">
      <c r="A291" s="5"/>
      <c r="B291" s="52" t="s">
        <v>66</v>
      </c>
      <c r="C291" s="63"/>
      <c r="D291" s="64"/>
      <c r="E291" s="64"/>
      <c r="F291" s="64"/>
      <c r="G291" s="64"/>
      <c r="H291" s="66"/>
      <c r="I291" s="66"/>
      <c r="J291" s="66"/>
      <c r="K291" s="66"/>
      <c r="L291" s="101"/>
      <c r="M291" s="8"/>
      <c r="N291" s="9"/>
      <c r="O291" s="10"/>
      <c r="P291" s="10"/>
      <c r="Q291" s="11"/>
      <c r="R291" s="12"/>
      <c r="X291" s="92"/>
      <c r="Y291" s="92"/>
      <c r="Z291" s="92"/>
      <c r="AA291" s="92"/>
      <c r="AB291" s="92"/>
      <c r="AC291" s="93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</row>
    <row r="292" spans="1:40" ht="22.5" customHeight="1" x14ac:dyDescent="0.55000000000000004">
      <c r="A292" s="5"/>
      <c r="B292" s="52" t="s">
        <v>66</v>
      </c>
      <c r="C292" s="63"/>
      <c r="D292" s="64"/>
      <c r="E292" s="64"/>
      <c r="F292" s="64"/>
      <c r="G292" s="64"/>
      <c r="H292" s="66"/>
      <c r="I292" s="66"/>
      <c r="J292" s="66"/>
      <c r="K292" s="66"/>
      <c r="L292" s="101"/>
      <c r="M292" s="8"/>
      <c r="N292" s="9"/>
      <c r="O292" s="10"/>
      <c r="P292" s="10"/>
      <c r="Q292" s="11"/>
      <c r="R292" s="12"/>
      <c r="X292" s="92"/>
      <c r="Y292" s="92"/>
      <c r="Z292" s="92"/>
      <c r="AA292" s="92"/>
      <c r="AB292" s="92"/>
      <c r="AC292" s="93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</row>
    <row r="293" spans="1:40" ht="22.5" customHeight="1" x14ac:dyDescent="0.55000000000000004">
      <c r="A293" s="5"/>
      <c r="B293" s="52" t="s">
        <v>66</v>
      </c>
      <c r="C293" s="63"/>
      <c r="D293" s="64"/>
      <c r="E293" s="64"/>
      <c r="F293" s="64"/>
      <c r="G293" s="64"/>
      <c r="H293" s="66"/>
      <c r="I293" s="66"/>
      <c r="J293" s="66"/>
      <c r="K293" s="66"/>
      <c r="L293" s="101"/>
      <c r="M293" s="8"/>
      <c r="N293" s="9"/>
      <c r="O293" s="10"/>
      <c r="P293" s="10"/>
      <c r="Q293" s="11"/>
      <c r="R293" s="12"/>
      <c r="X293" s="92"/>
      <c r="Y293" s="92"/>
      <c r="Z293" s="92"/>
      <c r="AA293" s="92"/>
      <c r="AB293" s="92"/>
      <c r="AC293" s="93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</row>
    <row r="294" spans="1:40" ht="22.5" customHeight="1" x14ac:dyDescent="0.55000000000000004">
      <c r="A294" s="5"/>
      <c r="B294" s="52" t="s">
        <v>66</v>
      </c>
      <c r="C294" s="63"/>
      <c r="D294" s="64"/>
      <c r="E294" s="64"/>
      <c r="F294" s="64"/>
      <c r="G294" s="64"/>
      <c r="H294" s="66"/>
      <c r="I294" s="66"/>
      <c r="J294" s="66"/>
      <c r="K294" s="66"/>
      <c r="L294" s="101"/>
      <c r="M294" s="8"/>
      <c r="N294" s="86"/>
      <c r="O294" s="10"/>
      <c r="P294" s="10"/>
      <c r="Q294" s="11"/>
      <c r="R294" s="12"/>
      <c r="X294" s="92"/>
      <c r="Y294" s="92"/>
      <c r="Z294" s="92"/>
      <c r="AA294" s="92"/>
      <c r="AB294" s="92"/>
      <c r="AC294" s="93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</row>
    <row r="295" spans="1:40" ht="22.5" customHeight="1" x14ac:dyDescent="0.55000000000000004">
      <c r="A295" s="5"/>
      <c r="B295" s="52" t="s">
        <v>66</v>
      </c>
      <c r="C295" s="63"/>
      <c r="D295" s="64"/>
      <c r="E295" s="64"/>
      <c r="F295" s="64"/>
      <c r="G295" s="64"/>
      <c r="H295" s="66"/>
      <c r="I295" s="66"/>
      <c r="J295" s="66"/>
      <c r="K295" s="66"/>
      <c r="L295" s="101"/>
      <c r="M295" s="8"/>
      <c r="N295" s="86"/>
      <c r="O295" s="10"/>
      <c r="P295" s="10"/>
      <c r="Q295" s="11"/>
      <c r="R295" s="12"/>
      <c r="X295" s="92"/>
      <c r="Y295" s="92"/>
      <c r="Z295" s="92"/>
      <c r="AA295" s="92"/>
      <c r="AB295" s="92"/>
      <c r="AC295" s="93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</row>
    <row r="296" spans="1:40" ht="22.5" customHeight="1" x14ac:dyDescent="0.55000000000000004">
      <c r="A296" s="5"/>
      <c r="B296" s="52" t="s">
        <v>66</v>
      </c>
      <c r="C296" s="63"/>
      <c r="D296" s="64"/>
      <c r="E296" s="64"/>
      <c r="F296" s="64"/>
      <c r="G296" s="64"/>
      <c r="H296" s="66"/>
      <c r="I296" s="66"/>
      <c r="J296" s="66"/>
      <c r="K296" s="66"/>
      <c r="L296" s="101"/>
      <c r="M296" s="8"/>
      <c r="N296" s="9"/>
      <c r="O296" s="10"/>
      <c r="P296" s="10"/>
      <c r="Q296" s="11"/>
      <c r="R296" s="12"/>
      <c r="X296" s="92"/>
      <c r="Y296" s="92"/>
      <c r="Z296" s="92"/>
      <c r="AA296" s="92"/>
      <c r="AB296" s="92"/>
      <c r="AC296" s="93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</row>
    <row r="297" spans="1:40" ht="22.5" customHeight="1" x14ac:dyDescent="0.55000000000000004">
      <c r="A297" s="5"/>
      <c r="B297" s="52" t="s">
        <v>66</v>
      </c>
      <c r="C297" s="63"/>
      <c r="D297" s="64"/>
      <c r="E297" s="64"/>
      <c r="F297" s="64"/>
      <c r="G297" s="64"/>
      <c r="H297" s="66"/>
      <c r="I297" s="66"/>
      <c r="J297" s="66"/>
      <c r="K297" s="66"/>
      <c r="L297" s="101"/>
      <c r="M297" s="8"/>
      <c r="N297" s="9"/>
      <c r="O297" s="10"/>
      <c r="P297" s="10"/>
      <c r="Q297" s="11"/>
      <c r="R297" s="12"/>
      <c r="X297" s="92"/>
      <c r="Y297" s="92"/>
      <c r="Z297" s="92"/>
      <c r="AA297" s="92"/>
      <c r="AB297" s="92"/>
      <c r="AC297" s="93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</row>
    <row r="298" spans="1:40" ht="22.5" customHeight="1" x14ac:dyDescent="0.55000000000000004">
      <c r="A298" s="5"/>
      <c r="B298" s="52" t="s">
        <v>66</v>
      </c>
      <c r="C298" s="63"/>
      <c r="D298" s="64"/>
      <c r="E298" s="64"/>
      <c r="F298" s="64"/>
      <c r="G298" s="64"/>
      <c r="H298" s="66"/>
      <c r="I298" s="66"/>
      <c r="J298" s="66"/>
      <c r="K298" s="66"/>
      <c r="L298" s="101"/>
      <c r="M298" s="8" t="s">
        <v>66</v>
      </c>
      <c r="N298" s="9"/>
      <c r="O298" s="10"/>
      <c r="P298" s="10"/>
      <c r="Q298" s="11"/>
      <c r="R298" s="12"/>
      <c r="X298" s="92"/>
      <c r="Y298" s="92"/>
      <c r="Z298" s="92"/>
      <c r="AA298" s="92"/>
      <c r="AB298" s="92"/>
      <c r="AC298" s="93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</row>
    <row r="299" spans="1:40" ht="22.5" customHeight="1" x14ac:dyDescent="0.55000000000000004">
      <c r="A299" s="5"/>
      <c r="B299" s="52" t="s">
        <v>66</v>
      </c>
      <c r="C299" s="63"/>
      <c r="D299" s="64"/>
      <c r="E299" s="64"/>
      <c r="F299" s="64"/>
      <c r="G299" s="64"/>
      <c r="H299" s="66"/>
      <c r="I299" s="66"/>
      <c r="J299" s="66"/>
      <c r="K299" s="66"/>
      <c r="L299" s="101"/>
      <c r="M299" s="8" t="s">
        <v>66</v>
      </c>
      <c r="N299" s="9"/>
      <c r="O299" s="10"/>
      <c r="P299" s="10"/>
      <c r="Q299" s="11"/>
      <c r="R299" s="12"/>
      <c r="X299" s="92"/>
      <c r="Y299" s="92"/>
      <c r="Z299" s="92"/>
      <c r="AA299" s="92"/>
      <c r="AB299" s="92"/>
      <c r="AC299" s="93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</row>
    <row r="300" spans="1:40" ht="22.5" customHeight="1" x14ac:dyDescent="0.55000000000000004">
      <c r="A300" s="5"/>
      <c r="B300" s="52" t="s">
        <v>66</v>
      </c>
      <c r="C300" s="63"/>
      <c r="D300" s="64"/>
      <c r="E300" s="64"/>
      <c r="F300" s="64"/>
      <c r="G300" s="64"/>
      <c r="H300" s="66"/>
      <c r="I300" s="66"/>
      <c r="J300" s="66"/>
      <c r="K300" s="66"/>
      <c r="L300" s="101"/>
      <c r="M300" s="8" t="s">
        <v>66</v>
      </c>
      <c r="N300" s="9"/>
      <c r="O300" s="10"/>
      <c r="P300" s="10"/>
      <c r="Q300" s="11"/>
      <c r="R300" s="12"/>
      <c r="X300" s="92"/>
      <c r="Y300" s="92"/>
      <c r="Z300" s="92"/>
      <c r="AA300" s="92"/>
      <c r="AB300" s="92"/>
      <c r="AC300" s="93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</row>
    <row r="301" spans="1:40" ht="22.5" customHeight="1" x14ac:dyDescent="0.55000000000000004">
      <c r="A301" s="5"/>
      <c r="B301" s="52" t="s">
        <v>66</v>
      </c>
      <c r="C301" s="63"/>
      <c r="D301" s="64"/>
      <c r="E301" s="64"/>
      <c r="F301" s="64"/>
      <c r="G301" s="64"/>
      <c r="H301" s="66"/>
      <c r="I301" s="66"/>
      <c r="J301" s="66"/>
      <c r="K301" s="66"/>
      <c r="L301" s="101"/>
      <c r="M301" s="8" t="s">
        <v>66</v>
      </c>
      <c r="N301" s="9"/>
      <c r="O301" s="10"/>
      <c r="P301" s="10"/>
      <c r="Q301" s="11"/>
      <c r="R301" s="12"/>
      <c r="X301" s="92"/>
      <c r="Y301" s="92"/>
      <c r="Z301" s="92"/>
      <c r="AA301" s="92"/>
      <c r="AB301" s="92"/>
      <c r="AC301" s="93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</row>
    <row r="302" spans="1:40" ht="22.5" customHeight="1" x14ac:dyDescent="0.55000000000000004">
      <c r="A302" s="5"/>
      <c r="B302" s="52" t="s">
        <v>66</v>
      </c>
      <c r="C302" s="63"/>
      <c r="D302" s="64"/>
      <c r="E302" s="64"/>
      <c r="F302" s="64"/>
      <c r="G302" s="64"/>
      <c r="H302" s="66"/>
      <c r="I302" s="66"/>
      <c r="J302" s="66"/>
      <c r="K302" s="66"/>
      <c r="L302" s="101"/>
      <c r="M302" s="8" t="s">
        <v>66</v>
      </c>
      <c r="N302" s="86"/>
      <c r="O302" s="10"/>
      <c r="P302" s="10"/>
      <c r="Q302" s="11"/>
      <c r="R302" s="12"/>
      <c r="X302" s="92"/>
      <c r="Y302" s="92"/>
      <c r="Z302" s="92"/>
      <c r="AA302" s="92"/>
      <c r="AB302" s="92"/>
      <c r="AC302" s="93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</row>
    <row r="303" spans="1:40" ht="22.5" customHeight="1" x14ac:dyDescent="0.55000000000000004">
      <c r="A303" s="5"/>
      <c r="B303" s="52" t="s">
        <v>66</v>
      </c>
      <c r="C303" s="63"/>
      <c r="D303" s="64"/>
      <c r="E303" s="64"/>
      <c r="F303" s="64"/>
      <c r="G303" s="64"/>
      <c r="H303" s="66"/>
      <c r="I303" s="66"/>
      <c r="J303" s="66"/>
      <c r="K303" s="66"/>
      <c r="L303" s="101"/>
      <c r="M303" s="8" t="s">
        <v>66</v>
      </c>
      <c r="N303" s="86"/>
      <c r="O303" s="10"/>
      <c r="P303" s="10"/>
      <c r="Q303" s="11"/>
      <c r="R303" s="12"/>
      <c r="X303" s="92"/>
      <c r="Y303" s="92"/>
      <c r="Z303" s="92"/>
      <c r="AA303" s="92"/>
      <c r="AB303" s="92"/>
      <c r="AC303" s="93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</row>
    <row r="304" spans="1:40" ht="22.5" customHeight="1" x14ac:dyDescent="0.55000000000000004">
      <c r="A304" s="5"/>
      <c r="B304" s="52" t="s">
        <v>66</v>
      </c>
      <c r="C304" s="63"/>
      <c r="D304" s="64"/>
      <c r="E304" s="64"/>
      <c r="F304" s="64"/>
      <c r="G304" s="64"/>
      <c r="H304" s="66"/>
      <c r="I304" s="66"/>
      <c r="J304" s="66"/>
      <c r="K304" s="66"/>
      <c r="L304" s="101"/>
      <c r="M304" s="8" t="s">
        <v>66</v>
      </c>
      <c r="N304" s="86"/>
      <c r="O304" s="10"/>
      <c r="P304" s="10"/>
      <c r="Q304" s="11"/>
      <c r="R304" s="12"/>
      <c r="X304" s="92"/>
      <c r="Y304" s="92"/>
      <c r="Z304" s="92"/>
      <c r="AA304" s="92"/>
      <c r="AB304" s="92"/>
      <c r="AC304" s="93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</row>
    <row r="305" spans="1:40" ht="22.5" customHeight="1" x14ac:dyDescent="0.55000000000000004">
      <c r="A305" s="5"/>
      <c r="B305" s="52" t="s">
        <v>66</v>
      </c>
      <c r="C305" s="63"/>
      <c r="D305" s="64"/>
      <c r="E305" s="64"/>
      <c r="F305" s="64"/>
      <c r="G305" s="64"/>
      <c r="H305" s="66"/>
      <c r="I305" s="66"/>
      <c r="J305" s="66"/>
      <c r="K305" s="66"/>
      <c r="L305" s="101"/>
      <c r="M305" s="8" t="s">
        <v>66</v>
      </c>
      <c r="N305" s="86"/>
      <c r="O305" s="10"/>
      <c r="P305" s="10"/>
      <c r="Q305" s="11"/>
      <c r="R305" s="12"/>
      <c r="X305" s="92"/>
      <c r="Y305" s="92"/>
      <c r="Z305" s="92"/>
      <c r="AA305" s="92"/>
      <c r="AB305" s="92"/>
      <c r="AC305" s="93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</row>
    <row r="306" spans="1:40" ht="22.5" customHeight="1" x14ac:dyDescent="0.55000000000000004">
      <c r="A306" s="5"/>
      <c r="B306" s="52" t="s">
        <v>66</v>
      </c>
      <c r="C306" s="63"/>
      <c r="D306" s="64"/>
      <c r="E306" s="64"/>
      <c r="F306" s="64"/>
      <c r="G306" s="64"/>
      <c r="H306" s="66"/>
      <c r="I306" s="66"/>
      <c r="J306" s="66"/>
      <c r="K306" s="66"/>
      <c r="L306" s="101"/>
      <c r="M306" s="8" t="s">
        <v>66</v>
      </c>
      <c r="N306" s="9"/>
      <c r="O306" s="10"/>
      <c r="P306" s="10"/>
      <c r="Q306" s="11"/>
      <c r="R306" s="12"/>
      <c r="X306" s="92"/>
      <c r="Y306" s="92"/>
      <c r="Z306" s="92"/>
      <c r="AA306" s="92"/>
      <c r="AB306" s="92"/>
      <c r="AC306" s="93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</row>
    <row r="307" spans="1:40" ht="22.5" customHeight="1" x14ac:dyDescent="0.55000000000000004">
      <c r="A307" s="5"/>
      <c r="B307" s="52" t="s">
        <v>66</v>
      </c>
      <c r="C307" s="63"/>
      <c r="D307" s="64"/>
      <c r="E307" s="64"/>
      <c r="F307" s="64"/>
      <c r="G307" s="64"/>
      <c r="H307" s="66"/>
      <c r="I307" s="66"/>
      <c r="J307" s="66"/>
      <c r="K307" s="66"/>
      <c r="L307" s="101"/>
      <c r="M307" s="8" t="s">
        <v>66</v>
      </c>
      <c r="N307" s="9"/>
      <c r="O307" s="10"/>
      <c r="P307" s="10"/>
      <c r="Q307" s="11"/>
      <c r="R307" s="12"/>
      <c r="X307" s="92"/>
      <c r="Y307" s="92"/>
      <c r="Z307" s="92"/>
      <c r="AA307" s="92"/>
      <c r="AB307" s="92"/>
      <c r="AC307" s="93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</row>
    <row r="308" spans="1:40" ht="22.5" customHeight="1" x14ac:dyDescent="0.55000000000000004">
      <c r="A308" s="5"/>
      <c r="B308" s="52" t="s">
        <v>66</v>
      </c>
      <c r="C308" s="63"/>
      <c r="D308" s="64"/>
      <c r="E308" s="64"/>
      <c r="F308" s="64"/>
      <c r="G308" s="64"/>
      <c r="H308" s="66"/>
      <c r="I308" s="66"/>
      <c r="J308" s="66"/>
      <c r="K308" s="66"/>
      <c r="L308" s="101"/>
      <c r="M308" s="8" t="s">
        <v>66</v>
      </c>
      <c r="N308" s="9"/>
      <c r="O308" s="10"/>
      <c r="P308" s="10"/>
      <c r="Q308" s="11"/>
      <c r="R308" s="12"/>
      <c r="X308" s="92"/>
      <c r="Y308" s="92"/>
      <c r="Z308" s="92"/>
      <c r="AA308" s="92"/>
      <c r="AB308" s="92"/>
      <c r="AC308" s="93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</row>
    <row r="309" spans="1:40" ht="22.5" customHeight="1" x14ac:dyDescent="0.55000000000000004">
      <c r="A309" s="5"/>
      <c r="B309" s="52" t="s">
        <v>66</v>
      </c>
      <c r="C309" s="63"/>
      <c r="D309" s="64"/>
      <c r="E309" s="64"/>
      <c r="F309" s="64"/>
      <c r="G309" s="64"/>
      <c r="H309" s="66"/>
      <c r="I309" s="66"/>
      <c r="J309" s="66"/>
      <c r="K309" s="66"/>
      <c r="L309" s="101"/>
      <c r="M309" s="8" t="s">
        <v>66</v>
      </c>
      <c r="N309" s="9"/>
      <c r="O309" s="10"/>
      <c r="P309" s="10"/>
      <c r="Q309" s="11"/>
      <c r="R309" s="12"/>
      <c r="X309" s="92"/>
      <c r="Y309" s="92"/>
      <c r="Z309" s="92"/>
      <c r="AA309" s="92"/>
      <c r="AB309" s="92"/>
      <c r="AC309" s="93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</row>
    <row r="310" spans="1:40" ht="22.5" customHeight="1" x14ac:dyDescent="0.55000000000000004">
      <c r="A310" s="5"/>
      <c r="B310" s="52" t="s">
        <v>66</v>
      </c>
      <c r="C310" s="63"/>
      <c r="D310" s="64"/>
      <c r="E310" s="64"/>
      <c r="F310" s="64"/>
      <c r="G310" s="64"/>
      <c r="H310" s="66"/>
      <c r="I310" s="66"/>
      <c r="J310" s="66"/>
      <c r="K310" s="66"/>
      <c r="L310" s="101"/>
      <c r="M310" s="8" t="s">
        <v>66</v>
      </c>
      <c r="N310" s="9"/>
      <c r="O310" s="10"/>
      <c r="P310" s="10"/>
      <c r="Q310" s="11"/>
      <c r="R310" s="12"/>
      <c r="X310" s="92"/>
      <c r="Y310" s="92"/>
      <c r="Z310" s="92"/>
      <c r="AA310" s="92"/>
      <c r="AB310" s="92"/>
      <c r="AC310" s="93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</row>
    <row r="311" spans="1:40" ht="22.5" customHeight="1" x14ac:dyDescent="0.55000000000000004">
      <c r="A311" s="5"/>
      <c r="B311" s="52" t="s">
        <v>66</v>
      </c>
      <c r="C311" s="63"/>
      <c r="D311" s="64"/>
      <c r="E311" s="64"/>
      <c r="F311" s="64"/>
      <c r="G311" s="64"/>
      <c r="H311" s="66"/>
      <c r="I311" s="66"/>
      <c r="J311" s="66"/>
      <c r="K311" s="66"/>
      <c r="L311" s="101"/>
      <c r="M311" s="8" t="s">
        <v>66</v>
      </c>
      <c r="N311" s="9"/>
      <c r="O311" s="10"/>
      <c r="P311" s="10"/>
      <c r="Q311" s="11"/>
      <c r="R311" s="12"/>
      <c r="X311" s="92"/>
      <c r="Y311" s="92"/>
      <c r="Z311" s="92"/>
      <c r="AA311" s="92"/>
      <c r="AB311" s="92"/>
      <c r="AC311" s="93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</row>
    <row r="312" spans="1:40" ht="22.5" customHeight="1" x14ac:dyDescent="0.55000000000000004">
      <c r="A312" s="5"/>
      <c r="B312" s="52" t="s">
        <v>66</v>
      </c>
      <c r="C312" s="63"/>
      <c r="D312" s="64"/>
      <c r="E312" s="64"/>
      <c r="F312" s="64"/>
      <c r="G312" s="64"/>
      <c r="H312" s="66"/>
      <c r="I312" s="66"/>
      <c r="J312" s="66"/>
      <c r="K312" s="66"/>
      <c r="L312" s="101"/>
      <c r="M312" s="8" t="s">
        <v>66</v>
      </c>
      <c r="N312" s="9"/>
      <c r="O312" s="10"/>
      <c r="P312" s="10"/>
      <c r="Q312" s="11"/>
      <c r="R312" s="12"/>
      <c r="X312" s="92"/>
      <c r="Y312" s="92"/>
      <c r="Z312" s="92"/>
      <c r="AA312" s="92"/>
      <c r="AB312" s="92"/>
      <c r="AC312" s="93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</row>
    <row r="313" spans="1:40" ht="22.5" customHeight="1" x14ac:dyDescent="0.55000000000000004">
      <c r="A313" s="5"/>
      <c r="B313" s="52" t="s">
        <v>66</v>
      </c>
      <c r="C313" s="63"/>
      <c r="D313" s="64"/>
      <c r="E313" s="64"/>
      <c r="F313" s="64"/>
      <c r="G313" s="64"/>
      <c r="H313" s="66"/>
      <c r="I313" s="66"/>
      <c r="J313" s="66"/>
      <c r="K313" s="66"/>
      <c r="L313" s="101"/>
      <c r="M313" s="8" t="s">
        <v>66</v>
      </c>
      <c r="N313" s="9"/>
      <c r="O313" s="10"/>
      <c r="P313" s="10"/>
      <c r="Q313" s="11"/>
      <c r="R313" s="12"/>
      <c r="X313" s="92"/>
      <c r="Y313" s="92"/>
      <c r="Z313" s="92"/>
      <c r="AA313" s="92"/>
      <c r="AB313" s="92"/>
      <c r="AC313" s="93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</row>
    <row r="314" spans="1:40" ht="22.5" customHeight="1" x14ac:dyDescent="0.55000000000000004">
      <c r="A314" s="5"/>
      <c r="B314" s="52" t="s">
        <v>66</v>
      </c>
      <c r="C314" s="63"/>
      <c r="D314" s="64"/>
      <c r="E314" s="64"/>
      <c r="F314" s="64"/>
      <c r="G314" s="64"/>
      <c r="H314" s="66"/>
      <c r="I314" s="66"/>
      <c r="J314" s="66"/>
      <c r="K314" s="66"/>
      <c r="L314" s="101"/>
      <c r="M314" s="8"/>
      <c r="N314" s="9"/>
      <c r="O314" s="10"/>
      <c r="P314" s="10"/>
      <c r="Q314" s="11"/>
      <c r="R314" s="12"/>
      <c r="X314" s="92"/>
      <c r="Y314" s="92"/>
      <c r="Z314" s="92"/>
      <c r="AA314" s="92"/>
      <c r="AB314" s="92"/>
      <c r="AC314" s="93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</row>
    <row r="315" spans="1:40" ht="22.5" customHeight="1" x14ac:dyDescent="0.55000000000000004">
      <c r="A315" s="5"/>
      <c r="B315" s="52" t="s">
        <v>66</v>
      </c>
      <c r="C315" s="63"/>
      <c r="D315" s="64"/>
      <c r="E315" s="64"/>
      <c r="F315" s="64"/>
      <c r="G315" s="64"/>
      <c r="H315" s="66"/>
      <c r="I315" s="66"/>
      <c r="J315" s="66"/>
      <c r="K315" s="66"/>
      <c r="L315" s="101"/>
      <c r="M315" s="8"/>
      <c r="N315" s="9"/>
      <c r="O315" s="10"/>
      <c r="P315" s="10"/>
      <c r="Q315" s="11"/>
      <c r="R315" s="43"/>
      <c r="X315" s="92"/>
      <c r="Y315" s="92"/>
      <c r="Z315" s="92"/>
      <c r="AA315" s="92"/>
      <c r="AB315" s="92"/>
      <c r="AC315" s="93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</row>
    <row r="316" spans="1:40" ht="22.5" customHeight="1" x14ac:dyDescent="0.55000000000000004">
      <c r="A316" s="5"/>
      <c r="B316" s="52" t="s">
        <v>66</v>
      </c>
      <c r="C316" s="63"/>
      <c r="D316" s="64"/>
      <c r="E316" s="64"/>
      <c r="F316" s="64"/>
      <c r="G316" s="64"/>
      <c r="H316" s="66"/>
      <c r="I316" s="66"/>
      <c r="J316" s="66"/>
      <c r="K316" s="66"/>
      <c r="L316" s="101"/>
      <c r="M316" s="8"/>
      <c r="N316" s="9"/>
      <c r="O316" s="10"/>
      <c r="P316" s="10"/>
      <c r="Q316" s="11"/>
      <c r="R316" s="43"/>
      <c r="S316" s="3"/>
      <c r="T316" s="3"/>
      <c r="U316" s="3"/>
      <c r="V316" s="3"/>
      <c r="X316" s="92"/>
      <c r="Y316" s="92"/>
      <c r="Z316" s="92"/>
      <c r="AA316" s="94"/>
      <c r="AB316" s="92"/>
      <c r="AC316" s="93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</row>
    <row r="317" spans="1:40" ht="22.5" customHeight="1" x14ac:dyDescent="0.55000000000000004">
      <c r="A317" s="5"/>
      <c r="B317" s="52" t="s">
        <v>66</v>
      </c>
      <c r="C317" s="63"/>
      <c r="D317" s="64"/>
      <c r="E317" s="64"/>
      <c r="F317" s="64"/>
      <c r="G317" s="64"/>
      <c r="H317" s="65"/>
      <c r="I317" s="66"/>
      <c r="J317" s="66"/>
      <c r="K317" s="66"/>
      <c r="L317" s="101"/>
      <c r="M317" s="8"/>
      <c r="N317" s="16"/>
      <c r="O317" s="10"/>
      <c r="P317" s="10"/>
      <c r="Q317" s="11"/>
      <c r="R317" s="43"/>
      <c r="S317" s="3"/>
      <c r="T317" s="3"/>
      <c r="U317" s="3"/>
      <c r="V317" s="3"/>
      <c r="X317" s="92"/>
      <c r="Y317" s="92"/>
      <c r="Z317" s="92"/>
      <c r="AA317" s="94"/>
      <c r="AB317" s="92"/>
      <c r="AC317" s="93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</row>
    <row r="318" spans="1:40" ht="22.5" customHeight="1" x14ac:dyDescent="0.55000000000000004">
      <c r="A318" s="5"/>
      <c r="B318" s="52" t="s">
        <v>66</v>
      </c>
      <c r="C318" s="63"/>
      <c r="D318" s="64"/>
      <c r="E318" s="64"/>
      <c r="F318" s="66"/>
      <c r="G318" s="66"/>
      <c r="H318" s="66"/>
      <c r="I318" s="66"/>
      <c r="J318" s="66"/>
      <c r="K318" s="66"/>
      <c r="L318" s="101"/>
      <c r="M318" s="8"/>
      <c r="N318" s="9"/>
      <c r="O318" s="10"/>
      <c r="P318" s="10"/>
      <c r="Q318" s="11"/>
      <c r="R318" s="43"/>
      <c r="S318" s="3"/>
      <c r="T318" s="3"/>
      <c r="U318" s="3"/>
      <c r="V318" s="3"/>
      <c r="X318" s="92"/>
      <c r="Y318" s="92"/>
      <c r="Z318" s="92"/>
      <c r="AA318" s="94"/>
      <c r="AB318" s="92"/>
      <c r="AC318" s="93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</row>
    <row r="319" spans="1:40" ht="22.5" customHeight="1" x14ac:dyDescent="0.55000000000000004">
      <c r="A319" s="5"/>
      <c r="B319" s="52" t="s">
        <v>66</v>
      </c>
      <c r="C319" s="63"/>
      <c r="D319" s="64"/>
      <c r="E319" s="64"/>
      <c r="F319" s="65"/>
      <c r="G319" s="66"/>
      <c r="H319" s="66"/>
      <c r="I319" s="66"/>
      <c r="J319" s="66"/>
      <c r="K319" s="66"/>
      <c r="L319" s="101"/>
      <c r="M319" s="8"/>
      <c r="N319" s="9"/>
      <c r="O319" s="10"/>
      <c r="P319" s="10"/>
      <c r="Q319" s="11"/>
      <c r="R319" s="43"/>
      <c r="S319" s="3"/>
      <c r="T319" s="3"/>
      <c r="U319" s="3"/>
      <c r="V319" s="3"/>
      <c r="X319" s="92"/>
      <c r="Y319" s="92"/>
      <c r="Z319" s="92"/>
      <c r="AA319" s="94"/>
      <c r="AB319" s="92"/>
      <c r="AC319" s="93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</row>
    <row r="320" spans="1:40" ht="22.5" customHeight="1" x14ac:dyDescent="0.55000000000000004">
      <c r="A320" s="5"/>
      <c r="B320" s="52" t="s">
        <v>66</v>
      </c>
      <c r="C320" s="63"/>
      <c r="D320" s="64"/>
      <c r="E320" s="64"/>
      <c r="F320" s="65"/>
      <c r="G320" s="66"/>
      <c r="H320" s="66"/>
      <c r="I320" s="66"/>
      <c r="J320" s="66"/>
      <c r="K320" s="66"/>
      <c r="L320" s="101"/>
      <c r="M320" s="8"/>
      <c r="N320" s="9"/>
      <c r="O320" s="10"/>
      <c r="P320" s="10"/>
      <c r="Q320" s="11"/>
      <c r="R320" s="43"/>
      <c r="S320" s="3"/>
      <c r="T320" s="3"/>
      <c r="U320" s="3"/>
      <c r="V320" s="3"/>
      <c r="X320" s="92"/>
      <c r="Y320" s="92"/>
      <c r="Z320" s="92"/>
      <c r="AA320" s="94"/>
      <c r="AB320" s="92"/>
      <c r="AC320" s="93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</row>
    <row r="321" spans="1:40" ht="22.5" customHeight="1" x14ac:dyDescent="0.55000000000000004">
      <c r="A321" s="5"/>
      <c r="B321" s="52" t="s">
        <v>66</v>
      </c>
      <c r="C321" s="63"/>
      <c r="D321" s="64"/>
      <c r="E321" s="64"/>
      <c r="F321" s="65"/>
      <c r="G321" s="66"/>
      <c r="H321" s="66"/>
      <c r="I321" s="66"/>
      <c r="J321" s="66"/>
      <c r="K321" s="66"/>
      <c r="L321" s="101"/>
      <c r="M321" s="8"/>
      <c r="N321" s="9"/>
      <c r="O321" s="10"/>
      <c r="P321" s="10"/>
      <c r="Q321" s="11"/>
      <c r="R321" s="12"/>
      <c r="S321" s="3"/>
      <c r="T321" s="3"/>
      <c r="U321" s="3"/>
      <c r="V321" s="3"/>
      <c r="X321" s="92"/>
      <c r="Y321" s="92"/>
      <c r="Z321" s="92"/>
      <c r="AA321" s="94"/>
      <c r="AB321" s="92"/>
      <c r="AC321" s="93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</row>
    <row r="322" spans="1:40" ht="22.5" customHeight="1" x14ac:dyDescent="0.55000000000000004">
      <c r="A322" s="5"/>
      <c r="B322" s="52" t="s">
        <v>66</v>
      </c>
      <c r="C322" s="63"/>
      <c r="D322" s="64"/>
      <c r="E322" s="64"/>
      <c r="F322" s="65"/>
      <c r="G322" s="66"/>
      <c r="H322" s="66"/>
      <c r="I322" s="66"/>
      <c r="J322" s="66"/>
      <c r="K322" s="66"/>
      <c r="L322" s="101"/>
      <c r="M322" s="8"/>
      <c r="N322" s="9"/>
      <c r="O322" s="10"/>
      <c r="P322" s="10"/>
      <c r="Q322" s="11"/>
      <c r="R322" s="12"/>
      <c r="S322" s="3"/>
      <c r="T322" s="3"/>
      <c r="U322" s="3"/>
      <c r="V322" s="3"/>
      <c r="X322" s="92"/>
      <c r="Y322" s="92"/>
      <c r="Z322" s="92"/>
      <c r="AA322" s="94"/>
      <c r="AB322" s="92"/>
      <c r="AC322" s="93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</row>
    <row r="323" spans="1:40" ht="22.5" customHeight="1" x14ac:dyDescent="0.55000000000000004">
      <c r="A323" s="5"/>
      <c r="B323" s="52" t="s">
        <v>66</v>
      </c>
      <c r="C323" s="63"/>
      <c r="D323" s="64"/>
      <c r="E323" s="64"/>
      <c r="F323" s="65"/>
      <c r="G323" s="66"/>
      <c r="H323" s="66"/>
      <c r="I323" s="66"/>
      <c r="J323" s="66"/>
      <c r="K323" s="66"/>
      <c r="L323" s="101"/>
      <c r="M323" s="8"/>
      <c r="N323" s="9"/>
      <c r="O323" s="10"/>
      <c r="P323" s="10"/>
      <c r="Q323" s="11"/>
      <c r="R323" s="12"/>
      <c r="S323" s="3"/>
      <c r="T323" s="3"/>
      <c r="U323" s="3"/>
      <c r="V323" s="3"/>
      <c r="X323" s="92"/>
      <c r="Y323" s="92"/>
      <c r="Z323" s="92"/>
      <c r="AA323" s="94"/>
      <c r="AB323" s="92"/>
      <c r="AC323" s="93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</row>
    <row r="324" spans="1:40" ht="22.5" customHeight="1" x14ac:dyDescent="0.55000000000000004">
      <c r="A324" s="5"/>
      <c r="B324" s="52" t="s">
        <v>66</v>
      </c>
      <c r="C324" s="63"/>
      <c r="D324" s="64"/>
      <c r="E324" s="64"/>
      <c r="F324" s="65"/>
      <c r="G324" s="66"/>
      <c r="H324" s="66"/>
      <c r="I324" s="66"/>
      <c r="J324" s="66"/>
      <c r="K324" s="66"/>
      <c r="L324" s="101"/>
      <c r="M324" s="8"/>
      <c r="N324" s="86"/>
      <c r="O324" s="10"/>
      <c r="P324" s="10"/>
      <c r="Q324" s="11"/>
      <c r="R324" s="12"/>
      <c r="S324" s="3"/>
      <c r="T324" s="3"/>
      <c r="U324" s="3"/>
      <c r="V324" s="3"/>
      <c r="X324" s="92"/>
      <c r="Y324" s="92"/>
      <c r="Z324" s="92"/>
      <c r="AA324" s="94"/>
      <c r="AB324" s="92"/>
      <c r="AC324" s="93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</row>
    <row r="325" spans="1:40" ht="22.5" customHeight="1" x14ac:dyDescent="0.55000000000000004">
      <c r="A325" s="5"/>
      <c r="B325" s="52" t="s">
        <v>66</v>
      </c>
      <c r="C325" s="63"/>
      <c r="D325" s="64"/>
      <c r="E325" s="64"/>
      <c r="F325" s="65"/>
      <c r="G325" s="66"/>
      <c r="H325" s="66"/>
      <c r="I325" s="66"/>
      <c r="J325" s="66"/>
      <c r="K325" s="66"/>
      <c r="L325" s="101"/>
      <c r="M325" s="8"/>
      <c r="N325" s="86"/>
      <c r="O325" s="10"/>
      <c r="P325" s="10"/>
      <c r="Q325" s="11"/>
      <c r="R325" s="12"/>
      <c r="S325" s="3"/>
      <c r="T325" s="3"/>
      <c r="U325" s="3"/>
      <c r="V325" s="3"/>
      <c r="X325" s="92"/>
      <c r="Y325" s="92"/>
      <c r="Z325" s="92"/>
      <c r="AA325" s="94"/>
      <c r="AB325" s="92"/>
      <c r="AC325" s="93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</row>
    <row r="326" spans="1:40" ht="22.5" customHeight="1" x14ac:dyDescent="0.55000000000000004">
      <c r="A326" s="5"/>
      <c r="B326" s="52" t="s">
        <v>66</v>
      </c>
      <c r="C326" s="63"/>
      <c r="D326" s="64"/>
      <c r="E326" s="64"/>
      <c r="F326" s="65"/>
      <c r="G326" s="66"/>
      <c r="H326" s="66"/>
      <c r="I326" s="66"/>
      <c r="J326" s="66"/>
      <c r="K326" s="66"/>
      <c r="L326" s="101"/>
      <c r="M326" s="8"/>
      <c r="N326" s="86"/>
      <c r="O326" s="10"/>
      <c r="P326" s="10"/>
      <c r="Q326" s="11"/>
      <c r="R326" s="12"/>
      <c r="S326" s="3"/>
      <c r="T326" s="3"/>
      <c r="U326" s="3"/>
      <c r="V326" s="3"/>
      <c r="X326" s="92"/>
      <c r="Y326" s="92"/>
      <c r="Z326" s="92"/>
      <c r="AA326" s="94"/>
      <c r="AB326" s="92"/>
      <c r="AC326" s="93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</row>
    <row r="327" spans="1:40" ht="22.5" customHeight="1" x14ac:dyDescent="0.55000000000000004">
      <c r="A327" s="5"/>
      <c r="B327" s="52" t="s">
        <v>66</v>
      </c>
      <c r="C327" s="63"/>
      <c r="D327" s="64"/>
      <c r="E327" s="64"/>
      <c r="F327" s="65"/>
      <c r="G327" s="66"/>
      <c r="H327" s="66"/>
      <c r="I327" s="66"/>
      <c r="J327" s="66"/>
      <c r="K327" s="66"/>
      <c r="L327" s="101"/>
      <c r="M327" s="8"/>
      <c r="N327" s="87"/>
      <c r="O327" s="10"/>
      <c r="P327" s="10"/>
      <c r="Q327" s="11"/>
      <c r="R327" s="12"/>
      <c r="S327" s="3"/>
      <c r="T327" s="3"/>
      <c r="U327" s="3"/>
      <c r="V327" s="3"/>
      <c r="X327" s="92"/>
      <c r="Y327" s="92"/>
      <c r="Z327" s="92"/>
      <c r="AA327" s="94"/>
      <c r="AB327" s="92"/>
      <c r="AC327" s="93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</row>
    <row r="328" spans="1:40" ht="22.5" customHeight="1" x14ac:dyDescent="0.55000000000000004">
      <c r="A328" s="5"/>
      <c r="B328" s="52" t="s">
        <v>66</v>
      </c>
      <c r="C328" s="63"/>
      <c r="D328" s="64"/>
      <c r="E328" s="64"/>
      <c r="F328" s="65"/>
      <c r="G328" s="66"/>
      <c r="H328" s="66"/>
      <c r="I328" s="66"/>
      <c r="J328" s="66"/>
      <c r="K328" s="66"/>
      <c r="L328" s="101"/>
      <c r="M328" s="8"/>
      <c r="N328" s="86"/>
      <c r="O328" s="10"/>
      <c r="P328" s="10"/>
      <c r="Q328" s="11"/>
      <c r="R328" s="12"/>
      <c r="S328" s="3"/>
      <c r="T328" s="3"/>
      <c r="U328" s="3"/>
      <c r="V328" s="3"/>
      <c r="X328" s="92"/>
      <c r="Y328" s="92"/>
      <c r="Z328" s="92"/>
      <c r="AA328" s="94"/>
      <c r="AB328" s="92"/>
      <c r="AC328" s="93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</row>
    <row r="329" spans="1:40" ht="22.5" customHeight="1" x14ac:dyDescent="0.55000000000000004">
      <c r="A329" s="5"/>
      <c r="B329" s="52" t="s">
        <v>66</v>
      </c>
      <c r="C329" s="63"/>
      <c r="D329" s="64"/>
      <c r="E329" s="64"/>
      <c r="F329" s="65"/>
      <c r="G329" s="66"/>
      <c r="H329" s="66"/>
      <c r="I329" s="66"/>
      <c r="J329" s="66"/>
      <c r="K329" s="66"/>
      <c r="L329" s="101"/>
      <c r="M329" s="8"/>
      <c r="N329" s="87"/>
      <c r="O329" s="10"/>
      <c r="P329" s="10"/>
      <c r="Q329" s="11"/>
      <c r="R329" s="12"/>
      <c r="S329" s="3"/>
      <c r="T329" s="3"/>
      <c r="U329" s="3"/>
      <c r="V329" s="3"/>
      <c r="X329" s="92"/>
      <c r="Y329" s="92"/>
      <c r="Z329" s="92"/>
      <c r="AA329" s="94"/>
      <c r="AB329" s="92"/>
      <c r="AC329" s="93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</row>
    <row r="330" spans="1:40" ht="22.5" customHeight="1" x14ac:dyDescent="0.55000000000000004">
      <c r="A330" s="5"/>
      <c r="B330" s="52" t="s">
        <v>66</v>
      </c>
      <c r="C330" s="63"/>
      <c r="D330" s="64"/>
      <c r="E330" s="64"/>
      <c r="F330" s="65"/>
      <c r="G330" s="66"/>
      <c r="H330" s="66"/>
      <c r="I330" s="66"/>
      <c r="J330" s="66"/>
      <c r="K330" s="66"/>
      <c r="L330" s="101"/>
      <c r="M330" s="8"/>
      <c r="N330" s="87"/>
      <c r="O330" s="10"/>
      <c r="P330" s="10"/>
      <c r="Q330" s="11"/>
      <c r="R330" s="12"/>
      <c r="S330" s="3"/>
      <c r="T330" s="3"/>
      <c r="U330" s="3"/>
      <c r="V330" s="3"/>
      <c r="X330" s="92"/>
      <c r="Y330" s="92"/>
      <c r="Z330" s="92"/>
      <c r="AA330" s="94"/>
      <c r="AB330" s="92"/>
      <c r="AC330" s="93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</row>
    <row r="331" spans="1:40" ht="22.5" customHeight="1" x14ac:dyDescent="0.55000000000000004">
      <c r="A331" s="5"/>
      <c r="B331" s="52" t="s">
        <v>66</v>
      </c>
      <c r="C331" s="63"/>
      <c r="D331" s="64"/>
      <c r="E331" s="64"/>
      <c r="F331" s="65"/>
      <c r="G331" s="66"/>
      <c r="H331" s="66"/>
      <c r="I331" s="66"/>
      <c r="J331" s="66"/>
      <c r="K331" s="66"/>
      <c r="L331" s="101"/>
      <c r="M331" s="8"/>
      <c r="N331" s="87"/>
      <c r="O331" s="10"/>
      <c r="P331" s="10"/>
      <c r="Q331" s="11"/>
      <c r="R331" s="12"/>
      <c r="S331" s="3"/>
      <c r="T331" s="3"/>
      <c r="U331" s="3"/>
      <c r="V331" s="3"/>
      <c r="X331" s="92"/>
      <c r="Y331" s="92"/>
      <c r="Z331" s="92"/>
      <c r="AA331" s="94"/>
      <c r="AB331" s="92"/>
      <c r="AC331" s="93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spans="1:40" ht="22.5" customHeight="1" x14ac:dyDescent="0.55000000000000004">
      <c r="A332" s="5"/>
      <c r="B332" s="52" t="s">
        <v>66</v>
      </c>
      <c r="C332" s="63"/>
      <c r="D332" s="64"/>
      <c r="E332" s="64"/>
      <c r="F332" s="65"/>
      <c r="G332" s="66"/>
      <c r="H332" s="66"/>
      <c r="I332" s="66"/>
      <c r="J332" s="66"/>
      <c r="K332" s="66"/>
      <c r="L332" s="101"/>
      <c r="M332" s="8"/>
      <c r="N332" s="87"/>
      <c r="O332" s="10"/>
      <c r="P332" s="10"/>
      <c r="Q332" s="11"/>
      <c r="R332" s="12"/>
      <c r="S332" s="3"/>
      <c r="T332" s="3"/>
      <c r="U332" s="3"/>
      <c r="V332" s="3"/>
      <c r="X332" s="92"/>
      <c r="Y332" s="92"/>
      <c r="Z332" s="92"/>
      <c r="AA332" s="94"/>
      <c r="AB332" s="92"/>
      <c r="AC332" s="93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</row>
    <row r="333" spans="1:40" ht="22.5" customHeight="1" x14ac:dyDescent="0.55000000000000004">
      <c r="A333" s="5"/>
      <c r="B333" s="52" t="s">
        <v>66</v>
      </c>
      <c r="C333" s="63"/>
      <c r="D333" s="64"/>
      <c r="E333" s="64"/>
      <c r="F333" s="65"/>
      <c r="G333" s="66"/>
      <c r="H333" s="66"/>
      <c r="I333" s="66"/>
      <c r="J333" s="66"/>
      <c r="K333" s="66"/>
      <c r="L333" s="101"/>
      <c r="M333" s="8"/>
      <c r="N333" s="9"/>
      <c r="O333" s="10"/>
      <c r="P333" s="10"/>
      <c r="Q333" s="11"/>
      <c r="R333" s="43"/>
      <c r="S333" s="3"/>
      <c r="T333" s="3"/>
      <c r="U333" s="3"/>
      <c r="V333" s="3"/>
      <c r="X333" s="92"/>
      <c r="Y333" s="92"/>
      <c r="Z333" s="92"/>
      <c r="AA333" s="94"/>
      <c r="AB333" s="92"/>
      <c r="AC333" s="93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</row>
    <row r="334" spans="1:40" ht="22.5" customHeight="1" x14ac:dyDescent="0.55000000000000004">
      <c r="A334" s="5"/>
      <c r="B334" s="52" t="s">
        <v>66</v>
      </c>
      <c r="C334" s="63"/>
      <c r="D334" s="64"/>
      <c r="E334" s="64"/>
      <c r="F334" s="64"/>
      <c r="G334" s="64"/>
      <c r="H334" s="65"/>
      <c r="I334" s="66"/>
      <c r="J334" s="66"/>
      <c r="K334" s="66"/>
      <c r="L334" s="101"/>
      <c r="M334" s="8"/>
      <c r="N334" s="9"/>
      <c r="O334" s="10"/>
      <c r="P334" s="10"/>
      <c r="Q334" s="11"/>
      <c r="R334" s="43"/>
      <c r="S334" s="3"/>
      <c r="T334" s="3"/>
      <c r="U334" s="3"/>
      <c r="V334" s="3"/>
      <c r="X334" s="92"/>
      <c r="Y334" s="92"/>
      <c r="Z334" s="92"/>
      <c r="AA334" s="94"/>
      <c r="AB334" s="92"/>
      <c r="AC334" s="93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</row>
    <row r="335" spans="1:40" ht="22.5" customHeight="1" x14ac:dyDescent="0.55000000000000004">
      <c r="A335" s="5"/>
      <c r="B335" s="52" t="s">
        <v>66</v>
      </c>
      <c r="C335" s="63"/>
      <c r="D335" s="64"/>
      <c r="E335" s="64"/>
      <c r="F335" s="65"/>
      <c r="G335" s="66"/>
      <c r="H335" s="66"/>
      <c r="I335" s="66"/>
      <c r="J335" s="66"/>
      <c r="K335" s="66"/>
      <c r="L335" s="101"/>
      <c r="M335" s="8"/>
      <c r="N335" s="9"/>
      <c r="O335" s="10"/>
      <c r="P335" s="10"/>
      <c r="Q335" s="11"/>
      <c r="R335" s="43"/>
      <c r="S335" s="3"/>
      <c r="T335" s="3"/>
      <c r="U335" s="3"/>
      <c r="V335" s="3"/>
      <c r="X335" s="92"/>
      <c r="Y335" s="92"/>
      <c r="Z335" s="92"/>
      <c r="AA335" s="94"/>
      <c r="AB335" s="92"/>
      <c r="AC335" s="93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</row>
    <row r="336" spans="1:40" ht="22.5" customHeight="1" x14ac:dyDescent="0.55000000000000004">
      <c r="A336" s="5"/>
      <c r="B336" s="52" t="s">
        <v>66</v>
      </c>
      <c r="C336" s="63"/>
      <c r="D336" s="64"/>
      <c r="E336" s="64"/>
      <c r="F336" s="65"/>
      <c r="G336" s="66"/>
      <c r="H336" s="66"/>
      <c r="I336" s="66"/>
      <c r="J336" s="66"/>
      <c r="K336" s="66"/>
      <c r="L336" s="101"/>
      <c r="M336" s="8"/>
      <c r="N336" s="9"/>
      <c r="O336" s="10"/>
      <c r="P336" s="10"/>
      <c r="Q336" s="11"/>
      <c r="R336" s="43"/>
      <c r="S336" s="3"/>
      <c r="T336" s="3"/>
      <c r="U336" s="3"/>
      <c r="V336" s="3"/>
      <c r="X336" s="92"/>
      <c r="Y336" s="92"/>
      <c r="Z336" s="92"/>
      <c r="AA336" s="94"/>
      <c r="AB336" s="92"/>
      <c r="AC336" s="93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spans="1:40" ht="22.5" customHeight="1" x14ac:dyDescent="0.55000000000000004">
      <c r="A337" s="5"/>
      <c r="B337" s="52" t="s">
        <v>66</v>
      </c>
      <c r="C337" s="63"/>
      <c r="D337" s="64"/>
      <c r="E337" s="64"/>
      <c r="F337" s="65"/>
      <c r="G337" s="66"/>
      <c r="H337" s="66"/>
      <c r="I337" s="66"/>
      <c r="J337" s="66"/>
      <c r="K337" s="66"/>
      <c r="L337" s="101"/>
      <c r="M337" s="8"/>
      <c r="N337" s="9"/>
      <c r="O337" s="10"/>
      <c r="P337" s="10"/>
      <c r="Q337" s="11"/>
      <c r="R337" s="43"/>
      <c r="S337" s="3"/>
      <c r="T337" s="3"/>
      <c r="U337" s="3"/>
      <c r="V337" s="3"/>
      <c r="X337" s="92"/>
      <c r="Y337" s="92"/>
      <c r="Z337" s="92"/>
      <c r="AA337" s="94"/>
      <c r="AB337" s="92"/>
      <c r="AC337" s="93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</row>
    <row r="338" spans="1:40" ht="22.5" customHeight="1" x14ac:dyDescent="0.55000000000000004">
      <c r="A338" s="5"/>
      <c r="B338" s="52" t="s">
        <v>66</v>
      </c>
      <c r="C338" s="63"/>
      <c r="D338" s="66"/>
      <c r="E338" s="64"/>
      <c r="F338" s="66"/>
      <c r="G338" s="70"/>
      <c r="H338" s="66"/>
      <c r="I338" s="66"/>
      <c r="J338" s="66"/>
      <c r="K338" s="66"/>
      <c r="L338" s="101"/>
      <c r="M338" s="8"/>
      <c r="N338" s="86"/>
      <c r="O338" s="10"/>
      <c r="P338" s="10"/>
      <c r="Q338" s="11"/>
      <c r="R338" s="43"/>
      <c r="S338" s="3"/>
      <c r="T338" s="3"/>
      <c r="U338" s="3"/>
      <c r="V338" s="3"/>
      <c r="X338" s="92"/>
      <c r="Y338" s="92"/>
      <c r="Z338" s="92"/>
      <c r="AA338" s="94"/>
      <c r="AB338" s="92"/>
      <c r="AC338" s="93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</row>
    <row r="339" spans="1:40" ht="22.5" customHeight="1" x14ac:dyDescent="0.55000000000000004">
      <c r="A339" s="5"/>
      <c r="B339" s="52" t="s">
        <v>66</v>
      </c>
      <c r="C339" s="102"/>
      <c r="D339" s="103"/>
      <c r="E339" s="103"/>
      <c r="F339" s="103"/>
      <c r="G339" s="104"/>
      <c r="H339" s="103"/>
      <c r="I339" s="103"/>
      <c r="J339" s="103"/>
      <c r="K339" s="103"/>
      <c r="L339" s="105"/>
      <c r="M339" s="8"/>
      <c r="N339" s="86"/>
      <c r="O339" s="10"/>
      <c r="P339" s="10"/>
      <c r="Q339" s="11"/>
      <c r="R339" s="12"/>
      <c r="S339" s="3"/>
      <c r="T339" s="3"/>
      <c r="U339" s="3"/>
      <c r="V339" s="3"/>
      <c r="X339" s="92"/>
      <c r="Y339" s="92"/>
      <c r="Z339" s="92"/>
      <c r="AA339" s="94"/>
      <c r="AB339" s="92"/>
      <c r="AC339" s="93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</row>
    <row r="340" spans="1:40" ht="22.5" customHeight="1" x14ac:dyDescent="0.55000000000000004">
      <c r="A340" s="5"/>
      <c r="B340" s="52" t="s">
        <v>66</v>
      </c>
      <c r="C340" s="88"/>
      <c r="D340" s="60"/>
      <c r="E340" s="89"/>
      <c r="F340" s="89"/>
      <c r="H340" s="29"/>
      <c r="I340" s="89"/>
      <c r="J340" s="89"/>
      <c r="K340" s="89"/>
      <c r="L340" s="22"/>
      <c r="M340" s="8"/>
      <c r="N340" s="86"/>
      <c r="O340" s="10"/>
      <c r="P340" s="10"/>
      <c r="Q340" s="11"/>
      <c r="R340" s="43"/>
      <c r="S340" s="3"/>
      <c r="T340" s="3"/>
      <c r="U340" s="3"/>
      <c r="V340" s="3"/>
      <c r="X340" s="92"/>
      <c r="Y340" s="92"/>
      <c r="Z340" s="92"/>
      <c r="AA340" s="94"/>
      <c r="AB340" s="92"/>
      <c r="AC340" s="93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spans="1:40" ht="22.5" customHeight="1" x14ac:dyDescent="0.55000000000000004">
      <c r="A341" s="5"/>
      <c r="B341" s="52" t="s">
        <v>66</v>
      </c>
      <c r="C341" s="88"/>
      <c r="D341" s="60"/>
      <c r="E341" s="60"/>
      <c r="F341" s="29"/>
      <c r="G341" s="89"/>
      <c r="H341" s="89"/>
      <c r="I341" s="89"/>
      <c r="J341" s="89"/>
      <c r="K341" s="89"/>
      <c r="L341" s="22"/>
      <c r="M341" s="8"/>
      <c r="N341" s="9"/>
      <c r="O341" s="10"/>
      <c r="P341" s="10"/>
      <c r="Q341" s="91"/>
      <c r="R341" s="43"/>
      <c r="S341" s="3"/>
      <c r="T341" s="3"/>
      <c r="U341" s="3"/>
      <c r="V341" s="3"/>
      <c r="X341" s="92"/>
      <c r="Y341" s="92"/>
      <c r="Z341" s="92"/>
      <c r="AA341" s="94"/>
      <c r="AB341" s="92"/>
      <c r="AC341" s="93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</row>
    <row r="342" spans="1:40" ht="22.5" customHeight="1" x14ac:dyDescent="0.55000000000000004">
      <c r="A342" s="5"/>
      <c r="B342" s="52" t="s">
        <v>66</v>
      </c>
      <c r="C342" s="88"/>
      <c r="D342" s="60"/>
      <c r="E342" s="60"/>
      <c r="F342" s="29"/>
      <c r="G342" s="89"/>
      <c r="H342" s="89"/>
      <c r="I342" s="89"/>
      <c r="J342" s="89"/>
      <c r="K342" s="89"/>
      <c r="L342" s="22"/>
      <c r="M342" s="8"/>
      <c r="N342" s="9"/>
      <c r="O342" s="10"/>
      <c r="P342" s="10"/>
      <c r="Q342" s="91"/>
      <c r="R342" s="43"/>
      <c r="S342" s="3"/>
      <c r="T342" s="3"/>
      <c r="U342" s="3"/>
      <c r="V342" s="3"/>
      <c r="X342" s="92"/>
      <c r="Y342" s="92"/>
      <c r="Z342" s="92"/>
      <c r="AA342" s="94"/>
      <c r="AB342" s="92"/>
      <c r="AC342" s="93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</row>
    <row r="343" spans="1:40" ht="22.5" customHeight="1" x14ac:dyDescent="0.55000000000000004">
      <c r="A343" s="5"/>
      <c r="B343" s="52" t="s">
        <v>66</v>
      </c>
      <c r="C343" s="88"/>
      <c r="D343" s="60"/>
      <c r="E343" s="60"/>
      <c r="F343" s="29"/>
      <c r="G343" s="89"/>
      <c r="H343" s="89"/>
      <c r="I343" s="89"/>
      <c r="J343" s="89"/>
      <c r="K343" s="89"/>
      <c r="L343" s="22"/>
      <c r="M343" s="8"/>
      <c r="N343" s="9"/>
      <c r="O343" s="10"/>
      <c r="P343" s="10"/>
      <c r="Q343" s="91"/>
      <c r="R343" s="43"/>
      <c r="S343" s="3"/>
      <c r="T343" s="3"/>
      <c r="U343" s="3"/>
      <c r="V343" s="3"/>
      <c r="X343" s="92"/>
      <c r="Y343" s="92"/>
      <c r="Z343" s="92"/>
      <c r="AA343" s="94"/>
      <c r="AB343" s="92"/>
      <c r="AC343" s="93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</row>
    <row r="344" spans="1:40" ht="22.5" customHeight="1" x14ac:dyDescent="0.55000000000000004">
      <c r="A344" s="5"/>
      <c r="B344" s="52" t="s">
        <v>66</v>
      </c>
      <c r="C344" s="88"/>
      <c r="D344" s="89"/>
      <c r="E344" s="60"/>
      <c r="F344" s="89"/>
      <c r="H344" s="89"/>
      <c r="I344" s="89"/>
      <c r="J344" s="89"/>
      <c r="K344" s="89"/>
      <c r="L344" s="22"/>
      <c r="M344" s="8"/>
      <c r="N344" s="86"/>
      <c r="O344" s="10"/>
      <c r="P344" s="10"/>
      <c r="Q344" s="11"/>
      <c r="R344" s="43"/>
      <c r="S344" s="3"/>
      <c r="T344" s="3"/>
      <c r="U344" s="3"/>
      <c r="V344" s="3"/>
      <c r="X344" s="92"/>
      <c r="Y344" s="92"/>
      <c r="Z344" s="92"/>
      <c r="AA344" s="94"/>
      <c r="AB344" s="92"/>
      <c r="AC344" s="93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</row>
    <row r="345" spans="1:40" ht="22.5" customHeight="1" x14ac:dyDescent="0.55000000000000004">
      <c r="A345" s="5"/>
      <c r="B345" s="52" t="s">
        <v>66</v>
      </c>
      <c r="C345" s="88"/>
      <c r="D345" s="60"/>
      <c r="E345" s="60"/>
      <c r="F345" s="29"/>
      <c r="G345" s="89"/>
      <c r="H345" s="89"/>
      <c r="I345" s="89"/>
      <c r="J345" s="89"/>
      <c r="K345" s="89"/>
      <c r="L345" s="22"/>
      <c r="M345" s="8"/>
      <c r="N345" s="9"/>
      <c r="O345" s="10"/>
      <c r="P345" s="10"/>
      <c r="Q345" s="11"/>
      <c r="R345" s="43"/>
      <c r="S345" s="3"/>
      <c r="T345" s="3"/>
      <c r="U345" s="3"/>
      <c r="V345" s="3"/>
      <c r="X345" s="92"/>
      <c r="Y345" s="92"/>
      <c r="Z345" s="92"/>
      <c r="AA345" s="94"/>
      <c r="AB345" s="92"/>
      <c r="AC345" s="93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spans="1:40" x14ac:dyDescent="0.55000000000000004">
      <c r="A346" s="5"/>
      <c r="B346" s="52" t="s">
        <v>66</v>
      </c>
      <c r="C346" s="88"/>
      <c r="D346" s="60"/>
      <c r="E346" s="60"/>
      <c r="F346" s="29"/>
      <c r="G346" s="89"/>
      <c r="H346" s="89"/>
      <c r="I346" s="89"/>
      <c r="J346" s="89"/>
      <c r="K346" s="89"/>
      <c r="L346" s="22"/>
      <c r="M346" s="8"/>
      <c r="N346" s="9"/>
      <c r="O346" s="10"/>
      <c r="P346" s="10"/>
      <c r="Q346" s="91"/>
      <c r="R346" s="43"/>
      <c r="S346" s="3"/>
      <c r="T346" s="3"/>
      <c r="U346" s="3"/>
      <c r="V346" s="3"/>
      <c r="X346" s="92"/>
      <c r="Y346" s="92"/>
      <c r="Z346" s="92"/>
      <c r="AA346" s="94"/>
      <c r="AB346" s="92"/>
      <c r="AC346" s="93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</row>
    <row r="347" spans="1:40" x14ac:dyDescent="0.55000000000000004">
      <c r="A347" s="5"/>
      <c r="B347" s="52" t="s">
        <v>66</v>
      </c>
      <c r="C347" s="88"/>
      <c r="D347" s="60"/>
      <c r="E347" s="60"/>
      <c r="F347" s="29"/>
      <c r="G347" s="89"/>
      <c r="H347" s="89"/>
      <c r="I347" s="89"/>
      <c r="J347" s="89"/>
      <c r="K347" s="89"/>
      <c r="L347" s="22"/>
      <c r="M347" s="8"/>
      <c r="N347" s="9"/>
      <c r="O347" s="10"/>
      <c r="P347" s="10"/>
      <c r="Q347" s="91"/>
      <c r="R347" s="43"/>
      <c r="S347" s="3"/>
      <c r="T347" s="3"/>
      <c r="U347" s="3"/>
      <c r="V347" s="3"/>
      <c r="X347" s="92"/>
      <c r="Y347" s="92"/>
      <c r="Z347" s="92"/>
      <c r="AA347" s="94"/>
      <c r="AB347" s="92"/>
      <c r="AC347" s="93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</row>
    <row r="348" spans="1:40" ht="22.5" customHeight="1" x14ac:dyDescent="0.55000000000000004">
      <c r="A348" s="5"/>
      <c r="B348" s="52" t="s">
        <v>66</v>
      </c>
      <c r="C348" s="88"/>
      <c r="D348" s="60"/>
      <c r="E348" s="60"/>
      <c r="F348" s="29"/>
      <c r="G348" s="89"/>
      <c r="H348" s="89"/>
      <c r="I348" s="89"/>
      <c r="J348" s="89"/>
      <c r="K348" s="89"/>
      <c r="L348" s="22"/>
      <c r="M348" s="8"/>
      <c r="N348" s="9"/>
      <c r="O348" s="10"/>
      <c r="P348" s="10"/>
      <c r="Q348" s="91"/>
      <c r="R348" s="43"/>
      <c r="S348" s="3"/>
      <c r="T348" s="3"/>
      <c r="U348" s="3"/>
      <c r="V348" s="3"/>
      <c r="X348" s="92"/>
      <c r="Y348" s="92"/>
      <c r="Z348" s="92"/>
      <c r="AA348" s="94"/>
      <c r="AB348" s="92"/>
      <c r="AC348" s="93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spans="1:40" ht="22.5" customHeight="1" x14ac:dyDescent="0.55000000000000004">
      <c r="A349" s="5"/>
      <c r="B349" s="52" t="s">
        <v>66</v>
      </c>
      <c r="C349" s="88"/>
      <c r="D349" s="89"/>
      <c r="E349" s="60"/>
      <c r="F349" s="60"/>
      <c r="G349" s="60"/>
      <c r="H349" s="90"/>
      <c r="I349" s="89"/>
      <c r="J349" s="89"/>
      <c r="K349" s="89"/>
      <c r="L349" s="22"/>
      <c r="M349" s="8"/>
      <c r="N349" s="86"/>
      <c r="O349" s="10"/>
      <c r="P349" s="10"/>
      <c r="Q349" s="11"/>
      <c r="R349" s="43"/>
      <c r="S349" s="3"/>
      <c r="T349" s="3"/>
      <c r="U349" s="3"/>
      <c r="V349" s="3"/>
      <c r="X349" s="92"/>
      <c r="Y349" s="92"/>
      <c r="Z349" s="92"/>
      <c r="AA349" s="94"/>
      <c r="AB349" s="92"/>
      <c r="AC349" s="93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spans="1:40" ht="22.5" customHeight="1" x14ac:dyDescent="0.55000000000000004">
      <c r="A350" s="5"/>
      <c r="B350" s="52" t="s">
        <v>66</v>
      </c>
      <c r="C350" s="88"/>
      <c r="D350" s="89"/>
      <c r="E350" s="89"/>
      <c r="F350" s="60"/>
      <c r="G350" s="60"/>
      <c r="H350" s="90"/>
      <c r="I350" s="89"/>
      <c r="J350" s="89"/>
      <c r="K350" s="89"/>
      <c r="L350" s="22"/>
      <c r="M350" s="8"/>
      <c r="N350" s="86"/>
      <c r="O350" s="10"/>
      <c r="P350" s="10"/>
      <c r="Q350" s="11"/>
      <c r="R350" s="12"/>
      <c r="S350" s="3"/>
      <c r="T350" s="3"/>
      <c r="U350" s="3"/>
      <c r="V350" s="3"/>
      <c r="X350" s="92"/>
      <c r="Y350" s="92"/>
      <c r="Z350" s="92"/>
      <c r="AA350" s="94"/>
      <c r="AB350" s="92"/>
      <c r="AC350" s="93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spans="1:40" ht="22.5" customHeight="1" x14ac:dyDescent="0.55000000000000004">
      <c r="A351" s="5"/>
      <c r="B351" s="52" t="s">
        <v>66</v>
      </c>
      <c r="C351" s="88"/>
      <c r="D351" s="60"/>
      <c r="E351" s="89"/>
      <c r="F351" s="89"/>
      <c r="G351" s="60"/>
      <c r="H351" s="90"/>
      <c r="I351" s="89"/>
      <c r="J351" s="89"/>
      <c r="K351" s="89"/>
      <c r="L351" s="22"/>
      <c r="M351" s="8"/>
      <c r="N351" s="9"/>
      <c r="O351" s="10"/>
      <c r="P351" s="10"/>
      <c r="Q351" s="11"/>
      <c r="R351" s="12"/>
      <c r="S351" s="3"/>
      <c r="T351" s="3"/>
      <c r="U351" s="3"/>
      <c r="V351" s="3"/>
      <c r="X351" s="92"/>
      <c r="Y351" s="92"/>
      <c r="Z351" s="92"/>
      <c r="AA351" s="94"/>
      <c r="AB351" s="92"/>
      <c r="AC351" s="93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spans="1:40" ht="22.5" customHeight="1" x14ac:dyDescent="0.55000000000000004">
      <c r="A352" s="5"/>
      <c r="B352" s="52" t="s">
        <v>66</v>
      </c>
      <c r="C352" s="88"/>
      <c r="D352" s="60"/>
      <c r="E352" s="60"/>
      <c r="F352" s="29"/>
      <c r="G352" s="89"/>
      <c r="H352" s="89"/>
      <c r="I352" s="89"/>
      <c r="J352" s="89"/>
      <c r="K352" s="89"/>
      <c r="L352" s="22"/>
      <c r="M352" s="8"/>
      <c r="N352" s="9"/>
      <c r="O352" s="10"/>
      <c r="P352" s="10"/>
      <c r="Q352" s="11"/>
      <c r="R352" s="43"/>
      <c r="S352" s="3"/>
      <c r="T352" s="3"/>
      <c r="U352" s="3"/>
      <c r="V352" s="3"/>
      <c r="X352" s="92"/>
      <c r="Y352" s="92"/>
      <c r="Z352" s="92"/>
      <c r="AA352" s="94"/>
      <c r="AB352" s="92"/>
      <c r="AC352" s="93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spans="1:40" ht="22.5" customHeight="1" x14ac:dyDescent="0.55000000000000004">
      <c r="A353" s="5"/>
      <c r="B353" s="52" t="s">
        <v>92</v>
      </c>
      <c r="C353" s="88"/>
      <c r="D353" s="60"/>
      <c r="E353" s="60"/>
      <c r="F353" s="29"/>
      <c r="G353" s="89"/>
      <c r="H353" s="89"/>
      <c r="I353" s="89"/>
      <c r="J353" s="89"/>
      <c r="K353" s="89"/>
      <c r="L353" s="22"/>
      <c r="M353" s="8"/>
      <c r="N353" s="9"/>
      <c r="O353" s="10"/>
      <c r="P353" s="10"/>
      <c r="Q353" s="11"/>
      <c r="R353" s="43"/>
      <c r="S353" s="3"/>
      <c r="T353" s="3"/>
      <c r="U353" s="3"/>
      <c r="V353" s="3"/>
      <c r="X353" s="92"/>
      <c r="Y353" s="92"/>
      <c r="Z353" s="92"/>
      <c r="AA353" s="94"/>
      <c r="AB353" s="92"/>
      <c r="AC353" s="93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spans="1:40" ht="22.5" customHeight="1" x14ac:dyDescent="0.55000000000000004">
      <c r="A354" s="5"/>
      <c r="B354" s="52" t="s">
        <v>66</v>
      </c>
      <c r="C354" s="88"/>
      <c r="D354" s="60"/>
      <c r="E354" s="60"/>
      <c r="F354" s="29"/>
      <c r="G354" s="89"/>
      <c r="H354" s="89"/>
      <c r="I354" s="89"/>
      <c r="J354" s="89"/>
      <c r="K354" s="89"/>
      <c r="L354" s="22"/>
      <c r="M354" s="8"/>
      <c r="N354" s="9"/>
      <c r="O354" s="10"/>
      <c r="P354" s="10"/>
      <c r="Q354" s="11"/>
      <c r="R354" s="43"/>
      <c r="S354" s="3"/>
      <c r="T354" s="3"/>
      <c r="U354" s="3"/>
      <c r="V354" s="3"/>
      <c r="X354" s="92"/>
      <c r="Y354" s="92"/>
      <c r="Z354" s="92"/>
      <c r="AA354" s="94"/>
      <c r="AB354" s="92"/>
      <c r="AC354" s="93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spans="1:40" ht="22.5" customHeight="1" x14ac:dyDescent="0.55000000000000004">
      <c r="A355" s="5"/>
      <c r="B355" s="52" t="s">
        <v>66</v>
      </c>
      <c r="C355" s="88"/>
      <c r="D355" s="89"/>
      <c r="E355" s="60"/>
      <c r="F355" s="60"/>
      <c r="G355" s="60"/>
      <c r="H355" s="90"/>
      <c r="I355" s="89"/>
      <c r="J355" s="89"/>
      <c r="K355" s="89"/>
      <c r="L355" s="22"/>
      <c r="M355" s="8"/>
      <c r="N355" s="86"/>
      <c r="O355" s="10"/>
      <c r="P355" s="10"/>
      <c r="Q355" s="11"/>
      <c r="R355" s="43"/>
      <c r="S355" s="3"/>
      <c r="T355" s="3"/>
      <c r="U355" s="3"/>
      <c r="V355" s="3"/>
      <c r="X355" s="92"/>
      <c r="Y355" s="92"/>
      <c r="Z355" s="92"/>
      <c r="AA355" s="94"/>
      <c r="AB355" s="92"/>
      <c r="AC355" s="93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spans="1:40" ht="22.5" customHeight="1" x14ac:dyDescent="0.55000000000000004">
      <c r="A356" s="5"/>
      <c r="B356" s="52" t="s">
        <v>66</v>
      </c>
      <c r="C356" s="88"/>
      <c r="D356" s="89"/>
      <c r="E356" s="89"/>
      <c r="F356" s="60"/>
      <c r="G356" s="60"/>
      <c r="H356" s="90"/>
      <c r="I356" s="89"/>
      <c r="J356" s="89"/>
      <c r="K356" s="89"/>
      <c r="L356" s="22"/>
      <c r="M356" s="8"/>
      <c r="N356" s="86"/>
      <c r="O356" s="10"/>
      <c r="P356" s="10"/>
      <c r="Q356" s="11"/>
      <c r="R356" s="12"/>
      <c r="S356" s="3"/>
      <c r="T356" s="3"/>
      <c r="U356" s="3"/>
      <c r="V356" s="3"/>
      <c r="X356" s="92"/>
      <c r="Y356" s="92"/>
      <c r="Z356" s="92"/>
      <c r="AA356" s="94"/>
      <c r="AB356" s="92"/>
      <c r="AC356" s="93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spans="1:40" ht="22.5" customHeight="1" x14ac:dyDescent="0.55000000000000004">
      <c r="A357" s="5"/>
      <c r="B357" s="52" t="s">
        <v>66</v>
      </c>
      <c r="C357" s="88"/>
      <c r="D357" s="60"/>
      <c r="E357" s="89"/>
      <c r="F357" s="89"/>
      <c r="G357" s="60"/>
      <c r="H357" s="90"/>
      <c r="I357" s="89"/>
      <c r="J357" s="89"/>
      <c r="K357" s="89"/>
      <c r="L357" s="22"/>
      <c r="M357" s="8"/>
      <c r="N357" s="9"/>
      <c r="O357" s="10"/>
      <c r="P357" s="10"/>
      <c r="Q357" s="11"/>
      <c r="R357" s="12"/>
      <c r="S357" s="3"/>
      <c r="T357" s="3"/>
      <c r="U357" s="3"/>
      <c r="V357" s="3"/>
      <c r="X357" s="92"/>
      <c r="Y357" s="92"/>
      <c r="Z357" s="92"/>
      <c r="AA357" s="94"/>
      <c r="AB357" s="92"/>
      <c r="AC357" s="93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spans="1:40" ht="22.5" customHeight="1" x14ac:dyDescent="0.55000000000000004">
      <c r="A358" s="5"/>
      <c r="B358" s="52" t="s">
        <v>66</v>
      </c>
      <c r="C358" s="88"/>
      <c r="D358" s="60"/>
      <c r="E358" s="60"/>
      <c r="F358" s="29"/>
      <c r="G358" s="89"/>
      <c r="H358" s="89"/>
      <c r="I358" s="89"/>
      <c r="J358" s="89"/>
      <c r="K358" s="89"/>
      <c r="L358" s="22"/>
      <c r="M358" s="8"/>
      <c r="N358" s="9"/>
      <c r="O358" s="10"/>
      <c r="P358" s="10"/>
      <c r="Q358" s="11"/>
      <c r="R358" s="43"/>
      <c r="S358" s="3"/>
      <c r="T358" s="3"/>
      <c r="U358" s="3"/>
      <c r="V358" s="3"/>
      <c r="X358" s="92"/>
      <c r="Y358" s="92"/>
      <c r="Z358" s="92"/>
      <c r="AA358" s="94"/>
      <c r="AB358" s="92"/>
      <c r="AC358" s="93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spans="1:40" ht="22.5" customHeight="1" x14ac:dyDescent="0.55000000000000004">
      <c r="A359" s="5"/>
      <c r="B359" s="52" t="s">
        <v>66</v>
      </c>
      <c r="C359" s="88"/>
      <c r="D359" s="60"/>
      <c r="E359" s="60"/>
      <c r="F359" s="29"/>
      <c r="G359" s="89"/>
      <c r="H359" s="89"/>
      <c r="I359" s="89"/>
      <c r="J359" s="89"/>
      <c r="K359" s="89"/>
      <c r="L359" s="22"/>
      <c r="M359" s="8"/>
      <c r="N359" s="9"/>
      <c r="O359" s="10"/>
      <c r="P359" s="10"/>
      <c r="Q359" s="11"/>
      <c r="R359" s="43"/>
      <c r="S359" s="3"/>
      <c r="T359" s="3"/>
      <c r="U359" s="3"/>
      <c r="V359" s="3"/>
      <c r="X359" s="92"/>
      <c r="Y359" s="92"/>
      <c r="Z359" s="92"/>
      <c r="AA359" s="94"/>
      <c r="AB359" s="92"/>
      <c r="AC359" s="93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spans="1:40" ht="22.5" customHeight="1" x14ac:dyDescent="0.55000000000000004">
      <c r="A360" s="5"/>
      <c r="B360" s="52" t="s">
        <v>66</v>
      </c>
      <c r="C360" s="88"/>
      <c r="D360" s="60"/>
      <c r="E360" s="60"/>
      <c r="F360" s="29"/>
      <c r="G360" s="89"/>
      <c r="H360" s="89"/>
      <c r="I360" s="89"/>
      <c r="J360" s="89"/>
      <c r="K360" s="89"/>
      <c r="L360" s="22"/>
      <c r="M360" s="8"/>
      <c r="N360" s="9"/>
      <c r="O360" s="10"/>
      <c r="P360" s="10"/>
      <c r="Q360" s="11"/>
      <c r="R360" s="43"/>
      <c r="S360" s="3"/>
      <c r="T360" s="3"/>
      <c r="U360" s="3"/>
      <c r="V360" s="3"/>
      <c r="X360" s="92"/>
      <c r="Y360" s="92"/>
      <c r="Z360" s="92"/>
      <c r="AA360" s="94"/>
      <c r="AB360" s="92"/>
      <c r="AC360" s="93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spans="1:40" ht="22.5" customHeight="1" x14ac:dyDescent="0.55000000000000004">
      <c r="A361" s="5"/>
      <c r="B361" s="52" t="s">
        <v>66</v>
      </c>
      <c r="C361" s="88"/>
      <c r="D361" s="89"/>
      <c r="E361" s="60"/>
      <c r="F361" s="60"/>
      <c r="G361" s="89"/>
      <c r="H361" s="29"/>
      <c r="I361" s="89"/>
      <c r="J361" s="89"/>
      <c r="K361" s="89"/>
      <c r="L361" s="22"/>
      <c r="M361" s="8"/>
      <c r="N361" s="86"/>
      <c r="O361" s="10"/>
      <c r="P361" s="10"/>
      <c r="Q361" s="11"/>
      <c r="R361" s="43"/>
      <c r="S361" s="3"/>
      <c r="T361" s="3"/>
      <c r="U361" s="3"/>
      <c r="V361" s="3"/>
      <c r="X361" s="92"/>
      <c r="Y361" s="92"/>
      <c r="Z361" s="92"/>
      <c r="AA361" s="94"/>
      <c r="AB361" s="92"/>
      <c r="AC361" s="93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spans="1:40" ht="22.5" customHeight="1" x14ac:dyDescent="0.55000000000000004">
      <c r="A362" s="5"/>
      <c r="B362" s="52" t="s">
        <v>66</v>
      </c>
      <c r="C362" s="88"/>
      <c r="D362" s="60"/>
      <c r="E362" s="89"/>
      <c r="F362" s="60"/>
      <c r="G362" s="89"/>
      <c r="H362" s="29"/>
      <c r="I362" s="89"/>
      <c r="J362" s="89"/>
      <c r="K362" s="89"/>
      <c r="L362" s="22"/>
      <c r="M362" s="8"/>
      <c r="N362" s="9"/>
      <c r="O362" s="10"/>
      <c r="P362" s="10"/>
      <c r="Q362" s="11"/>
      <c r="R362" s="43"/>
      <c r="S362" s="3"/>
      <c r="T362" s="3"/>
      <c r="U362" s="3"/>
      <c r="V362" s="3"/>
      <c r="X362" s="92"/>
      <c r="Y362" s="92"/>
      <c r="Z362" s="92"/>
      <c r="AA362" s="94"/>
      <c r="AB362" s="92"/>
      <c r="AC362" s="93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spans="1:40" ht="22.5" customHeight="1" x14ac:dyDescent="0.55000000000000004">
      <c r="A363" s="5"/>
      <c r="B363" s="52" t="s">
        <v>66</v>
      </c>
      <c r="C363" s="88"/>
      <c r="D363" s="60"/>
      <c r="E363" s="89"/>
      <c r="F363" s="89"/>
      <c r="G363" s="89"/>
      <c r="H363" s="29"/>
      <c r="I363" s="89"/>
      <c r="J363" s="89"/>
      <c r="K363" s="89"/>
      <c r="L363" s="22"/>
      <c r="M363" s="8"/>
      <c r="N363" s="9"/>
      <c r="O363" s="10"/>
      <c r="P363" s="10"/>
      <c r="Q363" s="11"/>
      <c r="R363" s="12"/>
      <c r="S363" s="3"/>
      <c r="T363" s="3"/>
      <c r="U363" s="3"/>
      <c r="V363" s="3"/>
      <c r="X363" s="92"/>
      <c r="Y363" s="92"/>
      <c r="Z363" s="92"/>
      <c r="AA363" s="94"/>
      <c r="AB363" s="92"/>
      <c r="AC363" s="93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spans="1:40" ht="22.5" customHeight="1" x14ac:dyDescent="0.55000000000000004">
      <c r="A364" s="5"/>
      <c r="B364" s="52" t="s">
        <v>66</v>
      </c>
      <c r="C364" s="88"/>
      <c r="D364" s="60"/>
      <c r="E364" s="89"/>
      <c r="F364" s="89"/>
      <c r="G364" s="89"/>
      <c r="H364" s="29"/>
      <c r="I364" s="89"/>
      <c r="J364" s="89"/>
      <c r="K364" s="89"/>
      <c r="L364" s="22"/>
      <c r="M364" s="8"/>
      <c r="N364" s="9"/>
      <c r="O364" s="10"/>
      <c r="P364" s="10"/>
      <c r="Q364" s="11"/>
      <c r="R364" s="12"/>
      <c r="S364" s="3"/>
      <c r="T364" s="3"/>
      <c r="U364" s="3"/>
      <c r="V364" s="3"/>
      <c r="X364" s="92"/>
      <c r="Y364" s="92"/>
      <c r="Z364" s="92"/>
      <c r="AA364" s="94"/>
      <c r="AB364" s="92"/>
      <c r="AC364" s="93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spans="1:40" ht="22.5" customHeight="1" x14ac:dyDescent="0.55000000000000004">
      <c r="A365" s="5"/>
      <c r="B365" s="52" t="s">
        <v>66</v>
      </c>
      <c r="C365" s="88"/>
      <c r="D365" s="60"/>
      <c r="E365" s="60"/>
      <c r="F365" s="89"/>
      <c r="G365" s="89"/>
      <c r="H365" s="89"/>
      <c r="I365" s="89"/>
      <c r="J365" s="89"/>
      <c r="K365" s="89"/>
      <c r="L365" s="22"/>
      <c r="M365" s="8"/>
      <c r="N365" s="9"/>
      <c r="O365" s="10"/>
      <c r="P365" s="10"/>
      <c r="Q365" s="11"/>
      <c r="R365" s="43"/>
      <c r="S365" s="3"/>
      <c r="T365" s="3"/>
      <c r="U365" s="3"/>
      <c r="V365" s="3"/>
      <c r="X365" s="92"/>
      <c r="Y365" s="92"/>
      <c r="Z365" s="92"/>
      <c r="AA365" s="94"/>
      <c r="AB365" s="92"/>
      <c r="AC365" s="93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spans="1:40" ht="22.5" customHeight="1" x14ac:dyDescent="0.55000000000000004">
      <c r="A366" s="5"/>
      <c r="B366" s="52" t="s">
        <v>66</v>
      </c>
      <c r="C366" s="88"/>
      <c r="D366" s="60"/>
      <c r="E366" s="60"/>
      <c r="F366" s="89"/>
      <c r="G366" s="60"/>
      <c r="H366" s="29"/>
      <c r="I366" s="89"/>
      <c r="J366" s="89"/>
      <c r="K366" s="89"/>
      <c r="L366" s="22"/>
      <c r="M366" s="8"/>
      <c r="N366" s="9"/>
      <c r="O366" s="10"/>
      <c r="P366" s="10"/>
      <c r="Q366" s="11"/>
      <c r="R366" s="12"/>
      <c r="S366" s="3"/>
      <c r="T366" s="3"/>
      <c r="U366" s="3"/>
      <c r="V366" s="3"/>
      <c r="X366" s="92"/>
      <c r="Y366" s="92"/>
      <c r="Z366" s="92"/>
      <c r="AA366" s="94"/>
      <c r="AB366" s="92"/>
      <c r="AC366" s="93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spans="1:40" ht="22.5" customHeight="1" x14ac:dyDescent="0.55000000000000004">
      <c r="A367" s="5"/>
      <c r="B367" s="52" t="s">
        <v>66</v>
      </c>
      <c r="C367" s="88"/>
      <c r="D367" s="60"/>
      <c r="E367" s="60"/>
      <c r="F367" s="89"/>
      <c r="G367" s="89"/>
      <c r="H367" s="29"/>
      <c r="I367" s="89"/>
      <c r="J367" s="89"/>
      <c r="K367" s="89"/>
      <c r="L367" s="22"/>
      <c r="M367" s="8"/>
      <c r="N367" s="9"/>
      <c r="O367" s="10"/>
      <c r="P367" s="10"/>
      <c r="Q367" s="11"/>
      <c r="R367" s="43"/>
      <c r="S367" s="3"/>
      <c r="T367" s="3"/>
      <c r="U367" s="3"/>
      <c r="V367" s="3"/>
      <c r="X367" s="92"/>
      <c r="Y367" s="92"/>
      <c r="Z367" s="92"/>
      <c r="AA367" s="94"/>
      <c r="AB367" s="92"/>
      <c r="AC367" s="93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spans="1:40" ht="22.5" customHeight="1" x14ac:dyDescent="0.55000000000000004">
      <c r="A368" s="5"/>
      <c r="B368" s="52" t="s">
        <v>66</v>
      </c>
      <c r="C368" s="88"/>
      <c r="D368" s="60"/>
      <c r="E368" s="60"/>
      <c r="F368" s="89"/>
      <c r="G368" s="60"/>
      <c r="H368" s="29"/>
      <c r="I368" s="89"/>
      <c r="J368" s="89"/>
      <c r="K368" s="89"/>
      <c r="L368" s="22"/>
      <c r="M368" s="8"/>
      <c r="N368" s="9"/>
      <c r="O368" s="10"/>
      <c r="P368" s="10"/>
      <c r="Q368" s="11"/>
      <c r="R368" s="12"/>
      <c r="S368" s="3"/>
      <c r="T368" s="3"/>
      <c r="U368" s="3"/>
      <c r="V368" s="3"/>
      <c r="X368" s="92"/>
      <c r="Y368" s="92"/>
      <c r="Z368" s="92"/>
      <c r="AA368" s="94"/>
      <c r="AB368" s="92"/>
      <c r="AC368" s="93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spans="1:40" ht="22.5" customHeight="1" x14ac:dyDescent="0.55000000000000004">
      <c r="A369" s="5"/>
      <c r="B369" s="52" t="s">
        <v>66</v>
      </c>
      <c r="C369" s="88"/>
      <c r="D369" s="60"/>
      <c r="E369" s="60"/>
      <c r="F369" s="89"/>
      <c r="G369" s="89"/>
      <c r="H369" s="29"/>
      <c r="I369" s="89"/>
      <c r="J369" s="89"/>
      <c r="K369" s="89"/>
      <c r="L369" s="22"/>
      <c r="M369" s="8"/>
      <c r="N369" s="9"/>
      <c r="O369" s="10"/>
      <c r="P369" s="10"/>
      <c r="Q369" s="11"/>
      <c r="R369" s="12"/>
      <c r="S369" s="3"/>
      <c r="T369" s="3"/>
      <c r="U369" s="3"/>
      <c r="V369" s="3"/>
      <c r="X369" s="92"/>
      <c r="Y369" s="92"/>
      <c r="Z369" s="92"/>
      <c r="AA369" s="94"/>
      <c r="AB369" s="92"/>
      <c r="AC369" s="93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spans="1:40" ht="22.5" customHeight="1" x14ac:dyDescent="0.55000000000000004">
      <c r="A370" s="5"/>
      <c r="B370" s="52" t="s">
        <v>66</v>
      </c>
      <c r="C370" s="88"/>
      <c r="D370" s="60"/>
      <c r="E370" s="60"/>
      <c r="F370" s="89"/>
      <c r="G370" s="60"/>
      <c r="H370" s="89"/>
      <c r="I370" s="89"/>
      <c r="J370" s="89"/>
      <c r="K370" s="89"/>
      <c r="L370" s="22"/>
      <c r="M370" s="8"/>
      <c r="N370" s="9"/>
      <c r="O370" s="10"/>
      <c r="P370" s="10"/>
      <c r="Q370" s="11"/>
      <c r="R370" s="43"/>
      <c r="S370" s="3"/>
      <c r="T370" s="3"/>
      <c r="U370" s="3"/>
      <c r="V370" s="3"/>
      <c r="X370" s="92"/>
      <c r="Y370" s="92"/>
      <c r="Z370" s="92"/>
      <c r="AA370" s="94"/>
      <c r="AB370" s="92"/>
      <c r="AC370" s="93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spans="1:40" ht="22.5" customHeight="1" x14ac:dyDescent="0.55000000000000004">
      <c r="A371" s="5"/>
      <c r="B371" s="52" t="s">
        <v>66</v>
      </c>
      <c r="C371" s="88"/>
      <c r="D371" s="60"/>
      <c r="E371" s="60"/>
      <c r="F371" s="29"/>
      <c r="G371" s="89"/>
      <c r="H371" s="89"/>
      <c r="I371" s="89"/>
      <c r="J371" s="89"/>
      <c r="K371" s="89"/>
      <c r="L371" s="22"/>
      <c r="M371" s="8"/>
      <c r="N371" s="9"/>
      <c r="O371" s="10"/>
      <c r="P371" s="10"/>
      <c r="Q371" s="91"/>
      <c r="R371" s="43"/>
      <c r="S371" s="3"/>
      <c r="T371" s="3"/>
      <c r="U371" s="3"/>
      <c r="V371" s="3"/>
      <c r="X371" s="92"/>
      <c r="Y371" s="92"/>
      <c r="Z371" s="92"/>
      <c r="AA371" s="94"/>
      <c r="AB371" s="92"/>
      <c r="AC371" s="93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spans="1:40" ht="22.5" customHeight="1" x14ac:dyDescent="0.55000000000000004">
      <c r="A372" s="5"/>
      <c r="B372" s="52" t="s">
        <v>66</v>
      </c>
      <c r="C372" s="88"/>
      <c r="D372" s="60"/>
      <c r="E372" s="60"/>
      <c r="F372" s="29"/>
      <c r="G372" s="89"/>
      <c r="H372" s="89"/>
      <c r="I372" s="89"/>
      <c r="J372" s="89"/>
      <c r="K372" s="89"/>
      <c r="L372" s="22"/>
      <c r="M372" s="8"/>
      <c r="N372" s="9"/>
      <c r="O372" s="10"/>
      <c r="P372" s="10"/>
      <c r="Q372" s="91"/>
      <c r="R372" s="43"/>
      <c r="S372" s="3"/>
      <c r="T372" s="3"/>
      <c r="U372" s="3"/>
      <c r="V372" s="3"/>
      <c r="X372" s="92"/>
      <c r="Y372" s="92"/>
      <c r="Z372" s="92"/>
      <c r="AA372" s="94"/>
      <c r="AB372" s="92"/>
      <c r="AC372" s="93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spans="1:40" ht="22.5" customHeight="1" x14ac:dyDescent="0.55000000000000004">
      <c r="A373" s="5"/>
      <c r="B373" s="52" t="s">
        <v>66</v>
      </c>
      <c r="C373" s="88"/>
      <c r="D373" s="60"/>
      <c r="E373" s="60"/>
      <c r="F373" s="29"/>
      <c r="G373" s="89"/>
      <c r="H373" s="89"/>
      <c r="I373" s="89"/>
      <c r="J373" s="89"/>
      <c r="K373" s="89"/>
      <c r="L373" s="22"/>
      <c r="M373" s="8"/>
      <c r="N373" s="9"/>
      <c r="O373" s="10"/>
      <c r="P373" s="10"/>
      <c r="Q373" s="91"/>
      <c r="R373" s="43"/>
      <c r="S373" s="3"/>
      <c r="T373" s="3"/>
      <c r="U373" s="3"/>
      <c r="V373" s="3"/>
      <c r="X373" s="92"/>
      <c r="Y373" s="92"/>
      <c r="Z373" s="92"/>
      <c r="AA373" s="94"/>
      <c r="AB373" s="92"/>
      <c r="AC373" s="93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spans="1:40" ht="22.5" customHeight="1" x14ac:dyDescent="0.55000000000000004">
      <c r="A374" s="5"/>
      <c r="B374" s="52" t="s">
        <v>66</v>
      </c>
      <c r="C374" s="88"/>
      <c r="D374" s="60"/>
      <c r="E374" s="60"/>
      <c r="F374" s="60"/>
      <c r="G374" s="60"/>
      <c r="H374" s="29"/>
      <c r="I374" s="89"/>
      <c r="J374" s="89"/>
      <c r="K374" s="89"/>
      <c r="L374" s="22"/>
      <c r="M374" s="8"/>
      <c r="N374" s="9"/>
      <c r="O374" s="10"/>
      <c r="P374" s="10"/>
      <c r="Q374" s="11"/>
      <c r="R374" s="43"/>
      <c r="S374" s="3"/>
      <c r="T374" s="3"/>
      <c r="U374" s="3"/>
      <c r="V374" s="3"/>
      <c r="X374" s="92"/>
      <c r="Y374" s="92"/>
      <c r="Z374" s="92"/>
      <c r="AA374" s="94"/>
      <c r="AB374" s="92"/>
      <c r="AC374" s="93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spans="1:40" ht="22.5" customHeight="1" x14ac:dyDescent="0.55000000000000004">
      <c r="A375" s="5"/>
      <c r="B375" s="52" t="s">
        <v>66</v>
      </c>
      <c r="C375" s="88"/>
      <c r="D375" s="60"/>
      <c r="E375" s="60"/>
      <c r="F375" s="60"/>
      <c r="G375" s="60"/>
      <c r="H375" s="29"/>
      <c r="I375" s="89"/>
      <c r="J375" s="89"/>
      <c r="K375" s="89"/>
      <c r="L375" s="22"/>
      <c r="M375" s="8"/>
      <c r="N375" s="9"/>
      <c r="O375" s="10"/>
      <c r="P375" s="10"/>
      <c r="Q375" s="11"/>
      <c r="R375" s="43"/>
      <c r="S375" s="3"/>
      <c r="T375" s="3"/>
      <c r="U375" s="3"/>
      <c r="V375" s="3"/>
      <c r="X375" s="92"/>
      <c r="Y375" s="92"/>
      <c r="Z375" s="92"/>
      <c r="AA375" s="94"/>
      <c r="AB375" s="92"/>
      <c r="AC375" s="93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spans="1:40" ht="22.5" customHeight="1" x14ac:dyDescent="0.55000000000000004">
      <c r="A376" s="5"/>
      <c r="B376" s="52" t="s">
        <v>66</v>
      </c>
      <c r="C376" s="88"/>
      <c r="D376" s="60"/>
      <c r="E376" s="60"/>
      <c r="F376" s="60"/>
      <c r="G376" s="60"/>
      <c r="H376" s="29"/>
      <c r="I376" s="89"/>
      <c r="J376" s="89"/>
      <c r="K376" s="89"/>
      <c r="L376" s="22"/>
      <c r="M376" s="8"/>
      <c r="N376" s="9"/>
      <c r="O376" s="10"/>
      <c r="P376" s="10"/>
      <c r="Q376" s="11"/>
      <c r="R376" s="43"/>
      <c r="S376" s="3"/>
      <c r="T376" s="3"/>
      <c r="U376" s="3"/>
      <c r="V376" s="3"/>
      <c r="X376" s="92"/>
      <c r="Y376" s="92"/>
      <c r="Z376" s="92"/>
      <c r="AA376" s="94"/>
      <c r="AB376" s="92"/>
      <c r="AC376" s="93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spans="1:40" ht="22.5" customHeight="1" x14ac:dyDescent="0.55000000000000004">
      <c r="A377" s="5"/>
      <c r="B377" s="52" t="s">
        <v>66</v>
      </c>
      <c r="C377" s="88"/>
      <c r="D377" s="60"/>
      <c r="E377" s="60"/>
      <c r="F377" s="60"/>
      <c r="G377" s="60"/>
      <c r="H377" s="29"/>
      <c r="I377" s="89"/>
      <c r="J377" s="89"/>
      <c r="K377" s="89"/>
      <c r="L377" s="22"/>
      <c r="M377" s="8"/>
      <c r="N377" s="9"/>
      <c r="O377" s="10"/>
      <c r="P377" s="10"/>
      <c r="Q377" s="11"/>
      <c r="R377" s="43"/>
      <c r="S377" s="3"/>
      <c r="T377" s="3"/>
      <c r="U377" s="3"/>
      <c r="V377" s="3"/>
      <c r="X377" s="92"/>
      <c r="Y377" s="92"/>
      <c r="Z377" s="92"/>
      <c r="AA377" s="94"/>
      <c r="AB377" s="92"/>
      <c r="AC377" s="93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spans="1:40" ht="22.5" customHeight="1" x14ac:dyDescent="0.55000000000000004">
      <c r="A378" s="5"/>
      <c r="B378" s="52" t="s">
        <v>66</v>
      </c>
      <c r="C378" s="88"/>
      <c r="D378" s="60"/>
      <c r="E378" s="60"/>
      <c r="F378" s="60"/>
      <c r="G378" s="60"/>
      <c r="H378" s="29"/>
      <c r="I378" s="89"/>
      <c r="J378" s="89"/>
      <c r="K378" s="89"/>
      <c r="L378" s="22"/>
      <c r="M378" s="8"/>
      <c r="N378" s="9"/>
      <c r="O378" s="10"/>
      <c r="P378" s="10"/>
      <c r="Q378" s="11"/>
      <c r="R378" s="43"/>
      <c r="S378" s="3"/>
      <c r="T378" s="3"/>
      <c r="U378" s="3"/>
      <c r="V378" s="3"/>
      <c r="X378" s="92"/>
      <c r="Y378" s="92"/>
      <c r="Z378" s="92"/>
      <c r="AA378" s="94"/>
      <c r="AB378" s="92"/>
      <c r="AC378" s="93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spans="1:40" ht="22.5" customHeight="1" x14ac:dyDescent="0.55000000000000004">
      <c r="A379" s="5"/>
      <c r="B379" s="52" t="s">
        <v>66</v>
      </c>
      <c r="C379" s="88"/>
      <c r="D379" s="60"/>
      <c r="E379" s="60"/>
      <c r="F379" s="60"/>
      <c r="G379" s="60"/>
      <c r="H379" s="29"/>
      <c r="I379" s="89"/>
      <c r="J379" s="89"/>
      <c r="K379" s="89"/>
      <c r="L379" s="22"/>
      <c r="M379" s="8"/>
      <c r="N379" s="9"/>
      <c r="O379" s="10"/>
      <c r="P379" s="10"/>
      <c r="Q379" s="11"/>
      <c r="R379" s="43"/>
      <c r="S379" s="3"/>
      <c r="T379" s="3"/>
      <c r="U379" s="3"/>
      <c r="V379" s="3"/>
      <c r="X379" s="92"/>
      <c r="Y379" s="92"/>
      <c r="Z379" s="92"/>
      <c r="AA379" s="94"/>
      <c r="AB379" s="92"/>
      <c r="AC379" s="93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spans="1:40" ht="22.5" customHeight="1" x14ac:dyDescent="0.55000000000000004">
      <c r="A380" s="5"/>
      <c r="B380" s="52" t="s">
        <v>66</v>
      </c>
      <c r="C380" s="88"/>
      <c r="D380" s="60"/>
      <c r="F380" s="60"/>
      <c r="G380" s="60"/>
      <c r="H380" s="29"/>
      <c r="I380" s="89"/>
      <c r="J380" s="89"/>
      <c r="K380" s="89"/>
      <c r="L380" s="22"/>
      <c r="M380" s="8"/>
      <c r="N380" s="9"/>
      <c r="O380" s="10"/>
      <c r="P380" s="10"/>
      <c r="Q380" s="11"/>
      <c r="R380" s="43"/>
      <c r="S380" s="3"/>
      <c r="T380" s="3"/>
      <c r="U380" s="3"/>
      <c r="V380" s="3"/>
      <c r="X380" s="92"/>
      <c r="Y380" s="92"/>
      <c r="Z380" s="92"/>
      <c r="AA380" s="94"/>
      <c r="AB380" s="92"/>
      <c r="AC380" s="93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spans="1:40" ht="22.5" customHeight="1" x14ac:dyDescent="0.55000000000000004">
      <c r="A381" s="5"/>
      <c r="B381" s="52" t="s">
        <v>66</v>
      </c>
      <c r="C381" s="88"/>
      <c r="D381" s="60"/>
      <c r="F381" s="60"/>
      <c r="G381" s="60"/>
      <c r="H381" s="29"/>
      <c r="I381" s="89"/>
      <c r="J381" s="89"/>
      <c r="K381" s="89"/>
      <c r="L381" s="22"/>
      <c r="M381" s="8"/>
      <c r="N381" s="9"/>
      <c r="O381" s="10"/>
      <c r="P381" s="10"/>
      <c r="Q381" s="11"/>
      <c r="R381" s="43"/>
      <c r="S381" s="3"/>
      <c r="T381" s="3"/>
      <c r="U381" s="3"/>
      <c r="V381" s="3"/>
      <c r="X381" s="92"/>
      <c r="Y381" s="92"/>
      <c r="Z381" s="92"/>
      <c r="AA381" s="94"/>
      <c r="AB381" s="92"/>
      <c r="AC381" s="93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spans="1:40" ht="22.5" customHeight="1" x14ac:dyDescent="0.55000000000000004">
      <c r="A382" s="5"/>
      <c r="B382" s="52" t="s">
        <v>66</v>
      </c>
      <c r="C382" s="88"/>
      <c r="D382" s="60"/>
      <c r="E382" s="60"/>
      <c r="F382" s="60"/>
      <c r="G382" s="60"/>
      <c r="H382" s="29"/>
      <c r="I382" s="89"/>
      <c r="J382" s="89"/>
      <c r="K382" s="89"/>
      <c r="L382" s="22"/>
      <c r="M382" s="8"/>
      <c r="N382" s="87"/>
      <c r="O382" s="10"/>
      <c r="P382" s="10"/>
      <c r="Q382" s="11"/>
      <c r="R382" s="43"/>
      <c r="S382" s="3"/>
      <c r="T382" s="3"/>
      <c r="U382" s="3"/>
      <c r="V382" s="3"/>
      <c r="X382" s="92"/>
      <c r="Y382" s="92"/>
      <c r="Z382" s="92"/>
      <c r="AA382" s="94"/>
      <c r="AB382" s="92"/>
      <c r="AC382" s="93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spans="1:40" ht="22.5" customHeight="1" x14ac:dyDescent="0.55000000000000004">
      <c r="A383" s="5"/>
      <c r="B383" s="52" t="s">
        <v>66</v>
      </c>
      <c r="C383" s="88"/>
      <c r="D383" s="60"/>
      <c r="E383" s="60"/>
      <c r="F383" s="60"/>
      <c r="G383" s="60"/>
      <c r="H383" s="29"/>
      <c r="I383" s="89"/>
      <c r="J383" s="89"/>
      <c r="K383" s="89"/>
      <c r="L383" s="22"/>
      <c r="M383" s="8"/>
      <c r="N383" s="87"/>
      <c r="O383" s="10"/>
      <c r="P383" s="10"/>
      <c r="Q383" s="11"/>
      <c r="R383" s="43"/>
      <c r="S383" s="3"/>
      <c r="T383" s="3"/>
      <c r="U383" s="3"/>
      <c r="V383" s="3"/>
      <c r="X383" s="92"/>
      <c r="Y383" s="92"/>
      <c r="Z383" s="92"/>
      <c r="AA383" s="94"/>
      <c r="AB383" s="92"/>
      <c r="AC383" s="93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spans="1:40" ht="22.5" customHeight="1" x14ac:dyDescent="0.55000000000000004">
      <c r="A384" s="5"/>
      <c r="B384" s="52" t="s">
        <v>66</v>
      </c>
      <c r="C384" s="88"/>
      <c r="D384" s="60"/>
      <c r="E384" s="60"/>
      <c r="F384" s="60"/>
      <c r="G384" s="60"/>
      <c r="H384" s="29"/>
      <c r="I384" s="89"/>
      <c r="J384" s="89"/>
      <c r="K384" s="89"/>
      <c r="L384" s="22"/>
      <c r="M384" s="8"/>
      <c r="N384" s="9"/>
      <c r="O384" s="10"/>
      <c r="P384" s="10"/>
      <c r="Q384" s="11"/>
      <c r="R384" s="43"/>
      <c r="S384" s="3"/>
      <c r="T384" s="3"/>
      <c r="U384" s="3"/>
      <c r="V384" s="3"/>
      <c r="X384" s="92"/>
      <c r="Y384" s="92"/>
      <c r="Z384" s="92"/>
      <c r="AA384" s="94"/>
      <c r="AB384" s="92"/>
      <c r="AC384" s="93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spans="1:40" ht="22.5" customHeight="1" x14ac:dyDescent="0.55000000000000004">
      <c r="A385" s="5"/>
      <c r="B385" s="52" t="s">
        <v>66</v>
      </c>
      <c r="C385" s="88"/>
      <c r="D385" s="60"/>
      <c r="E385" s="60"/>
      <c r="F385" s="60"/>
      <c r="G385" s="60"/>
      <c r="H385" s="29"/>
      <c r="I385" s="89"/>
      <c r="J385" s="89"/>
      <c r="K385" s="89"/>
      <c r="L385" s="22"/>
      <c r="M385" s="8"/>
      <c r="N385" s="87"/>
      <c r="O385" s="10"/>
      <c r="P385" s="10"/>
      <c r="Q385" s="11"/>
      <c r="R385" s="43"/>
      <c r="S385" s="3"/>
      <c r="T385" s="3"/>
      <c r="U385" s="3"/>
      <c r="V385" s="3"/>
      <c r="X385" s="92"/>
      <c r="Y385" s="92"/>
      <c r="Z385" s="92"/>
      <c r="AA385" s="94"/>
      <c r="AB385" s="92"/>
      <c r="AC385" s="93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spans="1:40" ht="22.5" customHeight="1" x14ac:dyDescent="0.55000000000000004">
      <c r="A386" s="5"/>
      <c r="B386" s="52" t="s">
        <v>66</v>
      </c>
      <c r="C386" s="88"/>
      <c r="D386" s="60"/>
      <c r="E386" s="60"/>
      <c r="F386" s="60"/>
      <c r="G386" s="60"/>
      <c r="H386" s="29"/>
      <c r="I386" s="89"/>
      <c r="J386" s="89"/>
      <c r="K386" s="89"/>
      <c r="L386" s="22"/>
      <c r="M386" s="8"/>
      <c r="N386" s="87"/>
      <c r="O386" s="10"/>
      <c r="P386" s="10"/>
      <c r="Q386" s="11"/>
      <c r="R386" s="43"/>
      <c r="S386" s="3"/>
      <c r="T386" s="3"/>
      <c r="U386" s="3"/>
      <c r="V386" s="3"/>
      <c r="X386" s="92"/>
      <c r="Y386" s="92"/>
      <c r="Z386" s="92"/>
      <c r="AA386" s="94"/>
      <c r="AB386" s="92"/>
      <c r="AC386" s="93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spans="1:40" ht="22.5" customHeight="1" x14ac:dyDescent="0.55000000000000004">
      <c r="A387" s="5"/>
      <c r="B387" s="52" t="s">
        <v>66</v>
      </c>
      <c r="C387" s="88"/>
      <c r="D387" s="60"/>
      <c r="E387" s="60"/>
      <c r="F387" s="60"/>
      <c r="G387" s="60"/>
      <c r="H387" s="29"/>
      <c r="I387" s="89"/>
      <c r="J387" s="89"/>
      <c r="K387" s="89"/>
      <c r="L387" s="22"/>
      <c r="M387" s="8"/>
      <c r="N387" s="83"/>
      <c r="O387" s="10"/>
      <c r="P387" s="10"/>
      <c r="Q387" s="11"/>
      <c r="R387" s="43"/>
      <c r="S387" s="3"/>
      <c r="T387" s="3"/>
      <c r="U387" s="3"/>
      <c r="V387" s="3"/>
      <c r="X387" s="92"/>
      <c r="Y387" s="92"/>
      <c r="Z387" s="92"/>
      <c r="AA387" s="94"/>
      <c r="AB387" s="92"/>
      <c r="AC387" s="93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spans="1:40" ht="22.5" customHeight="1" x14ac:dyDescent="0.55000000000000004">
      <c r="A388" s="5"/>
      <c r="B388" s="52" t="s">
        <v>66</v>
      </c>
      <c r="C388" s="88"/>
      <c r="D388" s="60"/>
      <c r="E388" s="60"/>
      <c r="F388" s="60"/>
      <c r="G388" s="60"/>
      <c r="H388" s="29"/>
      <c r="I388" s="89"/>
      <c r="J388" s="89"/>
      <c r="K388" s="89"/>
      <c r="L388" s="22"/>
      <c r="M388" s="8"/>
      <c r="N388" s="9"/>
      <c r="O388" s="10"/>
      <c r="P388" s="10"/>
      <c r="Q388" s="11"/>
      <c r="R388" s="43"/>
      <c r="S388" s="3"/>
      <c r="T388" s="3"/>
      <c r="U388" s="3"/>
      <c r="V388" s="3"/>
      <c r="X388" s="92"/>
      <c r="Y388" s="92"/>
      <c r="Z388" s="92"/>
      <c r="AA388" s="94"/>
      <c r="AB388" s="92"/>
      <c r="AC388" s="93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spans="1:40" ht="22.5" customHeight="1" x14ac:dyDescent="0.55000000000000004">
      <c r="A389" s="5"/>
      <c r="B389" s="52" t="s">
        <v>66</v>
      </c>
      <c r="C389" s="88"/>
      <c r="D389" s="60"/>
      <c r="E389" s="60"/>
      <c r="F389" s="60"/>
      <c r="G389" s="60"/>
      <c r="H389" s="29"/>
      <c r="I389" s="89"/>
      <c r="J389" s="89"/>
      <c r="K389" s="89"/>
      <c r="L389" s="22"/>
      <c r="M389" s="8"/>
      <c r="N389" s="9"/>
      <c r="O389" s="10"/>
      <c r="P389" s="10"/>
      <c r="Q389" s="11"/>
      <c r="R389" s="43"/>
      <c r="S389" s="3"/>
      <c r="T389" s="3"/>
      <c r="U389" s="3"/>
      <c r="V389" s="3"/>
      <c r="X389" s="92"/>
      <c r="Y389" s="92"/>
      <c r="Z389" s="92"/>
      <c r="AA389" s="94"/>
      <c r="AB389" s="92"/>
      <c r="AC389" s="93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spans="1:40" ht="22.5" customHeight="1" x14ac:dyDescent="0.55000000000000004">
      <c r="A390" s="5"/>
      <c r="B390" s="52" t="s">
        <v>66</v>
      </c>
      <c r="C390" s="88"/>
      <c r="D390" s="60"/>
      <c r="E390" s="60"/>
      <c r="F390" s="60"/>
      <c r="G390" s="60"/>
      <c r="H390" s="29"/>
      <c r="I390" s="89"/>
      <c r="J390" s="89"/>
      <c r="K390" s="89"/>
      <c r="L390" s="22"/>
      <c r="M390" s="8"/>
      <c r="N390" s="87"/>
      <c r="O390" s="10"/>
      <c r="P390" s="10"/>
      <c r="Q390" s="11"/>
      <c r="R390" s="43"/>
      <c r="S390" s="3"/>
      <c r="T390" s="3"/>
      <c r="U390" s="3"/>
      <c r="V390" s="3"/>
      <c r="X390" s="92"/>
      <c r="Y390" s="92"/>
      <c r="Z390" s="92"/>
      <c r="AA390" s="94"/>
      <c r="AB390" s="92"/>
      <c r="AC390" s="93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spans="1:40" ht="22.5" customHeight="1" x14ac:dyDescent="0.55000000000000004">
      <c r="A391" s="5"/>
      <c r="B391" s="52" t="s">
        <v>66</v>
      </c>
      <c r="C391" s="88"/>
      <c r="D391" s="60"/>
      <c r="E391" s="60"/>
      <c r="F391" s="60"/>
      <c r="G391" s="60"/>
      <c r="H391" s="29"/>
      <c r="I391" s="89"/>
      <c r="J391" s="89"/>
      <c r="K391" s="89"/>
      <c r="L391" s="22"/>
      <c r="M391" s="8"/>
      <c r="N391" s="9"/>
      <c r="O391" s="10"/>
      <c r="P391" s="10"/>
      <c r="Q391" s="11"/>
      <c r="R391" s="43"/>
      <c r="S391" s="3"/>
      <c r="T391" s="3"/>
      <c r="U391" s="3"/>
      <c r="V391" s="3"/>
      <c r="X391" s="92"/>
      <c r="Y391" s="92"/>
      <c r="Z391" s="92"/>
      <c r="AA391" s="94"/>
      <c r="AB391" s="92"/>
      <c r="AC391" s="93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spans="1:40" ht="22.5" customHeight="1" x14ac:dyDescent="0.55000000000000004">
      <c r="A392" s="5"/>
      <c r="B392" s="52" t="s">
        <v>66</v>
      </c>
      <c r="C392" s="88"/>
      <c r="D392" s="60"/>
      <c r="E392" s="60"/>
      <c r="F392" s="60"/>
      <c r="G392" s="60"/>
      <c r="H392" s="29"/>
      <c r="I392" s="89"/>
      <c r="J392" s="89"/>
      <c r="K392" s="89"/>
      <c r="L392" s="22"/>
      <c r="M392" s="8"/>
      <c r="N392" s="9"/>
      <c r="O392" s="10"/>
      <c r="P392" s="10"/>
      <c r="Q392" s="11"/>
      <c r="R392" s="43"/>
      <c r="S392" s="3"/>
      <c r="T392" s="3"/>
      <c r="U392" s="3"/>
      <c r="V392" s="3"/>
      <c r="X392" s="92"/>
      <c r="Y392" s="92"/>
      <c r="Z392" s="92"/>
      <c r="AA392" s="94"/>
      <c r="AB392" s="92"/>
      <c r="AC392" s="93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spans="1:40" ht="22.5" customHeight="1" x14ac:dyDescent="0.55000000000000004">
      <c r="A393" s="5"/>
      <c r="B393" s="52" t="s">
        <v>66</v>
      </c>
      <c r="C393" s="88"/>
      <c r="D393" s="60"/>
      <c r="E393" s="60"/>
      <c r="F393" s="60"/>
      <c r="G393" s="60"/>
      <c r="H393" s="29"/>
      <c r="I393" s="89"/>
      <c r="J393" s="89"/>
      <c r="K393" s="89"/>
      <c r="L393" s="22"/>
      <c r="M393" s="8"/>
      <c r="N393" s="17"/>
      <c r="O393" s="10"/>
      <c r="P393" s="10"/>
      <c r="Q393" s="11"/>
      <c r="R393" s="43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spans="1:40" ht="22.5" customHeight="1" x14ac:dyDescent="0.55000000000000004">
      <c r="A394" s="5"/>
      <c r="B394" s="52" t="s">
        <v>66</v>
      </c>
      <c r="C394" s="88"/>
      <c r="D394" s="60"/>
      <c r="E394" s="60"/>
      <c r="F394" s="60"/>
      <c r="G394" s="60"/>
      <c r="H394" s="90"/>
      <c r="I394" s="89"/>
      <c r="J394" s="89"/>
      <c r="K394" s="89"/>
      <c r="L394" s="22"/>
      <c r="M394" s="8"/>
      <c r="N394" s="9"/>
      <c r="O394" s="10"/>
      <c r="P394" s="10"/>
      <c r="Q394" s="11"/>
      <c r="R394" s="43"/>
      <c r="S394" s="3"/>
      <c r="T394" s="3"/>
      <c r="U394" s="3"/>
      <c r="V394" s="3"/>
      <c r="X394" s="92"/>
      <c r="Y394" s="92"/>
      <c r="Z394" s="92"/>
      <c r="AA394" s="94"/>
      <c r="AB394" s="92"/>
      <c r="AC394" s="93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spans="1:40" ht="22.5" customHeight="1" x14ac:dyDescent="0.55000000000000004">
      <c r="A395" s="5"/>
      <c r="B395" s="52" t="s">
        <v>66</v>
      </c>
      <c r="C395" s="88"/>
      <c r="D395" s="60"/>
      <c r="E395" s="60"/>
      <c r="F395" s="60"/>
      <c r="G395" s="60"/>
      <c r="H395" s="29"/>
      <c r="I395" s="89"/>
      <c r="J395" s="89"/>
      <c r="K395" s="89"/>
      <c r="L395" s="22"/>
      <c r="M395" s="8"/>
      <c r="N395" s="9"/>
      <c r="O395" s="10"/>
      <c r="P395" s="10"/>
      <c r="Q395" s="11"/>
      <c r="R395" s="43"/>
      <c r="S395" s="3"/>
      <c r="T395" s="3"/>
      <c r="U395" s="3"/>
      <c r="V395" s="3"/>
      <c r="X395" s="92"/>
      <c r="Y395" s="92"/>
      <c r="Z395" s="92"/>
      <c r="AA395" s="94"/>
      <c r="AB395" s="92"/>
      <c r="AC395" s="93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spans="1:40" ht="22.5" customHeight="1" x14ac:dyDescent="0.55000000000000004">
      <c r="A396" s="5"/>
      <c r="B396" s="52" t="s">
        <v>66</v>
      </c>
      <c r="C396" s="88"/>
      <c r="D396" s="60"/>
      <c r="E396" s="60"/>
      <c r="F396" s="60"/>
      <c r="H396" s="29"/>
      <c r="I396" s="89"/>
      <c r="J396" s="89"/>
      <c r="K396" s="89"/>
      <c r="L396" s="22"/>
      <c r="M396" s="8"/>
      <c r="N396" s="9"/>
      <c r="O396" s="10"/>
      <c r="P396" s="10"/>
      <c r="Q396" s="11"/>
      <c r="R396" s="43"/>
      <c r="S396" s="3"/>
      <c r="T396" s="3"/>
      <c r="U396" s="3"/>
      <c r="V396" s="3"/>
      <c r="X396" s="92"/>
      <c r="Y396" s="92"/>
      <c r="Z396" s="92"/>
      <c r="AA396" s="94"/>
      <c r="AB396" s="92"/>
      <c r="AC396" s="93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spans="1:40" x14ac:dyDescent="0.55000000000000004">
      <c r="A397" s="5"/>
      <c r="B397" s="52" t="s">
        <v>66</v>
      </c>
      <c r="C397" s="88"/>
      <c r="D397" s="60"/>
      <c r="E397" s="60"/>
      <c r="F397" s="60"/>
      <c r="G397" s="60"/>
      <c r="H397" s="29"/>
      <c r="I397" s="89"/>
      <c r="J397" s="89"/>
      <c r="K397" s="89"/>
      <c r="L397" s="22"/>
      <c r="M397" s="8"/>
      <c r="N397" s="87"/>
      <c r="O397" s="10"/>
      <c r="P397" s="10"/>
      <c r="Q397" s="11"/>
      <c r="R397" s="43"/>
      <c r="S397" s="3"/>
      <c r="T397" s="3"/>
      <c r="U397" s="3"/>
      <c r="V397" s="3"/>
      <c r="X397" s="92"/>
      <c r="Y397" s="92"/>
      <c r="Z397" s="92"/>
      <c r="AA397" s="94"/>
      <c r="AB397" s="92"/>
      <c r="AC397" s="93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spans="1:40" ht="22.5" customHeight="1" x14ac:dyDescent="0.55000000000000004">
      <c r="A398" s="5"/>
      <c r="B398" s="52" t="s">
        <v>66</v>
      </c>
      <c r="C398" s="88"/>
      <c r="D398" s="60"/>
      <c r="E398" s="60"/>
      <c r="F398" s="60"/>
      <c r="H398" s="29"/>
      <c r="I398" s="89"/>
      <c r="J398" s="89"/>
      <c r="K398" s="89"/>
      <c r="L398" s="22"/>
      <c r="M398" s="8"/>
      <c r="N398" s="9"/>
      <c r="O398" s="10"/>
      <c r="P398" s="10"/>
      <c r="Q398" s="11"/>
      <c r="R398" s="43"/>
      <c r="S398" s="3"/>
      <c r="T398" s="3"/>
      <c r="U398" s="3"/>
      <c r="V398" s="3"/>
      <c r="X398" s="92"/>
      <c r="Y398" s="92"/>
      <c r="Z398" s="92"/>
      <c r="AA398" s="94"/>
      <c r="AB398" s="92"/>
      <c r="AC398" s="93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spans="1:40" x14ac:dyDescent="0.55000000000000004">
      <c r="A399" s="5"/>
      <c r="B399" s="52" t="s">
        <v>66</v>
      </c>
      <c r="C399" s="88"/>
      <c r="D399" s="60"/>
      <c r="E399" s="60"/>
      <c r="F399" s="60"/>
      <c r="G399" s="29"/>
      <c r="H399" s="90"/>
      <c r="I399" s="89"/>
      <c r="J399" s="89"/>
      <c r="K399" s="89"/>
      <c r="L399" s="22"/>
      <c r="M399" s="8"/>
      <c r="N399" s="87"/>
      <c r="O399" s="10"/>
      <c r="P399" s="10"/>
      <c r="Q399" s="11"/>
      <c r="R399" s="43"/>
      <c r="S399" s="3"/>
      <c r="T399" s="3"/>
      <c r="U399" s="3"/>
      <c r="V399" s="3"/>
      <c r="X399" s="92"/>
      <c r="Y399" s="92"/>
      <c r="Z399" s="92"/>
      <c r="AA399" s="94"/>
      <c r="AB399" s="92"/>
      <c r="AC399" s="93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spans="1:40" x14ac:dyDescent="0.55000000000000004">
      <c r="A400" s="5"/>
      <c r="B400" s="52" t="s">
        <v>66</v>
      </c>
      <c r="C400" s="88"/>
      <c r="D400" s="60"/>
      <c r="E400" s="60"/>
      <c r="F400" s="60"/>
      <c r="G400" s="60"/>
      <c r="H400" s="29"/>
      <c r="I400" s="89"/>
      <c r="J400" s="89"/>
      <c r="K400" s="89"/>
      <c r="L400" s="22"/>
      <c r="M400" s="8"/>
      <c r="N400" s="100"/>
      <c r="O400" s="10"/>
      <c r="P400" s="10"/>
      <c r="Q400" s="11"/>
      <c r="R400" s="43"/>
      <c r="S400" s="3"/>
      <c r="T400" s="3"/>
      <c r="U400" s="3"/>
      <c r="V400" s="3"/>
      <c r="X400" s="92"/>
      <c r="Y400" s="92"/>
      <c r="Z400" s="92"/>
      <c r="AA400" s="94"/>
      <c r="AB400" s="92"/>
      <c r="AC400" s="93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spans="1:40" x14ac:dyDescent="0.55000000000000004">
      <c r="A401" s="5"/>
      <c r="B401" s="52" t="s">
        <v>66</v>
      </c>
      <c r="C401" s="88"/>
      <c r="D401" s="60"/>
      <c r="E401" s="60"/>
      <c r="F401" s="60"/>
      <c r="G401" s="60"/>
      <c r="H401" s="29"/>
      <c r="I401" s="89"/>
      <c r="J401" s="89"/>
      <c r="K401" s="89"/>
      <c r="L401" s="22"/>
      <c r="M401" s="8"/>
      <c r="N401" s="9"/>
      <c r="O401" s="10"/>
      <c r="P401" s="10"/>
      <c r="Q401" s="11"/>
      <c r="R401" s="43"/>
      <c r="S401" s="3"/>
      <c r="T401" s="3"/>
      <c r="U401" s="3"/>
      <c r="V401" s="3"/>
      <c r="X401" s="92"/>
      <c r="Y401" s="92"/>
      <c r="Z401" s="92"/>
      <c r="AA401" s="94"/>
      <c r="AB401" s="92"/>
      <c r="AC401" s="93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spans="1:40" ht="22.5" customHeight="1" x14ac:dyDescent="0.55000000000000004">
      <c r="A402" s="5"/>
      <c r="B402" s="52" t="s">
        <v>66</v>
      </c>
      <c r="C402" s="88"/>
      <c r="D402" s="60"/>
      <c r="E402" s="60"/>
      <c r="F402" s="60"/>
      <c r="G402" s="60"/>
      <c r="H402" s="29"/>
      <c r="I402" s="89"/>
      <c r="J402" s="89"/>
      <c r="K402" s="89"/>
      <c r="L402" s="22"/>
      <c r="M402" s="8"/>
      <c r="N402" s="9"/>
      <c r="O402" s="10"/>
      <c r="P402" s="10"/>
      <c r="Q402" s="11"/>
      <c r="R402" s="43"/>
      <c r="S402" s="3"/>
      <c r="T402" s="3"/>
      <c r="U402" s="3"/>
      <c r="V402" s="3"/>
      <c r="X402" s="92"/>
      <c r="Y402" s="92"/>
      <c r="Z402" s="92"/>
      <c r="AA402" s="94"/>
      <c r="AB402" s="92"/>
      <c r="AC402" s="93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spans="1:40" ht="22.5" customHeight="1" x14ac:dyDescent="0.55000000000000004">
      <c r="A403" s="5"/>
      <c r="B403" s="52" t="s">
        <v>66</v>
      </c>
      <c r="C403" s="88"/>
      <c r="D403" s="60"/>
      <c r="E403" s="60"/>
      <c r="F403" s="60"/>
      <c r="G403" s="60"/>
      <c r="H403" s="29"/>
      <c r="I403" s="89"/>
      <c r="J403" s="89"/>
      <c r="K403" s="89"/>
      <c r="L403" s="22"/>
      <c r="M403" s="8"/>
      <c r="N403" s="9"/>
      <c r="O403" s="10"/>
      <c r="P403" s="10"/>
      <c r="Q403" s="11"/>
      <c r="R403" s="43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spans="1:40" ht="22.5" customHeight="1" x14ac:dyDescent="0.55000000000000004">
      <c r="A404" s="5"/>
      <c r="B404" s="52" t="s">
        <v>66</v>
      </c>
      <c r="C404" s="88"/>
      <c r="D404" s="60"/>
      <c r="E404" s="60"/>
      <c r="F404" s="60"/>
      <c r="G404" s="60"/>
      <c r="H404" s="29"/>
      <c r="I404" s="89"/>
      <c r="J404" s="89"/>
      <c r="K404" s="89"/>
      <c r="L404" s="22"/>
      <c r="M404" s="8"/>
      <c r="N404" s="9"/>
      <c r="O404" s="10"/>
      <c r="P404" s="10"/>
      <c r="Q404" s="11"/>
      <c r="R404" s="43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spans="1:40" ht="22.5" customHeight="1" x14ac:dyDescent="0.55000000000000004">
      <c r="A405" s="5"/>
      <c r="B405" s="52" t="s">
        <v>66</v>
      </c>
      <c r="C405" s="88"/>
      <c r="D405" s="60"/>
      <c r="E405" s="60"/>
      <c r="F405" s="60"/>
      <c r="G405" s="60"/>
      <c r="H405" s="29"/>
      <c r="I405" s="89"/>
      <c r="J405" s="89"/>
      <c r="K405" s="89"/>
      <c r="L405" s="22"/>
      <c r="M405" s="8"/>
      <c r="N405" s="9"/>
      <c r="O405" s="10"/>
      <c r="P405" s="10"/>
      <c r="Q405" s="11"/>
      <c r="R405" s="43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spans="1:40" ht="22.5" customHeight="1" x14ac:dyDescent="0.55000000000000004">
      <c r="A406" s="5"/>
      <c r="B406" s="52" t="s">
        <v>66</v>
      </c>
      <c r="C406" s="88"/>
      <c r="D406" s="60"/>
      <c r="E406" s="60"/>
      <c r="F406" s="60"/>
      <c r="G406" s="60"/>
      <c r="H406" s="29"/>
      <c r="I406" s="89"/>
      <c r="J406" s="89"/>
      <c r="K406" s="89"/>
      <c r="L406" s="22"/>
      <c r="M406" s="8"/>
      <c r="N406" s="9"/>
      <c r="O406" s="10"/>
      <c r="P406" s="10"/>
      <c r="Q406" s="11"/>
      <c r="R406" s="43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spans="1:40" ht="22.5" customHeight="1" x14ac:dyDescent="0.55000000000000004">
      <c r="A407" s="5"/>
      <c r="B407" s="52" t="s">
        <v>66</v>
      </c>
      <c r="C407" s="88"/>
      <c r="D407" s="60"/>
      <c r="E407" s="60"/>
      <c r="F407" s="60"/>
      <c r="G407" s="60"/>
      <c r="H407" s="29"/>
      <c r="I407" s="89"/>
      <c r="J407" s="89"/>
      <c r="K407" s="89"/>
      <c r="L407" s="22"/>
      <c r="M407" s="8"/>
      <c r="N407" s="87"/>
      <c r="O407" s="10"/>
      <c r="P407" s="10"/>
      <c r="Q407" s="11"/>
      <c r="R407" s="43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spans="1:40" ht="22.5" customHeight="1" x14ac:dyDescent="0.55000000000000004">
      <c r="A408" s="5"/>
      <c r="B408" s="52" t="s">
        <v>66</v>
      </c>
      <c r="C408" s="88"/>
      <c r="D408" s="60"/>
      <c r="E408" s="60"/>
      <c r="F408" s="60"/>
      <c r="G408" s="60"/>
      <c r="H408" s="29"/>
      <c r="I408" s="89"/>
      <c r="J408" s="89"/>
      <c r="K408" s="89"/>
      <c r="L408" s="22"/>
      <c r="M408" s="8"/>
      <c r="N408" s="9"/>
      <c r="O408" s="10"/>
      <c r="P408" s="10"/>
      <c r="Q408" s="11"/>
      <c r="R408" s="43"/>
      <c r="V408" s="1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spans="1:40" ht="22.5" customHeight="1" x14ac:dyDescent="0.55000000000000004">
      <c r="A409" s="5"/>
      <c r="B409" s="52" t="s">
        <v>66</v>
      </c>
      <c r="C409" s="88"/>
      <c r="D409" s="60"/>
      <c r="E409" s="60"/>
      <c r="F409" s="60"/>
      <c r="G409" s="60"/>
      <c r="H409" s="29"/>
      <c r="I409" s="89"/>
      <c r="J409" s="89"/>
      <c r="K409" s="89"/>
      <c r="L409" s="22"/>
      <c r="M409" s="8"/>
      <c r="N409" s="9"/>
      <c r="O409" s="10"/>
      <c r="P409" s="10"/>
      <c r="Q409" s="11"/>
      <c r="R409" s="43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spans="1:40" ht="22.5" customHeight="1" x14ac:dyDescent="0.55000000000000004">
      <c r="A410" s="5"/>
      <c r="B410" s="52" t="s">
        <v>66</v>
      </c>
      <c r="C410" s="88"/>
      <c r="D410" s="60"/>
      <c r="E410" s="60"/>
      <c r="F410" s="60"/>
      <c r="G410" s="60"/>
      <c r="H410" s="29"/>
      <c r="I410" s="89"/>
      <c r="J410" s="89"/>
      <c r="K410" s="89"/>
      <c r="L410" s="22"/>
      <c r="M410" s="8"/>
      <c r="N410" s="9"/>
      <c r="O410" s="10"/>
      <c r="P410" s="10"/>
      <c r="Q410" s="11"/>
      <c r="R410" s="43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spans="1:40" ht="22.5" customHeight="1" x14ac:dyDescent="0.55000000000000004">
      <c r="A411" s="5"/>
      <c r="B411" s="52" t="s">
        <v>66</v>
      </c>
      <c r="C411" s="88"/>
      <c r="D411" s="60"/>
      <c r="E411" s="60"/>
      <c r="F411" s="60"/>
      <c r="G411" s="60"/>
      <c r="H411" s="29"/>
      <c r="I411" s="89"/>
      <c r="J411" s="89"/>
      <c r="K411" s="89"/>
      <c r="L411" s="22"/>
      <c r="M411" s="8"/>
      <c r="N411" s="9"/>
      <c r="O411" s="10"/>
      <c r="P411" s="10"/>
      <c r="Q411" s="11"/>
      <c r="R411" s="43"/>
      <c r="V411" s="1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spans="1:40" ht="22.5" customHeight="1" x14ac:dyDescent="0.55000000000000004">
      <c r="A412" s="5"/>
      <c r="B412" s="52" t="s">
        <v>66</v>
      </c>
      <c r="C412" s="88"/>
      <c r="D412" s="60"/>
      <c r="E412" s="60"/>
      <c r="F412" s="60"/>
      <c r="G412" s="60"/>
      <c r="H412" s="29"/>
      <c r="I412" s="89"/>
      <c r="J412" s="89"/>
      <c r="K412" s="89"/>
      <c r="L412" s="22"/>
      <c r="M412" s="8"/>
      <c r="N412" s="9"/>
      <c r="O412" s="10"/>
      <c r="P412" s="10"/>
      <c r="Q412" s="11"/>
      <c r="R412" s="43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spans="1:40" ht="22.5" customHeight="1" x14ac:dyDescent="0.55000000000000004">
      <c r="A413" s="5"/>
      <c r="B413" s="52" t="s">
        <v>66</v>
      </c>
      <c r="C413" s="88"/>
      <c r="D413" s="60"/>
      <c r="E413" s="60"/>
      <c r="F413" s="60"/>
      <c r="G413" s="60"/>
      <c r="H413" s="29"/>
      <c r="I413" s="89"/>
      <c r="J413" s="89"/>
      <c r="K413" s="89"/>
      <c r="L413" s="22"/>
      <c r="M413" s="8"/>
      <c r="N413" s="9"/>
      <c r="O413" s="10"/>
      <c r="P413" s="10"/>
      <c r="Q413" s="11"/>
      <c r="R413" s="43"/>
      <c r="V413" s="1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spans="1:40" ht="22.5" customHeight="1" x14ac:dyDescent="0.55000000000000004">
      <c r="A414" s="5"/>
      <c r="B414" s="52" t="s">
        <v>66</v>
      </c>
      <c r="C414" s="88"/>
      <c r="D414" s="60"/>
      <c r="E414" s="60"/>
      <c r="F414" s="60"/>
      <c r="G414" s="60"/>
      <c r="H414" s="29"/>
      <c r="I414" s="89"/>
      <c r="J414" s="89"/>
      <c r="K414" s="89"/>
      <c r="L414" s="22"/>
      <c r="M414" s="8"/>
      <c r="N414" s="87"/>
      <c r="O414" s="10"/>
      <c r="P414" s="10"/>
      <c r="Q414" s="11"/>
      <c r="R414" s="43"/>
      <c r="V414" s="1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spans="1:40" ht="22.5" customHeight="1" x14ac:dyDescent="0.55000000000000004">
      <c r="A415" s="5"/>
      <c r="B415" s="52" t="s">
        <v>66</v>
      </c>
      <c r="C415" s="88"/>
      <c r="D415" s="60"/>
      <c r="E415" s="60"/>
      <c r="F415" s="60"/>
      <c r="G415" s="60"/>
      <c r="H415" s="29"/>
      <c r="I415" s="89"/>
      <c r="J415" s="89"/>
      <c r="K415" s="89"/>
      <c r="L415" s="22"/>
      <c r="M415" s="8"/>
      <c r="N415" s="9"/>
      <c r="O415" s="10"/>
      <c r="P415" s="10"/>
      <c r="Q415" s="11"/>
      <c r="R415" s="43"/>
      <c r="V415" s="1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spans="1:40" ht="22.5" customHeight="1" x14ac:dyDescent="0.55000000000000004">
      <c r="A416" s="5"/>
      <c r="B416" s="52" t="s">
        <v>66</v>
      </c>
      <c r="C416" s="88"/>
      <c r="D416" s="60"/>
      <c r="E416" s="60"/>
      <c r="F416" s="60"/>
      <c r="G416" s="60"/>
      <c r="H416" s="29"/>
      <c r="I416" s="89"/>
      <c r="J416" s="89"/>
      <c r="K416" s="89"/>
      <c r="L416" s="22"/>
      <c r="M416" s="8"/>
      <c r="N416" s="16"/>
      <c r="O416" s="10"/>
      <c r="P416" s="10"/>
      <c r="Q416" s="11"/>
      <c r="R416" s="43"/>
      <c r="V416" s="1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spans="1:40" ht="22.5" customHeight="1" x14ac:dyDescent="0.55000000000000004">
      <c r="A417" s="5"/>
      <c r="B417" s="52" t="s">
        <v>66</v>
      </c>
      <c r="C417" s="88"/>
      <c r="D417" s="60"/>
      <c r="E417" s="60"/>
      <c r="F417" s="60"/>
      <c r="G417" s="60"/>
      <c r="H417" s="29"/>
      <c r="I417" s="89"/>
      <c r="J417" s="89"/>
      <c r="K417" s="89"/>
      <c r="L417" s="22"/>
      <c r="M417" s="8"/>
      <c r="N417" s="17"/>
      <c r="O417" s="10"/>
      <c r="P417" s="10"/>
      <c r="Q417" s="11"/>
      <c r="R417" s="43"/>
      <c r="V417" s="1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spans="1:40" ht="22.5" customHeight="1" x14ac:dyDescent="0.55000000000000004">
      <c r="A418" s="5"/>
      <c r="B418" s="52" t="s">
        <v>66</v>
      </c>
      <c r="C418" s="88"/>
      <c r="D418" s="60"/>
      <c r="E418" s="60"/>
      <c r="F418" s="60"/>
      <c r="G418" s="60"/>
      <c r="H418" s="29"/>
      <c r="I418" s="89"/>
      <c r="J418" s="89"/>
      <c r="K418" s="89"/>
      <c r="L418" s="22"/>
      <c r="M418" s="8"/>
      <c r="N418" s="17"/>
      <c r="O418" s="10"/>
      <c r="P418" s="10"/>
      <c r="Q418" s="11"/>
      <c r="R418" s="43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spans="1:40" ht="22.5" customHeight="1" x14ac:dyDescent="0.55000000000000004">
      <c r="A419" s="5"/>
      <c r="B419" s="52" t="s">
        <v>66</v>
      </c>
      <c r="C419" s="88"/>
      <c r="D419" s="60"/>
      <c r="E419" s="60"/>
      <c r="F419" s="60"/>
      <c r="G419" s="60"/>
      <c r="H419" s="29"/>
      <c r="I419" s="89"/>
      <c r="J419" s="89"/>
      <c r="K419" s="89"/>
      <c r="L419" s="22"/>
      <c r="M419" s="8"/>
      <c r="N419" s="9"/>
      <c r="O419" s="10"/>
      <c r="P419" s="10"/>
      <c r="Q419" s="11"/>
      <c r="R419" s="43"/>
      <c r="V419" s="1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spans="1:40" ht="22.5" customHeight="1" x14ac:dyDescent="0.55000000000000004">
      <c r="A420" s="5"/>
      <c r="B420" s="52" t="s">
        <v>66</v>
      </c>
      <c r="C420" s="88"/>
      <c r="D420" s="60"/>
      <c r="E420" s="60"/>
      <c r="F420" s="60"/>
      <c r="G420" s="60"/>
      <c r="H420" s="29"/>
      <c r="I420" s="89"/>
      <c r="J420" s="89"/>
      <c r="K420" s="89"/>
      <c r="L420" s="22"/>
      <c r="M420" s="8"/>
      <c r="N420" s="9"/>
      <c r="O420" s="10"/>
      <c r="P420" s="10"/>
      <c r="Q420" s="11"/>
      <c r="R420" s="43"/>
      <c r="V420" s="1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spans="1:40" ht="22.5" customHeight="1" x14ac:dyDescent="0.55000000000000004">
      <c r="A421" s="5"/>
      <c r="B421" s="52" t="s">
        <v>66</v>
      </c>
      <c r="C421" s="88"/>
      <c r="D421" s="60"/>
      <c r="E421" s="60"/>
      <c r="F421" s="60"/>
      <c r="G421" s="60"/>
      <c r="H421" s="29"/>
      <c r="I421" s="89"/>
      <c r="J421" s="89"/>
      <c r="K421" s="89"/>
      <c r="L421" s="22"/>
      <c r="M421" s="8"/>
      <c r="N421" s="9"/>
      <c r="O421" s="10"/>
      <c r="P421" s="10"/>
      <c r="Q421" s="11"/>
      <c r="R421" s="43"/>
      <c r="V421" s="1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spans="1:40" ht="22.5" customHeight="1" x14ac:dyDescent="0.55000000000000004">
      <c r="A422" s="5"/>
      <c r="B422" s="52" t="s">
        <v>66</v>
      </c>
      <c r="C422" s="88"/>
      <c r="D422" s="60"/>
      <c r="E422" s="60"/>
      <c r="F422" s="60"/>
      <c r="G422" s="60"/>
      <c r="H422" s="89"/>
      <c r="I422" s="89"/>
      <c r="J422" s="89"/>
      <c r="K422" s="89"/>
      <c r="L422" s="22"/>
      <c r="M422" s="8"/>
      <c r="N422" s="9"/>
      <c r="O422" s="10"/>
      <c r="P422" s="10"/>
      <c r="Q422" s="11"/>
      <c r="R422" s="43"/>
      <c r="V422" s="1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spans="1:40" ht="22.5" customHeight="1" x14ac:dyDescent="0.55000000000000004">
      <c r="A423" s="5"/>
      <c r="B423" s="52" t="s">
        <v>66</v>
      </c>
      <c r="C423" s="88"/>
      <c r="D423" s="60"/>
      <c r="E423" s="60"/>
      <c r="F423" s="60"/>
      <c r="G423" s="60"/>
      <c r="H423" s="29"/>
      <c r="I423" s="89"/>
      <c r="J423" s="89"/>
      <c r="K423" s="89"/>
      <c r="L423" s="22"/>
      <c r="M423" s="8"/>
      <c r="N423" s="9"/>
      <c r="O423" s="10"/>
      <c r="P423" s="10"/>
      <c r="Q423" s="11"/>
      <c r="R423" s="43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spans="1:40" ht="22.5" customHeight="1" x14ac:dyDescent="0.55000000000000004">
      <c r="A424" s="5"/>
      <c r="B424" s="52" t="s">
        <v>66</v>
      </c>
      <c r="C424" s="88"/>
      <c r="D424" s="60"/>
      <c r="E424" s="60"/>
      <c r="F424" s="60"/>
      <c r="G424" s="60"/>
      <c r="H424" s="29"/>
      <c r="I424" s="89"/>
      <c r="J424" s="89"/>
      <c r="K424" s="89"/>
      <c r="L424" s="22"/>
      <c r="M424" s="8"/>
      <c r="N424" s="9"/>
      <c r="O424" s="10"/>
      <c r="P424" s="10"/>
      <c r="Q424" s="11"/>
      <c r="R424" s="43"/>
      <c r="V424" s="1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spans="1:40" ht="22.5" customHeight="1" x14ac:dyDescent="0.55000000000000004">
      <c r="A425" s="5"/>
      <c r="B425" s="52" t="s">
        <v>66</v>
      </c>
      <c r="C425" s="88"/>
      <c r="D425" s="60"/>
      <c r="E425" s="60"/>
      <c r="F425" s="60"/>
      <c r="G425" s="60"/>
      <c r="H425" s="29"/>
      <c r="I425" s="89"/>
      <c r="J425" s="89"/>
      <c r="K425" s="89"/>
      <c r="L425" s="22"/>
      <c r="M425" s="8"/>
      <c r="N425" s="9"/>
      <c r="O425" s="10"/>
      <c r="P425" s="10"/>
      <c r="Q425" s="11"/>
      <c r="R425" s="43"/>
      <c r="V425" s="1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spans="1:40" ht="22.5" customHeight="1" x14ac:dyDescent="0.55000000000000004">
      <c r="A426" s="5"/>
      <c r="B426" s="52" t="s">
        <v>66</v>
      </c>
      <c r="C426" s="88"/>
      <c r="D426" s="60"/>
      <c r="E426" s="60"/>
      <c r="F426" s="60"/>
      <c r="G426" s="60"/>
      <c r="H426" s="90"/>
      <c r="I426" s="89"/>
      <c r="J426" s="89"/>
      <c r="K426" s="89"/>
      <c r="L426" s="22"/>
      <c r="M426" s="8"/>
      <c r="N426" s="9"/>
      <c r="O426" s="10"/>
      <c r="P426" s="10"/>
      <c r="Q426" s="11"/>
      <c r="R426" s="43"/>
      <c r="V426" s="1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spans="1:40" ht="22.5" customHeight="1" x14ac:dyDescent="0.55000000000000004">
      <c r="A427" s="5"/>
      <c r="B427" s="52" t="s">
        <v>66</v>
      </c>
      <c r="C427" s="88"/>
      <c r="D427" s="60"/>
      <c r="E427" s="60"/>
      <c r="F427" s="60"/>
      <c r="G427" s="60"/>
      <c r="H427" s="29"/>
      <c r="I427" s="89"/>
      <c r="J427" s="89"/>
      <c r="K427" s="89"/>
      <c r="L427" s="22"/>
      <c r="M427" s="8"/>
      <c r="N427" s="9"/>
      <c r="O427" s="10"/>
      <c r="P427" s="10"/>
      <c r="Q427" s="11"/>
      <c r="R427" s="43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spans="1:40" ht="22.5" customHeight="1" x14ac:dyDescent="0.55000000000000004">
      <c r="A428" s="5"/>
      <c r="B428" s="52" t="s">
        <v>66</v>
      </c>
      <c r="C428" s="88"/>
      <c r="D428" s="60"/>
      <c r="E428" s="60"/>
      <c r="F428" s="60"/>
      <c r="G428" s="60"/>
      <c r="H428" s="29"/>
      <c r="I428" s="89"/>
      <c r="J428" s="89"/>
      <c r="K428" s="89"/>
      <c r="L428" s="22"/>
      <c r="M428" s="8"/>
      <c r="N428" s="9"/>
      <c r="O428" s="10"/>
      <c r="P428" s="10"/>
      <c r="Q428" s="11"/>
      <c r="R428" s="43"/>
      <c r="V428" s="1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spans="1:40" ht="22.5" customHeight="1" x14ac:dyDescent="0.55000000000000004">
      <c r="A429" s="5"/>
      <c r="B429" s="52" t="s">
        <v>66</v>
      </c>
      <c r="C429" s="88"/>
      <c r="D429" s="60"/>
      <c r="E429" s="60"/>
      <c r="F429" s="60"/>
      <c r="G429" s="60"/>
      <c r="H429" s="29"/>
      <c r="I429" s="89"/>
      <c r="J429" s="89"/>
      <c r="K429" s="89"/>
      <c r="L429" s="22"/>
      <c r="M429" s="8"/>
      <c r="N429" s="9"/>
      <c r="O429" s="10"/>
      <c r="P429" s="10"/>
      <c r="Q429" s="11"/>
      <c r="R429" s="43"/>
      <c r="V429" s="1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spans="1:40" ht="22.5" customHeight="1" x14ac:dyDescent="0.55000000000000004">
      <c r="A430" s="5"/>
      <c r="B430" s="52" t="s">
        <v>66</v>
      </c>
      <c r="C430" s="88"/>
      <c r="D430" s="60"/>
      <c r="E430" s="60"/>
      <c r="F430" s="60"/>
      <c r="G430" s="60"/>
      <c r="H430" s="29"/>
      <c r="I430" s="89"/>
      <c r="J430" s="89"/>
      <c r="K430" s="89"/>
      <c r="L430" s="22"/>
      <c r="M430" s="8"/>
      <c r="N430" s="9"/>
      <c r="O430" s="10"/>
      <c r="P430" s="10"/>
      <c r="Q430" s="11"/>
      <c r="R430" s="43"/>
      <c r="V430" s="1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spans="1:40" ht="22.5" customHeight="1" x14ac:dyDescent="0.55000000000000004">
      <c r="A431" s="5"/>
      <c r="B431" s="52" t="s">
        <v>66</v>
      </c>
      <c r="C431" s="88"/>
      <c r="D431" s="60"/>
      <c r="E431" s="60"/>
      <c r="F431" s="60"/>
      <c r="G431" s="60"/>
      <c r="H431" s="29"/>
      <c r="I431" s="89"/>
      <c r="J431" s="89"/>
      <c r="K431" s="89"/>
      <c r="L431" s="22"/>
      <c r="M431" s="8"/>
      <c r="N431" s="9"/>
      <c r="O431" s="10"/>
      <c r="P431" s="10"/>
      <c r="Q431" s="11"/>
      <c r="R431" s="43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spans="1:40" ht="22.5" customHeight="1" x14ac:dyDescent="0.55000000000000004">
      <c r="A432" s="5"/>
      <c r="B432" s="52" t="s">
        <v>66</v>
      </c>
      <c r="C432" s="88"/>
      <c r="D432" s="60"/>
      <c r="E432" s="60"/>
      <c r="F432" s="60"/>
      <c r="G432" s="60"/>
      <c r="H432" s="29"/>
      <c r="I432" s="89"/>
      <c r="J432" s="89"/>
      <c r="K432" s="89"/>
      <c r="L432" s="22"/>
      <c r="M432" s="8"/>
      <c r="N432" s="9"/>
      <c r="O432" s="10"/>
      <c r="P432" s="10"/>
      <c r="Q432" s="11"/>
      <c r="R432" s="43"/>
      <c r="V432" s="1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spans="1:40" ht="22.5" customHeight="1" x14ac:dyDescent="0.55000000000000004">
      <c r="A433" s="5"/>
      <c r="B433" s="52" t="s">
        <v>66</v>
      </c>
      <c r="C433" s="88"/>
      <c r="D433" s="60"/>
      <c r="E433" s="60"/>
      <c r="F433" s="60"/>
      <c r="G433" s="60"/>
      <c r="H433" s="29"/>
      <c r="I433" s="89"/>
      <c r="J433" s="89"/>
      <c r="K433" s="89"/>
      <c r="L433" s="22"/>
      <c r="M433" s="8"/>
      <c r="N433" s="9"/>
      <c r="O433" s="10"/>
      <c r="P433" s="10"/>
      <c r="Q433" s="11"/>
      <c r="R433" s="43"/>
      <c r="V433" s="1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spans="1:40" ht="22.5" customHeight="1" x14ac:dyDescent="0.55000000000000004">
      <c r="A434" s="5"/>
      <c r="B434" s="52" t="s">
        <v>66</v>
      </c>
      <c r="C434" s="88"/>
      <c r="D434" s="60"/>
      <c r="E434" s="60"/>
      <c r="F434" s="60"/>
      <c r="G434" s="60"/>
      <c r="H434" s="29"/>
      <c r="I434" s="89"/>
      <c r="J434" s="89"/>
      <c r="K434" s="89"/>
      <c r="L434" s="22"/>
      <c r="M434" s="8"/>
      <c r="N434" s="9"/>
      <c r="O434" s="10"/>
      <c r="P434" s="10"/>
      <c r="Q434" s="11"/>
      <c r="R434" s="43"/>
      <c r="V434" s="1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spans="1:40" ht="22.5" customHeight="1" x14ac:dyDescent="0.55000000000000004">
      <c r="A435" s="5"/>
      <c r="B435" s="52" t="s">
        <v>66</v>
      </c>
      <c r="C435" s="88"/>
      <c r="D435" s="60"/>
      <c r="E435" s="60"/>
      <c r="F435" s="60"/>
      <c r="G435" s="60"/>
      <c r="H435" s="29"/>
      <c r="I435" s="89"/>
      <c r="J435" s="89"/>
      <c r="K435" s="89"/>
      <c r="L435" s="22"/>
      <c r="M435" s="8"/>
      <c r="N435" s="9"/>
      <c r="O435" s="10"/>
      <c r="P435" s="10"/>
      <c r="Q435" s="11"/>
      <c r="R435" s="43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spans="1:40" ht="22.5" customHeight="1" x14ac:dyDescent="0.55000000000000004">
      <c r="A436" s="5"/>
      <c r="B436" s="52" t="s">
        <v>66</v>
      </c>
      <c r="C436" s="88"/>
      <c r="D436" s="60"/>
      <c r="E436" s="60"/>
      <c r="F436" s="60"/>
      <c r="G436" s="60"/>
      <c r="H436" s="29"/>
      <c r="I436" s="89"/>
      <c r="J436" s="89"/>
      <c r="K436" s="89"/>
      <c r="L436" s="22"/>
      <c r="M436" s="8"/>
      <c r="N436" s="9"/>
      <c r="O436" s="10"/>
      <c r="P436" s="10"/>
      <c r="Q436" s="11"/>
      <c r="R436" s="43"/>
      <c r="V436" s="1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spans="1:40" ht="22.5" customHeight="1" x14ac:dyDescent="0.55000000000000004">
      <c r="A437" s="5"/>
      <c r="B437" s="52" t="s">
        <v>66</v>
      </c>
      <c r="C437" s="88"/>
      <c r="D437" s="60"/>
      <c r="E437" s="60"/>
      <c r="F437" s="60"/>
      <c r="G437" s="60"/>
      <c r="H437" s="29"/>
      <c r="I437" s="89"/>
      <c r="J437" s="89"/>
      <c r="K437" s="89"/>
      <c r="L437" s="22"/>
      <c r="M437" s="8"/>
      <c r="N437" s="16"/>
      <c r="O437" s="10"/>
      <c r="P437" s="10"/>
      <c r="Q437" s="11"/>
      <c r="R437" s="43"/>
      <c r="V437" s="1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spans="1:40" ht="22.5" customHeight="1" x14ac:dyDescent="0.55000000000000004">
      <c r="A438" s="5"/>
      <c r="B438" s="52" t="s">
        <v>66</v>
      </c>
      <c r="C438" s="88"/>
      <c r="D438" s="60"/>
      <c r="E438" s="60"/>
      <c r="F438" s="60"/>
      <c r="G438" s="60"/>
      <c r="H438" s="29"/>
      <c r="I438" s="89"/>
      <c r="J438" s="89"/>
      <c r="K438" s="89"/>
      <c r="L438" s="22"/>
      <c r="M438" s="8"/>
      <c r="N438" s="17"/>
      <c r="O438" s="10"/>
      <c r="P438" s="10"/>
      <c r="Q438" s="11"/>
      <c r="R438" s="43"/>
      <c r="V438" s="1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spans="1:40" ht="22.5" customHeight="1" x14ac:dyDescent="0.55000000000000004">
      <c r="A439" s="5"/>
      <c r="B439" s="52" t="s">
        <v>66</v>
      </c>
      <c r="C439" s="88"/>
      <c r="D439" s="60"/>
      <c r="E439" s="60"/>
      <c r="F439" s="60"/>
      <c r="G439" s="60"/>
      <c r="H439" s="29"/>
      <c r="I439" s="89"/>
      <c r="J439" s="89"/>
      <c r="K439" s="89"/>
      <c r="L439" s="22"/>
      <c r="M439" s="8"/>
      <c r="N439" s="17"/>
      <c r="O439" s="10"/>
      <c r="P439" s="10"/>
      <c r="Q439" s="11"/>
      <c r="R439" s="43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spans="1:40" ht="22.5" customHeight="1" x14ac:dyDescent="0.55000000000000004">
      <c r="A440" s="5"/>
      <c r="B440" s="52" t="s">
        <v>66</v>
      </c>
      <c r="C440" s="88"/>
      <c r="D440" s="60"/>
      <c r="E440" s="60"/>
      <c r="F440" s="60"/>
      <c r="G440" s="60"/>
      <c r="H440" s="29"/>
      <c r="I440" s="89"/>
      <c r="J440" s="89"/>
      <c r="K440" s="89"/>
      <c r="L440" s="22"/>
      <c r="M440" s="8"/>
      <c r="N440" s="9"/>
      <c r="O440" s="10"/>
      <c r="P440" s="10"/>
      <c r="Q440" s="11"/>
      <c r="R440" s="43"/>
      <c r="V440" s="1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spans="1:40" ht="22.5" customHeight="1" x14ac:dyDescent="0.55000000000000004">
      <c r="A441" s="5"/>
      <c r="B441" s="52" t="s">
        <v>66</v>
      </c>
      <c r="C441" s="88"/>
      <c r="D441" s="60"/>
      <c r="E441" s="60"/>
      <c r="F441" s="60"/>
      <c r="G441" s="60"/>
      <c r="H441" s="29"/>
      <c r="I441" s="89"/>
      <c r="J441" s="89"/>
      <c r="K441" s="89"/>
      <c r="L441" s="22"/>
      <c r="M441" s="8"/>
      <c r="N441" s="16"/>
      <c r="O441" s="10"/>
      <c r="P441" s="10"/>
      <c r="Q441" s="11"/>
      <c r="R441" s="43"/>
      <c r="V441" s="1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spans="1:40" ht="22.5" customHeight="1" x14ac:dyDescent="0.55000000000000004">
      <c r="A442" s="5"/>
      <c r="B442" s="52" t="s">
        <v>66</v>
      </c>
      <c r="C442" s="88"/>
      <c r="D442" s="60"/>
      <c r="E442" s="60"/>
      <c r="F442" s="60"/>
      <c r="G442" s="60"/>
      <c r="H442" s="29"/>
      <c r="I442" s="89"/>
      <c r="J442" s="89"/>
      <c r="K442" s="89"/>
      <c r="L442" s="22"/>
      <c r="M442" s="8"/>
      <c r="N442" s="17"/>
      <c r="O442" s="10"/>
      <c r="P442" s="10"/>
      <c r="Q442" s="11"/>
      <c r="R442" s="43"/>
      <c r="V442" s="1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spans="1:40" ht="22.5" customHeight="1" x14ac:dyDescent="0.55000000000000004">
      <c r="A443" s="5"/>
      <c r="B443" s="52" t="s">
        <v>66</v>
      </c>
      <c r="C443" s="88"/>
      <c r="D443" s="60"/>
      <c r="E443" s="60"/>
      <c r="F443" s="60"/>
      <c r="G443" s="60"/>
      <c r="H443" s="29"/>
      <c r="I443" s="89"/>
      <c r="J443" s="89"/>
      <c r="K443" s="89"/>
      <c r="L443" s="22"/>
      <c r="M443" s="8"/>
      <c r="N443" s="17"/>
      <c r="O443" s="10"/>
      <c r="P443" s="10"/>
      <c r="Q443" s="11"/>
      <c r="R443" s="43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spans="1:40" ht="22.5" customHeight="1" x14ac:dyDescent="0.55000000000000004">
      <c r="A444" s="5"/>
      <c r="B444" s="52" t="s">
        <v>66</v>
      </c>
      <c r="C444" s="88"/>
      <c r="D444" s="60"/>
      <c r="E444" s="60"/>
      <c r="F444" s="60"/>
      <c r="G444" s="60"/>
      <c r="H444" s="29"/>
      <c r="I444" s="89"/>
      <c r="J444" s="89"/>
      <c r="K444" s="89"/>
      <c r="L444" s="22"/>
      <c r="M444" s="8"/>
      <c r="N444" s="9"/>
      <c r="O444" s="10"/>
      <c r="P444" s="10"/>
      <c r="Q444" s="11"/>
      <c r="R444" s="43"/>
      <c r="V444" s="1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spans="1:40" ht="22.5" customHeight="1" x14ac:dyDescent="0.55000000000000004">
      <c r="A445" s="5"/>
      <c r="B445" s="52" t="s">
        <v>66</v>
      </c>
      <c r="C445" s="88"/>
      <c r="D445" s="60"/>
      <c r="E445" s="60"/>
      <c r="F445" s="60"/>
      <c r="G445" s="60"/>
      <c r="H445" s="29"/>
      <c r="I445" s="89"/>
      <c r="J445" s="89"/>
      <c r="K445" s="89"/>
      <c r="L445" s="22"/>
      <c r="M445" s="8"/>
      <c r="N445" s="16"/>
      <c r="O445" s="10"/>
      <c r="P445" s="10"/>
      <c r="Q445" s="11"/>
      <c r="R445" s="43"/>
      <c r="V445" s="1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spans="1:40" ht="22.5" customHeight="1" x14ac:dyDescent="0.55000000000000004">
      <c r="A446" s="5"/>
      <c r="B446" s="52" t="s">
        <v>66</v>
      </c>
      <c r="C446" s="88"/>
      <c r="D446" s="60"/>
      <c r="E446" s="60"/>
      <c r="F446" s="60"/>
      <c r="G446" s="60"/>
      <c r="H446" s="29"/>
      <c r="I446" s="89"/>
      <c r="J446" s="89"/>
      <c r="K446" s="89"/>
      <c r="L446" s="22"/>
      <c r="M446" s="8"/>
      <c r="N446" s="17"/>
      <c r="O446" s="10"/>
      <c r="P446" s="10"/>
      <c r="Q446" s="11"/>
      <c r="R446" s="43"/>
      <c r="V446" s="1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spans="1:40" ht="22.5" customHeight="1" x14ac:dyDescent="0.55000000000000004">
      <c r="A447" s="5"/>
      <c r="B447" s="52" t="s">
        <v>66</v>
      </c>
      <c r="C447" s="88"/>
      <c r="D447" s="60"/>
      <c r="E447" s="60"/>
      <c r="F447" s="60"/>
      <c r="G447" s="60"/>
      <c r="H447" s="29"/>
      <c r="I447" s="89"/>
      <c r="J447" s="89"/>
      <c r="K447" s="89"/>
      <c r="L447" s="22"/>
      <c r="M447" s="8"/>
      <c r="N447" s="17"/>
      <c r="O447" s="10"/>
      <c r="P447" s="10"/>
      <c r="Q447" s="11"/>
      <c r="R447" s="43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spans="1:40" ht="22.5" customHeight="1" x14ac:dyDescent="0.55000000000000004">
      <c r="A448" s="5"/>
      <c r="B448" s="52" t="s">
        <v>66</v>
      </c>
      <c r="C448" s="88"/>
      <c r="D448" s="60"/>
      <c r="E448" s="60"/>
      <c r="F448" s="60"/>
      <c r="G448" s="60"/>
      <c r="H448" s="29"/>
      <c r="I448" s="89"/>
      <c r="J448" s="89"/>
      <c r="K448" s="89"/>
      <c r="L448" s="22"/>
      <c r="M448" s="8"/>
      <c r="N448" s="9"/>
      <c r="O448" s="10"/>
      <c r="P448" s="10"/>
      <c r="Q448" s="11"/>
      <c r="R448" s="43"/>
      <c r="V448" s="1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spans="1:40" ht="22.5" customHeight="1" x14ac:dyDescent="0.55000000000000004">
      <c r="A449" s="5"/>
      <c r="B449" s="52" t="s">
        <v>66</v>
      </c>
      <c r="C449" s="88"/>
      <c r="D449" s="60"/>
      <c r="E449" s="60"/>
      <c r="F449" s="60"/>
      <c r="G449" s="60"/>
      <c r="H449" s="29"/>
      <c r="I449" s="89"/>
      <c r="J449" s="89"/>
      <c r="K449" s="89"/>
      <c r="L449" s="22"/>
      <c r="M449" s="8"/>
      <c r="N449" s="16"/>
      <c r="O449" s="10"/>
      <c r="P449" s="10"/>
      <c r="Q449" s="11"/>
      <c r="R449" s="43"/>
      <c r="V449" s="1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spans="1:40" ht="22.5" customHeight="1" x14ac:dyDescent="0.55000000000000004">
      <c r="A450" s="5"/>
      <c r="B450" s="52" t="s">
        <v>66</v>
      </c>
      <c r="C450" s="88"/>
      <c r="D450" s="60"/>
      <c r="E450" s="60"/>
      <c r="F450" s="60"/>
      <c r="G450" s="60"/>
      <c r="H450" s="89"/>
      <c r="I450" s="89"/>
      <c r="J450" s="89"/>
      <c r="K450" s="89"/>
      <c r="L450" s="22"/>
      <c r="M450" s="8"/>
      <c r="N450" s="17"/>
      <c r="O450" s="10"/>
      <c r="P450" s="10"/>
      <c r="Q450" s="11"/>
      <c r="R450" s="43"/>
      <c r="V450" s="1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spans="1:40" ht="22.5" customHeight="1" x14ac:dyDescent="0.55000000000000004">
      <c r="A451" s="5"/>
      <c r="B451" s="52" t="s">
        <v>66</v>
      </c>
      <c r="C451" s="88"/>
      <c r="D451" s="60"/>
      <c r="E451" s="60"/>
      <c r="F451" s="60"/>
      <c r="G451" s="60"/>
      <c r="H451" s="29"/>
      <c r="I451" s="89"/>
      <c r="J451" s="89"/>
      <c r="K451" s="89"/>
      <c r="L451" s="22"/>
      <c r="M451" s="8"/>
      <c r="N451" s="17"/>
      <c r="O451" s="10"/>
      <c r="P451" s="10"/>
      <c r="Q451" s="11"/>
      <c r="R451" s="43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spans="1:40" ht="22.5" customHeight="1" x14ac:dyDescent="0.55000000000000004">
      <c r="A452" s="5"/>
      <c r="B452" s="52" t="s">
        <v>66</v>
      </c>
      <c r="C452" s="88"/>
      <c r="D452" s="60"/>
      <c r="E452" s="60"/>
      <c r="F452" s="60"/>
      <c r="G452" s="60"/>
      <c r="H452" s="29"/>
      <c r="I452" s="89"/>
      <c r="J452" s="89"/>
      <c r="K452" s="89"/>
      <c r="L452" s="22"/>
      <c r="M452" s="8"/>
      <c r="N452" s="9"/>
      <c r="O452" s="10"/>
      <c r="P452" s="10"/>
      <c r="Q452" s="11"/>
      <c r="R452" s="43"/>
      <c r="V452" s="1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spans="1:40" ht="22.5" customHeight="1" x14ac:dyDescent="0.55000000000000004">
      <c r="A453" s="5"/>
      <c r="B453" s="52" t="s">
        <v>66</v>
      </c>
      <c r="C453" s="88"/>
      <c r="D453" s="60"/>
      <c r="E453" s="60"/>
      <c r="F453" s="60"/>
      <c r="G453" s="60"/>
      <c r="H453" s="90"/>
      <c r="I453" s="89"/>
      <c r="J453" s="89"/>
      <c r="K453" s="89"/>
      <c r="L453" s="22"/>
      <c r="M453" s="8"/>
      <c r="N453" s="17"/>
      <c r="O453" s="10"/>
      <c r="P453" s="10"/>
      <c r="Q453" s="11"/>
      <c r="R453" s="43"/>
      <c r="V453" s="1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spans="1:40" ht="22.5" customHeight="1" x14ac:dyDescent="0.55000000000000004">
      <c r="A454" s="5"/>
      <c r="B454" s="52" t="s">
        <v>66</v>
      </c>
      <c r="C454" s="88"/>
      <c r="D454" s="60"/>
      <c r="E454" s="60"/>
      <c r="F454" s="60"/>
      <c r="G454" s="60"/>
      <c r="H454" s="29"/>
      <c r="I454" s="89"/>
      <c r="J454" s="89"/>
      <c r="K454" s="89"/>
      <c r="L454" s="22"/>
      <c r="M454" s="8"/>
      <c r="N454" s="17"/>
      <c r="O454" s="10"/>
      <c r="P454" s="10"/>
      <c r="Q454" s="11"/>
      <c r="R454" s="43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spans="1:40" ht="22.5" customHeight="1" x14ac:dyDescent="0.55000000000000004">
      <c r="A455" s="5"/>
      <c r="B455" s="52" t="s">
        <v>66</v>
      </c>
      <c r="C455" s="88"/>
      <c r="D455" s="60"/>
      <c r="E455" s="60"/>
      <c r="F455" s="60"/>
      <c r="G455" s="60"/>
      <c r="H455" s="29"/>
      <c r="I455" s="89"/>
      <c r="J455" s="89"/>
      <c r="K455" s="89"/>
      <c r="L455" s="22"/>
      <c r="M455" s="8"/>
      <c r="N455" s="9"/>
      <c r="O455" s="10"/>
      <c r="P455" s="10"/>
      <c r="Q455" s="11"/>
      <c r="R455" s="43"/>
      <c r="V455" s="1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spans="1:40" ht="22.5" customHeight="1" x14ac:dyDescent="0.55000000000000004">
      <c r="A456" s="5"/>
      <c r="B456" s="52" t="s">
        <v>66</v>
      </c>
      <c r="C456" s="88"/>
      <c r="D456" s="60"/>
      <c r="E456" s="60"/>
      <c r="F456" s="60"/>
      <c r="G456" s="60"/>
      <c r="H456" s="29"/>
      <c r="I456" s="89"/>
      <c r="J456" s="89"/>
      <c r="K456" s="89"/>
      <c r="L456" s="22"/>
      <c r="M456" s="8"/>
      <c r="N456" s="9"/>
      <c r="O456" s="10"/>
      <c r="P456" s="10"/>
      <c r="Q456" s="11"/>
      <c r="R456" s="43"/>
      <c r="V456" s="1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spans="1:40" ht="22.5" customHeight="1" x14ac:dyDescent="0.55000000000000004">
      <c r="A457" s="5"/>
      <c r="B457" s="52" t="s">
        <v>66</v>
      </c>
      <c r="C457" s="88"/>
      <c r="D457" s="60"/>
      <c r="E457" s="60"/>
      <c r="F457" s="60"/>
      <c r="G457" s="60"/>
      <c r="H457" s="29"/>
      <c r="I457" s="89"/>
      <c r="J457" s="89"/>
      <c r="K457" s="89"/>
      <c r="L457" s="22"/>
      <c r="M457" s="8"/>
      <c r="N457" s="18"/>
      <c r="O457" s="10"/>
      <c r="P457" s="10"/>
      <c r="Q457" s="11"/>
      <c r="R457" s="43"/>
      <c r="V457" s="1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spans="1:40" ht="22.5" customHeight="1" x14ac:dyDescent="0.55000000000000004">
      <c r="A458" s="5"/>
      <c r="B458" s="52" t="s">
        <v>66</v>
      </c>
      <c r="C458" s="88"/>
      <c r="D458" s="60"/>
      <c r="E458" s="60"/>
      <c r="F458" s="60"/>
      <c r="G458" s="60"/>
      <c r="H458" s="29"/>
      <c r="I458" s="89"/>
      <c r="J458" s="89"/>
      <c r="K458" s="89"/>
      <c r="L458" s="22"/>
      <c r="M458" s="8"/>
      <c r="N458" s="18"/>
      <c r="O458" s="10"/>
      <c r="P458" s="10"/>
      <c r="Q458" s="11"/>
      <c r="R458" s="43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spans="1:40" ht="22.5" customHeight="1" x14ac:dyDescent="0.55000000000000004">
      <c r="A459" s="5"/>
      <c r="B459" s="52" t="s">
        <v>66</v>
      </c>
      <c r="C459" s="88"/>
      <c r="D459" s="60"/>
      <c r="E459" s="60"/>
      <c r="F459" s="60"/>
      <c r="G459" s="60"/>
      <c r="H459" s="29"/>
      <c r="I459" s="89"/>
      <c r="J459" s="89"/>
      <c r="K459" s="89"/>
      <c r="L459" s="22"/>
      <c r="M459" s="8"/>
      <c r="N459" s="9"/>
      <c r="O459" s="10"/>
      <c r="P459" s="10"/>
      <c r="Q459" s="11"/>
      <c r="R459" s="43"/>
      <c r="V459" s="1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spans="1:40" ht="22.5" customHeight="1" x14ac:dyDescent="0.55000000000000004">
      <c r="A460" s="5"/>
      <c r="B460" s="52" t="s">
        <v>66</v>
      </c>
      <c r="C460" s="88"/>
      <c r="D460" s="60"/>
      <c r="E460" s="60"/>
      <c r="F460" s="60"/>
      <c r="G460" s="60"/>
      <c r="H460" s="29"/>
      <c r="I460" s="89"/>
      <c r="J460" s="89"/>
      <c r="K460" s="89"/>
      <c r="L460" s="22"/>
      <c r="M460" s="8"/>
      <c r="N460" s="9"/>
      <c r="O460" s="10"/>
      <c r="P460" s="10"/>
      <c r="Q460" s="11"/>
      <c r="R460" s="43"/>
      <c r="V460" s="1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spans="1:40" ht="22.5" customHeight="1" x14ac:dyDescent="0.55000000000000004">
      <c r="A461" s="5"/>
      <c r="B461" s="52" t="s">
        <v>66</v>
      </c>
      <c r="C461" s="88"/>
      <c r="D461" s="60"/>
      <c r="E461" s="60"/>
      <c r="F461" s="60"/>
      <c r="G461" s="60"/>
      <c r="H461" s="29"/>
      <c r="I461" s="89"/>
      <c r="J461" s="89"/>
      <c r="K461" s="89"/>
      <c r="L461" s="22"/>
      <c r="M461" s="8"/>
      <c r="N461" s="18"/>
      <c r="O461" s="10"/>
      <c r="P461" s="10"/>
      <c r="Q461" s="11"/>
      <c r="R461" s="43"/>
      <c r="V461" s="1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spans="1:40" ht="22.5" customHeight="1" x14ac:dyDescent="0.55000000000000004">
      <c r="A462" s="5"/>
      <c r="B462" s="52" t="s">
        <v>66</v>
      </c>
      <c r="C462" s="88"/>
      <c r="D462" s="60"/>
      <c r="E462" s="60"/>
      <c r="F462" s="60"/>
      <c r="G462" s="60"/>
      <c r="H462" s="29"/>
      <c r="I462" s="89"/>
      <c r="J462" s="89"/>
      <c r="K462" s="89"/>
      <c r="L462" s="22"/>
      <c r="M462" s="8"/>
      <c r="N462" s="18"/>
      <c r="O462" s="10"/>
      <c r="P462" s="10"/>
      <c r="Q462" s="11"/>
      <c r="R462" s="43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spans="1:40" ht="22.5" customHeight="1" x14ac:dyDescent="0.55000000000000004">
      <c r="A463" s="5"/>
      <c r="B463" s="52" t="s">
        <v>66</v>
      </c>
      <c r="C463" s="88"/>
      <c r="D463" s="60"/>
      <c r="E463" s="60"/>
      <c r="F463" s="60"/>
      <c r="G463" s="60"/>
      <c r="H463" s="29"/>
      <c r="I463" s="89"/>
      <c r="J463" s="89"/>
      <c r="K463" s="89"/>
      <c r="L463" s="22"/>
      <c r="M463" s="8"/>
      <c r="N463" s="9"/>
      <c r="O463" s="10"/>
      <c r="P463" s="10"/>
      <c r="Q463" s="11"/>
      <c r="R463" s="43"/>
      <c r="V463" s="1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spans="1:40" ht="22.5" customHeight="1" x14ac:dyDescent="0.55000000000000004">
      <c r="A464" s="5"/>
      <c r="B464" s="52" t="s">
        <v>66</v>
      </c>
      <c r="C464" s="88"/>
      <c r="D464" s="60"/>
      <c r="E464" s="60"/>
      <c r="F464" s="60"/>
      <c r="G464" s="60"/>
      <c r="H464" s="29"/>
      <c r="I464" s="89"/>
      <c r="J464" s="89"/>
      <c r="K464" s="89"/>
      <c r="L464" s="22"/>
      <c r="M464" s="8"/>
      <c r="N464" s="9"/>
      <c r="O464" s="10"/>
      <c r="P464" s="10"/>
      <c r="Q464" s="11"/>
      <c r="R464" s="43"/>
      <c r="V464" s="1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spans="1:40" ht="22.5" customHeight="1" x14ac:dyDescent="0.55000000000000004">
      <c r="A465" s="5"/>
      <c r="B465" s="52" t="s">
        <v>66</v>
      </c>
      <c r="C465" s="88"/>
      <c r="D465" s="60"/>
      <c r="E465" s="60"/>
      <c r="F465" s="60"/>
      <c r="G465" s="60"/>
      <c r="H465" s="29"/>
      <c r="I465" s="89"/>
      <c r="J465" s="89"/>
      <c r="K465" s="89"/>
      <c r="L465" s="22"/>
      <c r="M465" s="8"/>
      <c r="N465" s="18"/>
      <c r="O465" s="10"/>
      <c r="P465" s="10"/>
      <c r="Q465" s="11"/>
      <c r="R465" s="43"/>
      <c r="V465" s="1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spans="1:40" ht="22.5" customHeight="1" x14ac:dyDescent="0.55000000000000004">
      <c r="A466" s="5"/>
      <c r="B466" s="52" t="s">
        <v>66</v>
      </c>
      <c r="C466" s="88"/>
      <c r="D466" s="60"/>
      <c r="E466" s="60"/>
      <c r="F466" s="60"/>
      <c r="G466" s="60"/>
      <c r="H466" s="29"/>
      <c r="I466" s="89"/>
      <c r="J466" s="89"/>
      <c r="K466" s="89"/>
      <c r="L466" s="22"/>
      <c r="M466" s="8"/>
      <c r="N466" s="18"/>
      <c r="O466" s="10"/>
      <c r="P466" s="10"/>
      <c r="Q466" s="11"/>
      <c r="R466" s="43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spans="1:40" ht="22.5" customHeight="1" x14ac:dyDescent="0.55000000000000004">
      <c r="A467" s="5"/>
      <c r="B467" s="52" t="s">
        <v>66</v>
      </c>
      <c r="C467" s="88"/>
      <c r="D467" s="60"/>
      <c r="E467" s="60"/>
      <c r="F467" s="60"/>
      <c r="G467" s="60"/>
      <c r="H467" s="29"/>
      <c r="I467" s="89"/>
      <c r="J467" s="89"/>
      <c r="K467" s="89"/>
      <c r="L467" s="22"/>
      <c r="M467" s="8"/>
      <c r="N467" s="9"/>
      <c r="O467" s="10"/>
      <c r="P467" s="10"/>
      <c r="Q467" s="11"/>
      <c r="R467" s="43"/>
      <c r="V467" s="1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spans="1:40" ht="22.5" customHeight="1" x14ac:dyDescent="0.55000000000000004">
      <c r="A468" s="5"/>
      <c r="B468" s="52" t="s">
        <v>66</v>
      </c>
      <c r="C468" s="88"/>
      <c r="D468" s="60"/>
      <c r="E468" s="60"/>
      <c r="F468" s="60"/>
      <c r="G468" s="60"/>
      <c r="H468" s="29"/>
      <c r="I468" s="89"/>
      <c r="J468" s="89"/>
      <c r="K468" s="89"/>
      <c r="L468" s="22"/>
      <c r="M468" s="8"/>
      <c r="N468" s="16"/>
      <c r="O468" s="10"/>
      <c r="P468" s="10"/>
      <c r="Q468" s="11"/>
      <c r="R468" s="43"/>
      <c r="V468" s="1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spans="1:40" ht="22.5" customHeight="1" x14ac:dyDescent="0.55000000000000004">
      <c r="A469" s="5"/>
      <c r="B469" s="52" t="s">
        <v>66</v>
      </c>
      <c r="C469" s="88"/>
      <c r="D469" s="60"/>
      <c r="E469" s="60"/>
      <c r="F469" s="60"/>
      <c r="G469" s="60"/>
      <c r="H469" s="29"/>
      <c r="I469" s="89"/>
      <c r="J469" s="89"/>
      <c r="K469" s="89"/>
      <c r="L469" s="22"/>
      <c r="M469" s="8"/>
      <c r="N469" s="19"/>
      <c r="O469" s="10"/>
      <c r="P469" s="10"/>
      <c r="Q469" s="11"/>
      <c r="R469" s="43"/>
      <c r="V469" s="1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spans="1:40" ht="22.5" customHeight="1" x14ac:dyDescent="0.55000000000000004">
      <c r="A470" s="5"/>
      <c r="B470" s="52" t="s">
        <v>66</v>
      </c>
      <c r="C470" s="88"/>
      <c r="D470" s="60"/>
      <c r="E470" s="60"/>
      <c r="F470" s="60"/>
      <c r="G470" s="60"/>
      <c r="H470" s="29"/>
      <c r="I470" s="89"/>
      <c r="J470" s="89"/>
      <c r="K470" s="89"/>
      <c r="L470" s="22"/>
      <c r="M470" s="8"/>
      <c r="N470" s="19"/>
      <c r="O470" s="10"/>
      <c r="P470" s="10"/>
      <c r="Q470" s="11"/>
      <c r="R470" s="43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spans="1:40" ht="22.5" customHeight="1" x14ac:dyDescent="0.55000000000000004">
      <c r="A471" s="5"/>
      <c r="B471" s="52" t="s">
        <v>66</v>
      </c>
      <c r="C471" s="88"/>
      <c r="D471" s="60"/>
      <c r="E471" s="60"/>
      <c r="F471" s="60"/>
      <c r="G471" s="60"/>
      <c r="H471" s="29"/>
      <c r="I471" s="89"/>
      <c r="J471" s="89"/>
      <c r="K471" s="89"/>
      <c r="L471" s="22"/>
      <c r="M471" s="8"/>
      <c r="N471" s="17"/>
      <c r="O471" s="10"/>
      <c r="P471" s="10"/>
      <c r="Q471" s="11"/>
      <c r="R471" s="43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spans="1:40" ht="22.5" customHeight="1" x14ac:dyDescent="0.55000000000000004">
      <c r="A472" s="5"/>
      <c r="B472" s="52" t="s">
        <v>66</v>
      </c>
      <c r="C472" s="59"/>
      <c r="D472" s="60"/>
      <c r="E472" s="60"/>
      <c r="F472" s="60"/>
      <c r="G472" s="60"/>
      <c r="H472" s="29"/>
      <c r="I472" s="89"/>
      <c r="J472" s="89"/>
      <c r="K472" s="89"/>
      <c r="L472" s="6"/>
      <c r="M472" s="8"/>
      <c r="N472" s="9"/>
      <c r="O472" s="10"/>
      <c r="P472" s="10"/>
      <c r="Q472" s="11"/>
      <c r="R472" s="43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spans="1:40" ht="22.5" customHeight="1" x14ac:dyDescent="0.55000000000000004">
      <c r="A473" s="5"/>
      <c r="B473" s="52" t="s">
        <v>66</v>
      </c>
      <c r="C473" s="59"/>
      <c r="D473" s="60"/>
      <c r="E473" s="60"/>
      <c r="F473" s="60"/>
      <c r="G473" s="60"/>
      <c r="H473" s="29"/>
      <c r="I473" s="29"/>
      <c r="J473" s="89"/>
      <c r="K473" s="89"/>
      <c r="L473" s="6"/>
      <c r="M473" s="8"/>
      <c r="N473" s="9"/>
      <c r="O473" s="10"/>
      <c r="P473" s="10"/>
      <c r="Q473" s="11"/>
      <c r="R473" s="43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spans="1:40" ht="22.5" customHeight="1" x14ac:dyDescent="0.55000000000000004">
      <c r="A474" s="5"/>
      <c r="B474" s="52" t="s">
        <v>66</v>
      </c>
      <c r="C474" s="59"/>
      <c r="D474" s="60"/>
      <c r="E474" s="60"/>
      <c r="F474" s="60"/>
      <c r="G474" s="60"/>
      <c r="H474" s="29"/>
      <c r="I474" s="29"/>
      <c r="J474" s="89"/>
      <c r="K474" s="89"/>
      <c r="L474" s="6"/>
      <c r="M474" s="8"/>
      <c r="N474" s="9"/>
      <c r="O474" s="10"/>
      <c r="P474" s="10"/>
      <c r="Q474" s="11"/>
      <c r="R474" s="43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spans="1:40" ht="22.5" customHeight="1" x14ac:dyDescent="0.55000000000000004">
      <c r="A475" s="5"/>
      <c r="B475" s="52" t="s">
        <v>66</v>
      </c>
      <c r="C475" s="59"/>
      <c r="D475" s="60"/>
      <c r="E475" s="60"/>
      <c r="F475" s="60"/>
      <c r="G475" s="60"/>
      <c r="H475" s="29"/>
      <c r="I475" s="29"/>
      <c r="J475" s="89"/>
      <c r="K475" s="89"/>
      <c r="L475" s="6"/>
      <c r="M475" s="8"/>
      <c r="N475" s="9"/>
      <c r="O475" s="10"/>
      <c r="P475" s="10"/>
      <c r="Q475" s="11"/>
      <c r="R475" s="43"/>
      <c r="V475" s="1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spans="1:40" ht="22.5" customHeight="1" x14ac:dyDescent="0.55000000000000004">
      <c r="A476" s="20"/>
      <c r="B476" s="52" t="s">
        <v>66</v>
      </c>
      <c r="C476" s="59"/>
      <c r="D476" s="60"/>
      <c r="E476" s="60"/>
      <c r="F476" s="60"/>
      <c r="G476" s="60"/>
      <c r="H476" s="29"/>
      <c r="I476" s="29"/>
      <c r="J476" s="89"/>
      <c r="K476" s="89"/>
      <c r="L476" s="6"/>
      <c r="M476" s="8"/>
      <c r="N476" s="9"/>
      <c r="O476" s="10"/>
      <c r="P476" s="10"/>
      <c r="Q476" s="11"/>
      <c r="R476" s="43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spans="1:40" ht="22.5" customHeight="1" x14ac:dyDescent="0.55000000000000004">
      <c r="A477" s="5"/>
      <c r="B477" s="52" t="s">
        <v>66</v>
      </c>
      <c r="C477" s="59"/>
      <c r="D477" s="60"/>
      <c r="E477" s="60"/>
      <c r="F477" s="60"/>
      <c r="G477" s="60"/>
      <c r="H477" s="29"/>
      <c r="I477" s="29"/>
      <c r="J477" s="89"/>
      <c r="K477" s="89"/>
      <c r="L477" s="6"/>
      <c r="M477" s="8"/>
      <c r="N477" s="17"/>
      <c r="O477" s="10"/>
      <c r="P477" s="10"/>
      <c r="Q477" s="11"/>
      <c r="R477" s="43"/>
      <c r="V477" s="1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spans="1:40" ht="22.5" customHeight="1" x14ac:dyDescent="0.55000000000000004">
      <c r="A478" s="5"/>
      <c r="B478" s="52" t="s">
        <v>66</v>
      </c>
      <c r="C478" s="59"/>
      <c r="D478" s="60"/>
      <c r="E478" s="60"/>
      <c r="F478" s="60"/>
      <c r="G478" s="60"/>
      <c r="H478" s="29"/>
      <c r="I478" s="29"/>
      <c r="J478" s="89"/>
      <c r="K478" s="89"/>
      <c r="L478" s="6"/>
      <c r="M478" s="8"/>
      <c r="N478" s="9"/>
      <c r="O478" s="10"/>
      <c r="P478" s="10"/>
      <c r="Q478" s="11"/>
      <c r="R478" s="43"/>
      <c r="V478" s="1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spans="1:40" ht="22.5" customHeight="1" x14ac:dyDescent="0.55000000000000004">
      <c r="A479" s="5"/>
      <c r="B479" s="52" t="s">
        <v>66</v>
      </c>
      <c r="C479" s="59"/>
      <c r="D479" s="60"/>
      <c r="E479" s="60"/>
      <c r="F479" s="60"/>
      <c r="G479" s="60"/>
      <c r="H479" s="29"/>
      <c r="I479" s="89"/>
      <c r="J479" s="89"/>
      <c r="K479" s="89"/>
      <c r="L479" s="6"/>
      <c r="M479" s="8"/>
      <c r="N479" s="9"/>
      <c r="O479" s="10"/>
      <c r="P479" s="10"/>
      <c r="Q479" s="11"/>
      <c r="R479" s="43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spans="1:40" ht="22.5" customHeight="1" x14ac:dyDescent="0.55000000000000004">
      <c r="A480" s="5"/>
      <c r="B480" s="52" t="s">
        <v>66</v>
      </c>
      <c r="C480" s="59"/>
      <c r="D480" s="60"/>
      <c r="E480" s="60"/>
      <c r="F480" s="60"/>
      <c r="G480" s="60"/>
      <c r="H480" s="29"/>
      <c r="I480" s="89"/>
      <c r="J480" s="89"/>
      <c r="K480" s="89"/>
      <c r="L480" s="6"/>
      <c r="M480" s="8"/>
      <c r="N480" s="9"/>
      <c r="O480" s="10"/>
      <c r="P480" s="10"/>
      <c r="Q480" s="11"/>
      <c r="R480" s="43"/>
      <c r="V480" s="1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spans="1:40" ht="22.5" customHeight="1" x14ac:dyDescent="0.55000000000000004">
      <c r="A481" s="5"/>
      <c r="B481" s="52" t="s">
        <v>66</v>
      </c>
      <c r="C481" s="59"/>
      <c r="D481" s="60"/>
      <c r="E481" s="60"/>
      <c r="F481" s="60"/>
      <c r="G481" s="60"/>
      <c r="H481" s="29"/>
      <c r="I481" s="89"/>
      <c r="J481" s="89"/>
      <c r="K481" s="89"/>
      <c r="L481" s="6"/>
      <c r="M481" s="8"/>
      <c r="N481" s="18"/>
      <c r="O481" s="10"/>
      <c r="P481" s="10"/>
      <c r="Q481" s="11"/>
      <c r="R481" s="43"/>
      <c r="V481" s="1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spans="1:40" ht="22.5" customHeight="1" x14ac:dyDescent="0.55000000000000004">
      <c r="A482" s="20"/>
      <c r="B482" s="52" t="s">
        <v>66</v>
      </c>
      <c r="C482" s="59"/>
      <c r="D482" s="60"/>
      <c r="E482" s="60"/>
      <c r="F482" s="60"/>
      <c r="G482" s="60"/>
      <c r="H482" s="29"/>
      <c r="I482" s="89"/>
      <c r="J482" s="89"/>
      <c r="K482" s="89"/>
      <c r="L482" s="6"/>
      <c r="M482" s="8"/>
      <c r="N482" s="9"/>
      <c r="O482" s="10"/>
      <c r="P482" s="10"/>
      <c r="Q482" s="11"/>
      <c r="R482" s="43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spans="1:40" ht="22.5" customHeight="1" x14ac:dyDescent="0.55000000000000004">
      <c r="A483" s="5"/>
      <c r="B483" s="52" t="s">
        <v>66</v>
      </c>
      <c r="C483" s="59"/>
      <c r="D483" s="60"/>
      <c r="E483" s="60"/>
      <c r="F483" s="60"/>
      <c r="G483" s="60"/>
      <c r="H483" s="89"/>
      <c r="I483" s="89"/>
      <c r="J483" s="89"/>
      <c r="K483" s="89"/>
      <c r="L483" s="6"/>
      <c r="M483" s="8"/>
      <c r="N483" s="21"/>
      <c r="O483" s="10"/>
      <c r="P483" s="10"/>
      <c r="Q483" s="11"/>
      <c r="R483" s="43"/>
      <c r="V483" s="1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spans="1:40" ht="22.5" customHeight="1" x14ac:dyDescent="0.55000000000000004">
      <c r="A484" s="5"/>
      <c r="B484" s="52" t="s">
        <v>66</v>
      </c>
      <c r="C484" s="59"/>
      <c r="D484" s="60"/>
      <c r="E484" s="60"/>
      <c r="F484" s="60"/>
      <c r="G484" s="60"/>
      <c r="H484" s="89"/>
      <c r="I484" s="89"/>
      <c r="J484" s="89"/>
      <c r="K484" s="89"/>
      <c r="L484" s="6"/>
      <c r="M484" s="8"/>
      <c r="N484" s="21"/>
      <c r="O484" s="10"/>
      <c r="P484" s="10"/>
      <c r="Q484" s="11"/>
      <c r="R484" s="43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spans="1:40" ht="22.5" customHeight="1" x14ac:dyDescent="0.55000000000000004">
      <c r="A485" s="5"/>
      <c r="B485" s="52" t="s">
        <v>66</v>
      </c>
      <c r="C485" s="59"/>
      <c r="D485" s="60"/>
      <c r="E485" s="60"/>
      <c r="F485" s="60"/>
      <c r="G485" s="60"/>
      <c r="H485" s="55"/>
      <c r="I485" s="23"/>
      <c r="J485" s="23"/>
      <c r="K485" s="24"/>
      <c r="L485" s="24"/>
      <c r="M485" s="8"/>
      <c r="N485" s="21"/>
      <c r="O485" s="10"/>
      <c r="P485" s="10"/>
      <c r="Q485" s="11"/>
      <c r="R485" s="43"/>
      <c r="V485" s="1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spans="1:40" ht="22.5" customHeight="1" x14ac:dyDescent="0.55000000000000004">
      <c r="A486" s="5"/>
      <c r="B486" s="52" t="s">
        <v>66</v>
      </c>
      <c r="C486" s="59"/>
      <c r="D486" s="60"/>
      <c r="E486" s="60"/>
      <c r="F486" s="60"/>
      <c r="G486" s="60"/>
      <c r="H486" s="15"/>
      <c r="I486" s="6"/>
      <c r="J486" s="25"/>
      <c r="K486" s="26"/>
      <c r="L486" s="24"/>
      <c r="M486" s="8"/>
      <c r="N486" s="21"/>
      <c r="O486" s="10"/>
      <c r="P486" s="10"/>
      <c r="Q486" s="11"/>
      <c r="R486" s="43"/>
      <c r="V486" s="1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spans="1:40" ht="22.5" customHeight="1" x14ac:dyDescent="0.55000000000000004">
      <c r="A487" s="5"/>
      <c r="B487" s="52" t="s">
        <v>66</v>
      </c>
      <c r="C487" s="59"/>
      <c r="D487" s="60"/>
      <c r="E487" s="60"/>
      <c r="F487" s="60"/>
      <c r="G487" s="60"/>
      <c r="H487" s="15"/>
      <c r="I487" s="25"/>
      <c r="J487" s="6"/>
      <c r="K487" s="25"/>
      <c r="L487" s="26"/>
      <c r="M487" s="8"/>
      <c r="N487" s="21"/>
      <c r="O487" s="10"/>
      <c r="P487" s="10"/>
      <c r="Q487" s="11"/>
      <c r="R487" s="43"/>
      <c r="V487" s="1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spans="1:40" ht="22.5" customHeight="1" x14ac:dyDescent="0.55000000000000004">
      <c r="A488" s="5"/>
      <c r="B488" s="52" t="s">
        <v>66</v>
      </c>
      <c r="C488" s="59"/>
      <c r="D488" s="60"/>
      <c r="E488" s="60"/>
      <c r="F488" s="60"/>
      <c r="G488" s="60"/>
      <c r="H488" s="15"/>
      <c r="I488" s="6"/>
      <c r="J488" s="6"/>
      <c r="K488" s="6"/>
      <c r="L488" s="25"/>
      <c r="M488" s="8"/>
      <c r="N488" s="21"/>
      <c r="O488" s="10"/>
      <c r="P488" s="10"/>
      <c r="Q488" s="11"/>
      <c r="R488" s="43"/>
      <c r="V488" s="1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spans="1:40" ht="22.5" customHeight="1" x14ac:dyDescent="0.55000000000000004">
      <c r="A489" s="5"/>
      <c r="B489" s="52" t="s">
        <v>66</v>
      </c>
      <c r="C489" s="59"/>
      <c r="D489" s="60"/>
      <c r="E489" s="60"/>
      <c r="F489" s="60"/>
      <c r="G489" s="60"/>
      <c r="H489" s="15"/>
      <c r="I489" s="6"/>
      <c r="J489" s="6"/>
      <c r="K489" s="6"/>
      <c r="L489" s="6"/>
      <c r="M489" s="8"/>
      <c r="N489" s="21"/>
      <c r="O489" s="10"/>
      <c r="P489" s="10"/>
      <c r="Q489" s="11"/>
      <c r="R489" s="43"/>
      <c r="V489" s="1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spans="1:40" ht="22.5" customHeight="1" x14ac:dyDescent="0.55000000000000004">
      <c r="A490" s="5"/>
      <c r="B490" s="52" t="s">
        <v>66</v>
      </c>
      <c r="C490" s="59"/>
      <c r="D490" s="60"/>
      <c r="E490" s="60"/>
      <c r="F490" s="60"/>
      <c r="G490" s="60"/>
      <c r="H490" s="15"/>
      <c r="I490" s="6"/>
      <c r="J490" s="6"/>
      <c r="K490" s="6"/>
      <c r="L490" s="6"/>
      <c r="M490" s="8"/>
      <c r="N490" s="21"/>
      <c r="O490" s="10"/>
      <c r="P490" s="10"/>
      <c r="Q490" s="11"/>
      <c r="R490" s="43"/>
      <c r="V490" s="1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spans="1:40" ht="22.5" customHeight="1" x14ac:dyDescent="0.55000000000000004">
      <c r="A491" s="5"/>
      <c r="B491" s="52" t="s">
        <v>66</v>
      </c>
      <c r="C491" s="59"/>
      <c r="D491" s="60"/>
      <c r="E491" s="60"/>
      <c r="F491" s="60"/>
      <c r="G491" s="60"/>
      <c r="H491" s="15"/>
      <c r="I491" s="6"/>
      <c r="J491" s="6"/>
      <c r="K491" s="6"/>
      <c r="L491" s="6"/>
      <c r="M491" s="8"/>
      <c r="N491" s="21"/>
      <c r="O491" s="10"/>
      <c r="P491" s="10"/>
      <c r="Q491" s="11"/>
      <c r="R491" s="43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spans="1:40" ht="22.5" customHeight="1" x14ac:dyDescent="0.55000000000000004">
      <c r="A492" s="5"/>
      <c r="B492" s="52" t="s">
        <v>66</v>
      </c>
      <c r="C492" s="59"/>
      <c r="D492" s="60"/>
      <c r="E492" s="60"/>
      <c r="F492" s="60"/>
      <c r="G492" s="60"/>
      <c r="H492" s="15"/>
      <c r="I492" s="6"/>
      <c r="J492" s="6"/>
      <c r="K492" s="7"/>
      <c r="L492" s="6"/>
      <c r="M492" s="8"/>
      <c r="N492" s="21"/>
      <c r="O492" s="10"/>
      <c r="P492" s="10"/>
      <c r="Q492" s="11"/>
      <c r="R492" s="43"/>
      <c r="V492" s="1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spans="1:40" ht="22.5" customHeight="1" x14ac:dyDescent="0.55000000000000004">
      <c r="A493" s="5"/>
      <c r="B493" s="52" t="s">
        <v>66</v>
      </c>
      <c r="C493" s="59"/>
      <c r="D493" s="60"/>
      <c r="E493" s="60"/>
      <c r="F493" s="60"/>
      <c r="G493" s="60"/>
      <c r="H493" s="15"/>
      <c r="I493" s="6"/>
      <c r="J493" s="23"/>
      <c r="K493" s="23"/>
      <c r="L493" s="7"/>
      <c r="M493" s="8"/>
      <c r="N493" s="21"/>
      <c r="O493" s="10"/>
      <c r="P493" s="10"/>
      <c r="Q493" s="11"/>
      <c r="R493" s="43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spans="1:40" ht="22.5" customHeight="1" x14ac:dyDescent="0.55000000000000004">
      <c r="A494" s="5"/>
      <c r="B494" s="52" t="s">
        <v>66</v>
      </c>
      <c r="C494" s="59"/>
      <c r="D494" s="60"/>
      <c r="E494" s="60"/>
      <c r="F494" s="60"/>
      <c r="G494" s="60"/>
      <c r="H494" s="15"/>
      <c r="I494" s="6"/>
      <c r="J494" s="6"/>
      <c r="K494" s="6"/>
      <c r="L494" s="6"/>
      <c r="M494" s="8"/>
      <c r="N494" s="21"/>
      <c r="O494" s="10"/>
      <c r="P494" s="10"/>
      <c r="Q494" s="11"/>
      <c r="R494" s="43"/>
      <c r="V494" s="1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spans="1:40" ht="22.5" customHeight="1" x14ac:dyDescent="0.55000000000000004">
      <c r="A495" s="5"/>
      <c r="B495" s="52" t="s">
        <v>66</v>
      </c>
      <c r="C495" s="59"/>
      <c r="D495" s="60"/>
      <c r="E495" s="60"/>
      <c r="F495" s="60"/>
      <c r="G495" s="60"/>
      <c r="H495" s="15"/>
      <c r="I495" s="6"/>
      <c r="J495" s="6"/>
      <c r="K495" s="6"/>
      <c r="L495" s="6"/>
      <c r="M495" s="8"/>
      <c r="N495" s="21"/>
      <c r="O495" s="10"/>
      <c r="P495" s="10"/>
      <c r="Q495" s="11"/>
      <c r="R495" s="43"/>
      <c r="V495" s="1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spans="1:40" ht="22.5" customHeight="1" x14ac:dyDescent="0.55000000000000004">
      <c r="A496" s="5"/>
      <c r="B496" s="52" t="s">
        <v>66</v>
      </c>
      <c r="C496" s="59"/>
      <c r="D496" s="60"/>
      <c r="E496" s="60"/>
      <c r="F496" s="60"/>
      <c r="G496" s="60"/>
      <c r="H496" s="15"/>
      <c r="I496" s="6"/>
      <c r="J496" s="6"/>
      <c r="K496" s="6"/>
      <c r="L496" s="7"/>
      <c r="M496" s="8"/>
      <c r="N496" s="21"/>
      <c r="O496" s="10"/>
      <c r="P496" s="10"/>
      <c r="Q496" s="11"/>
      <c r="R496" s="43"/>
      <c r="V496" s="1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spans="1:40" x14ac:dyDescent="0.55000000000000004">
      <c r="A497" s="5"/>
      <c r="B497" s="52" t="s">
        <v>66</v>
      </c>
      <c r="C497" s="59"/>
      <c r="D497" s="60"/>
      <c r="E497" s="60"/>
      <c r="F497" s="60"/>
      <c r="G497" s="60"/>
      <c r="H497" s="15"/>
      <c r="I497" s="6"/>
      <c r="J497" s="6"/>
      <c r="K497" s="6"/>
      <c r="L497" s="7"/>
      <c r="M497" s="8"/>
      <c r="N497" s="21"/>
      <c r="O497" s="10"/>
      <c r="P497" s="10"/>
      <c r="Q497" s="11"/>
      <c r="R497" s="43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spans="1:40" x14ac:dyDescent="0.55000000000000004">
      <c r="A498" s="5"/>
      <c r="B498" s="52" t="s">
        <v>66</v>
      </c>
      <c r="C498" s="59"/>
      <c r="D498" s="60"/>
      <c r="E498" s="60"/>
      <c r="F498" s="60"/>
      <c r="G498" s="60"/>
      <c r="H498" s="15"/>
      <c r="I498" s="6"/>
      <c r="J498" s="6"/>
      <c r="K498" s="6"/>
      <c r="L498" s="6"/>
      <c r="M498" s="8"/>
      <c r="N498" s="21"/>
      <c r="O498" s="10"/>
      <c r="P498" s="10"/>
      <c r="Q498" s="11"/>
      <c r="R498" s="43"/>
      <c r="V498" s="1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spans="1:40" x14ac:dyDescent="0.55000000000000004">
      <c r="A499" s="5"/>
      <c r="B499" s="52" t="s">
        <v>66</v>
      </c>
      <c r="C499" s="59"/>
      <c r="D499" s="60"/>
      <c r="E499" s="60"/>
      <c r="F499" s="60"/>
      <c r="G499" s="60"/>
      <c r="H499" s="15"/>
      <c r="I499" s="6"/>
      <c r="J499" s="6"/>
      <c r="K499" s="6"/>
      <c r="L499" s="6"/>
      <c r="M499" s="8"/>
      <c r="N499" s="21"/>
      <c r="O499" s="10"/>
      <c r="P499" s="10"/>
      <c r="Q499" s="11"/>
      <c r="R499" s="43"/>
      <c r="V499" s="1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spans="1:40" ht="22.5" customHeight="1" x14ac:dyDescent="0.55000000000000004">
      <c r="A500" s="5"/>
      <c r="B500" s="52" t="s">
        <v>66</v>
      </c>
      <c r="C500" s="59"/>
      <c r="D500" s="60"/>
      <c r="E500" s="60"/>
      <c r="F500" s="60"/>
      <c r="G500" s="60"/>
      <c r="H500" s="15"/>
      <c r="I500" s="6"/>
      <c r="J500" s="6"/>
      <c r="K500" s="7"/>
      <c r="L500" s="7"/>
      <c r="M500" s="8"/>
      <c r="N500" s="21"/>
      <c r="O500" s="10"/>
      <c r="P500" s="10"/>
      <c r="Q500" s="11"/>
      <c r="R500" s="43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spans="1:40" ht="22.5" customHeight="1" x14ac:dyDescent="0.55000000000000004">
      <c r="A501" s="5"/>
      <c r="B501" s="52" t="s">
        <v>66</v>
      </c>
      <c r="C501" s="59"/>
      <c r="D501" s="60"/>
      <c r="E501" s="60"/>
      <c r="F501" s="60"/>
      <c r="G501" s="60"/>
      <c r="H501" s="15"/>
      <c r="I501" s="6"/>
      <c r="J501" s="6"/>
      <c r="K501" s="6"/>
      <c r="L501" s="6"/>
      <c r="M501" s="8"/>
      <c r="N501" s="21"/>
      <c r="O501" s="10"/>
      <c r="P501" s="10"/>
      <c r="Q501" s="11"/>
      <c r="R501" s="43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spans="1:40" ht="22.5" customHeight="1" x14ac:dyDescent="0.55000000000000004">
      <c r="A502" s="5"/>
      <c r="B502" s="52" t="s">
        <v>66</v>
      </c>
      <c r="C502" s="59"/>
      <c r="D502" s="60"/>
      <c r="E502" s="60"/>
      <c r="F502" s="60"/>
      <c r="G502" s="60"/>
      <c r="H502" s="15"/>
      <c r="I502" s="6"/>
      <c r="J502" s="6"/>
      <c r="K502" s="6"/>
      <c r="L502" s="7"/>
      <c r="M502" s="8"/>
      <c r="N502" s="21"/>
      <c r="O502" s="10"/>
      <c r="P502" s="10"/>
      <c r="Q502" s="11"/>
      <c r="R502" s="43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spans="1:40" ht="22.5" customHeight="1" x14ac:dyDescent="0.55000000000000004">
      <c r="A503" s="5"/>
      <c r="B503" s="52" t="s">
        <v>66</v>
      </c>
      <c r="C503" s="59"/>
      <c r="D503" s="60"/>
      <c r="E503" s="60"/>
      <c r="F503" s="60"/>
      <c r="G503" s="60"/>
      <c r="H503" s="15"/>
      <c r="I503" s="6"/>
      <c r="J503" s="6"/>
      <c r="K503" s="6"/>
      <c r="L503" s="6"/>
      <c r="M503" s="8"/>
      <c r="N503" s="21"/>
      <c r="O503" s="10"/>
      <c r="P503" s="10"/>
      <c r="Q503" s="11"/>
      <c r="R503" s="43"/>
      <c r="V503" s="1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spans="1:40" ht="22.5" customHeight="1" x14ac:dyDescent="0.55000000000000004">
      <c r="A504" s="5"/>
      <c r="B504" s="52" t="s">
        <v>66</v>
      </c>
      <c r="C504" s="59"/>
      <c r="D504" s="60"/>
      <c r="E504" s="60"/>
      <c r="F504" s="60"/>
      <c r="G504" s="60"/>
      <c r="H504" s="15"/>
      <c r="I504" s="6"/>
      <c r="J504" s="6"/>
      <c r="K504" s="6"/>
      <c r="L504" s="7"/>
      <c r="M504" s="8"/>
      <c r="N504" s="21"/>
      <c r="O504" s="10"/>
      <c r="P504" s="10"/>
      <c r="Q504" s="11"/>
      <c r="R504" s="43"/>
      <c r="V504" s="1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spans="1:40" ht="22.5" customHeight="1" x14ac:dyDescent="0.55000000000000004">
      <c r="A505" s="5"/>
      <c r="B505" s="52" t="s">
        <v>66</v>
      </c>
      <c r="C505" s="59"/>
      <c r="D505" s="60"/>
      <c r="E505" s="60"/>
      <c r="F505" s="60"/>
      <c r="G505" s="60"/>
      <c r="H505" s="15"/>
      <c r="I505" s="6"/>
      <c r="J505" s="6"/>
      <c r="K505" s="6"/>
      <c r="L505" s="7"/>
      <c r="M505" s="8"/>
      <c r="N505" s="21"/>
      <c r="O505" s="10"/>
      <c r="P505" s="10"/>
      <c r="Q505" s="11"/>
      <c r="R505" s="43"/>
      <c r="V505" s="1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spans="1:40" ht="22.5" customHeight="1" x14ac:dyDescent="0.55000000000000004">
      <c r="A506" s="5"/>
      <c r="B506" s="52" t="s">
        <v>66</v>
      </c>
      <c r="C506" s="59"/>
      <c r="D506" s="60"/>
      <c r="E506" s="60"/>
      <c r="F506" s="60"/>
      <c r="G506" s="60"/>
      <c r="H506" s="15"/>
      <c r="I506" s="6"/>
      <c r="J506" s="6"/>
      <c r="K506" s="6"/>
      <c r="L506" s="6"/>
      <c r="M506" s="8"/>
      <c r="N506" s="21"/>
      <c r="O506" s="10"/>
      <c r="P506" s="10"/>
      <c r="Q506" s="11"/>
      <c r="R506" s="43"/>
      <c r="V506" s="1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spans="1:40" ht="22.5" customHeight="1" x14ac:dyDescent="0.55000000000000004">
      <c r="A507" s="5"/>
      <c r="B507" s="52" t="s">
        <v>66</v>
      </c>
      <c r="C507" s="59"/>
      <c r="D507" s="60"/>
      <c r="E507" s="60"/>
      <c r="F507" s="60"/>
      <c r="G507" s="60"/>
      <c r="H507" s="15"/>
      <c r="I507" s="6"/>
      <c r="J507" s="7"/>
      <c r="K507" s="7"/>
      <c r="L507" s="6"/>
      <c r="M507" s="8"/>
      <c r="N507" s="21"/>
      <c r="O507" s="10"/>
      <c r="P507" s="10"/>
      <c r="Q507" s="11"/>
      <c r="R507" s="43"/>
      <c r="V507" s="14"/>
    </row>
    <row r="508" spans="1:40" ht="22.5" customHeight="1" x14ac:dyDescent="0.55000000000000004">
      <c r="A508" s="5"/>
      <c r="B508" s="52" t="s">
        <v>66</v>
      </c>
      <c r="C508" s="59"/>
      <c r="D508" s="60"/>
      <c r="E508" s="60"/>
      <c r="F508" s="60"/>
      <c r="G508" s="60"/>
      <c r="H508" s="15"/>
      <c r="I508" s="6"/>
      <c r="J508" s="6"/>
      <c r="K508" s="6"/>
      <c r="L508" s="7"/>
      <c r="M508" s="8"/>
      <c r="N508" s="21"/>
      <c r="O508" s="10"/>
      <c r="P508" s="10"/>
      <c r="Q508" s="11"/>
      <c r="R508" s="43"/>
    </row>
    <row r="509" spans="1:40" ht="22.5" customHeight="1" x14ac:dyDescent="0.55000000000000004">
      <c r="A509" s="5"/>
      <c r="B509" s="52" t="s">
        <v>66</v>
      </c>
      <c r="C509" s="59"/>
      <c r="D509" s="60"/>
      <c r="E509" s="60"/>
      <c r="F509" s="60"/>
      <c r="G509" s="60"/>
      <c r="H509" s="15"/>
      <c r="I509" s="6"/>
      <c r="J509" s="6"/>
      <c r="K509" s="6"/>
      <c r="L509" s="27"/>
      <c r="M509" s="8"/>
      <c r="N509" s="21"/>
      <c r="O509" s="10"/>
      <c r="P509" s="10"/>
      <c r="Q509" s="11"/>
      <c r="R509" s="43"/>
      <c r="V509" s="14"/>
    </row>
    <row r="510" spans="1:40" ht="22.5" customHeight="1" x14ac:dyDescent="0.55000000000000004">
      <c r="A510" s="5"/>
      <c r="B510" s="52" t="s">
        <v>66</v>
      </c>
      <c r="C510" s="59"/>
      <c r="D510" s="60"/>
      <c r="E510" s="60"/>
      <c r="F510" s="60"/>
      <c r="G510" s="60"/>
      <c r="H510" s="15"/>
      <c r="I510" s="6"/>
      <c r="J510" s="6"/>
      <c r="K510" s="6"/>
      <c r="L510" s="6"/>
      <c r="M510" s="8"/>
      <c r="N510" s="21"/>
      <c r="O510" s="10"/>
      <c r="P510" s="10"/>
      <c r="Q510" s="11"/>
      <c r="R510" s="43"/>
    </row>
    <row r="511" spans="1:40" ht="22.5" customHeight="1" x14ac:dyDescent="0.55000000000000004">
      <c r="A511" s="5"/>
      <c r="B511" s="52" t="s">
        <v>66</v>
      </c>
      <c r="C511" s="59"/>
      <c r="D511" s="60"/>
      <c r="E511" s="60"/>
      <c r="F511" s="60"/>
      <c r="G511" s="60"/>
      <c r="H511" s="15"/>
      <c r="I511" s="6"/>
      <c r="J511" s="6"/>
      <c r="K511" s="6"/>
      <c r="L511" s="7"/>
      <c r="M511" s="8"/>
      <c r="N511" s="21"/>
      <c r="O511" s="10"/>
      <c r="P511" s="10"/>
      <c r="Q511" s="11"/>
      <c r="R511" s="43"/>
      <c r="V511" s="14"/>
    </row>
    <row r="512" spans="1:40" ht="22.5" customHeight="1" x14ac:dyDescent="0.55000000000000004">
      <c r="A512" s="5"/>
      <c r="B512" s="52" t="s">
        <v>66</v>
      </c>
      <c r="C512" s="59"/>
      <c r="D512" s="60"/>
      <c r="E512" s="60"/>
      <c r="F512" s="60"/>
      <c r="G512" s="60"/>
      <c r="H512" s="15"/>
      <c r="I512" s="6"/>
      <c r="J512" s="6"/>
      <c r="K512" s="6"/>
      <c r="L512" s="27"/>
      <c r="M512" s="8"/>
      <c r="N512" s="21"/>
      <c r="O512" s="10"/>
      <c r="P512" s="10"/>
      <c r="Q512" s="11"/>
      <c r="R512" s="43"/>
    </row>
    <row r="513" spans="1:22" ht="22.5" customHeight="1" x14ac:dyDescent="0.55000000000000004">
      <c r="A513" s="5"/>
      <c r="B513" s="52" t="s">
        <v>66</v>
      </c>
      <c r="C513" s="59"/>
      <c r="D513" s="60"/>
      <c r="E513" s="60"/>
      <c r="F513" s="60"/>
      <c r="G513" s="60"/>
      <c r="H513" s="15"/>
      <c r="I513" s="6"/>
      <c r="J513" s="6"/>
      <c r="K513" s="6"/>
      <c r="L513" s="7"/>
      <c r="M513" s="8"/>
      <c r="N513" s="21"/>
      <c r="O513" s="10"/>
      <c r="P513" s="10"/>
      <c r="Q513" s="11"/>
      <c r="R513" s="43"/>
    </row>
    <row r="514" spans="1:22" ht="22.5" customHeight="1" x14ac:dyDescent="0.55000000000000004">
      <c r="A514" s="5"/>
      <c r="B514" s="52" t="s">
        <v>66</v>
      </c>
      <c r="C514" s="59"/>
      <c r="D514" s="60"/>
      <c r="E514" s="60"/>
      <c r="F514" s="60"/>
      <c r="G514" s="60"/>
      <c r="H514" s="15"/>
      <c r="I514" s="6"/>
      <c r="J514" s="6"/>
      <c r="K514" s="6"/>
      <c r="L514" s="6"/>
      <c r="M514" s="8"/>
      <c r="N514" s="21"/>
      <c r="O514" s="10"/>
      <c r="P514" s="10"/>
      <c r="Q514" s="11"/>
      <c r="R514" s="43"/>
    </row>
    <row r="515" spans="1:22" ht="22.5" customHeight="1" x14ac:dyDescent="0.55000000000000004">
      <c r="A515" s="5"/>
      <c r="B515" s="52" t="s">
        <v>66</v>
      </c>
      <c r="C515" s="59"/>
      <c r="D515" s="60"/>
      <c r="E515" s="60"/>
      <c r="F515" s="60"/>
      <c r="G515" s="60"/>
      <c r="H515" s="15"/>
      <c r="I515" s="6"/>
      <c r="J515" s="6"/>
      <c r="K515" s="6"/>
      <c r="L515" s="7"/>
      <c r="M515" s="8"/>
      <c r="N515" s="21"/>
      <c r="O515" s="10"/>
      <c r="P515" s="10"/>
      <c r="Q515" s="11"/>
      <c r="R515" s="43"/>
      <c r="V515" s="14"/>
    </row>
    <row r="516" spans="1:22" ht="22.5" customHeight="1" x14ac:dyDescent="0.55000000000000004">
      <c r="A516" s="5"/>
      <c r="B516" s="52" t="s">
        <v>66</v>
      </c>
      <c r="C516" s="59"/>
      <c r="D516" s="60"/>
      <c r="E516" s="60"/>
      <c r="F516" s="60"/>
      <c r="G516" s="60"/>
      <c r="H516" s="15"/>
      <c r="I516" s="6"/>
      <c r="J516" s="6"/>
      <c r="K516" s="6"/>
      <c r="L516" s="27"/>
      <c r="M516" s="8"/>
      <c r="N516" s="21"/>
      <c r="O516" s="10"/>
      <c r="P516" s="10"/>
      <c r="Q516" s="11"/>
      <c r="R516" s="43"/>
      <c r="V516" s="14"/>
    </row>
    <row r="517" spans="1:22" ht="22.5" customHeight="1" x14ac:dyDescent="0.55000000000000004">
      <c r="A517" s="5"/>
      <c r="B517" s="52" t="s">
        <v>66</v>
      </c>
      <c r="C517" s="59"/>
      <c r="D517" s="60"/>
      <c r="E517" s="60"/>
      <c r="F517" s="60"/>
      <c r="G517" s="60"/>
      <c r="H517" s="15"/>
      <c r="I517" s="6"/>
      <c r="J517" s="6"/>
      <c r="K517" s="6"/>
      <c r="L517" s="7"/>
      <c r="M517" s="8"/>
      <c r="N517" s="21"/>
      <c r="O517" s="10"/>
      <c r="P517" s="10"/>
      <c r="Q517" s="11"/>
      <c r="R517" s="43"/>
      <c r="V517" s="14"/>
    </row>
    <row r="518" spans="1:22" ht="22.5" customHeight="1" x14ac:dyDescent="0.55000000000000004">
      <c r="A518" s="5"/>
      <c r="B518" s="52" t="s">
        <v>66</v>
      </c>
      <c r="C518" s="59"/>
      <c r="D518" s="60"/>
      <c r="E518" s="60"/>
      <c r="F518" s="60"/>
      <c r="G518" s="60"/>
      <c r="H518" s="15"/>
      <c r="I518" s="6"/>
      <c r="J518" s="6"/>
      <c r="K518" s="6"/>
      <c r="L518" s="7"/>
      <c r="M518" s="8"/>
      <c r="N518" s="21"/>
      <c r="O518" s="10"/>
      <c r="P518" s="10"/>
      <c r="Q518" s="11"/>
      <c r="R518" s="43"/>
      <c r="V518" s="14"/>
    </row>
    <row r="519" spans="1:22" ht="22.5" customHeight="1" x14ac:dyDescent="0.55000000000000004">
      <c r="A519" s="5"/>
      <c r="B519" s="52" t="s">
        <v>66</v>
      </c>
      <c r="C519" s="59"/>
      <c r="D519" s="60"/>
      <c r="E519" s="60"/>
      <c r="F519" s="60"/>
      <c r="G519" s="60"/>
      <c r="H519" s="15"/>
      <c r="I519" s="6"/>
      <c r="J519" s="6"/>
      <c r="K519" s="6"/>
      <c r="L519" s="6"/>
      <c r="M519" s="8"/>
      <c r="N519" s="21"/>
      <c r="O519" s="10"/>
      <c r="P519" s="10"/>
      <c r="Q519" s="11"/>
      <c r="R519" s="43"/>
      <c r="V519" s="14"/>
    </row>
    <row r="520" spans="1:22" ht="22.5" customHeight="1" x14ac:dyDescent="0.55000000000000004">
      <c r="A520" s="5"/>
      <c r="B520" s="52"/>
      <c r="C520" s="59"/>
      <c r="D520" s="60"/>
      <c r="E520" s="60"/>
      <c r="F520" s="60"/>
      <c r="G520" s="60"/>
      <c r="H520" s="15"/>
      <c r="I520" s="6"/>
      <c r="J520" s="6"/>
      <c r="K520" s="6"/>
      <c r="L520" s="7"/>
      <c r="M520" s="8"/>
      <c r="N520" s="21"/>
      <c r="O520" s="10"/>
      <c r="P520" s="10"/>
      <c r="Q520" s="11"/>
      <c r="R520" s="43"/>
    </row>
    <row r="521" spans="1:22" ht="22.5" customHeight="1" x14ac:dyDescent="0.55000000000000004">
      <c r="A521" s="5"/>
      <c r="B521" s="52"/>
      <c r="C521" s="59"/>
      <c r="D521" s="60"/>
      <c r="E521" s="60"/>
      <c r="F521" s="60"/>
      <c r="G521" s="60"/>
      <c r="H521" s="15"/>
      <c r="I521" s="6"/>
      <c r="J521" s="6"/>
      <c r="K521" s="6"/>
      <c r="L521" s="27"/>
      <c r="M521" s="8"/>
      <c r="N521" s="21"/>
      <c r="O521" s="10"/>
      <c r="P521" s="10"/>
      <c r="Q521" s="11"/>
      <c r="R521" s="43"/>
      <c r="V521" s="14"/>
    </row>
    <row r="522" spans="1:22" ht="22.5" customHeight="1" x14ac:dyDescent="0.55000000000000004">
      <c r="A522" s="5"/>
      <c r="B522" s="52"/>
      <c r="C522" s="59"/>
      <c r="D522" s="60"/>
      <c r="E522" s="60"/>
      <c r="F522" s="60"/>
      <c r="G522" s="60"/>
      <c r="H522" s="15"/>
      <c r="I522" s="6"/>
      <c r="J522" s="6"/>
      <c r="K522" s="6"/>
      <c r="L522" s="7"/>
      <c r="M522" s="8"/>
      <c r="N522" s="21"/>
      <c r="O522" s="10"/>
      <c r="P522" s="10"/>
      <c r="Q522" s="11"/>
      <c r="R522" s="43"/>
    </row>
    <row r="523" spans="1:22" ht="22.5" customHeight="1" x14ac:dyDescent="0.55000000000000004">
      <c r="A523" s="5"/>
      <c r="B523" s="52"/>
      <c r="C523" s="59"/>
      <c r="D523" s="60"/>
      <c r="E523" s="60"/>
      <c r="F523" s="60"/>
      <c r="G523" s="60"/>
      <c r="H523" s="15"/>
      <c r="I523" s="6"/>
      <c r="J523" s="6"/>
      <c r="K523" s="6"/>
      <c r="L523" s="7"/>
      <c r="M523" s="8"/>
      <c r="N523" s="21"/>
      <c r="O523" s="10"/>
      <c r="P523" s="10"/>
      <c r="Q523" s="11"/>
      <c r="R523" s="43"/>
      <c r="V523" s="14"/>
    </row>
    <row r="524" spans="1:22" ht="22.5" customHeight="1" x14ac:dyDescent="0.55000000000000004">
      <c r="A524" s="5"/>
      <c r="B524" s="52"/>
      <c r="C524" s="59"/>
      <c r="D524" s="60"/>
      <c r="E524" s="60"/>
      <c r="F524" s="60"/>
      <c r="G524" s="60"/>
      <c r="H524" s="15"/>
      <c r="I524" s="6"/>
      <c r="J524" s="6"/>
      <c r="K524" s="6"/>
      <c r="L524" s="6"/>
      <c r="M524" s="8"/>
      <c r="N524" s="21"/>
      <c r="O524" s="10"/>
      <c r="P524" s="10"/>
      <c r="Q524" s="11"/>
      <c r="R524" s="43"/>
    </row>
    <row r="525" spans="1:22" ht="22.5" customHeight="1" x14ac:dyDescent="0.55000000000000004">
      <c r="A525" s="5"/>
      <c r="B525" s="52"/>
      <c r="C525" s="59"/>
      <c r="D525" s="60"/>
      <c r="E525" s="60"/>
      <c r="F525" s="60"/>
      <c r="G525" s="60"/>
      <c r="H525" s="15"/>
      <c r="I525" s="6"/>
      <c r="J525" s="7"/>
      <c r="K525" s="7"/>
      <c r="L525" s="7"/>
      <c r="M525" s="8"/>
      <c r="N525" s="21"/>
      <c r="O525" s="10"/>
      <c r="P525" s="10"/>
      <c r="Q525" s="11"/>
      <c r="R525" s="43"/>
    </row>
    <row r="526" spans="1:22" ht="22.5" customHeight="1" x14ac:dyDescent="0.55000000000000004">
      <c r="A526" s="5"/>
      <c r="B526" s="52"/>
      <c r="C526" s="59"/>
      <c r="D526" s="60"/>
      <c r="E526" s="60"/>
      <c r="F526" s="60"/>
      <c r="G526" s="60"/>
      <c r="H526" s="15"/>
      <c r="I526" s="6"/>
      <c r="J526" s="6"/>
      <c r="K526" s="6"/>
      <c r="L526" s="7"/>
      <c r="M526" s="8"/>
      <c r="N526" s="21"/>
      <c r="O526" s="10"/>
      <c r="P526" s="10"/>
      <c r="Q526" s="11"/>
      <c r="R526" s="43"/>
    </row>
    <row r="527" spans="1:22" ht="22.5" customHeight="1" x14ac:dyDescent="0.55000000000000004">
      <c r="A527" s="5"/>
      <c r="B527" s="52"/>
      <c r="C527" s="59"/>
      <c r="D527" s="60"/>
      <c r="E527" s="60"/>
      <c r="F527" s="60"/>
      <c r="G527" s="60"/>
      <c r="H527" s="15"/>
      <c r="I527" s="6"/>
      <c r="J527" s="6"/>
      <c r="K527" s="6"/>
      <c r="L527" s="27"/>
      <c r="M527" s="8"/>
      <c r="N527" s="21"/>
      <c r="O527" s="10"/>
      <c r="P527" s="10"/>
      <c r="Q527" s="11"/>
      <c r="R527" s="43"/>
      <c r="V527" s="14"/>
    </row>
    <row r="528" spans="1:22" ht="22.5" customHeight="1" x14ac:dyDescent="0.55000000000000004">
      <c r="A528" s="5"/>
      <c r="B528" s="52"/>
      <c r="C528" s="59"/>
      <c r="D528" s="60"/>
      <c r="E528" s="60"/>
      <c r="F528" s="60"/>
      <c r="G528" s="60"/>
      <c r="H528" s="15"/>
      <c r="I528" s="6"/>
      <c r="J528" s="7"/>
      <c r="K528" s="7"/>
      <c r="L528" s="7"/>
      <c r="M528" s="8"/>
      <c r="N528" s="21"/>
      <c r="O528" s="10"/>
      <c r="P528" s="10"/>
      <c r="Q528" s="11"/>
      <c r="R528" s="43"/>
      <c r="V528" s="14"/>
    </row>
    <row r="529" spans="1:23" ht="22.5" customHeight="1" x14ac:dyDescent="0.55000000000000004">
      <c r="A529" s="5"/>
      <c r="B529" s="52"/>
      <c r="C529" s="59"/>
      <c r="D529" s="60"/>
      <c r="E529" s="60"/>
      <c r="F529" s="60"/>
      <c r="G529" s="60"/>
      <c r="H529" s="15"/>
      <c r="I529" s="6"/>
      <c r="J529" s="6"/>
      <c r="K529" s="6"/>
      <c r="L529" s="6"/>
      <c r="M529" s="8"/>
      <c r="N529" s="28"/>
      <c r="O529" s="10"/>
      <c r="P529" s="10"/>
      <c r="Q529" s="11"/>
      <c r="R529" s="43"/>
      <c r="V529" s="14"/>
    </row>
    <row r="530" spans="1:23" ht="22.5" customHeight="1" x14ac:dyDescent="0.55000000000000004">
      <c r="A530" s="5"/>
      <c r="B530" s="52"/>
      <c r="C530" s="59"/>
      <c r="D530" s="60"/>
      <c r="E530" s="60"/>
      <c r="F530" s="60"/>
      <c r="G530" s="60"/>
      <c r="H530" s="15"/>
      <c r="I530" s="6"/>
      <c r="J530" s="6"/>
      <c r="K530" s="6"/>
      <c r="L530" s="6"/>
      <c r="M530" s="8"/>
      <c r="N530" s="28"/>
      <c r="O530" s="10"/>
      <c r="P530" s="10"/>
      <c r="Q530" s="11"/>
      <c r="R530" s="43"/>
    </row>
    <row r="531" spans="1:23" ht="22.5" customHeight="1" x14ac:dyDescent="0.55000000000000004">
      <c r="A531" s="5"/>
      <c r="B531" s="52"/>
      <c r="C531" s="59"/>
      <c r="D531" s="60"/>
      <c r="E531" s="60"/>
      <c r="F531" s="60"/>
      <c r="G531" s="60"/>
      <c r="H531" s="15"/>
      <c r="I531" s="6"/>
      <c r="J531" s="6"/>
      <c r="K531" s="6"/>
      <c r="L531" s="27"/>
      <c r="M531" s="8"/>
      <c r="N531" s="28"/>
      <c r="O531" s="10"/>
      <c r="P531" s="10"/>
      <c r="Q531" s="11"/>
      <c r="R531" s="43"/>
      <c r="V531" s="14"/>
    </row>
    <row r="532" spans="1:23" ht="22.5" customHeight="1" x14ac:dyDescent="0.55000000000000004">
      <c r="A532" s="5"/>
      <c r="B532" s="52"/>
      <c r="C532" s="59"/>
      <c r="D532" s="60"/>
      <c r="E532" s="60"/>
      <c r="F532" s="60"/>
      <c r="G532" s="60"/>
      <c r="H532" s="15"/>
      <c r="I532" s="6"/>
      <c r="J532" s="6"/>
      <c r="K532" s="6"/>
      <c r="L532" s="6"/>
      <c r="M532" s="8"/>
      <c r="N532" s="28"/>
      <c r="O532" s="10"/>
      <c r="P532" s="10"/>
      <c r="Q532" s="11"/>
      <c r="R532" s="43"/>
    </row>
    <row r="533" spans="1:23" x14ac:dyDescent="0.55000000000000004">
      <c r="A533" s="5"/>
      <c r="B533" s="52"/>
      <c r="C533" s="59"/>
      <c r="D533" s="60"/>
      <c r="E533" s="60"/>
      <c r="F533" s="60"/>
      <c r="G533" s="60"/>
      <c r="H533" s="15"/>
      <c r="I533" s="6"/>
      <c r="J533" s="6"/>
      <c r="K533" s="6"/>
      <c r="L533" s="24"/>
      <c r="M533" s="8"/>
      <c r="N533" s="28"/>
      <c r="O533" s="10"/>
      <c r="P533" s="10"/>
      <c r="Q533" s="11"/>
      <c r="R533" s="43"/>
      <c r="V533" s="14"/>
    </row>
    <row r="534" spans="1:23" x14ac:dyDescent="0.55000000000000004">
      <c r="A534" s="5"/>
      <c r="B534" s="52"/>
      <c r="C534" s="59"/>
      <c r="D534" s="60"/>
      <c r="E534" s="60"/>
      <c r="F534" s="60"/>
      <c r="G534" s="60"/>
      <c r="H534" s="15"/>
      <c r="I534" s="6"/>
      <c r="J534" s="6"/>
      <c r="K534" s="6"/>
      <c r="L534" s="24"/>
      <c r="M534" s="8"/>
      <c r="N534" s="28"/>
      <c r="O534" s="10"/>
      <c r="P534" s="10"/>
      <c r="Q534" s="11"/>
      <c r="R534" s="43"/>
      <c r="V534" s="14"/>
    </row>
    <row r="535" spans="1:23" x14ac:dyDescent="0.55000000000000004">
      <c r="A535" s="5"/>
      <c r="B535" s="52"/>
      <c r="C535" s="59"/>
      <c r="D535" s="60"/>
      <c r="E535" s="60"/>
      <c r="F535" s="60"/>
      <c r="G535" s="60"/>
      <c r="H535" s="15"/>
      <c r="I535" s="6"/>
      <c r="J535" s="6"/>
      <c r="K535" s="6"/>
      <c r="L535" s="24"/>
      <c r="M535" s="8"/>
      <c r="N535" s="21"/>
      <c r="O535" s="10"/>
      <c r="P535" s="10"/>
      <c r="Q535" s="11"/>
      <c r="R535" s="43"/>
    </row>
    <row r="536" spans="1:23" ht="22.5" customHeight="1" x14ac:dyDescent="0.55000000000000004">
      <c r="A536" s="5"/>
      <c r="B536" s="52"/>
      <c r="C536" s="59"/>
      <c r="D536" s="60"/>
      <c r="E536" s="60"/>
      <c r="F536" s="60"/>
      <c r="G536" s="60"/>
      <c r="H536" s="15"/>
      <c r="I536" s="6"/>
      <c r="J536" s="6"/>
      <c r="K536" s="6"/>
      <c r="L536" s="6"/>
      <c r="M536" s="8"/>
      <c r="N536" s="21"/>
      <c r="O536" s="10"/>
      <c r="P536" s="10"/>
      <c r="Q536" s="11"/>
      <c r="R536" s="43"/>
    </row>
    <row r="537" spans="1:23" ht="22.5" customHeight="1" x14ac:dyDescent="0.55000000000000004">
      <c r="A537" s="5"/>
      <c r="B537" s="52"/>
      <c r="C537" s="59"/>
      <c r="D537" s="60"/>
      <c r="E537" s="60"/>
      <c r="F537" s="60"/>
      <c r="G537" s="60"/>
      <c r="H537" s="15"/>
      <c r="I537" s="6"/>
      <c r="J537" s="7"/>
      <c r="K537" s="7"/>
      <c r="L537" s="24"/>
      <c r="M537" s="8"/>
      <c r="N537" s="21"/>
      <c r="O537" s="10"/>
      <c r="P537" s="10"/>
      <c r="Q537" s="11"/>
      <c r="R537" s="43"/>
    </row>
    <row r="538" spans="1:23" ht="22.5" customHeight="1" x14ac:dyDescent="0.55000000000000004">
      <c r="A538" s="5"/>
      <c r="B538" s="52"/>
      <c r="C538" s="59"/>
      <c r="D538" s="60"/>
      <c r="E538" s="60"/>
      <c r="F538" s="60"/>
      <c r="G538" s="60"/>
      <c r="H538" s="15"/>
      <c r="I538" s="6"/>
      <c r="J538" s="7"/>
      <c r="K538" s="7"/>
      <c r="L538" s="7"/>
      <c r="M538" s="8"/>
      <c r="N538" s="21"/>
      <c r="O538" s="10"/>
      <c r="P538" s="10"/>
      <c r="Q538" s="11"/>
      <c r="R538" s="43"/>
      <c r="V538" s="14"/>
    </row>
    <row r="539" spans="1:23" ht="22.5" customHeight="1" x14ac:dyDescent="0.55000000000000004">
      <c r="A539" s="5"/>
      <c r="B539" s="52"/>
      <c r="C539" s="59"/>
      <c r="D539" s="60"/>
      <c r="E539" s="60"/>
      <c r="F539" s="60"/>
      <c r="G539" s="60"/>
      <c r="H539" s="15"/>
      <c r="I539" s="6"/>
      <c r="J539" s="6"/>
      <c r="K539" s="6"/>
      <c r="L539" s="6"/>
      <c r="M539" s="8"/>
      <c r="N539" s="21"/>
      <c r="O539" s="10"/>
      <c r="P539" s="10"/>
      <c r="Q539" s="11"/>
      <c r="R539" s="43"/>
    </row>
    <row r="540" spans="1:23" ht="22.5" customHeight="1" x14ac:dyDescent="0.55000000000000004">
      <c r="A540" s="5"/>
      <c r="B540" s="52"/>
      <c r="C540" s="59"/>
      <c r="D540" s="60"/>
      <c r="E540" s="60"/>
      <c r="F540" s="60"/>
      <c r="G540" s="60"/>
      <c r="H540" s="15"/>
      <c r="I540" s="6"/>
      <c r="J540" s="7"/>
      <c r="K540" s="7"/>
      <c r="L540" s="6"/>
      <c r="M540" s="8"/>
      <c r="N540" s="21"/>
      <c r="O540" s="10"/>
      <c r="P540" s="10"/>
      <c r="Q540" s="11"/>
      <c r="R540" s="43"/>
      <c r="V540" s="14"/>
    </row>
    <row r="541" spans="1:23" ht="22.5" customHeight="1" x14ac:dyDescent="0.55000000000000004">
      <c r="A541" s="5"/>
      <c r="B541" s="52"/>
      <c r="C541" s="59"/>
      <c r="D541" s="60"/>
      <c r="E541" s="60"/>
      <c r="F541" s="60"/>
      <c r="G541" s="60"/>
      <c r="H541" s="15"/>
      <c r="I541" s="6"/>
      <c r="J541" s="7"/>
      <c r="K541" s="7"/>
      <c r="L541" s="7"/>
      <c r="M541" s="8"/>
      <c r="N541" s="21"/>
      <c r="O541" s="10"/>
      <c r="P541" s="10"/>
      <c r="Q541" s="11"/>
      <c r="R541" s="43"/>
    </row>
    <row r="542" spans="1:23" s="13" customFormat="1" ht="22.5" customHeight="1" x14ac:dyDescent="0.55000000000000004">
      <c r="A542" s="5"/>
      <c r="B542" s="52"/>
      <c r="C542" s="59"/>
      <c r="D542" s="60"/>
      <c r="E542" s="60"/>
      <c r="F542" s="60"/>
      <c r="G542" s="60"/>
      <c r="H542" s="15"/>
      <c r="I542" s="6"/>
      <c r="J542" s="6"/>
      <c r="K542" s="6"/>
      <c r="L542" s="6"/>
      <c r="M542" s="8"/>
      <c r="N542" s="21"/>
      <c r="O542" s="10"/>
      <c r="P542" s="125"/>
      <c r="Q542" s="3"/>
      <c r="R542" s="50"/>
      <c r="W542" s="3"/>
    </row>
    <row r="543" spans="1:23" s="13" customFormat="1" ht="22.5" customHeight="1" x14ac:dyDescent="0.55000000000000004">
      <c r="A543" s="5"/>
      <c r="B543" s="52"/>
      <c r="C543" s="59"/>
      <c r="D543" s="60"/>
      <c r="E543" s="60"/>
      <c r="F543" s="60"/>
      <c r="G543" s="60"/>
      <c r="H543" s="15"/>
      <c r="I543" s="6"/>
      <c r="J543" s="7"/>
      <c r="K543" s="7"/>
      <c r="L543" s="6"/>
      <c r="M543" s="8"/>
      <c r="N543" s="21"/>
      <c r="O543" s="10"/>
      <c r="P543" s="125"/>
      <c r="Q543" s="3"/>
      <c r="R543" s="50"/>
      <c r="W543" s="3"/>
    </row>
    <row r="544" spans="1:23" s="13" customFormat="1" ht="22.5" customHeight="1" x14ac:dyDescent="0.55000000000000004">
      <c r="A544" s="5"/>
      <c r="B544" s="52"/>
      <c r="C544" s="59"/>
      <c r="D544" s="60"/>
      <c r="E544" s="60"/>
      <c r="F544" s="60"/>
      <c r="G544" s="60"/>
      <c r="H544" s="15"/>
      <c r="I544" s="6"/>
      <c r="J544" s="7"/>
      <c r="K544" s="7"/>
      <c r="L544" s="7"/>
      <c r="M544" s="8"/>
      <c r="N544" s="21"/>
      <c r="O544" s="10"/>
      <c r="P544" s="125"/>
      <c r="Q544" s="3"/>
      <c r="R544" s="50"/>
      <c r="W544" s="3"/>
    </row>
    <row r="545" spans="1:23" s="13" customFormat="1" ht="22.5" customHeight="1" x14ac:dyDescent="0.55000000000000004">
      <c r="A545" s="5"/>
      <c r="B545" s="52"/>
      <c r="C545" s="59"/>
      <c r="D545" s="60"/>
      <c r="E545" s="60"/>
      <c r="F545" s="60"/>
      <c r="G545" s="60"/>
      <c r="H545" s="15"/>
      <c r="I545" s="6"/>
      <c r="J545" s="6"/>
      <c r="K545" s="6"/>
      <c r="L545" s="6"/>
      <c r="M545" s="8"/>
      <c r="N545" s="21"/>
      <c r="O545" s="10"/>
      <c r="P545" s="125"/>
      <c r="Q545" s="3"/>
      <c r="R545" s="50"/>
      <c r="W545" s="3"/>
    </row>
    <row r="546" spans="1:23" s="13" customFormat="1" ht="22.5" customHeight="1" x14ac:dyDescent="0.55000000000000004">
      <c r="A546" s="5"/>
      <c r="B546" s="52"/>
      <c r="C546" s="59"/>
      <c r="D546" s="60"/>
      <c r="E546" s="60"/>
      <c r="F546" s="60"/>
      <c r="G546" s="60"/>
      <c r="H546" s="15"/>
      <c r="I546" s="6"/>
      <c r="J546" s="7"/>
      <c r="K546" s="7"/>
      <c r="L546" s="6"/>
      <c r="M546" s="8"/>
      <c r="N546" s="21"/>
      <c r="O546" s="10"/>
      <c r="P546" s="125"/>
      <c r="Q546" s="3"/>
      <c r="R546" s="50"/>
      <c r="W546" s="3"/>
    </row>
    <row r="547" spans="1:23" s="13" customFormat="1" ht="22.5" customHeight="1" x14ac:dyDescent="0.55000000000000004">
      <c r="A547" s="5"/>
      <c r="B547" s="52"/>
      <c r="C547" s="59"/>
      <c r="D547" s="60"/>
      <c r="E547" s="60"/>
      <c r="F547" s="60"/>
      <c r="G547" s="60"/>
      <c r="H547" s="15"/>
      <c r="I547" s="6"/>
      <c r="J547" s="7"/>
      <c r="K547" s="7"/>
      <c r="L547" s="7"/>
      <c r="M547" s="8"/>
      <c r="N547" s="21"/>
      <c r="O547" s="10"/>
      <c r="P547" s="125"/>
      <c r="Q547" s="3"/>
      <c r="R547" s="50"/>
      <c r="W547" s="3"/>
    </row>
    <row r="548" spans="1:23" s="13" customFormat="1" ht="22.5" customHeight="1" x14ac:dyDescent="0.55000000000000004">
      <c r="A548" s="5"/>
      <c r="B548" s="52"/>
      <c r="C548" s="59"/>
      <c r="D548" s="60"/>
      <c r="E548" s="60"/>
      <c r="F548" s="60"/>
      <c r="G548" s="60"/>
      <c r="H548" s="15"/>
      <c r="I548" s="6"/>
      <c r="J548" s="6"/>
      <c r="K548" s="6"/>
      <c r="L548" s="6"/>
      <c r="M548" s="8"/>
      <c r="N548" s="21"/>
      <c r="O548" s="10"/>
      <c r="P548" s="125"/>
      <c r="Q548" s="3"/>
      <c r="R548" s="50"/>
      <c r="W548" s="3"/>
    </row>
    <row r="549" spans="1:23" s="13" customFormat="1" ht="22.5" customHeight="1" x14ac:dyDescent="0.55000000000000004">
      <c r="A549" s="5"/>
      <c r="B549" s="52"/>
      <c r="C549" s="59"/>
      <c r="D549" s="60"/>
      <c r="E549" s="60"/>
      <c r="F549" s="60"/>
      <c r="G549" s="60"/>
      <c r="H549" s="15"/>
      <c r="I549" s="6"/>
      <c r="J549" s="6"/>
      <c r="K549" s="6"/>
      <c r="L549" s="7"/>
      <c r="M549" s="8"/>
      <c r="N549" s="21"/>
      <c r="O549" s="10"/>
      <c r="P549" s="125"/>
      <c r="Q549" s="3"/>
      <c r="R549" s="50"/>
      <c r="W549" s="3"/>
    </row>
    <row r="550" spans="1:23" s="13" customFormat="1" ht="22.5" customHeight="1" x14ac:dyDescent="0.55000000000000004">
      <c r="A550" s="5"/>
      <c r="B550" s="52"/>
      <c r="C550" s="59"/>
      <c r="D550" s="60"/>
      <c r="E550" s="60"/>
      <c r="F550" s="60"/>
      <c r="G550" s="60"/>
      <c r="H550" s="15"/>
      <c r="I550" s="6"/>
      <c r="J550" s="6"/>
      <c r="K550" s="6"/>
      <c r="L550" s="6"/>
      <c r="M550" s="8"/>
      <c r="N550" s="21"/>
      <c r="O550" s="10"/>
      <c r="P550" s="125"/>
      <c r="Q550" s="3"/>
      <c r="R550" s="50"/>
      <c r="W550" s="3"/>
    </row>
    <row r="551" spans="1:23" s="13" customFormat="1" ht="22.5" customHeight="1" x14ac:dyDescent="0.55000000000000004">
      <c r="A551" s="5"/>
      <c r="B551" s="52"/>
      <c r="C551" s="59"/>
      <c r="D551" s="60"/>
      <c r="E551" s="60"/>
      <c r="F551" s="60"/>
      <c r="G551" s="60"/>
      <c r="H551" s="15"/>
      <c r="I551" s="6"/>
      <c r="J551" s="6"/>
      <c r="K551" s="6"/>
      <c r="L551" s="6"/>
      <c r="M551" s="8"/>
      <c r="N551" s="21"/>
      <c r="O551" s="10"/>
      <c r="P551" s="125"/>
      <c r="Q551" s="3"/>
      <c r="R551" s="50"/>
      <c r="W551" s="3"/>
    </row>
    <row r="552" spans="1:23" s="13" customFormat="1" ht="22.5" customHeight="1" x14ac:dyDescent="0.55000000000000004">
      <c r="A552" s="5"/>
      <c r="B552" s="52"/>
      <c r="C552" s="59"/>
      <c r="D552" s="60"/>
      <c r="E552" s="60"/>
      <c r="F552" s="60"/>
      <c r="G552" s="60"/>
      <c r="H552" s="15"/>
      <c r="I552" s="6"/>
      <c r="J552" s="6"/>
      <c r="K552" s="6"/>
      <c r="L552" s="6"/>
      <c r="M552" s="8"/>
      <c r="N552" s="21"/>
      <c r="O552" s="10"/>
      <c r="P552" s="125"/>
      <c r="Q552" s="3"/>
      <c r="R552" s="50"/>
      <c r="W552" s="3"/>
    </row>
    <row r="553" spans="1:23" s="13" customFormat="1" ht="22.5" customHeight="1" x14ac:dyDescent="0.55000000000000004">
      <c r="A553" s="5"/>
      <c r="B553" s="52"/>
      <c r="C553" s="59"/>
      <c r="D553" s="60"/>
      <c r="E553" s="60"/>
      <c r="F553" s="60"/>
      <c r="G553" s="60"/>
      <c r="H553" s="15"/>
      <c r="I553" s="6"/>
      <c r="J553" s="6"/>
      <c r="K553" s="7"/>
      <c r="L553" s="6"/>
      <c r="M553" s="8"/>
      <c r="N553" s="9"/>
      <c r="O553" s="10"/>
      <c r="P553" s="125"/>
      <c r="Q553" s="3"/>
      <c r="R553" s="50"/>
      <c r="W553" s="3"/>
    </row>
    <row r="554" spans="1:23" s="13" customFormat="1" ht="22.5" customHeight="1" x14ac:dyDescent="0.55000000000000004">
      <c r="A554" s="5"/>
      <c r="B554" s="52"/>
      <c r="C554" s="59"/>
      <c r="D554" s="60"/>
      <c r="E554" s="60"/>
      <c r="F554" s="60"/>
      <c r="G554" s="60"/>
      <c r="H554" s="15"/>
      <c r="I554" s="6"/>
      <c r="J554" s="6"/>
      <c r="K554" s="7"/>
      <c r="L554" s="6"/>
      <c r="M554" s="8"/>
      <c r="N554" s="21"/>
      <c r="O554" s="10"/>
      <c r="P554" s="125"/>
      <c r="Q554" s="3"/>
      <c r="R554" s="50"/>
      <c r="W554" s="3"/>
    </row>
    <row r="555" spans="1:23" s="13" customFormat="1" ht="22.5" customHeight="1" x14ac:dyDescent="0.55000000000000004">
      <c r="A555" s="5"/>
      <c r="B555" s="52"/>
      <c r="C555" s="59"/>
      <c r="D555" s="60"/>
      <c r="E555" s="60"/>
      <c r="F555" s="60"/>
      <c r="G555" s="60"/>
      <c r="H555" s="15"/>
      <c r="I555" s="6"/>
      <c r="J555" s="6"/>
      <c r="K555" s="7"/>
      <c r="L555" s="6"/>
      <c r="M555" s="8"/>
      <c r="N555" s="21"/>
      <c r="O555" s="10"/>
      <c r="P555" s="125"/>
      <c r="Q555" s="3"/>
      <c r="R555" s="50"/>
      <c r="W555" s="3"/>
    </row>
    <row r="556" spans="1:23" s="13" customFormat="1" ht="22.5" customHeight="1" x14ac:dyDescent="0.55000000000000004">
      <c r="A556" s="5"/>
      <c r="B556" s="52"/>
      <c r="C556" s="59"/>
      <c r="D556" s="60"/>
      <c r="E556" s="60"/>
      <c r="F556" s="60"/>
      <c r="G556" s="60"/>
      <c r="H556" s="15"/>
      <c r="I556" s="6"/>
      <c r="J556" s="6"/>
      <c r="K556" s="7"/>
      <c r="L556" s="6"/>
      <c r="M556" s="8"/>
      <c r="N556" s="21"/>
      <c r="O556" s="10"/>
      <c r="P556" s="125"/>
      <c r="Q556" s="3"/>
      <c r="R556" s="50"/>
      <c r="W556" s="3"/>
    </row>
    <row r="557" spans="1:23" s="13" customFormat="1" ht="22.5" customHeight="1" x14ac:dyDescent="0.55000000000000004">
      <c r="A557" s="5"/>
      <c r="B557" s="52"/>
      <c r="C557" s="59"/>
      <c r="D557" s="60"/>
      <c r="E557" s="60"/>
      <c r="F557" s="60"/>
      <c r="G557" s="60"/>
      <c r="H557" s="56"/>
      <c r="I557" s="7"/>
      <c r="J557" s="6"/>
      <c r="K557" s="7"/>
      <c r="L557" s="6"/>
      <c r="M557" s="8"/>
      <c r="N557" s="21"/>
      <c r="O557" s="10"/>
      <c r="P557" s="125"/>
      <c r="Q557" s="3"/>
      <c r="R557" s="50"/>
      <c r="W557" s="3"/>
    </row>
    <row r="558" spans="1:23" s="13" customFormat="1" ht="22.5" customHeight="1" x14ac:dyDescent="0.55000000000000004">
      <c r="A558" s="5"/>
      <c r="B558" s="52"/>
      <c r="C558" s="59"/>
      <c r="D558" s="60"/>
      <c r="E558" s="60"/>
      <c r="F558" s="60"/>
      <c r="G558" s="60"/>
      <c r="H558" s="22"/>
      <c r="I558" s="6"/>
      <c r="J558" s="6"/>
      <c r="K558" s="7"/>
      <c r="L558" s="6"/>
      <c r="M558" s="8"/>
      <c r="N558" s="21"/>
      <c r="O558" s="10"/>
      <c r="P558" s="125"/>
      <c r="Q558" s="3"/>
      <c r="R558" s="50"/>
      <c r="W558" s="3"/>
    </row>
    <row r="559" spans="1:23" s="13" customFormat="1" ht="22.5" customHeight="1" x14ac:dyDescent="0.55000000000000004">
      <c r="A559" s="5"/>
      <c r="B559" s="52"/>
      <c r="C559" s="59"/>
      <c r="D559" s="60"/>
      <c r="E559" s="60"/>
      <c r="F559" s="60"/>
      <c r="G559" s="60"/>
      <c r="H559" s="15"/>
      <c r="I559" s="6"/>
      <c r="J559" s="29"/>
      <c r="K559" s="7"/>
      <c r="L559" s="6"/>
      <c r="M559" s="8"/>
      <c r="N559" s="21"/>
      <c r="O559" s="10"/>
      <c r="P559" s="125"/>
      <c r="Q559" s="3"/>
      <c r="R559" s="50"/>
      <c r="W559" s="3"/>
    </row>
    <row r="560" spans="1:23" s="13" customFormat="1" ht="22.5" customHeight="1" x14ac:dyDescent="0.55000000000000004">
      <c r="A560" s="5"/>
      <c r="B560" s="52"/>
      <c r="C560" s="59"/>
      <c r="D560" s="60"/>
      <c r="E560" s="60"/>
      <c r="F560" s="60"/>
      <c r="G560" s="60"/>
      <c r="H560" s="15"/>
      <c r="I560" s="6"/>
      <c r="J560" s="6"/>
      <c r="K560" s="29"/>
      <c r="L560" s="6"/>
      <c r="M560" s="8"/>
      <c r="N560" s="21"/>
      <c r="O560" s="10"/>
      <c r="P560" s="125"/>
      <c r="Q560" s="3"/>
      <c r="R560" s="50"/>
      <c r="W560" s="3"/>
    </row>
    <row r="561" spans="1:23" s="13" customFormat="1" ht="22.5" customHeight="1" x14ac:dyDescent="0.55000000000000004">
      <c r="A561" s="5"/>
      <c r="B561" s="52"/>
      <c r="C561" s="59"/>
      <c r="D561" s="60"/>
      <c r="E561" s="60"/>
      <c r="F561" s="60"/>
      <c r="G561" s="60"/>
      <c r="H561" s="15"/>
      <c r="I561" s="6"/>
      <c r="J561" s="6"/>
      <c r="K561" s="7"/>
      <c r="L561" s="29"/>
      <c r="M561" s="8"/>
      <c r="N561" s="21"/>
      <c r="O561" s="10"/>
      <c r="P561" s="125"/>
      <c r="Q561" s="3"/>
      <c r="R561" s="50"/>
      <c r="W561" s="3"/>
    </row>
    <row r="562" spans="1:23" s="13" customFormat="1" ht="22.5" customHeight="1" x14ac:dyDescent="0.55000000000000004">
      <c r="A562" s="5"/>
      <c r="B562" s="52"/>
      <c r="C562" s="59"/>
      <c r="D562" s="60"/>
      <c r="E562" s="60"/>
      <c r="F562" s="60"/>
      <c r="G562" s="60"/>
      <c r="H562" s="15"/>
      <c r="I562" s="6"/>
      <c r="J562" s="6"/>
      <c r="K562" s="7"/>
      <c r="L562" s="6"/>
      <c r="M562" s="8"/>
      <c r="N562" s="21"/>
      <c r="O562" s="10"/>
      <c r="P562" s="125"/>
      <c r="Q562" s="3"/>
      <c r="R562" s="50"/>
      <c r="W562" s="3"/>
    </row>
    <row r="563" spans="1:23" s="13" customFormat="1" ht="22.5" customHeight="1" x14ac:dyDescent="0.55000000000000004">
      <c r="A563" s="5"/>
      <c r="B563" s="52"/>
      <c r="C563" s="59"/>
      <c r="D563" s="60"/>
      <c r="E563" s="60"/>
      <c r="F563" s="60"/>
      <c r="G563" s="60"/>
      <c r="H563" s="15"/>
      <c r="I563" s="6"/>
      <c r="J563" s="7"/>
      <c r="K563" s="7"/>
      <c r="L563" s="6"/>
      <c r="M563" s="8"/>
      <c r="N563" s="21"/>
      <c r="O563" s="10"/>
      <c r="P563" s="125"/>
      <c r="Q563" s="3"/>
      <c r="R563" s="50"/>
      <c r="W563" s="3"/>
    </row>
    <row r="564" spans="1:23" s="13" customFormat="1" ht="22.5" customHeight="1" x14ac:dyDescent="0.55000000000000004">
      <c r="A564" s="5"/>
      <c r="B564" s="52"/>
      <c r="C564" s="59"/>
      <c r="D564" s="60"/>
      <c r="E564" s="60"/>
      <c r="F564" s="60"/>
      <c r="G564" s="60"/>
      <c r="H564" s="15"/>
      <c r="I564" s="6"/>
      <c r="J564" s="6"/>
      <c r="K564" s="6"/>
      <c r="L564" s="6"/>
      <c r="M564" s="8"/>
      <c r="N564" s="21"/>
      <c r="O564" s="10"/>
      <c r="P564" s="125"/>
      <c r="Q564" s="3"/>
      <c r="R564" s="50"/>
      <c r="W564" s="3"/>
    </row>
    <row r="565" spans="1:23" s="13" customFormat="1" ht="22.5" customHeight="1" x14ac:dyDescent="0.55000000000000004">
      <c r="A565" s="5"/>
      <c r="B565" s="52"/>
      <c r="C565" s="59"/>
      <c r="D565" s="60"/>
      <c r="E565" s="60"/>
      <c r="F565" s="60"/>
      <c r="G565" s="60"/>
      <c r="H565" s="15"/>
      <c r="I565" s="6"/>
      <c r="J565" s="6"/>
      <c r="K565" s="7"/>
      <c r="L565" s="6"/>
      <c r="M565" s="8"/>
      <c r="N565" s="21"/>
      <c r="O565" s="10"/>
      <c r="P565" s="125"/>
      <c r="Q565" s="3"/>
      <c r="R565" s="50"/>
      <c r="W565" s="3"/>
    </row>
    <row r="566" spans="1:23" s="13" customFormat="1" ht="22.5" customHeight="1" x14ac:dyDescent="0.55000000000000004">
      <c r="A566" s="5"/>
      <c r="B566" s="52"/>
      <c r="C566" s="59"/>
      <c r="D566" s="60"/>
      <c r="E566" s="60"/>
      <c r="F566" s="60"/>
      <c r="G566" s="60"/>
      <c r="H566" s="15"/>
      <c r="I566" s="6"/>
      <c r="J566" s="6"/>
      <c r="K566" s="7"/>
      <c r="L566" s="6"/>
      <c r="M566" s="8"/>
      <c r="N566" s="21"/>
      <c r="O566" s="10"/>
      <c r="P566" s="125"/>
      <c r="Q566" s="3"/>
      <c r="R566" s="50"/>
      <c r="W566" s="3"/>
    </row>
    <row r="567" spans="1:23" s="13" customFormat="1" ht="22.5" customHeight="1" x14ac:dyDescent="0.55000000000000004">
      <c r="A567" s="5"/>
      <c r="B567" s="52"/>
      <c r="C567" s="59"/>
      <c r="D567" s="60"/>
      <c r="E567" s="60"/>
      <c r="F567" s="60"/>
      <c r="G567" s="60"/>
      <c r="H567" s="15"/>
      <c r="I567" s="6"/>
      <c r="J567" s="7"/>
      <c r="K567" s="6"/>
      <c r="L567" s="6"/>
      <c r="M567" s="8"/>
      <c r="N567" s="21"/>
      <c r="O567" s="10"/>
      <c r="P567" s="125"/>
      <c r="Q567" s="3"/>
      <c r="R567" s="50"/>
      <c r="W567" s="3"/>
    </row>
    <row r="568" spans="1:23" s="13" customFormat="1" ht="22.5" customHeight="1" x14ac:dyDescent="0.55000000000000004">
      <c r="A568" s="5"/>
      <c r="B568" s="52"/>
      <c r="C568" s="59"/>
      <c r="D568" s="60"/>
      <c r="E568" s="60"/>
      <c r="F568" s="60"/>
      <c r="G568" s="60"/>
      <c r="H568" s="15"/>
      <c r="I568" s="6"/>
      <c r="J568" s="7"/>
      <c r="K568" s="7"/>
      <c r="L568" s="6"/>
      <c r="M568" s="8"/>
      <c r="N568" s="21"/>
      <c r="O568" s="10"/>
      <c r="P568" s="125"/>
      <c r="Q568" s="3"/>
      <c r="R568" s="50"/>
      <c r="W568" s="3"/>
    </row>
    <row r="569" spans="1:23" s="13" customFormat="1" ht="22.5" customHeight="1" x14ac:dyDescent="0.55000000000000004">
      <c r="A569" s="5"/>
      <c r="B569" s="52"/>
      <c r="C569" s="59"/>
      <c r="D569" s="60"/>
      <c r="E569" s="60"/>
      <c r="F569" s="60"/>
      <c r="G569" s="60"/>
      <c r="H569" s="15"/>
      <c r="I569" s="6"/>
      <c r="J569" s="6"/>
      <c r="K569" s="7"/>
      <c r="L569" s="7"/>
      <c r="M569" s="8"/>
      <c r="N569" s="21"/>
      <c r="O569" s="10"/>
      <c r="P569" s="125"/>
      <c r="Q569" s="3"/>
      <c r="R569" s="50"/>
      <c r="W569" s="3"/>
    </row>
    <row r="570" spans="1:23" s="13" customFormat="1" ht="22.5" customHeight="1" x14ac:dyDescent="0.55000000000000004">
      <c r="A570" s="5"/>
      <c r="B570" s="52"/>
      <c r="C570" s="59"/>
      <c r="D570" s="60"/>
      <c r="E570" s="60"/>
      <c r="F570" s="60"/>
      <c r="G570" s="60"/>
      <c r="H570" s="15"/>
      <c r="I570" s="6"/>
      <c r="J570" s="7"/>
      <c r="K570" s="6"/>
      <c r="L570" s="6"/>
      <c r="M570" s="8"/>
      <c r="N570" s="21"/>
      <c r="O570" s="10"/>
      <c r="P570" s="125"/>
      <c r="Q570" s="3"/>
      <c r="R570" s="50"/>
      <c r="W570" s="3"/>
    </row>
    <row r="571" spans="1:23" s="13" customFormat="1" ht="22.5" customHeight="1" x14ac:dyDescent="0.55000000000000004">
      <c r="A571" s="5"/>
      <c r="B571" s="52"/>
      <c r="C571" s="59"/>
      <c r="D571" s="60"/>
      <c r="E571" s="60"/>
      <c r="F571" s="60"/>
      <c r="G571" s="60"/>
      <c r="H571" s="15"/>
      <c r="I571" s="6"/>
      <c r="J571" s="7"/>
      <c r="K571" s="7"/>
      <c r="L571" s="6"/>
      <c r="M571" s="8"/>
      <c r="N571" s="21"/>
      <c r="O571" s="10"/>
      <c r="P571" s="125"/>
      <c r="Q571" s="3"/>
      <c r="R571" s="50"/>
      <c r="W571" s="3"/>
    </row>
    <row r="572" spans="1:23" s="13" customFormat="1" ht="22.5" customHeight="1" x14ac:dyDescent="0.55000000000000004">
      <c r="A572" s="5"/>
      <c r="B572" s="52"/>
      <c r="C572" s="59"/>
      <c r="D572" s="60"/>
      <c r="E572" s="60"/>
      <c r="F572" s="60"/>
      <c r="G572" s="60"/>
      <c r="H572" s="15"/>
      <c r="I572" s="6"/>
      <c r="J572" s="7"/>
      <c r="K572" s="7"/>
      <c r="L572" s="7"/>
      <c r="M572" s="8"/>
      <c r="N572" s="21"/>
      <c r="O572" s="10"/>
      <c r="P572" s="125"/>
      <c r="Q572" s="3"/>
      <c r="R572" s="50"/>
      <c r="W572" s="3"/>
    </row>
    <row r="573" spans="1:23" s="13" customFormat="1" ht="22.5" customHeight="1" x14ac:dyDescent="0.55000000000000004">
      <c r="A573" s="5"/>
      <c r="B573" s="52"/>
      <c r="C573" s="59"/>
      <c r="D573" s="60"/>
      <c r="E573" s="60"/>
      <c r="F573" s="60"/>
      <c r="G573" s="60"/>
      <c r="H573" s="15"/>
      <c r="I573" s="6"/>
      <c r="J573" s="6"/>
      <c r="K573" s="7"/>
      <c r="L573" s="7"/>
      <c r="M573" s="8"/>
      <c r="N573" s="21"/>
      <c r="O573" s="10"/>
      <c r="P573" s="125"/>
      <c r="Q573" s="3"/>
      <c r="R573" s="50"/>
      <c r="W573" s="3"/>
    </row>
    <row r="574" spans="1:23" s="13" customFormat="1" ht="22.5" customHeight="1" x14ac:dyDescent="0.55000000000000004">
      <c r="A574" s="5"/>
      <c r="B574" s="52"/>
      <c r="C574" s="59"/>
      <c r="D574" s="60"/>
      <c r="E574" s="60"/>
      <c r="F574" s="60"/>
      <c r="G574" s="60"/>
      <c r="H574" s="15"/>
      <c r="I574" s="6"/>
      <c r="J574" s="6"/>
      <c r="K574" s="7"/>
      <c r="L574" s="6"/>
      <c r="M574" s="8"/>
      <c r="N574" s="9"/>
      <c r="O574" s="10"/>
      <c r="P574" s="125"/>
      <c r="Q574" s="3"/>
      <c r="R574" s="50"/>
      <c r="W574" s="3"/>
    </row>
    <row r="575" spans="1:23" s="13" customFormat="1" ht="22.5" customHeight="1" x14ac:dyDescent="0.55000000000000004">
      <c r="A575" s="5"/>
      <c r="B575" s="52"/>
      <c r="C575" s="59"/>
      <c r="D575" s="60"/>
      <c r="E575" s="60"/>
      <c r="F575" s="60"/>
      <c r="G575" s="60"/>
      <c r="H575" s="15"/>
      <c r="I575" s="6"/>
      <c r="J575" s="6"/>
      <c r="K575" s="7"/>
      <c r="L575" s="6"/>
      <c r="M575" s="8"/>
      <c r="N575" s="21"/>
      <c r="O575" s="10"/>
      <c r="P575" s="125"/>
      <c r="Q575" s="3"/>
      <c r="R575" s="50"/>
      <c r="W575" s="3"/>
    </row>
    <row r="576" spans="1:23" s="13" customFormat="1" ht="22.5" customHeight="1" x14ac:dyDescent="0.55000000000000004">
      <c r="A576" s="5"/>
      <c r="B576" s="52"/>
      <c r="C576" s="59"/>
      <c r="D576" s="60"/>
      <c r="E576" s="60"/>
      <c r="F576" s="60"/>
      <c r="G576" s="60"/>
      <c r="H576" s="15"/>
      <c r="I576" s="6"/>
      <c r="J576" s="6"/>
      <c r="K576" s="7"/>
      <c r="L576" s="6"/>
      <c r="M576" s="8"/>
      <c r="N576" s="21"/>
      <c r="O576" s="10"/>
      <c r="P576" s="125"/>
      <c r="Q576" s="3"/>
      <c r="R576" s="50"/>
      <c r="W576" s="3"/>
    </row>
    <row r="577" spans="1:23" s="13" customFormat="1" ht="22.5" customHeight="1" x14ac:dyDescent="0.55000000000000004">
      <c r="A577" s="5"/>
      <c r="B577" s="52"/>
      <c r="C577" s="59"/>
      <c r="D577" s="60"/>
      <c r="E577" s="60"/>
      <c r="F577" s="60"/>
      <c r="G577" s="60"/>
      <c r="H577" s="15"/>
      <c r="I577" s="6"/>
      <c r="J577" s="6"/>
      <c r="K577" s="7"/>
      <c r="L577" s="6"/>
      <c r="M577" s="8"/>
      <c r="N577" s="21"/>
      <c r="O577" s="10"/>
      <c r="P577" s="125"/>
      <c r="Q577" s="3"/>
      <c r="R577" s="50"/>
      <c r="W577" s="3"/>
    </row>
    <row r="578" spans="1:23" s="13" customFormat="1" ht="22.5" customHeight="1" x14ac:dyDescent="0.55000000000000004">
      <c r="A578" s="5"/>
      <c r="B578" s="52"/>
      <c r="C578" s="59"/>
      <c r="D578" s="60"/>
      <c r="E578" s="60"/>
      <c r="F578" s="60"/>
      <c r="G578" s="60"/>
      <c r="H578" s="22"/>
      <c r="I578" s="7"/>
      <c r="J578" s="6"/>
      <c r="K578" s="7"/>
      <c r="L578" s="6"/>
      <c r="M578" s="8"/>
      <c r="N578" s="21"/>
      <c r="O578" s="10"/>
      <c r="P578" s="125"/>
      <c r="Q578" s="3"/>
      <c r="R578" s="50"/>
      <c r="W578" s="3"/>
    </row>
    <row r="579" spans="1:23" s="13" customFormat="1" ht="22.5" customHeight="1" x14ac:dyDescent="0.55000000000000004">
      <c r="A579" s="5"/>
      <c r="B579" s="52"/>
      <c r="C579" s="59"/>
      <c r="D579" s="60"/>
      <c r="E579" s="60"/>
      <c r="F579" s="60"/>
      <c r="G579" s="60"/>
      <c r="H579" s="22"/>
      <c r="I579" s="6"/>
      <c r="J579" s="6"/>
      <c r="K579" s="7"/>
      <c r="L579" s="6"/>
      <c r="M579" s="8"/>
      <c r="N579" s="21"/>
      <c r="O579" s="10"/>
      <c r="P579" s="125"/>
      <c r="Q579" s="3"/>
      <c r="R579" s="50"/>
      <c r="W579" s="3"/>
    </row>
    <row r="580" spans="1:23" s="13" customFormat="1" ht="22.5" customHeight="1" x14ac:dyDescent="0.55000000000000004">
      <c r="A580" s="5"/>
      <c r="B580" s="52"/>
      <c r="C580" s="59"/>
      <c r="D580" s="60"/>
      <c r="E580" s="60"/>
      <c r="F580" s="60"/>
      <c r="G580" s="60"/>
      <c r="H580" s="15"/>
      <c r="I580" s="6"/>
      <c r="J580" s="29"/>
      <c r="K580" s="7"/>
      <c r="L580" s="6"/>
      <c r="M580" s="8"/>
      <c r="N580" s="21"/>
      <c r="O580" s="10"/>
      <c r="P580" s="125"/>
      <c r="Q580" s="3"/>
      <c r="R580" s="50"/>
      <c r="W580" s="3"/>
    </row>
    <row r="581" spans="1:23" s="13" customFormat="1" ht="22.5" customHeight="1" x14ac:dyDescent="0.55000000000000004">
      <c r="A581" s="5"/>
      <c r="B581" s="52"/>
      <c r="C581" s="59"/>
      <c r="D581" s="60"/>
      <c r="E581" s="60"/>
      <c r="F581" s="60"/>
      <c r="G581" s="60"/>
      <c r="H581" s="15"/>
      <c r="I581" s="6"/>
      <c r="J581" s="6"/>
      <c r="K581" s="7"/>
      <c r="L581" s="6"/>
      <c r="M581" s="8"/>
      <c r="N581" s="21"/>
      <c r="O581" s="10"/>
      <c r="P581" s="125"/>
      <c r="Q581" s="3"/>
      <c r="R581" s="50"/>
      <c r="W581" s="3"/>
    </row>
    <row r="582" spans="1:23" s="13" customFormat="1" ht="22.5" customHeight="1" x14ac:dyDescent="0.55000000000000004">
      <c r="A582" s="5"/>
      <c r="B582" s="52"/>
      <c r="C582" s="59"/>
      <c r="D582" s="60"/>
      <c r="E582" s="60"/>
      <c r="F582" s="60"/>
      <c r="G582" s="60"/>
      <c r="H582" s="15"/>
      <c r="I582" s="6"/>
      <c r="J582" s="6"/>
      <c r="K582" s="7"/>
      <c r="L582" s="6"/>
      <c r="M582" s="8"/>
      <c r="N582" s="21"/>
      <c r="O582" s="10"/>
      <c r="P582" s="125"/>
      <c r="Q582" s="3"/>
      <c r="R582" s="50"/>
      <c r="W582" s="3"/>
    </row>
    <row r="583" spans="1:23" s="13" customFormat="1" ht="22.5" customHeight="1" x14ac:dyDescent="0.55000000000000004">
      <c r="A583" s="5"/>
      <c r="B583" s="52"/>
      <c r="C583" s="59"/>
      <c r="D583" s="60"/>
      <c r="E583" s="60"/>
      <c r="F583" s="60"/>
      <c r="G583" s="60"/>
      <c r="H583" s="15"/>
      <c r="I583" s="6"/>
      <c r="J583" s="6"/>
      <c r="K583" s="6"/>
      <c r="L583" s="7"/>
      <c r="M583" s="8"/>
      <c r="N583" s="21"/>
      <c r="O583" s="10"/>
      <c r="P583" s="125"/>
      <c r="Q583" s="3"/>
      <c r="R583" s="50"/>
      <c r="W583" s="3"/>
    </row>
    <row r="584" spans="1:23" s="13" customFormat="1" ht="22.5" customHeight="1" x14ac:dyDescent="0.55000000000000004">
      <c r="A584" s="5"/>
      <c r="B584" s="52"/>
      <c r="C584" s="59"/>
      <c r="D584" s="60"/>
      <c r="E584" s="60"/>
      <c r="F584" s="60"/>
      <c r="G584" s="60"/>
      <c r="H584" s="15"/>
      <c r="I584" s="6"/>
      <c r="J584" s="6"/>
      <c r="K584" s="6"/>
      <c r="L584" s="6"/>
      <c r="M584" s="8"/>
      <c r="N584" s="21"/>
      <c r="O584" s="10"/>
      <c r="P584" s="125"/>
      <c r="Q584" s="3"/>
      <c r="R584" s="50"/>
      <c r="W584" s="3"/>
    </row>
    <row r="585" spans="1:23" s="13" customFormat="1" ht="22.5" customHeight="1" x14ac:dyDescent="0.55000000000000004">
      <c r="A585" s="5"/>
      <c r="B585" s="52"/>
      <c r="C585" s="59"/>
      <c r="D585" s="60"/>
      <c r="E585" s="60"/>
      <c r="F585" s="60"/>
      <c r="G585" s="60"/>
      <c r="H585" s="15"/>
      <c r="I585" s="6"/>
      <c r="J585" s="6"/>
      <c r="K585" s="6"/>
      <c r="L585" s="7"/>
      <c r="M585" s="8"/>
      <c r="N585" s="21"/>
      <c r="O585" s="10"/>
      <c r="P585" s="125"/>
      <c r="Q585" s="3"/>
      <c r="R585" s="50"/>
      <c r="W585" s="3"/>
    </row>
    <row r="586" spans="1:23" s="13" customFormat="1" ht="22.5" customHeight="1" x14ac:dyDescent="0.55000000000000004">
      <c r="A586" s="5"/>
      <c r="B586" s="52"/>
      <c r="C586" s="59"/>
      <c r="D586" s="60"/>
      <c r="E586" s="60"/>
      <c r="F586" s="60"/>
      <c r="G586" s="60"/>
      <c r="H586" s="15"/>
      <c r="I586" s="6"/>
      <c r="J586" s="6"/>
      <c r="K586" s="7"/>
      <c r="L586" s="6"/>
      <c r="M586" s="8"/>
      <c r="N586" s="21"/>
      <c r="O586" s="10"/>
      <c r="P586" s="125"/>
      <c r="Q586" s="3"/>
      <c r="R586" s="50"/>
      <c r="W586" s="3"/>
    </row>
    <row r="587" spans="1:23" s="13" customFormat="1" ht="22.5" customHeight="1" x14ac:dyDescent="0.55000000000000004">
      <c r="A587" s="5"/>
      <c r="B587" s="52"/>
      <c r="C587" s="59"/>
      <c r="D587" s="60"/>
      <c r="E587" s="60"/>
      <c r="F587" s="60"/>
      <c r="G587" s="60"/>
      <c r="H587" s="15"/>
      <c r="I587" s="6"/>
      <c r="J587" s="6"/>
      <c r="K587" s="7"/>
      <c r="L587" s="6"/>
      <c r="M587" s="8"/>
      <c r="N587" s="21"/>
      <c r="O587" s="10"/>
      <c r="P587" s="125"/>
      <c r="Q587" s="3"/>
      <c r="R587" s="50"/>
      <c r="W587" s="3"/>
    </row>
    <row r="588" spans="1:23" s="13" customFormat="1" ht="22.5" customHeight="1" x14ac:dyDescent="0.55000000000000004">
      <c r="A588" s="5"/>
      <c r="B588" s="52"/>
      <c r="C588" s="59"/>
      <c r="D588" s="60"/>
      <c r="E588" s="60"/>
      <c r="F588" s="60"/>
      <c r="G588" s="60"/>
      <c r="H588" s="15"/>
      <c r="I588" s="6"/>
      <c r="J588" s="6"/>
      <c r="K588" s="7"/>
      <c r="L588" s="6"/>
      <c r="M588" s="8"/>
      <c r="N588" s="9"/>
      <c r="O588" s="10"/>
      <c r="P588" s="125"/>
      <c r="Q588" s="3"/>
      <c r="R588" s="50"/>
      <c r="W588" s="3"/>
    </row>
    <row r="589" spans="1:23" s="13" customFormat="1" ht="22.5" customHeight="1" x14ac:dyDescent="0.55000000000000004">
      <c r="A589" s="5"/>
      <c r="B589" s="52"/>
      <c r="C589" s="59"/>
      <c r="D589" s="60"/>
      <c r="E589" s="60"/>
      <c r="F589" s="60"/>
      <c r="G589" s="60"/>
      <c r="H589" s="15"/>
      <c r="I589" s="6"/>
      <c r="J589" s="6"/>
      <c r="K589" s="7"/>
      <c r="L589" s="6"/>
      <c r="M589" s="8"/>
      <c r="N589" s="21"/>
      <c r="O589" s="30"/>
      <c r="P589" s="126"/>
      <c r="Q589" s="3"/>
      <c r="R589" s="50"/>
      <c r="W589" s="3"/>
    </row>
    <row r="590" spans="1:23" s="13" customFormat="1" ht="22.5" customHeight="1" x14ac:dyDescent="0.55000000000000004">
      <c r="A590" s="5"/>
      <c r="B590" s="52"/>
      <c r="C590" s="59"/>
      <c r="D590" s="60"/>
      <c r="E590" s="60"/>
      <c r="F590" s="60"/>
      <c r="G590" s="60"/>
      <c r="H590" s="15"/>
      <c r="I590" s="6"/>
      <c r="J590" s="6"/>
      <c r="K590" s="7"/>
      <c r="L590" s="6"/>
      <c r="M590" s="8"/>
      <c r="N590" s="21"/>
      <c r="O590" s="30"/>
      <c r="P590" s="126"/>
      <c r="Q590" s="3"/>
      <c r="R590" s="50"/>
      <c r="W590" s="3"/>
    </row>
    <row r="591" spans="1:23" s="13" customFormat="1" ht="22.5" customHeight="1" x14ac:dyDescent="0.55000000000000004">
      <c r="A591" s="5"/>
      <c r="B591" s="52"/>
      <c r="C591" s="59"/>
      <c r="D591" s="60"/>
      <c r="E591" s="60"/>
      <c r="F591" s="60"/>
      <c r="G591" s="60"/>
      <c r="H591" s="15"/>
      <c r="I591" s="6"/>
      <c r="J591" s="6"/>
      <c r="K591" s="7"/>
      <c r="L591" s="6"/>
      <c r="M591" s="8"/>
      <c r="N591" s="21"/>
      <c r="O591" s="30"/>
      <c r="P591" s="126"/>
      <c r="Q591" s="3"/>
      <c r="R591" s="50"/>
      <c r="W591" s="3"/>
    </row>
    <row r="592" spans="1:23" s="13" customFormat="1" ht="22.5" customHeight="1" x14ac:dyDescent="0.55000000000000004">
      <c r="A592" s="5"/>
      <c r="B592" s="52"/>
      <c r="C592" s="59"/>
      <c r="D592" s="60"/>
      <c r="E592" s="60"/>
      <c r="F592" s="60"/>
      <c r="G592" s="60"/>
      <c r="H592" s="22"/>
      <c r="I592" s="7"/>
      <c r="J592" s="6"/>
      <c r="K592" s="7"/>
      <c r="L592" s="6"/>
      <c r="M592" s="8"/>
      <c r="N592" s="21"/>
      <c r="O592" s="10"/>
      <c r="P592" s="125"/>
      <c r="Q592" s="3"/>
      <c r="R592" s="50"/>
      <c r="W592" s="3"/>
    </row>
    <row r="593" spans="1:23" s="13" customFormat="1" ht="22.5" customHeight="1" x14ac:dyDescent="0.55000000000000004">
      <c r="A593" s="5"/>
      <c r="B593" s="52"/>
      <c r="C593" s="59"/>
      <c r="D593" s="60"/>
      <c r="E593" s="60"/>
      <c r="F593" s="60"/>
      <c r="G593" s="60"/>
      <c r="H593" s="22"/>
      <c r="I593" s="6"/>
      <c r="J593" s="6"/>
      <c r="K593" s="7"/>
      <c r="L593" s="6"/>
      <c r="M593" s="8"/>
      <c r="N593" s="21"/>
      <c r="O593" s="10"/>
      <c r="P593" s="125"/>
      <c r="Q593" s="3"/>
      <c r="R593" s="50"/>
      <c r="W593" s="3"/>
    </row>
    <row r="594" spans="1:23" s="13" customFormat="1" ht="22.5" customHeight="1" x14ac:dyDescent="0.55000000000000004">
      <c r="A594" s="20"/>
      <c r="B594" s="52"/>
      <c r="C594" s="59"/>
      <c r="D594" s="60"/>
      <c r="E594" s="60"/>
      <c r="F594" s="60"/>
      <c r="G594" s="60"/>
      <c r="H594" s="15"/>
      <c r="I594" s="6"/>
      <c r="J594" s="29"/>
      <c r="K594" s="7"/>
      <c r="L594" s="6"/>
      <c r="M594" s="8"/>
      <c r="N594" s="21"/>
      <c r="O594" s="10"/>
      <c r="P594" s="125"/>
      <c r="Q594" s="3"/>
      <c r="R594" s="50"/>
      <c r="W594" s="3"/>
    </row>
    <row r="595" spans="1:23" s="13" customFormat="1" ht="22.5" customHeight="1" x14ac:dyDescent="0.55000000000000004">
      <c r="A595" s="5"/>
      <c r="B595" s="52"/>
      <c r="C595" s="59"/>
      <c r="D595" s="60"/>
      <c r="E595" s="60"/>
      <c r="F595" s="60"/>
      <c r="G595" s="60"/>
      <c r="H595" s="15"/>
      <c r="I595" s="6"/>
      <c r="J595" s="6"/>
      <c r="K595" s="7"/>
      <c r="L595" s="6"/>
      <c r="M595" s="8"/>
      <c r="N595" s="21"/>
      <c r="O595" s="10"/>
      <c r="P595" s="125"/>
      <c r="Q595" s="3"/>
      <c r="R595" s="50"/>
      <c r="W595" s="3"/>
    </row>
    <row r="596" spans="1:23" s="13" customFormat="1" ht="22.5" customHeight="1" x14ac:dyDescent="0.55000000000000004">
      <c r="A596" s="5"/>
      <c r="B596" s="52"/>
      <c r="C596" s="59"/>
      <c r="D596" s="60"/>
      <c r="E596" s="60"/>
      <c r="F596" s="60"/>
      <c r="G596" s="60"/>
      <c r="H596" s="15"/>
      <c r="I596" s="6"/>
      <c r="J596" s="6"/>
      <c r="K596" s="7"/>
      <c r="L596" s="6"/>
      <c r="M596" s="8"/>
      <c r="N596" s="21"/>
      <c r="O596" s="10"/>
      <c r="P596" s="125"/>
      <c r="Q596" s="3"/>
      <c r="R596" s="50"/>
      <c r="W596" s="3"/>
    </row>
    <row r="597" spans="1:23" s="13" customFormat="1" ht="22.5" customHeight="1" x14ac:dyDescent="0.55000000000000004">
      <c r="A597" s="5"/>
      <c r="B597" s="52"/>
      <c r="C597" s="59"/>
      <c r="D597" s="60"/>
      <c r="E597" s="60"/>
      <c r="F597" s="60"/>
      <c r="G597" s="60"/>
      <c r="H597" s="15"/>
      <c r="I597" s="6"/>
      <c r="J597" s="6"/>
      <c r="K597" s="6"/>
      <c r="L597" s="7"/>
      <c r="M597" s="8"/>
      <c r="N597" s="21"/>
      <c r="O597" s="10"/>
      <c r="P597" s="125"/>
      <c r="Q597" s="3"/>
      <c r="R597" s="50"/>
      <c r="W597" s="3"/>
    </row>
    <row r="598" spans="1:23" s="13" customFormat="1" ht="22.5" customHeight="1" x14ac:dyDescent="0.55000000000000004">
      <c r="A598" s="5"/>
      <c r="B598" s="52"/>
      <c r="C598" s="59"/>
      <c r="D598" s="60"/>
      <c r="E598" s="60"/>
      <c r="F598" s="60"/>
      <c r="G598" s="60"/>
      <c r="H598" s="15"/>
      <c r="I598" s="6"/>
      <c r="J598" s="6"/>
      <c r="K598" s="27"/>
      <c r="L598" s="6"/>
      <c r="M598" s="31"/>
      <c r="N598" s="21"/>
      <c r="O598" s="10"/>
      <c r="P598" s="125"/>
      <c r="Q598" s="3"/>
      <c r="R598" s="50"/>
      <c r="W598" s="3"/>
    </row>
    <row r="599" spans="1:23" s="13" customFormat="1" ht="22.5" customHeight="1" x14ac:dyDescent="0.55000000000000004">
      <c r="A599" s="5"/>
      <c r="B599" s="52"/>
      <c r="C599" s="59"/>
      <c r="D599" s="60"/>
      <c r="E599" s="60"/>
      <c r="F599" s="60"/>
      <c r="G599" s="60"/>
      <c r="H599" s="15"/>
      <c r="I599" s="6"/>
      <c r="J599" s="6"/>
      <c r="K599" s="6"/>
      <c r="L599" s="7"/>
      <c r="M599" s="31"/>
      <c r="N599" s="21"/>
      <c r="O599" s="10"/>
      <c r="P599" s="125"/>
      <c r="Q599" s="3"/>
      <c r="R599" s="50"/>
      <c r="W599" s="3"/>
    </row>
    <row r="600" spans="1:23" s="13" customFormat="1" ht="22.5" customHeight="1" x14ac:dyDescent="0.55000000000000004">
      <c r="A600" s="5"/>
      <c r="B600" s="52"/>
      <c r="C600" s="59"/>
      <c r="D600" s="60"/>
      <c r="E600" s="60"/>
      <c r="F600" s="60"/>
      <c r="G600" s="60"/>
      <c r="H600" s="15"/>
      <c r="I600" s="6"/>
      <c r="J600" s="6"/>
      <c r="K600" s="7"/>
      <c r="L600" s="6"/>
      <c r="M600" s="31"/>
      <c r="N600" s="21"/>
      <c r="O600" s="10"/>
      <c r="P600" s="125"/>
      <c r="Q600" s="3"/>
      <c r="R600" s="50"/>
      <c r="W600" s="3"/>
    </row>
    <row r="601" spans="1:23" s="13" customFormat="1" ht="22.5" customHeight="1" x14ac:dyDescent="0.55000000000000004">
      <c r="A601" s="5"/>
      <c r="B601" s="52"/>
      <c r="C601" s="59"/>
      <c r="D601" s="60"/>
      <c r="E601" s="60"/>
      <c r="F601" s="60"/>
      <c r="G601" s="60"/>
      <c r="H601" s="15"/>
      <c r="I601" s="6"/>
      <c r="J601" s="6"/>
      <c r="K601" s="7"/>
      <c r="L601" s="6"/>
      <c r="M601" s="31"/>
      <c r="N601" s="21"/>
      <c r="O601" s="10"/>
      <c r="P601" s="125"/>
      <c r="Q601" s="3"/>
      <c r="R601" s="50"/>
      <c r="W601" s="3"/>
    </row>
    <row r="602" spans="1:23" s="13" customFormat="1" ht="22.5" customHeight="1" x14ac:dyDescent="0.55000000000000004">
      <c r="A602" s="5"/>
      <c r="B602" s="52"/>
      <c r="C602" s="59"/>
      <c r="D602" s="60"/>
      <c r="E602" s="60"/>
      <c r="F602" s="60"/>
      <c r="G602" s="60"/>
      <c r="H602" s="15"/>
      <c r="I602" s="6"/>
      <c r="J602" s="6"/>
      <c r="K602" s="7"/>
      <c r="L602" s="6"/>
      <c r="M602" s="31"/>
      <c r="N602" s="9"/>
      <c r="O602" s="10"/>
      <c r="P602" s="125"/>
      <c r="Q602" s="3"/>
      <c r="W602" s="3"/>
    </row>
    <row r="603" spans="1:23" s="13" customFormat="1" ht="22.5" customHeight="1" x14ac:dyDescent="0.55000000000000004">
      <c r="A603" s="5"/>
      <c r="B603" s="52"/>
      <c r="C603" s="59"/>
      <c r="D603" s="60"/>
      <c r="E603" s="60"/>
      <c r="F603" s="60"/>
      <c r="G603" s="60"/>
      <c r="H603" s="15"/>
      <c r="I603" s="6"/>
      <c r="J603" s="6"/>
      <c r="K603" s="7"/>
      <c r="L603" s="6"/>
      <c r="M603" s="8"/>
      <c r="N603" s="21"/>
      <c r="O603" s="30"/>
      <c r="P603" s="126"/>
      <c r="Q603" s="3"/>
      <c r="W603" s="3"/>
    </row>
    <row r="604" spans="1:23" s="13" customFormat="1" ht="22.5" customHeight="1" x14ac:dyDescent="0.55000000000000004">
      <c r="A604" s="5"/>
      <c r="B604" s="52"/>
      <c r="C604" s="59"/>
      <c r="D604" s="60"/>
      <c r="E604" s="60"/>
      <c r="F604" s="60"/>
      <c r="G604" s="60"/>
      <c r="H604" s="15"/>
      <c r="I604" s="6"/>
      <c r="J604" s="6"/>
      <c r="K604" s="7"/>
      <c r="L604" s="6"/>
      <c r="M604" s="8"/>
      <c r="N604" s="21"/>
      <c r="O604" s="30"/>
      <c r="P604" s="126"/>
      <c r="Q604" s="3"/>
      <c r="W604" s="3"/>
    </row>
    <row r="605" spans="1:23" s="13" customFormat="1" ht="22.5" customHeight="1" x14ac:dyDescent="0.55000000000000004">
      <c r="A605" s="5"/>
      <c r="B605" s="52"/>
      <c r="C605" s="59"/>
      <c r="D605" s="60"/>
      <c r="E605" s="60"/>
      <c r="F605" s="60"/>
      <c r="G605" s="60"/>
      <c r="H605" s="15"/>
      <c r="I605" s="6"/>
      <c r="J605" s="6"/>
      <c r="K605" s="7"/>
      <c r="L605" s="6"/>
      <c r="M605" s="8"/>
      <c r="N605" s="21"/>
      <c r="O605" s="30"/>
      <c r="P605" s="126"/>
      <c r="Q605" s="3"/>
      <c r="W605" s="3"/>
    </row>
    <row r="606" spans="1:23" ht="22.5" customHeight="1" x14ac:dyDescent="0.55000000000000004">
      <c r="A606" s="5"/>
      <c r="B606" s="52"/>
      <c r="C606" s="59"/>
      <c r="D606" s="60"/>
      <c r="E606" s="60"/>
      <c r="F606" s="60"/>
      <c r="G606" s="60"/>
      <c r="H606" s="22"/>
      <c r="I606" s="7"/>
      <c r="J606" s="6"/>
      <c r="K606" s="7"/>
      <c r="L606" s="6"/>
      <c r="M606" s="31"/>
      <c r="N606" s="21"/>
      <c r="O606" s="10"/>
      <c r="P606" s="125"/>
    </row>
    <row r="607" spans="1:23" ht="22.5" customHeight="1" x14ac:dyDescent="0.55000000000000004">
      <c r="A607" s="5"/>
      <c r="B607" s="52"/>
      <c r="C607" s="59"/>
      <c r="D607" s="60"/>
      <c r="E607" s="60"/>
      <c r="F607" s="60"/>
      <c r="G607" s="60"/>
      <c r="H607" s="54"/>
      <c r="I607" s="6"/>
      <c r="J607" s="6"/>
      <c r="K607" s="7"/>
      <c r="L607" s="6"/>
      <c r="M607" s="31"/>
      <c r="N607" s="21"/>
      <c r="O607" s="10"/>
      <c r="P607" s="125"/>
    </row>
    <row r="608" spans="1:23" ht="22.5" customHeight="1" x14ac:dyDescent="0.55000000000000004">
      <c r="A608" s="5"/>
      <c r="B608" s="52"/>
      <c r="C608" s="59"/>
      <c r="D608" s="60"/>
      <c r="E608" s="60"/>
      <c r="F608" s="60"/>
      <c r="G608" s="60"/>
      <c r="H608" s="15"/>
      <c r="I608" s="6"/>
      <c r="J608" s="29"/>
      <c r="K608" s="7"/>
      <c r="L608" s="6"/>
      <c r="M608" s="31"/>
      <c r="N608" s="21"/>
      <c r="O608" s="10"/>
      <c r="P608" s="125"/>
    </row>
    <row r="609" spans="1:16" ht="22.5" customHeight="1" x14ac:dyDescent="0.55000000000000004">
      <c r="A609" s="5"/>
      <c r="B609" s="52"/>
      <c r="C609" s="59"/>
      <c r="D609" s="60"/>
      <c r="E609" s="60"/>
      <c r="F609" s="60"/>
      <c r="G609" s="60"/>
      <c r="H609" s="15"/>
      <c r="I609" s="6"/>
      <c r="J609" s="6"/>
      <c r="K609" s="7"/>
      <c r="L609" s="6"/>
      <c r="M609" s="31"/>
      <c r="N609" s="21"/>
      <c r="O609" s="10"/>
      <c r="P609" s="125"/>
    </row>
    <row r="610" spans="1:16" ht="22.5" customHeight="1" x14ac:dyDescent="0.55000000000000004">
      <c r="A610" s="5"/>
      <c r="B610" s="52"/>
      <c r="C610" s="59"/>
      <c r="D610" s="60"/>
      <c r="E610" s="60"/>
      <c r="F610" s="60"/>
      <c r="G610" s="60"/>
      <c r="H610" s="15"/>
      <c r="I610" s="6"/>
      <c r="J610" s="6"/>
      <c r="K610" s="7"/>
      <c r="L610" s="6"/>
      <c r="M610" s="31"/>
      <c r="N610" s="21"/>
      <c r="O610" s="10"/>
      <c r="P610" s="125"/>
    </row>
    <row r="611" spans="1:16" ht="22.5" customHeight="1" x14ac:dyDescent="0.55000000000000004">
      <c r="A611" s="5"/>
      <c r="B611" s="52"/>
      <c r="C611" s="59"/>
      <c r="D611" s="60"/>
      <c r="E611" s="60"/>
      <c r="F611" s="60"/>
      <c r="G611" s="60"/>
      <c r="H611" s="15"/>
      <c r="I611" s="6"/>
      <c r="J611" s="6"/>
      <c r="K611" s="6"/>
      <c r="L611" s="7"/>
      <c r="M611" s="31"/>
      <c r="N611" s="21"/>
      <c r="O611" s="10"/>
      <c r="P611" s="125"/>
    </row>
    <row r="612" spans="1:16" ht="22.5" customHeight="1" x14ac:dyDescent="0.55000000000000004">
      <c r="A612" s="5"/>
      <c r="B612" s="52"/>
      <c r="C612" s="59"/>
      <c r="D612" s="60"/>
      <c r="E612" s="60"/>
      <c r="F612" s="60"/>
      <c r="G612" s="60"/>
      <c r="H612" s="15"/>
      <c r="I612" s="6"/>
      <c r="J612" s="6"/>
      <c r="K612" s="6"/>
      <c r="L612" s="6"/>
      <c r="M612" s="31"/>
      <c r="N612" s="21"/>
      <c r="O612" s="10"/>
      <c r="P612" s="125"/>
    </row>
    <row r="613" spans="1:16" ht="22.5" customHeight="1" x14ac:dyDescent="0.55000000000000004">
      <c r="A613" s="5"/>
      <c r="B613" s="52"/>
      <c r="C613" s="59"/>
      <c r="D613" s="60"/>
      <c r="E613" s="60"/>
      <c r="F613" s="60"/>
      <c r="G613" s="60"/>
      <c r="H613" s="15"/>
      <c r="I613" s="6"/>
      <c r="J613" s="6"/>
      <c r="K613" s="6"/>
      <c r="L613" s="7"/>
      <c r="M613" s="31"/>
      <c r="N613" s="21"/>
      <c r="O613" s="10"/>
      <c r="P613" s="125"/>
    </row>
    <row r="614" spans="1:16" ht="22.5" customHeight="1" x14ac:dyDescent="0.55000000000000004">
      <c r="A614" s="5"/>
      <c r="B614" s="52"/>
      <c r="C614" s="59"/>
      <c r="D614" s="60"/>
      <c r="E614" s="60"/>
      <c r="F614" s="60"/>
      <c r="G614" s="60"/>
      <c r="H614" s="15"/>
      <c r="I614" s="6"/>
      <c r="J614" s="6"/>
      <c r="K614" s="7"/>
      <c r="L614" s="6"/>
      <c r="M614" s="8"/>
      <c r="N614" s="21"/>
      <c r="O614" s="10"/>
      <c r="P614" s="125"/>
    </row>
    <row r="615" spans="1:16" ht="22.5" customHeight="1" x14ac:dyDescent="0.55000000000000004">
      <c r="A615" s="5"/>
      <c r="B615" s="52"/>
      <c r="C615" s="59"/>
      <c r="D615" s="60"/>
      <c r="E615" s="60"/>
      <c r="F615" s="60"/>
      <c r="G615" s="60"/>
      <c r="H615" s="15"/>
      <c r="I615" s="6"/>
      <c r="J615" s="6"/>
      <c r="K615" s="7"/>
      <c r="L615" s="6"/>
      <c r="M615" s="8"/>
      <c r="N615" s="21"/>
      <c r="O615" s="10"/>
      <c r="P615" s="125"/>
    </row>
    <row r="616" spans="1:16" ht="22.5" customHeight="1" x14ac:dyDescent="0.55000000000000004">
      <c r="A616" s="5"/>
      <c r="B616" s="52"/>
      <c r="C616" s="59"/>
      <c r="D616" s="60"/>
      <c r="E616" s="60"/>
      <c r="F616" s="60"/>
      <c r="G616" s="60"/>
      <c r="H616" s="15"/>
      <c r="I616" s="6"/>
      <c r="J616" s="6"/>
      <c r="K616" s="7"/>
      <c r="L616" s="6"/>
      <c r="M616" s="8"/>
      <c r="N616" s="9"/>
      <c r="O616" s="10"/>
      <c r="P616" s="125"/>
    </row>
    <row r="617" spans="1:16" ht="22.5" customHeight="1" x14ac:dyDescent="0.55000000000000004">
      <c r="A617" s="5"/>
      <c r="B617" s="52"/>
      <c r="C617" s="59"/>
      <c r="D617" s="60"/>
      <c r="E617" s="60"/>
      <c r="F617" s="60"/>
      <c r="G617" s="60"/>
      <c r="H617" s="15"/>
      <c r="I617" s="6"/>
      <c r="J617" s="6"/>
      <c r="K617" s="7"/>
      <c r="L617" s="6"/>
      <c r="M617" s="8"/>
      <c r="N617" s="21"/>
      <c r="O617" s="30"/>
      <c r="P617" s="126"/>
    </row>
    <row r="618" spans="1:16" ht="22.5" customHeight="1" x14ac:dyDescent="0.55000000000000004">
      <c r="A618" s="5"/>
      <c r="B618" s="52"/>
      <c r="C618" s="59"/>
      <c r="D618" s="60"/>
      <c r="E618" s="60"/>
      <c r="F618" s="60"/>
      <c r="G618" s="60"/>
      <c r="H618" s="15"/>
      <c r="I618" s="6"/>
      <c r="J618" s="6"/>
      <c r="K618" s="7"/>
      <c r="L618" s="6"/>
      <c r="M618" s="8"/>
      <c r="N618" s="21"/>
      <c r="O618" s="30"/>
      <c r="P618" s="126"/>
    </row>
    <row r="619" spans="1:16" ht="22.5" customHeight="1" x14ac:dyDescent="0.55000000000000004">
      <c r="A619" s="5"/>
      <c r="B619" s="52"/>
      <c r="C619" s="59"/>
      <c r="D619" s="60"/>
      <c r="E619" s="60"/>
      <c r="F619" s="60"/>
      <c r="G619" s="60"/>
      <c r="H619" s="15"/>
      <c r="I619" s="6"/>
      <c r="J619" s="6"/>
      <c r="K619" s="7"/>
      <c r="L619" s="6"/>
      <c r="M619" s="8"/>
      <c r="N619" s="21"/>
      <c r="O619" s="30"/>
      <c r="P619" s="126"/>
    </row>
    <row r="620" spans="1:16" ht="22.5" customHeight="1" x14ac:dyDescent="0.55000000000000004">
      <c r="A620" s="5"/>
      <c r="B620" s="52"/>
      <c r="C620" s="59"/>
      <c r="D620" s="60"/>
      <c r="E620" s="60"/>
      <c r="F620" s="60"/>
      <c r="G620" s="60"/>
      <c r="H620" s="15"/>
      <c r="I620" s="6"/>
      <c r="J620" s="6"/>
      <c r="K620" s="7"/>
      <c r="L620" s="6"/>
      <c r="M620" s="8"/>
      <c r="N620" s="21"/>
      <c r="O620" s="10"/>
      <c r="P620" s="125"/>
    </row>
    <row r="621" spans="1:16" ht="22.5" customHeight="1" x14ac:dyDescent="0.55000000000000004">
      <c r="A621" s="5"/>
      <c r="B621" s="52"/>
      <c r="C621" s="59"/>
      <c r="D621" s="60"/>
      <c r="E621" s="60"/>
      <c r="F621" s="60"/>
      <c r="G621" s="60"/>
      <c r="H621" s="15"/>
      <c r="I621" s="6"/>
      <c r="J621" s="6"/>
      <c r="K621" s="7"/>
      <c r="L621" s="6"/>
      <c r="M621" s="8"/>
      <c r="N621" s="21"/>
      <c r="O621" s="10"/>
      <c r="P621" s="125"/>
    </row>
    <row r="622" spans="1:16" ht="22.5" customHeight="1" x14ac:dyDescent="0.55000000000000004">
      <c r="A622" s="5"/>
      <c r="B622" s="52"/>
      <c r="C622" s="59"/>
      <c r="D622" s="60"/>
      <c r="E622" s="60"/>
      <c r="F622" s="60"/>
      <c r="G622" s="60"/>
      <c r="H622" s="15"/>
      <c r="I622" s="6"/>
      <c r="J622" s="6"/>
      <c r="K622" s="7"/>
      <c r="L622" s="6"/>
      <c r="M622" s="8"/>
      <c r="N622" s="21"/>
      <c r="O622" s="10"/>
      <c r="P622" s="125"/>
    </row>
    <row r="623" spans="1:16" ht="22.5" customHeight="1" x14ac:dyDescent="0.55000000000000004">
      <c r="A623" s="5"/>
      <c r="B623" s="52"/>
      <c r="C623" s="59"/>
      <c r="D623" s="60"/>
      <c r="E623" s="60"/>
      <c r="F623" s="60"/>
      <c r="G623" s="60"/>
      <c r="H623" s="15"/>
      <c r="I623" s="6"/>
      <c r="J623" s="6"/>
      <c r="K623" s="7"/>
      <c r="L623" s="6"/>
      <c r="M623" s="8"/>
      <c r="N623" s="21"/>
      <c r="O623" s="10"/>
      <c r="P623" s="125"/>
    </row>
    <row r="624" spans="1:16" ht="22.5" customHeight="1" x14ac:dyDescent="0.55000000000000004">
      <c r="A624" s="5"/>
      <c r="B624" s="52"/>
      <c r="C624" s="59"/>
      <c r="D624" s="60"/>
      <c r="E624" s="60"/>
      <c r="F624" s="60"/>
      <c r="G624" s="60"/>
      <c r="H624" s="15"/>
      <c r="I624" s="6"/>
      <c r="J624" s="6"/>
      <c r="K624" s="7"/>
      <c r="L624" s="6"/>
      <c r="M624" s="8"/>
      <c r="N624" s="18"/>
      <c r="O624" s="10"/>
      <c r="P624" s="125"/>
    </row>
    <row r="625" spans="1:16" ht="22.5" customHeight="1" x14ac:dyDescent="0.55000000000000004">
      <c r="A625" s="5"/>
      <c r="B625" s="52"/>
      <c r="C625" s="59"/>
      <c r="D625" s="60"/>
      <c r="E625" s="60"/>
      <c r="F625" s="60"/>
      <c r="G625" s="60"/>
      <c r="H625" s="15"/>
      <c r="I625" s="6"/>
      <c r="J625" s="6"/>
      <c r="K625" s="7"/>
      <c r="L625" s="6"/>
      <c r="M625" s="8"/>
      <c r="N625" s="9"/>
      <c r="O625" s="10"/>
      <c r="P625" s="125"/>
    </row>
    <row r="626" spans="1:16" ht="22.5" customHeight="1" x14ac:dyDescent="0.55000000000000004">
      <c r="A626" s="5"/>
      <c r="B626" s="52"/>
      <c r="C626" s="59"/>
      <c r="D626" s="60"/>
      <c r="E626" s="60"/>
      <c r="F626" s="60"/>
      <c r="G626" s="60"/>
      <c r="H626" s="15"/>
      <c r="I626" s="6"/>
      <c r="J626" s="6"/>
      <c r="K626" s="7"/>
      <c r="L626" s="6"/>
      <c r="M626" s="8"/>
      <c r="N626" s="21"/>
      <c r="O626" s="10"/>
      <c r="P626" s="125"/>
    </row>
    <row r="627" spans="1:16" ht="22.5" customHeight="1" x14ac:dyDescent="0.55000000000000004">
      <c r="A627" s="5"/>
      <c r="B627" s="52"/>
      <c r="C627" s="59"/>
      <c r="D627" s="60"/>
      <c r="E627" s="60"/>
      <c r="F627" s="60"/>
      <c r="G627" s="60"/>
      <c r="H627" s="15"/>
      <c r="I627" s="6"/>
      <c r="J627" s="6"/>
      <c r="K627" s="7"/>
      <c r="L627" s="6"/>
      <c r="M627" s="8"/>
      <c r="N627" s="21"/>
      <c r="O627" s="10"/>
      <c r="P627" s="125"/>
    </row>
    <row r="628" spans="1:16" ht="22.5" customHeight="1" x14ac:dyDescent="0.55000000000000004">
      <c r="A628" s="5"/>
      <c r="B628" s="52"/>
      <c r="C628" s="59"/>
      <c r="D628" s="60"/>
      <c r="E628" s="60"/>
      <c r="F628" s="60"/>
      <c r="G628" s="60"/>
      <c r="H628" s="15"/>
      <c r="I628" s="6"/>
      <c r="J628" s="6"/>
      <c r="K628" s="7"/>
      <c r="L628" s="6"/>
      <c r="M628" s="8"/>
      <c r="N628" s="21"/>
      <c r="O628" s="10"/>
      <c r="P628" s="125"/>
    </row>
    <row r="629" spans="1:16" ht="22.5" customHeight="1" x14ac:dyDescent="0.55000000000000004">
      <c r="A629" s="5"/>
      <c r="B629" s="52"/>
      <c r="C629" s="59"/>
      <c r="D629" s="60"/>
      <c r="E629" s="60"/>
      <c r="F629" s="60"/>
      <c r="G629" s="60"/>
      <c r="H629" s="15"/>
      <c r="I629" s="6"/>
      <c r="J629" s="6"/>
      <c r="K629" s="7"/>
      <c r="L629" s="6"/>
      <c r="M629" s="8"/>
      <c r="N629" s="21"/>
      <c r="O629" s="10"/>
      <c r="P629" s="125"/>
    </row>
    <row r="630" spans="1:16" ht="22.5" customHeight="1" x14ac:dyDescent="0.55000000000000004">
      <c r="A630" s="5"/>
      <c r="B630" s="52"/>
      <c r="C630" s="59"/>
      <c r="D630" s="60"/>
      <c r="E630" s="60"/>
      <c r="F630" s="60"/>
      <c r="G630" s="60"/>
      <c r="H630" s="15"/>
      <c r="I630" s="6"/>
      <c r="J630" s="6"/>
      <c r="K630" s="7"/>
      <c r="L630" s="6"/>
      <c r="M630" s="8"/>
      <c r="N630" s="21"/>
      <c r="O630" s="10"/>
      <c r="P630" s="125"/>
    </row>
    <row r="631" spans="1:16" ht="22.5" customHeight="1" x14ac:dyDescent="0.55000000000000004">
      <c r="A631" s="5"/>
      <c r="B631" s="52"/>
      <c r="C631" s="59"/>
      <c r="D631" s="60"/>
      <c r="E631" s="60"/>
      <c r="F631" s="60"/>
      <c r="G631" s="60"/>
      <c r="H631" s="15"/>
      <c r="I631" s="6"/>
      <c r="J631" s="6"/>
      <c r="K631" s="7"/>
      <c r="L631" s="6"/>
      <c r="M631" s="8"/>
      <c r="N631" s="21"/>
      <c r="O631" s="10"/>
      <c r="P631" s="125"/>
    </row>
    <row r="632" spans="1:16" ht="22.5" customHeight="1" x14ac:dyDescent="0.55000000000000004">
      <c r="A632" s="5"/>
      <c r="B632" s="52"/>
      <c r="C632" s="59"/>
      <c r="D632" s="60"/>
      <c r="E632" s="60"/>
      <c r="F632" s="60"/>
      <c r="G632" s="60"/>
      <c r="H632" s="15"/>
      <c r="I632" s="6"/>
      <c r="J632" s="6"/>
      <c r="K632" s="7"/>
      <c r="L632" s="6"/>
      <c r="M632" s="8"/>
      <c r="N632" s="21"/>
      <c r="O632" s="10"/>
      <c r="P632" s="125"/>
    </row>
    <row r="633" spans="1:16" ht="22.5" customHeight="1" x14ac:dyDescent="0.55000000000000004">
      <c r="A633" s="5"/>
      <c r="B633" s="52"/>
      <c r="C633" s="59"/>
      <c r="D633" s="60"/>
      <c r="E633" s="60"/>
      <c r="F633" s="60"/>
      <c r="G633" s="60"/>
      <c r="H633" s="15"/>
      <c r="I633" s="6"/>
      <c r="J633" s="6"/>
      <c r="K633" s="7"/>
      <c r="L633" s="6"/>
      <c r="M633" s="8"/>
      <c r="N633" s="21"/>
      <c r="O633" s="10"/>
      <c r="P633" s="125"/>
    </row>
    <row r="634" spans="1:16" ht="22.5" customHeight="1" x14ac:dyDescent="0.55000000000000004">
      <c r="A634" s="20"/>
      <c r="B634" s="52"/>
      <c r="C634" s="59"/>
      <c r="D634" s="60"/>
      <c r="E634" s="60"/>
      <c r="F634" s="60"/>
      <c r="G634" s="60"/>
      <c r="H634" s="15"/>
      <c r="I634" s="6"/>
      <c r="J634" s="6"/>
      <c r="K634" s="7"/>
      <c r="L634" s="6"/>
      <c r="M634" s="8"/>
      <c r="N634" s="21"/>
      <c r="O634" s="10"/>
      <c r="P634" s="125"/>
    </row>
    <row r="635" spans="1:16" ht="22.5" customHeight="1" x14ac:dyDescent="0.55000000000000004">
      <c r="A635" s="5"/>
      <c r="B635" s="52"/>
      <c r="C635" s="59"/>
      <c r="D635" s="60"/>
      <c r="E635" s="60"/>
      <c r="F635" s="60"/>
      <c r="G635" s="60"/>
      <c r="H635" s="15"/>
      <c r="I635" s="6"/>
      <c r="J635" s="6"/>
      <c r="K635" s="7"/>
      <c r="L635" s="6"/>
      <c r="M635" s="8"/>
      <c r="N635" s="21"/>
      <c r="O635" s="10"/>
      <c r="P635" s="125"/>
    </row>
    <row r="636" spans="1:16" ht="22.5" customHeight="1" x14ac:dyDescent="0.55000000000000004">
      <c r="A636" s="5"/>
      <c r="B636" s="52"/>
      <c r="C636" s="59"/>
      <c r="D636" s="60"/>
      <c r="E636" s="60"/>
      <c r="F636" s="60"/>
      <c r="G636" s="60"/>
      <c r="H636" s="15"/>
      <c r="I636" s="6"/>
      <c r="J636" s="6"/>
      <c r="K636" s="7"/>
      <c r="L636" s="6"/>
      <c r="M636" s="8"/>
      <c r="N636" s="18"/>
      <c r="O636" s="10"/>
      <c r="P636" s="125"/>
    </row>
    <row r="637" spans="1:16" ht="22.5" customHeight="1" x14ac:dyDescent="0.55000000000000004">
      <c r="A637" s="5"/>
      <c r="B637" s="52"/>
      <c r="C637" s="59"/>
      <c r="D637" s="60"/>
      <c r="E637" s="60"/>
      <c r="F637" s="60"/>
      <c r="G637" s="60"/>
      <c r="H637" s="15"/>
      <c r="I637" s="6"/>
      <c r="J637" s="6"/>
      <c r="K637" s="7"/>
      <c r="L637" s="6"/>
      <c r="M637" s="8"/>
      <c r="N637" s="18"/>
      <c r="O637" s="10"/>
      <c r="P637" s="125"/>
    </row>
    <row r="638" spans="1:16" ht="22.5" customHeight="1" x14ac:dyDescent="0.55000000000000004">
      <c r="A638" s="5"/>
      <c r="B638" s="52"/>
      <c r="C638" s="59"/>
      <c r="D638" s="60"/>
      <c r="E638" s="60"/>
      <c r="F638" s="60"/>
      <c r="G638" s="60"/>
      <c r="H638" s="15"/>
      <c r="I638" s="6"/>
      <c r="J638" s="6"/>
      <c r="K638" s="7"/>
      <c r="L638" s="6"/>
      <c r="M638" s="8"/>
      <c r="N638" s="18"/>
      <c r="O638" s="10"/>
      <c r="P638" s="125"/>
    </row>
    <row r="639" spans="1:16" ht="22.5" customHeight="1" x14ac:dyDescent="0.55000000000000004">
      <c r="A639" s="5"/>
      <c r="B639" s="52"/>
      <c r="C639" s="59"/>
      <c r="D639" s="60"/>
      <c r="E639" s="60"/>
      <c r="F639" s="60"/>
      <c r="G639" s="60"/>
      <c r="H639" s="15"/>
      <c r="I639" s="6"/>
      <c r="J639" s="6"/>
      <c r="K639" s="7"/>
      <c r="L639" s="6"/>
      <c r="M639" s="8"/>
      <c r="N639" s="18"/>
      <c r="O639" s="10"/>
      <c r="P639" s="125"/>
    </row>
    <row r="640" spans="1:16" ht="22.5" customHeight="1" x14ac:dyDescent="0.55000000000000004">
      <c r="A640" s="5"/>
      <c r="B640" s="52"/>
      <c r="C640" s="59"/>
      <c r="D640" s="60"/>
      <c r="E640" s="60"/>
      <c r="F640" s="60"/>
      <c r="G640" s="60"/>
      <c r="H640" s="15"/>
      <c r="I640" s="6"/>
      <c r="J640" s="6"/>
      <c r="K640" s="7"/>
      <c r="L640" s="6"/>
      <c r="M640" s="8"/>
      <c r="N640" s="18"/>
      <c r="O640" s="10"/>
      <c r="P640" s="125"/>
    </row>
    <row r="641" spans="1:16" ht="22.5" customHeight="1" x14ac:dyDescent="0.55000000000000004">
      <c r="A641" s="5"/>
      <c r="B641" s="52"/>
      <c r="C641" s="59"/>
      <c r="D641" s="60"/>
      <c r="E641" s="60"/>
      <c r="F641" s="60"/>
      <c r="G641" s="60"/>
      <c r="H641" s="15"/>
      <c r="I641" s="6"/>
      <c r="J641" s="6"/>
      <c r="K641" s="7"/>
      <c r="L641" s="6"/>
      <c r="M641" s="8"/>
      <c r="N641" s="18"/>
      <c r="O641" s="10"/>
      <c r="P641" s="125"/>
    </row>
    <row r="642" spans="1:16" ht="22.5" customHeight="1" x14ac:dyDescent="0.55000000000000004">
      <c r="A642" s="5"/>
      <c r="B642" s="52"/>
      <c r="C642" s="59"/>
      <c r="D642" s="60"/>
      <c r="E642" s="60"/>
      <c r="F642" s="60"/>
      <c r="G642" s="60"/>
      <c r="H642" s="15"/>
      <c r="I642" s="6"/>
      <c r="J642" s="6"/>
      <c r="K642" s="7"/>
      <c r="L642" s="6"/>
      <c r="M642" s="8"/>
      <c r="N642" s="18"/>
      <c r="O642" s="10"/>
      <c r="P642" s="125"/>
    </row>
    <row r="643" spans="1:16" ht="22.5" customHeight="1" x14ac:dyDescent="0.55000000000000004">
      <c r="A643" s="5"/>
      <c r="B643" s="52"/>
      <c r="C643" s="59"/>
      <c r="D643" s="60"/>
      <c r="E643" s="60"/>
      <c r="F643" s="60"/>
      <c r="G643" s="60"/>
      <c r="H643" s="15"/>
      <c r="I643" s="6"/>
      <c r="J643" s="6"/>
      <c r="K643" s="7"/>
      <c r="L643" s="6"/>
      <c r="M643" s="8"/>
      <c r="N643" s="18"/>
      <c r="O643" s="10"/>
      <c r="P643" s="125"/>
    </row>
    <row r="644" spans="1:16" ht="22.5" customHeight="1" x14ac:dyDescent="0.55000000000000004">
      <c r="A644" s="5"/>
      <c r="B644" s="52"/>
      <c r="C644" s="59"/>
      <c r="D644" s="60"/>
      <c r="E644" s="60"/>
      <c r="F644" s="60"/>
      <c r="G644" s="60"/>
      <c r="H644" s="15"/>
      <c r="I644" s="6"/>
      <c r="J644" s="6"/>
      <c r="K644" s="7"/>
      <c r="L644" s="6"/>
      <c r="M644" s="8"/>
      <c r="N644" s="18"/>
      <c r="O644" s="10"/>
      <c r="P644" s="125"/>
    </row>
    <row r="645" spans="1:16" ht="22.5" customHeight="1" x14ac:dyDescent="0.55000000000000004">
      <c r="A645" s="5"/>
      <c r="B645" s="52"/>
      <c r="C645" s="59"/>
      <c r="D645" s="60"/>
      <c r="E645" s="60"/>
      <c r="F645" s="60"/>
      <c r="G645" s="60"/>
      <c r="H645" s="15"/>
      <c r="I645" s="6"/>
      <c r="J645" s="6"/>
      <c r="K645" s="7"/>
      <c r="L645" s="6"/>
      <c r="M645" s="8"/>
      <c r="N645" s="18"/>
      <c r="O645" s="10"/>
      <c r="P645" s="125"/>
    </row>
    <row r="646" spans="1:16" ht="22.5" customHeight="1" x14ac:dyDescent="0.55000000000000004">
      <c r="A646" s="5"/>
      <c r="B646" s="52"/>
      <c r="C646" s="59"/>
      <c r="D646" s="60"/>
      <c r="E646" s="60"/>
      <c r="F646" s="60"/>
      <c r="G646" s="60"/>
      <c r="H646" s="15"/>
      <c r="I646" s="6"/>
      <c r="J646" s="6"/>
      <c r="K646" s="7"/>
      <c r="L646" s="6"/>
      <c r="M646" s="8"/>
      <c r="N646" s="18"/>
      <c r="O646" s="10"/>
      <c r="P646" s="125"/>
    </row>
    <row r="647" spans="1:16" ht="22.5" customHeight="1" x14ac:dyDescent="0.55000000000000004">
      <c r="A647" s="5"/>
      <c r="B647" s="52"/>
      <c r="C647" s="59"/>
      <c r="D647" s="60"/>
      <c r="E647" s="60"/>
      <c r="F647" s="60"/>
      <c r="G647" s="60"/>
      <c r="H647" s="15"/>
      <c r="I647" s="6"/>
      <c r="J647" s="6"/>
      <c r="K647" s="7"/>
      <c r="L647" s="6"/>
      <c r="M647" s="8"/>
      <c r="N647" s="18"/>
      <c r="O647" s="10"/>
      <c r="P647" s="125"/>
    </row>
    <row r="648" spans="1:16" ht="22.5" customHeight="1" x14ac:dyDescent="0.55000000000000004">
      <c r="A648" s="5"/>
      <c r="B648" s="52"/>
      <c r="C648" s="59"/>
      <c r="D648" s="60"/>
      <c r="E648" s="60"/>
      <c r="F648" s="60"/>
      <c r="G648" s="60"/>
      <c r="H648" s="15"/>
      <c r="I648" s="6"/>
      <c r="J648" s="6"/>
      <c r="K648" s="7"/>
      <c r="L648" s="6"/>
      <c r="M648" s="8"/>
      <c r="N648" s="18"/>
      <c r="O648" s="10"/>
      <c r="P648" s="125"/>
    </row>
    <row r="649" spans="1:16" ht="22.5" customHeight="1" x14ac:dyDescent="0.55000000000000004">
      <c r="A649" s="20"/>
      <c r="B649" s="52"/>
      <c r="C649" s="59"/>
      <c r="D649" s="60"/>
      <c r="E649" s="60"/>
      <c r="F649" s="60"/>
      <c r="G649" s="60"/>
      <c r="H649" s="15"/>
      <c r="I649" s="6"/>
      <c r="J649" s="6"/>
      <c r="K649" s="7"/>
      <c r="L649" s="6"/>
      <c r="M649" s="8"/>
      <c r="N649" s="18"/>
      <c r="O649" s="10"/>
      <c r="P649" s="125"/>
    </row>
    <row r="650" spans="1:16" ht="22.5" customHeight="1" x14ac:dyDescent="0.55000000000000004">
      <c r="A650" s="5"/>
      <c r="B650" s="52"/>
      <c r="C650" s="59"/>
      <c r="D650" s="60"/>
      <c r="E650" s="60"/>
      <c r="F650" s="60"/>
      <c r="G650" s="60"/>
      <c r="H650" s="15"/>
      <c r="I650" s="6"/>
      <c r="J650" s="6"/>
      <c r="K650" s="7"/>
      <c r="L650" s="6"/>
      <c r="M650" s="8"/>
      <c r="N650" s="9"/>
      <c r="O650" s="10"/>
      <c r="P650" s="125"/>
    </row>
    <row r="651" spans="1:16" ht="22.5" customHeight="1" x14ac:dyDescent="0.55000000000000004">
      <c r="A651" s="5"/>
      <c r="B651" s="52"/>
      <c r="C651" s="59"/>
      <c r="D651" s="60"/>
      <c r="E651" s="60"/>
      <c r="F651" s="60"/>
      <c r="G651" s="60"/>
      <c r="H651" s="15"/>
      <c r="I651" s="6"/>
      <c r="J651" s="6"/>
      <c r="K651" s="7"/>
      <c r="L651" s="6"/>
      <c r="M651" s="8"/>
      <c r="N651" s="9"/>
      <c r="O651" s="10"/>
      <c r="P651" s="125"/>
    </row>
    <row r="652" spans="1:16" ht="22.5" customHeight="1" x14ac:dyDescent="0.55000000000000004">
      <c r="A652" s="5"/>
      <c r="B652" s="52"/>
      <c r="C652" s="59"/>
      <c r="D652" s="60"/>
      <c r="E652" s="60"/>
      <c r="F652" s="60"/>
      <c r="G652" s="60"/>
      <c r="H652" s="15"/>
      <c r="I652" s="6"/>
      <c r="J652" s="6"/>
      <c r="K652" s="7"/>
      <c r="L652" s="6"/>
      <c r="M652" s="8"/>
      <c r="N652" s="9"/>
      <c r="O652" s="10"/>
      <c r="P652" s="125"/>
    </row>
    <row r="653" spans="1:16" ht="22.5" customHeight="1" x14ac:dyDescent="0.55000000000000004">
      <c r="A653" s="5"/>
      <c r="B653" s="52"/>
      <c r="C653" s="59"/>
      <c r="D653" s="60"/>
      <c r="E653" s="60"/>
      <c r="F653" s="60"/>
      <c r="G653" s="60"/>
      <c r="H653" s="15"/>
      <c r="I653" s="6"/>
      <c r="J653" s="6"/>
      <c r="K653" s="7"/>
      <c r="L653" s="6"/>
      <c r="M653" s="8"/>
      <c r="N653" s="9"/>
      <c r="O653" s="10"/>
      <c r="P653" s="125"/>
    </row>
    <row r="654" spans="1:16" ht="22.5" customHeight="1" x14ac:dyDescent="0.55000000000000004">
      <c r="A654" s="5"/>
      <c r="B654" s="52"/>
      <c r="C654" s="59"/>
      <c r="D654" s="60"/>
      <c r="E654" s="60"/>
      <c r="F654" s="60"/>
      <c r="G654" s="60"/>
      <c r="H654" s="15"/>
      <c r="I654" s="6"/>
      <c r="J654" s="6"/>
      <c r="K654" s="7"/>
      <c r="L654" s="6"/>
      <c r="M654" s="8"/>
      <c r="N654" s="9"/>
      <c r="O654" s="10"/>
      <c r="P654" s="125"/>
    </row>
    <row r="655" spans="1:16" ht="22.5" customHeight="1" x14ac:dyDescent="0.55000000000000004">
      <c r="A655" s="5"/>
      <c r="B655" s="52"/>
      <c r="C655" s="59"/>
      <c r="D655" s="60"/>
      <c r="E655" s="60"/>
      <c r="F655" s="60"/>
      <c r="G655" s="60"/>
      <c r="H655" s="15"/>
      <c r="I655" s="6"/>
      <c r="J655" s="6"/>
      <c r="K655" s="7"/>
      <c r="L655" s="6"/>
      <c r="M655" s="8"/>
      <c r="N655" s="9"/>
      <c r="O655" s="10"/>
      <c r="P655" s="125"/>
    </row>
    <row r="656" spans="1:16" ht="22.5" customHeight="1" x14ac:dyDescent="0.55000000000000004">
      <c r="A656" s="5"/>
      <c r="B656" s="52"/>
      <c r="C656" s="59"/>
      <c r="D656" s="60"/>
      <c r="E656" s="60"/>
      <c r="F656" s="60"/>
      <c r="G656" s="60"/>
      <c r="H656" s="15"/>
      <c r="I656" s="6"/>
      <c r="J656" s="6"/>
      <c r="K656" s="7"/>
      <c r="L656" s="6"/>
      <c r="M656" s="8"/>
      <c r="N656" s="9"/>
      <c r="O656" s="10"/>
      <c r="P656" s="125"/>
    </row>
    <row r="657" spans="1:16" ht="22.5" customHeight="1" x14ac:dyDescent="0.55000000000000004">
      <c r="A657" s="5"/>
      <c r="B657" s="52"/>
      <c r="C657" s="59"/>
      <c r="D657" s="60"/>
      <c r="E657" s="60"/>
      <c r="F657" s="60"/>
      <c r="G657" s="60"/>
      <c r="H657" s="15"/>
      <c r="I657" s="6"/>
      <c r="J657" s="6"/>
      <c r="K657" s="7"/>
      <c r="L657" s="6"/>
      <c r="M657" s="8"/>
      <c r="N657" s="9"/>
      <c r="O657" s="10"/>
      <c r="P657" s="125"/>
    </row>
    <row r="658" spans="1:16" ht="22.5" customHeight="1" x14ac:dyDescent="0.55000000000000004">
      <c r="A658" s="5"/>
      <c r="B658" s="52"/>
      <c r="C658" s="59"/>
      <c r="D658" s="60"/>
      <c r="E658" s="60"/>
      <c r="F658" s="60"/>
      <c r="G658" s="60"/>
      <c r="H658" s="15"/>
      <c r="I658" s="6"/>
      <c r="J658" s="6"/>
      <c r="K658" s="7"/>
      <c r="L658" s="6"/>
      <c r="M658" s="8"/>
      <c r="N658" s="9"/>
      <c r="O658" s="10"/>
      <c r="P658" s="125"/>
    </row>
    <row r="659" spans="1:16" ht="22.5" customHeight="1" x14ac:dyDescent="0.55000000000000004">
      <c r="A659" s="5"/>
      <c r="B659" s="52"/>
      <c r="C659" s="59"/>
      <c r="D659" s="60"/>
      <c r="E659" s="60"/>
      <c r="F659" s="60"/>
      <c r="G659" s="60"/>
      <c r="H659" s="15"/>
      <c r="I659" s="6"/>
      <c r="J659" s="6"/>
      <c r="K659" s="7"/>
      <c r="L659" s="6"/>
      <c r="M659" s="8"/>
      <c r="N659" s="16"/>
      <c r="O659" s="10"/>
      <c r="P659" s="125"/>
    </row>
    <row r="660" spans="1:16" ht="22.5" customHeight="1" x14ac:dyDescent="0.55000000000000004">
      <c r="A660" s="5"/>
      <c r="B660" s="52"/>
      <c r="C660" s="59"/>
      <c r="D660" s="60"/>
      <c r="E660" s="60"/>
      <c r="F660" s="60"/>
      <c r="G660" s="60"/>
      <c r="H660" s="15"/>
      <c r="I660" s="6"/>
      <c r="J660" s="6"/>
      <c r="K660" s="7"/>
      <c r="L660" s="6"/>
      <c r="M660" s="8"/>
      <c r="N660" s="16"/>
      <c r="O660" s="10"/>
      <c r="P660" s="125"/>
    </row>
    <row r="661" spans="1:16" ht="22.5" customHeight="1" x14ac:dyDescent="0.55000000000000004">
      <c r="A661" s="5"/>
      <c r="B661" s="52"/>
      <c r="C661" s="59"/>
      <c r="D661" s="60"/>
      <c r="E661" s="60"/>
      <c r="F661" s="60"/>
      <c r="G661" s="60"/>
      <c r="H661" s="15"/>
      <c r="I661" s="6"/>
      <c r="J661" s="6"/>
      <c r="K661" s="7"/>
      <c r="L661" s="6"/>
      <c r="M661" s="8"/>
      <c r="N661" s="16"/>
      <c r="O661" s="10"/>
      <c r="P661" s="125"/>
    </row>
    <row r="662" spans="1:16" ht="22.5" customHeight="1" x14ac:dyDescent="0.55000000000000004">
      <c r="A662" s="5"/>
      <c r="B662" s="52"/>
      <c r="C662" s="59"/>
      <c r="D662" s="60"/>
      <c r="E662" s="60"/>
      <c r="F662" s="60"/>
      <c r="G662" s="60"/>
      <c r="H662" s="15"/>
      <c r="I662" s="6"/>
      <c r="J662" s="6"/>
      <c r="K662" s="7"/>
      <c r="L662" s="6"/>
      <c r="M662" s="8"/>
      <c r="N662" s="16"/>
      <c r="O662" s="10"/>
      <c r="P662" s="125"/>
    </row>
    <row r="663" spans="1:16" ht="22.5" customHeight="1" x14ac:dyDescent="0.55000000000000004">
      <c r="A663" s="5"/>
      <c r="B663" s="52"/>
      <c r="C663" s="59"/>
      <c r="D663" s="60"/>
      <c r="E663" s="60"/>
      <c r="F663" s="60"/>
      <c r="G663" s="60"/>
      <c r="H663" s="15"/>
      <c r="I663" s="6"/>
      <c r="J663" s="6"/>
      <c r="K663" s="7"/>
      <c r="L663" s="6"/>
      <c r="M663" s="8"/>
      <c r="N663" s="16"/>
      <c r="O663" s="10"/>
      <c r="P663" s="125"/>
    </row>
    <row r="664" spans="1:16" ht="22.5" customHeight="1" x14ac:dyDescent="0.55000000000000004">
      <c r="A664" s="5"/>
      <c r="B664" s="52"/>
      <c r="C664" s="59"/>
      <c r="D664" s="60"/>
      <c r="E664" s="60"/>
      <c r="F664" s="60"/>
      <c r="G664" s="60"/>
      <c r="H664" s="15"/>
      <c r="I664" s="6"/>
      <c r="J664" s="6"/>
      <c r="K664" s="7"/>
      <c r="L664" s="6"/>
      <c r="M664" s="8"/>
      <c r="N664" s="16"/>
      <c r="O664" s="10"/>
      <c r="P664" s="125"/>
    </row>
    <row r="665" spans="1:16" ht="22.5" customHeight="1" x14ac:dyDescent="0.55000000000000004">
      <c r="A665" s="5"/>
      <c r="B665" s="52"/>
      <c r="C665" s="59"/>
      <c r="D665" s="60"/>
      <c r="E665" s="60"/>
      <c r="F665" s="60"/>
      <c r="G665" s="60"/>
      <c r="H665" s="15"/>
      <c r="I665" s="6"/>
      <c r="J665" s="6"/>
      <c r="K665" s="7"/>
      <c r="L665" s="6"/>
      <c r="M665" s="8"/>
      <c r="N665" s="16"/>
      <c r="O665" s="10"/>
      <c r="P665" s="125"/>
    </row>
    <row r="666" spans="1:16" ht="22.5" customHeight="1" x14ac:dyDescent="0.55000000000000004">
      <c r="A666" s="5"/>
      <c r="B666" s="52"/>
      <c r="C666" s="59"/>
      <c r="D666" s="60"/>
      <c r="E666" s="60"/>
      <c r="F666" s="60"/>
      <c r="G666" s="60"/>
      <c r="H666" s="15"/>
      <c r="I666" s="6"/>
      <c r="J666" s="6"/>
      <c r="K666" s="7"/>
      <c r="L666" s="6"/>
      <c r="M666" s="8"/>
      <c r="N666" s="21"/>
      <c r="O666" s="10"/>
      <c r="P666" s="125"/>
    </row>
    <row r="667" spans="1:16" ht="22.5" customHeight="1" x14ac:dyDescent="0.55000000000000004">
      <c r="A667" s="5"/>
      <c r="B667" s="52"/>
      <c r="C667" s="59"/>
      <c r="D667" s="60"/>
      <c r="E667" s="60"/>
      <c r="F667" s="60"/>
      <c r="G667" s="60"/>
      <c r="H667" s="15"/>
      <c r="I667" s="6"/>
      <c r="J667" s="6"/>
      <c r="K667" s="7"/>
      <c r="L667" s="6"/>
      <c r="M667" s="8"/>
      <c r="N667" s="21"/>
      <c r="O667" s="10"/>
      <c r="P667" s="125"/>
    </row>
    <row r="668" spans="1:16" ht="22.5" customHeight="1" x14ac:dyDescent="0.55000000000000004">
      <c r="A668" s="5"/>
      <c r="B668" s="52"/>
      <c r="C668" s="59"/>
      <c r="D668" s="60"/>
      <c r="E668" s="60"/>
      <c r="F668" s="60"/>
      <c r="G668" s="60"/>
      <c r="H668" s="15"/>
      <c r="I668" s="6"/>
      <c r="J668" s="6"/>
      <c r="K668" s="7"/>
      <c r="L668" s="6"/>
      <c r="M668" s="8"/>
      <c r="N668" s="21"/>
      <c r="O668" s="10"/>
      <c r="P668" s="125"/>
    </row>
    <row r="669" spans="1:16" ht="22.5" customHeight="1" x14ac:dyDescent="0.55000000000000004">
      <c r="A669" s="5"/>
      <c r="B669" s="52"/>
      <c r="C669" s="59"/>
      <c r="D669" s="60"/>
      <c r="E669" s="60"/>
      <c r="F669" s="60"/>
      <c r="G669" s="60"/>
      <c r="H669" s="15"/>
      <c r="I669" s="6"/>
      <c r="J669" s="6"/>
      <c r="K669" s="7"/>
      <c r="L669" s="6"/>
      <c r="M669" s="8"/>
      <c r="N669" s="21"/>
      <c r="O669" s="10"/>
      <c r="P669" s="125"/>
    </row>
    <row r="670" spans="1:16" ht="22.5" customHeight="1" x14ac:dyDescent="0.55000000000000004">
      <c r="A670" s="5"/>
      <c r="B670" s="52"/>
      <c r="C670" s="59"/>
      <c r="D670" s="60"/>
      <c r="E670" s="60"/>
      <c r="F670" s="60"/>
      <c r="G670" s="60"/>
      <c r="H670" s="15"/>
      <c r="I670" s="6"/>
      <c r="J670" s="6"/>
      <c r="K670" s="7"/>
      <c r="L670" s="6"/>
      <c r="M670" s="8"/>
      <c r="N670" s="21"/>
      <c r="O670" s="10"/>
      <c r="P670" s="125"/>
    </row>
    <row r="671" spans="1:16" ht="22.5" customHeight="1" x14ac:dyDescent="0.55000000000000004">
      <c r="A671" s="5"/>
      <c r="B671" s="52"/>
      <c r="C671" s="59"/>
      <c r="D671" s="60"/>
      <c r="E671" s="60"/>
      <c r="F671" s="60"/>
      <c r="G671" s="60"/>
      <c r="H671" s="15"/>
      <c r="I671" s="6"/>
      <c r="J671" s="6"/>
      <c r="K671" s="7"/>
      <c r="L671" s="6"/>
      <c r="M671" s="8"/>
      <c r="N671" s="21"/>
      <c r="O671" s="10"/>
      <c r="P671" s="125"/>
    </row>
    <row r="672" spans="1:16" ht="22.5" customHeight="1" x14ac:dyDescent="0.55000000000000004">
      <c r="A672" s="5"/>
      <c r="B672" s="52"/>
      <c r="C672" s="59"/>
      <c r="D672" s="60"/>
      <c r="E672" s="60"/>
      <c r="F672" s="60"/>
      <c r="G672" s="60"/>
      <c r="H672" s="15"/>
      <c r="I672" s="6"/>
      <c r="J672" s="6"/>
      <c r="K672" s="7"/>
      <c r="L672" s="6"/>
      <c r="M672" s="8"/>
      <c r="N672" s="21"/>
      <c r="O672" s="10"/>
      <c r="P672" s="125"/>
    </row>
    <row r="673" spans="1:16" ht="22.5" customHeight="1" x14ac:dyDescent="0.55000000000000004">
      <c r="A673" s="5"/>
      <c r="B673" s="52"/>
      <c r="C673" s="59"/>
      <c r="D673" s="60"/>
      <c r="E673" s="60"/>
      <c r="F673" s="60"/>
      <c r="G673" s="60"/>
      <c r="H673" s="15"/>
      <c r="I673" s="6"/>
      <c r="J673" s="6"/>
      <c r="K673" s="7"/>
      <c r="L673" s="6"/>
      <c r="M673" s="8"/>
      <c r="N673" s="21"/>
      <c r="O673" s="10"/>
      <c r="P673" s="125"/>
    </row>
    <row r="674" spans="1:16" ht="22.5" customHeight="1" x14ac:dyDescent="0.55000000000000004">
      <c r="A674" s="5"/>
      <c r="B674" s="52"/>
      <c r="C674" s="59"/>
      <c r="D674" s="60"/>
      <c r="E674" s="60"/>
      <c r="F674" s="60"/>
      <c r="G674" s="60"/>
      <c r="H674" s="15"/>
      <c r="I674" s="6"/>
      <c r="J674" s="6"/>
      <c r="K674" s="7"/>
      <c r="L674" s="6"/>
      <c r="M674" s="8"/>
      <c r="N674" s="21"/>
      <c r="O674" s="10"/>
      <c r="P674" s="125"/>
    </row>
    <row r="675" spans="1:16" ht="22.5" customHeight="1" x14ac:dyDescent="0.55000000000000004">
      <c r="A675" s="5"/>
      <c r="B675" s="52"/>
      <c r="C675" s="59"/>
      <c r="D675" s="60"/>
      <c r="E675" s="60"/>
      <c r="F675" s="60"/>
      <c r="G675" s="60"/>
      <c r="H675" s="15"/>
      <c r="I675" s="6"/>
      <c r="J675" s="6"/>
      <c r="K675" s="7"/>
      <c r="L675" s="6"/>
      <c r="M675" s="8"/>
      <c r="N675" s="21"/>
      <c r="O675" s="10"/>
      <c r="P675" s="125"/>
    </row>
    <row r="676" spans="1:16" ht="22.5" customHeight="1" x14ac:dyDescent="0.55000000000000004">
      <c r="A676" s="5"/>
      <c r="B676" s="52"/>
      <c r="C676" s="59"/>
      <c r="D676" s="60"/>
      <c r="E676" s="60"/>
      <c r="F676" s="60"/>
      <c r="G676" s="60"/>
      <c r="H676" s="15"/>
      <c r="I676" s="6"/>
      <c r="J676" s="6"/>
      <c r="K676" s="7"/>
      <c r="L676" s="6"/>
      <c r="M676" s="8"/>
      <c r="N676" s="21"/>
      <c r="O676" s="10"/>
      <c r="P676" s="125"/>
    </row>
    <row r="677" spans="1:16" ht="22.5" customHeight="1" x14ac:dyDescent="0.55000000000000004">
      <c r="A677" s="5"/>
      <c r="B677" s="52"/>
      <c r="C677" s="59"/>
      <c r="D677" s="60"/>
      <c r="E677" s="60"/>
      <c r="F677" s="60"/>
      <c r="G677" s="60"/>
      <c r="H677" s="15"/>
      <c r="I677" s="6"/>
      <c r="J677" s="6"/>
      <c r="K677" s="7"/>
      <c r="L677" s="6"/>
      <c r="M677" s="8"/>
      <c r="N677" s="16"/>
      <c r="O677" s="10"/>
      <c r="P677" s="125"/>
    </row>
    <row r="678" spans="1:16" ht="22.5" customHeight="1" x14ac:dyDescent="0.55000000000000004">
      <c r="A678" s="5"/>
      <c r="B678" s="52"/>
      <c r="C678" s="59"/>
      <c r="D678" s="60"/>
      <c r="E678" s="60"/>
      <c r="F678" s="60"/>
      <c r="G678" s="60"/>
      <c r="H678" s="15"/>
      <c r="I678" s="6"/>
      <c r="J678" s="6"/>
      <c r="K678" s="7"/>
      <c r="L678" s="6"/>
      <c r="M678" s="8"/>
      <c r="N678" s="9"/>
      <c r="O678" s="10"/>
      <c r="P678" s="125"/>
    </row>
    <row r="679" spans="1:16" ht="22.5" customHeight="1" x14ac:dyDescent="0.55000000000000004">
      <c r="A679" s="5"/>
      <c r="B679" s="52"/>
      <c r="C679" s="59"/>
      <c r="D679" s="60"/>
      <c r="E679" s="60"/>
      <c r="F679" s="60"/>
      <c r="G679" s="60"/>
      <c r="H679" s="15"/>
      <c r="I679" s="6"/>
      <c r="J679" s="6"/>
      <c r="K679" s="7"/>
      <c r="L679" s="6"/>
      <c r="M679" s="8"/>
      <c r="N679" s="9"/>
      <c r="O679" s="10"/>
      <c r="P679" s="125"/>
    </row>
    <row r="680" spans="1:16" ht="22.5" customHeight="1" x14ac:dyDescent="0.55000000000000004">
      <c r="A680" s="5"/>
      <c r="B680" s="52"/>
      <c r="C680" s="59"/>
      <c r="D680" s="60"/>
      <c r="E680" s="60"/>
      <c r="F680" s="60"/>
      <c r="G680" s="60"/>
      <c r="H680" s="15"/>
      <c r="I680" s="6"/>
      <c r="J680" s="6"/>
      <c r="K680" s="7"/>
      <c r="L680" s="6"/>
      <c r="M680" s="8"/>
      <c r="N680" s="32"/>
      <c r="O680" s="10"/>
      <c r="P680" s="125"/>
    </row>
    <row r="681" spans="1:16" ht="22.5" customHeight="1" x14ac:dyDescent="0.55000000000000004">
      <c r="A681" s="5"/>
      <c r="B681" s="52"/>
      <c r="C681" s="59"/>
      <c r="D681" s="60"/>
      <c r="E681" s="60"/>
      <c r="F681" s="60"/>
      <c r="G681" s="60"/>
      <c r="H681" s="15"/>
      <c r="I681" s="6"/>
      <c r="J681" s="6"/>
      <c r="K681" s="7"/>
      <c r="L681" s="6"/>
      <c r="M681" s="8"/>
      <c r="N681" s="19"/>
      <c r="O681" s="10"/>
      <c r="P681" s="125"/>
    </row>
    <row r="682" spans="1:16" ht="22.5" customHeight="1" x14ac:dyDescent="0.55000000000000004">
      <c r="A682" s="5"/>
      <c r="B682" s="52"/>
      <c r="C682" s="59"/>
      <c r="D682" s="60"/>
      <c r="E682" s="60"/>
      <c r="F682" s="60"/>
      <c r="G682" s="60"/>
      <c r="H682" s="15"/>
      <c r="I682" s="6"/>
      <c r="J682" s="6"/>
      <c r="K682" s="7"/>
      <c r="L682" s="6"/>
      <c r="M682" s="8"/>
      <c r="N682" s="9"/>
      <c r="O682" s="10"/>
      <c r="P682" s="125"/>
    </row>
    <row r="683" spans="1:16" ht="22.5" customHeight="1" x14ac:dyDescent="0.55000000000000004">
      <c r="A683" s="5"/>
      <c r="B683" s="52"/>
      <c r="C683" s="59"/>
      <c r="D683" s="60"/>
      <c r="E683" s="60"/>
      <c r="F683" s="60"/>
      <c r="G683" s="60"/>
      <c r="H683" s="15"/>
      <c r="I683" s="6"/>
      <c r="J683" s="6"/>
      <c r="K683" s="7"/>
      <c r="L683" s="6"/>
      <c r="M683" s="8"/>
      <c r="N683" s="9"/>
      <c r="O683" s="10"/>
      <c r="P683" s="125"/>
    </row>
    <row r="684" spans="1:16" ht="22.5" customHeight="1" x14ac:dyDescent="0.55000000000000004">
      <c r="A684" s="5"/>
      <c r="B684" s="52"/>
      <c r="C684" s="59"/>
      <c r="D684" s="60"/>
      <c r="E684" s="60"/>
      <c r="F684" s="60"/>
      <c r="G684" s="60"/>
      <c r="H684" s="15"/>
      <c r="I684" s="6"/>
      <c r="J684" s="6"/>
      <c r="K684" s="7"/>
      <c r="L684" s="6"/>
      <c r="M684" s="8"/>
      <c r="N684" s="9"/>
      <c r="O684" s="10"/>
      <c r="P684" s="125"/>
    </row>
    <row r="685" spans="1:16" ht="22.5" customHeight="1" x14ac:dyDescent="0.55000000000000004">
      <c r="A685" s="5"/>
      <c r="B685" s="52"/>
      <c r="C685" s="59"/>
      <c r="D685" s="60"/>
      <c r="E685" s="60"/>
      <c r="F685" s="60"/>
      <c r="G685" s="60"/>
      <c r="H685" s="15"/>
      <c r="I685" s="6"/>
      <c r="J685" s="6"/>
      <c r="K685" s="7"/>
      <c r="L685" s="6"/>
      <c r="M685" s="8"/>
      <c r="N685" s="9"/>
      <c r="O685" s="10"/>
      <c r="P685" s="125"/>
    </row>
    <row r="686" spans="1:16" ht="22.5" customHeight="1" x14ac:dyDescent="0.55000000000000004">
      <c r="A686" s="5"/>
      <c r="B686" s="52"/>
      <c r="C686" s="59"/>
      <c r="D686" s="60"/>
      <c r="E686" s="60"/>
      <c r="F686" s="60"/>
      <c r="G686" s="60"/>
      <c r="H686" s="15"/>
      <c r="I686" s="6"/>
      <c r="J686" s="6"/>
      <c r="K686" s="7"/>
      <c r="L686" s="6"/>
      <c r="M686" s="8"/>
      <c r="N686" s="9"/>
      <c r="O686" s="10"/>
      <c r="P686" s="125"/>
    </row>
    <row r="687" spans="1:16" ht="22.5" customHeight="1" x14ac:dyDescent="0.55000000000000004">
      <c r="A687" s="5"/>
      <c r="B687" s="52"/>
      <c r="C687" s="59"/>
      <c r="D687" s="60"/>
      <c r="E687" s="60"/>
      <c r="F687" s="60"/>
      <c r="G687" s="60"/>
      <c r="H687" s="15"/>
      <c r="I687" s="6"/>
      <c r="J687" s="6"/>
      <c r="K687" s="7"/>
      <c r="L687" s="6"/>
      <c r="M687" s="8"/>
      <c r="N687" s="9"/>
      <c r="O687" s="10"/>
      <c r="P687" s="125"/>
    </row>
    <row r="688" spans="1:16" ht="22.5" customHeight="1" x14ac:dyDescent="0.55000000000000004">
      <c r="A688" s="5"/>
      <c r="B688" s="52"/>
      <c r="C688" s="59"/>
      <c r="D688" s="60"/>
      <c r="E688" s="60"/>
      <c r="F688" s="60"/>
      <c r="G688" s="60"/>
      <c r="H688" s="15"/>
      <c r="I688" s="6"/>
      <c r="J688" s="6"/>
      <c r="K688" s="7"/>
      <c r="L688" s="6"/>
      <c r="M688" s="8"/>
      <c r="N688" s="9"/>
      <c r="O688" s="10"/>
      <c r="P688" s="125"/>
    </row>
    <row r="689" spans="1:16" ht="22.5" customHeight="1" x14ac:dyDescent="0.55000000000000004">
      <c r="A689" s="5"/>
      <c r="B689" s="52"/>
      <c r="C689" s="59"/>
      <c r="D689" s="60"/>
      <c r="E689" s="60"/>
      <c r="F689" s="60"/>
      <c r="G689" s="60"/>
      <c r="H689" s="15"/>
      <c r="I689" s="6"/>
      <c r="J689" s="6"/>
      <c r="K689" s="7"/>
      <c r="L689" s="6"/>
      <c r="M689" s="8"/>
      <c r="N689" s="33"/>
      <c r="O689" s="10"/>
      <c r="P689" s="125"/>
    </row>
    <row r="690" spans="1:16" ht="22.5" customHeight="1" x14ac:dyDescent="0.55000000000000004">
      <c r="A690" s="5"/>
      <c r="B690" s="52"/>
      <c r="C690" s="59"/>
      <c r="D690" s="60"/>
      <c r="E690" s="60"/>
      <c r="F690" s="60"/>
      <c r="G690" s="60"/>
      <c r="H690" s="15"/>
      <c r="I690" s="6"/>
      <c r="J690" s="6"/>
      <c r="K690" s="7"/>
      <c r="L690" s="6"/>
      <c r="M690" s="8"/>
      <c r="N690" s="9"/>
      <c r="O690" s="10"/>
      <c r="P690" s="125"/>
    </row>
    <row r="691" spans="1:16" ht="22.5" customHeight="1" x14ac:dyDescent="0.55000000000000004">
      <c r="A691" s="5"/>
      <c r="B691" s="52"/>
      <c r="C691" s="59"/>
      <c r="D691" s="60"/>
      <c r="E691" s="60"/>
      <c r="F691" s="60"/>
      <c r="G691" s="60"/>
      <c r="H691" s="15"/>
      <c r="I691" s="6"/>
      <c r="J691" s="6"/>
      <c r="K691" s="7"/>
      <c r="L691" s="6"/>
      <c r="M691" s="8"/>
      <c r="N691" s="9"/>
      <c r="O691" s="10"/>
      <c r="P691" s="125"/>
    </row>
    <row r="692" spans="1:16" ht="22.5" customHeight="1" x14ac:dyDescent="0.55000000000000004">
      <c r="A692" s="5"/>
      <c r="B692" s="52"/>
      <c r="C692" s="59"/>
      <c r="D692" s="60"/>
      <c r="E692" s="60"/>
      <c r="F692" s="60"/>
      <c r="G692" s="60"/>
      <c r="H692" s="15"/>
      <c r="I692" s="6"/>
      <c r="J692" s="6"/>
      <c r="K692" s="7"/>
      <c r="L692" s="6"/>
      <c r="M692" s="8"/>
      <c r="N692" s="33"/>
      <c r="O692" s="10"/>
      <c r="P692" s="125"/>
    </row>
    <row r="693" spans="1:16" ht="22.5" customHeight="1" x14ac:dyDescent="0.55000000000000004">
      <c r="A693" s="5"/>
      <c r="B693" s="52"/>
      <c r="C693" s="59"/>
      <c r="D693" s="60"/>
      <c r="E693" s="60"/>
      <c r="F693" s="60"/>
      <c r="G693" s="60"/>
      <c r="H693" s="15"/>
      <c r="I693" s="6"/>
      <c r="J693" s="6"/>
      <c r="K693" s="7"/>
      <c r="L693" s="6"/>
      <c r="M693" s="8"/>
      <c r="N693" s="9"/>
      <c r="O693" s="10"/>
      <c r="P693" s="125"/>
    </row>
    <row r="694" spans="1:16" ht="22.5" customHeight="1" x14ac:dyDescent="0.55000000000000004">
      <c r="A694" s="5"/>
      <c r="B694" s="52"/>
      <c r="C694" s="59"/>
      <c r="D694" s="60"/>
      <c r="E694" s="60"/>
      <c r="F694" s="60"/>
      <c r="G694" s="60"/>
      <c r="H694" s="15"/>
      <c r="I694" s="6"/>
      <c r="J694" s="6"/>
      <c r="K694" s="7"/>
      <c r="L694" s="6"/>
      <c r="M694" s="8"/>
      <c r="N694" s="9"/>
      <c r="O694" s="10"/>
      <c r="P694" s="125"/>
    </row>
    <row r="695" spans="1:16" ht="22.5" customHeight="1" x14ac:dyDescent="0.55000000000000004">
      <c r="A695" s="5"/>
      <c r="B695" s="52"/>
      <c r="C695" s="59"/>
      <c r="D695" s="60"/>
      <c r="E695" s="60"/>
      <c r="F695" s="60"/>
      <c r="G695" s="60"/>
      <c r="H695" s="15"/>
      <c r="I695" s="6"/>
      <c r="J695" s="6"/>
      <c r="K695" s="7"/>
      <c r="L695" s="6"/>
      <c r="M695" s="8"/>
      <c r="N695" s="16"/>
      <c r="O695" s="10"/>
      <c r="P695" s="125"/>
    </row>
    <row r="696" spans="1:16" ht="22.5" customHeight="1" x14ac:dyDescent="0.55000000000000004">
      <c r="A696" s="5"/>
      <c r="B696" s="52"/>
      <c r="C696" s="59"/>
      <c r="D696" s="60"/>
      <c r="E696" s="60"/>
      <c r="F696" s="60"/>
      <c r="G696" s="60"/>
      <c r="H696" s="15"/>
      <c r="I696" s="6"/>
      <c r="J696" s="6"/>
      <c r="K696" s="7"/>
      <c r="L696" s="6"/>
      <c r="M696" s="8"/>
      <c r="N696" s="16"/>
      <c r="O696" s="10"/>
      <c r="P696" s="125"/>
    </row>
    <row r="697" spans="1:16" ht="22.5" customHeight="1" x14ac:dyDescent="0.55000000000000004">
      <c r="A697" s="5"/>
      <c r="B697" s="52"/>
      <c r="C697" s="59"/>
      <c r="D697" s="60"/>
      <c r="E697" s="60"/>
      <c r="F697" s="60"/>
      <c r="G697" s="60"/>
      <c r="H697" s="15"/>
      <c r="I697" s="6"/>
      <c r="J697" s="6"/>
      <c r="K697" s="7"/>
      <c r="L697" s="6"/>
      <c r="M697" s="8"/>
      <c r="N697" s="21"/>
      <c r="O697" s="10"/>
      <c r="P697" s="125"/>
    </row>
    <row r="698" spans="1:16" x14ac:dyDescent="0.55000000000000004">
      <c r="A698" s="5"/>
      <c r="B698" s="52"/>
      <c r="C698" s="59"/>
      <c r="D698" s="60"/>
      <c r="E698" s="60"/>
      <c r="F698" s="60"/>
      <c r="G698" s="60"/>
      <c r="H698" s="15"/>
      <c r="I698" s="6"/>
      <c r="J698" s="6"/>
      <c r="K698" s="7"/>
      <c r="L698" s="6"/>
      <c r="M698" s="8"/>
      <c r="N698" s="21"/>
      <c r="O698" s="10"/>
      <c r="P698" s="125"/>
    </row>
    <row r="699" spans="1:16" x14ac:dyDescent="0.55000000000000004">
      <c r="A699" s="5"/>
      <c r="B699" s="52"/>
      <c r="C699" s="59"/>
      <c r="D699" s="60"/>
      <c r="E699" s="60"/>
      <c r="F699" s="60"/>
      <c r="G699" s="60"/>
      <c r="H699" s="15"/>
      <c r="I699" s="6"/>
      <c r="J699" s="6"/>
      <c r="K699" s="7"/>
      <c r="L699" s="6"/>
      <c r="M699" s="8"/>
      <c r="N699" s="21"/>
      <c r="O699" s="10"/>
      <c r="P699" s="125"/>
    </row>
    <row r="700" spans="1:16" x14ac:dyDescent="0.55000000000000004">
      <c r="A700" s="5"/>
      <c r="B700" s="52"/>
      <c r="C700" s="59"/>
      <c r="D700" s="60"/>
      <c r="E700" s="60"/>
      <c r="F700" s="60"/>
      <c r="G700" s="60"/>
      <c r="H700" s="15"/>
      <c r="I700" s="6"/>
      <c r="J700" s="6"/>
      <c r="K700" s="7"/>
      <c r="L700" s="6"/>
      <c r="M700" s="8"/>
      <c r="N700" s="21"/>
      <c r="O700" s="10"/>
      <c r="P700" s="125"/>
    </row>
    <row r="701" spans="1:16" x14ac:dyDescent="0.55000000000000004">
      <c r="A701" s="5"/>
      <c r="B701" s="52"/>
      <c r="C701" s="59"/>
      <c r="D701" s="60"/>
      <c r="E701" s="60"/>
      <c r="F701" s="60"/>
      <c r="G701" s="60"/>
      <c r="H701" s="15"/>
      <c r="I701" s="6"/>
      <c r="J701" s="6"/>
      <c r="K701" s="7"/>
      <c r="L701" s="6"/>
      <c r="M701" s="8"/>
      <c r="N701" s="21"/>
      <c r="O701" s="10"/>
      <c r="P701" s="125"/>
    </row>
    <row r="702" spans="1:16" x14ac:dyDescent="0.55000000000000004">
      <c r="A702" s="5"/>
      <c r="B702" s="52"/>
      <c r="C702" s="59"/>
      <c r="D702" s="60"/>
      <c r="E702" s="60"/>
      <c r="F702" s="60"/>
      <c r="G702" s="60"/>
      <c r="H702" s="15"/>
      <c r="I702" s="6"/>
      <c r="J702" s="6"/>
      <c r="K702" s="7"/>
      <c r="L702" s="6"/>
      <c r="M702" s="8"/>
      <c r="N702" s="34"/>
      <c r="O702" s="10"/>
      <c r="P702" s="125"/>
    </row>
    <row r="703" spans="1:16" x14ac:dyDescent="0.55000000000000004">
      <c r="A703" s="5"/>
      <c r="B703" s="52"/>
      <c r="C703" s="59"/>
      <c r="D703" s="60"/>
      <c r="E703" s="60"/>
      <c r="F703" s="60"/>
      <c r="G703" s="60"/>
      <c r="H703" s="15"/>
      <c r="I703" s="6"/>
      <c r="J703" s="6"/>
      <c r="K703" s="7"/>
      <c r="L703" s="6"/>
      <c r="M703" s="8"/>
      <c r="N703" s="34"/>
      <c r="O703" s="10"/>
      <c r="P703" s="125"/>
    </row>
    <row r="704" spans="1:16" x14ac:dyDescent="0.55000000000000004">
      <c r="A704" s="5"/>
      <c r="B704" s="52"/>
      <c r="C704" s="59"/>
      <c r="D704" s="60"/>
      <c r="E704" s="60"/>
      <c r="F704" s="60"/>
      <c r="G704" s="60"/>
      <c r="H704" s="55"/>
      <c r="I704" s="7"/>
      <c r="J704" s="7"/>
      <c r="K704" s="7"/>
      <c r="L704" s="7"/>
      <c r="M704" s="35"/>
      <c r="N704" s="34"/>
      <c r="O704" s="10"/>
      <c r="P704" s="125"/>
    </row>
    <row r="705" spans="1:16" x14ac:dyDescent="0.55000000000000004">
      <c r="A705" s="36"/>
      <c r="B705" s="52"/>
      <c r="C705" s="59"/>
      <c r="D705" s="60"/>
      <c r="E705" s="60"/>
      <c r="F705" s="60"/>
      <c r="G705" s="60"/>
      <c r="H705" s="57"/>
      <c r="I705" s="37"/>
      <c r="J705" s="37"/>
      <c r="K705" s="38"/>
      <c r="L705" s="37"/>
      <c r="M705" s="39"/>
      <c r="N705" s="40"/>
      <c r="O705" s="41"/>
      <c r="P705" s="125"/>
    </row>
    <row r="706" spans="1:16" x14ac:dyDescent="0.55000000000000004">
      <c r="A706" s="42"/>
      <c r="B706" s="53"/>
      <c r="H706" s="58"/>
      <c r="I706" s="43"/>
      <c r="J706" s="43"/>
      <c r="K706" s="43"/>
      <c r="L706" s="43"/>
      <c r="M706" s="2"/>
      <c r="N706" s="44"/>
      <c r="O706" s="45"/>
      <c r="P706" s="124"/>
    </row>
    <row r="707" spans="1:16" x14ac:dyDescent="0.55000000000000004">
      <c r="A707" s="42"/>
      <c r="B707" s="53"/>
      <c r="H707" s="58"/>
      <c r="I707" s="43"/>
      <c r="J707" s="43"/>
      <c r="K707" s="43"/>
      <c r="L707" s="43"/>
      <c r="M707" s="2"/>
      <c r="N707" s="44"/>
      <c r="O707" s="45"/>
      <c r="P707" s="124"/>
    </row>
    <row r="708" spans="1:16" x14ac:dyDescent="0.55000000000000004">
      <c r="A708" s="42"/>
      <c r="B708" s="53"/>
      <c r="H708" s="58"/>
      <c r="I708" s="43"/>
      <c r="J708" s="43"/>
      <c r="K708" s="43"/>
      <c r="L708" s="43"/>
      <c r="M708" s="2"/>
      <c r="N708" s="44"/>
      <c r="O708" s="45"/>
      <c r="P708" s="124"/>
    </row>
    <row r="709" spans="1:16" x14ac:dyDescent="0.55000000000000004">
      <c r="A709" s="42"/>
      <c r="B709" s="53"/>
      <c r="H709" s="58"/>
      <c r="I709" s="43"/>
      <c r="J709" s="43"/>
      <c r="K709" s="43"/>
      <c r="L709" s="43"/>
      <c r="M709" s="2"/>
      <c r="N709" s="44"/>
      <c r="O709" s="45"/>
      <c r="P709" s="124"/>
    </row>
    <row r="710" spans="1:16" x14ac:dyDescent="0.55000000000000004">
      <c r="A710" s="42"/>
      <c r="B710" s="53"/>
      <c r="H710" s="58"/>
      <c r="I710" s="43"/>
      <c r="J710" s="43"/>
      <c r="K710" s="43"/>
      <c r="L710" s="43"/>
      <c r="M710" s="46"/>
      <c r="N710" s="42"/>
      <c r="O710" s="47"/>
    </row>
    <row r="711" spans="1:16" x14ac:dyDescent="0.55000000000000004">
      <c r="A711" s="42"/>
      <c r="B711" s="53"/>
      <c r="H711" s="58"/>
      <c r="I711" s="43"/>
      <c r="J711" s="43"/>
      <c r="K711" s="43"/>
      <c r="L711" s="43"/>
      <c r="M711" s="46"/>
      <c r="N711" s="42"/>
      <c r="O711" s="47"/>
    </row>
    <row r="712" spans="1:16" x14ac:dyDescent="0.55000000000000004">
      <c r="A712" s="42"/>
      <c r="B712" s="53"/>
      <c r="H712" s="58"/>
      <c r="I712" s="43"/>
      <c r="J712" s="43"/>
      <c r="K712" s="43"/>
      <c r="L712" s="43"/>
      <c r="M712" s="46"/>
      <c r="N712" s="42"/>
      <c r="O712" s="47"/>
    </row>
    <row r="713" spans="1:16" x14ac:dyDescent="0.55000000000000004">
      <c r="A713" s="42"/>
      <c r="B713" s="53"/>
      <c r="H713" s="58"/>
      <c r="I713" s="43"/>
      <c r="J713" s="43"/>
      <c r="K713" s="43"/>
      <c r="L713" s="43"/>
      <c r="M713" s="46"/>
      <c r="N713" s="42"/>
      <c r="O713" s="47"/>
    </row>
    <row r="714" spans="1:16" x14ac:dyDescent="0.55000000000000004">
      <c r="A714" s="42"/>
      <c r="B714" s="53"/>
      <c r="H714" s="58"/>
      <c r="I714" s="43"/>
      <c r="J714" s="43"/>
      <c r="K714" s="43"/>
      <c r="L714" s="43"/>
      <c r="M714" s="46"/>
      <c r="N714" s="42"/>
      <c r="O714" s="47"/>
    </row>
    <row r="715" spans="1:16" x14ac:dyDescent="0.55000000000000004">
      <c r="A715" s="42"/>
      <c r="B715" s="53"/>
      <c r="H715" s="58"/>
      <c r="I715" s="43"/>
      <c r="J715" s="43"/>
      <c r="K715" s="43"/>
      <c r="L715" s="43"/>
      <c r="M715" s="46"/>
      <c r="N715" s="42"/>
      <c r="O715" s="47"/>
    </row>
  </sheetData>
  <autoFilter ref="A2:AO519" xr:uid="{55AD6598-B7F2-4B78-A9DE-C11744D13905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3">
    <mergeCell ref="W1:W2"/>
    <mergeCell ref="Q1:Q2"/>
    <mergeCell ref="R1:R2"/>
    <mergeCell ref="S1:S2"/>
    <mergeCell ref="T1:T2"/>
    <mergeCell ref="U1:U2"/>
    <mergeCell ref="V1:V2"/>
    <mergeCell ref="O1:O2"/>
    <mergeCell ref="A1:A2"/>
    <mergeCell ref="B1:B2"/>
    <mergeCell ref="C1:L2"/>
    <mergeCell ref="M1:M2"/>
    <mergeCell ref="N1:N2"/>
  </mergeCells>
  <conditionalFormatting sqref="N387">
    <cfRule type="duplicateValues" dxfId="0" priority="1"/>
  </conditionalFormatting>
  <pageMargins left="0.7" right="0.7" top="0.75" bottom="0.75" header="0.3" footer="0.3"/>
  <pageSetup paperSize="9" scale="38" fitToHeight="0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84A9-1C0F-4254-855C-95934670F541}">
  <dimension ref="A2:I60"/>
  <sheetViews>
    <sheetView topLeftCell="A7" workbookViewId="0">
      <selection activeCell="D9" sqref="D9"/>
    </sheetView>
  </sheetViews>
  <sheetFormatPr defaultRowHeight="15" x14ac:dyDescent="0.25"/>
  <cols>
    <col min="1" max="1" width="43.85546875" bestFit="1" customWidth="1"/>
    <col min="2" max="2" width="9.7109375" bestFit="1" customWidth="1"/>
    <col min="6" max="6" width="16.140625" bestFit="1" customWidth="1"/>
    <col min="7" max="7" width="11.7109375" bestFit="1" customWidth="1"/>
  </cols>
  <sheetData>
    <row r="2" spans="1:9" x14ac:dyDescent="0.25">
      <c r="A2" t="s">
        <v>254</v>
      </c>
      <c r="B2" t="s">
        <v>295</v>
      </c>
      <c r="C2">
        <v>1</v>
      </c>
      <c r="D2">
        <f>VLOOKUP(B2,$G$2:$I$60,2,0)</f>
        <v>0</v>
      </c>
      <c r="F2" t="s">
        <v>351</v>
      </c>
      <c r="G2" t="s">
        <v>137</v>
      </c>
      <c r="I2">
        <v>1</v>
      </c>
    </row>
    <row r="3" spans="1:9" x14ac:dyDescent="0.25">
      <c r="A3" t="s">
        <v>255</v>
      </c>
      <c r="B3" t="s">
        <v>296</v>
      </c>
      <c r="C3">
        <v>1</v>
      </c>
      <c r="D3">
        <f t="shared" ref="D3:D57" si="0">VLOOKUP(B3,$G$2:$I$60,2,0)</f>
        <v>0</v>
      </c>
      <c r="F3" t="s">
        <v>352</v>
      </c>
      <c r="G3" t="s">
        <v>295</v>
      </c>
      <c r="I3">
        <v>1</v>
      </c>
    </row>
    <row r="4" spans="1:9" x14ac:dyDescent="0.25">
      <c r="A4" t="s">
        <v>256</v>
      </c>
      <c r="B4" t="s">
        <v>297</v>
      </c>
      <c r="C4">
        <v>1</v>
      </c>
      <c r="D4">
        <f t="shared" si="0"/>
        <v>0</v>
      </c>
      <c r="F4" t="s">
        <v>353</v>
      </c>
      <c r="G4" t="s">
        <v>296</v>
      </c>
      <c r="I4">
        <v>1</v>
      </c>
    </row>
    <row r="5" spans="1:9" x14ac:dyDescent="0.25">
      <c r="A5" t="s">
        <v>235</v>
      </c>
      <c r="B5" t="s">
        <v>298</v>
      </c>
      <c r="C5">
        <v>7</v>
      </c>
      <c r="D5">
        <f t="shared" si="0"/>
        <v>0</v>
      </c>
      <c r="F5" t="s">
        <v>354</v>
      </c>
      <c r="G5" t="s">
        <v>297</v>
      </c>
      <c r="I5">
        <v>1</v>
      </c>
    </row>
    <row r="6" spans="1:9" x14ac:dyDescent="0.25">
      <c r="A6" t="s">
        <v>236</v>
      </c>
      <c r="B6" t="s">
        <v>299</v>
      </c>
      <c r="C6">
        <v>14</v>
      </c>
      <c r="D6">
        <f t="shared" si="0"/>
        <v>0</v>
      </c>
      <c r="F6" t="s">
        <v>355</v>
      </c>
      <c r="G6" t="s">
        <v>298</v>
      </c>
      <c r="I6">
        <v>7</v>
      </c>
    </row>
    <row r="7" spans="1:9" x14ac:dyDescent="0.25">
      <c r="A7" t="s">
        <v>237</v>
      </c>
      <c r="B7" t="s">
        <v>300</v>
      </c>
      <c r="C7">
        <v>7</v>
      </c>
      <c r="D7">
        <f t="shared" si="0"/>
        <v>0</v>
      </c>
      <c r="F7" t="s">
        <v>356</v>
      </c>
      <c r="G7" t="s">
        <v>299</v>
      </c>
      <c r="I7">
        <v>14</v>
      </c>
    </row>
    <row r="8" spans="1:9" x14ac:dyDescent="0.25">
      <c r="A8" t="s">
        <v>257</v>
      </c>
      <c r="B8" t="s">
        <v>301</v>
      </c>
      <c r="C8">
        <v>7</v>
      </c>
      <c r="D8">
        <f t="shared" si="0"/>
        <v>0</v>
      </c>
      <c r="F8" t="s">
        <v>357</v>
      </c>
      <c r="G8" t="s">
        <v>300</v>
      </c>
      <c r="I8">
        <v>7</v>
      </c>
    </row>
    <row r="9" spans="1:9" x14ac:dyDescent="0.25">
      <c r="A9" t="s">
        <v>258</v>
      </c>
      <c r="B9" t="s">
        <v>302</v>
      </c>
      <c r="C9">
        <v>7</v>
      </c>
      <c r="D9">
        <f t="shared" si="0"/>
        <v>0</v>
      </c>
      <c r="F9" t="s">
        <v>358</v>
      </c>
      <c r="G9" t="s">
        <v>301</v>
      </c>
      <c r="I9">
        <v>7</v>
      </c>
    </row>
    <row r="10" spans="1:9" x14ac:dyDescent="0.25">
      <c r="A10" t="s">
        <v>259</v>
      </c>
      <c r="B10" t="s">
        <v>303</v>
      </c>
      <c r="C10">
        <v>7</v>
      </c>
      <c r="D10">
        <f t="shared" si="0"/>
        <v>0</v>
      </c>
      <c r="F10" t="s">
        <v>359</v>
      </c>
      <c r="G10" t="s">
        <v>302</v>
      </c>
      <c r="I10">
        <v>7</v>
      </c>
    </row>
    <row r="11" spans="1:9" x14ac:dyDescent="0.25">
      <c r="A11" t="s">
        <v>238</v>
      </c>
      <c r="B11" t="s">
        <v>304</v>
      </c>
      <c r="C11">
        <v>7</v>
      </c>
      <c r="D11">
        <f t="shared" si="0"/>
        <v>0</v>
      </c>
      <c r="F11" t="s">
        <v>360</v>
      </c>
      <c r="G11" t="s">
        <v>303</v>
      </c>
      <c r="I11">
        <v>7</v>
      </c>
    </row>
    <row r="12" spans="1:9" x14ac:dyDescent="0.25">
      <c r="A12" t="s">
        <v>239</v>
      </c>
      <c r="B12" t="s">
        <v>305</v>
      </c>
      <c r="C12">
        <v>8</v>
      </c>
      <c r="D12">
        <f t="shared" si="0"/>
        <v>0</v>
      </c>
      <c r="F12" t="s">
        <v>361</v>
      </c>
      <c r="G12" t="s">
        <v>304</v>
      </c>
      <c r="I12">
        <v>7</v>
      </c>
    </row>
    <row r="13" spans="1:9" x14ac:dyDescent="0.25">
      <c r="A13" t="s">
        <v>240</v>
      </c>
      <c r="B13" t="s">
        <v>306</v>
      </c>
      <c r="C13">
        <v>7</v>
      </c>
      <c r="D13">
        <f t="shared" si="0"/>
        <v>0</v>
      </c>
      <c r="F13" t="s">
        <v>362</v>
      </c>
      <c r="G13" t="s">
        <v>305</v>
      </c>
      <c r="I13">
        <v>8</v>
      </c>
    </row>
    <row r="14" spans="1:9" x14ac:dyDescent="0.25">
      <c r="A14" t="s">
        <v>241</v>
      </c>
      <c r="B14" t="s">
        <v>307</v>
      </c>
      <c r="C14">
        <v>8</v>
      </c>
      <c r="D14">
        <f t="shared" si="0"/>
        <v>0</v>
      </c>
      <c r="F14" t="s">
        <v>363</v>
      </c>
      <c r="G14" t="s">
        <v>306</v>
      </c>
      <c r="I14">
        <v>7</v>
      </c>
    </row>
    <row r="15" spans="1:9" x14ac:dyDescent="0.25">
      <c r="A15" t="s">
        <v>260</v>
      </c>
      <c r="B15" t="s">
        <v>308</v>
      </c>
      <c r="C15">
        <v>1</v>
      </c>
      <c r="D15">
        <f t="shared" si="0"/>
        <v>0</v>
      </c>
      <c r="F15" t="s">
        <v>364</v>
      </c>
      <c r="G15" t="s">
        <v>307</v>
      </c>
      <c r="I15">
        <v>8</v>
      </c>
    </row>
    <row r="16" spans="1:9" x14ac:dyDescent="0.25">
      <c r="A16" t="s">
        <v>261</v>
      </c>
      <c r="B16" t="s">
        <v>309</v>
      </c>
      <c r="C16">
        <v>1</v>
      </c>
      <c r="D16">
        <f t="shared" si="0"/>
        <v>0</v>
      </c>
      <c r="F16" t="s">
        <v>365</v>
      </c>
      <c r="G16" t="s">
        <v>308</v>
      </c>
      <c r="I16">
        <v>1</v>
      </c>
    </row>
    <row r="17" spans="1:9" x14ac:dyDescent="0.25">
      <c r="A17" t="s">
        <v>242</v>
      </c>
      <c r="B17" t="s">
        <v>310</v>
      </c>
      <c r="C17">
        <v>46</v>
      </c>
      <c r="D17">
        <f t="shared" si="0"/>
        <v>0</v>
      </c>
      <c r="F17" t="s">
        <v>366</v>
      </c>
      <c r="G17" t="s">
        <v>309</v>
      </c>
      <c r="I17">
        <v>1</v>
      </c>
    </row>
    <row r="18" spans="1:9" x14ac:dyDescent="0.25">
      <c r="A18" t="s">
        <v>262</v>
      </c>
      <c r="B18" t="s">
        <v>311</v>
      </c>
      <c r="C18">
        <v>1</v>
      </c>
      <c r="D18">
        <f t="shared" si="0"/>
        <v>0</v>
      </c>
      <c r="F18" t="s">
        <v>367</v>
      </c>
      <c r="G18" t="s">
        <v>310</v>
      </c>
      <c r="I18">
        <v>46</v>
      </c>
    </row>
    <row r="19" spans="1:9" x14ac:dyDescent="0.25">
      <c r="A19" t="s">
        <v>263</v>
      </c>
      <c r="B19" t="s">
        <v>312</v>
      </c>
      <c r="C19">
        <v>2</v>
      </c>
      <c r="D19">
        <f t="shared" si="0"/>
        <v>0</v>
      </c>
      <c r="F19" t="s">
        <v>368</v>
      </c>
      <c r="G19" t="s">
        <v>311</v>
      </c>
      <c r="I19">
        <v>1</v>
      </c>
    </row>
    <row r="20" spans="1:9" x14ac:dyDescent="0.25">
      <c r="A20" t="s">
        <v>264</v>
      </c>
      <c r="B20" t="s">
        <v>313</v>
      </c>
      <c r="C20">
        <v>2</v>
      </c>
      <c r="D20">
        <f t="shared" si="0"/>
        <v>0</v>
      </c>
      <c r="F20" t="s">
        <v>369</v>
      </c>
      <c r="G20" t="s">
        <v>312</v>
      </c>
      <c r="I20">
        <v>2</v>
      </c>
    </row>
    <row r="21" spans="1:9" x14ac:dyDescent="0.25">
      <c r="A21" t="s">
        <v>243</v>
      </c>
      <c r="B21" t="s">
        <v>314</v>
      </c>
      <c r="C21">
        <v>20</v>
      </c>
      <c r="D21" t="e">
        <f t="shared" si="0"/>
        <v>#N/A</v>
      </c>
      <c r="F21" t="s">
        <v>370</v>
      </c>
      <c r="G21" t="s">
        <v>313</v>
      </c>
      <c r="I21">
        <v>2</v>
      </c>
    </row>
    <row r="22" spans="1:9" x14ac:dyDescent="0.25">
      <c r="A22" t="s">
        <v>265</v>
      </c>
      <c r="B22" t="s">
        <v>315</v>
      </c>
      <c r="C22">
        <v>16</v>
      </c>
      <c r="D22">
        <f t="shared" si="0"/>
        <v>0</v>
      </c>
      <c r="F22" t="s">
        <v>371</v>
      </c>
      <c r="G22" t="s">
        <v>410</v>
      </c>
      <c r="I22">
        <v>20</v>
      </c>
    </row>
    <row r="23" spans="1:9" x14ac:dyDescent="0.25">
      <c r="A23" t="s">
        <v>266</v>
      </c>
      <c r="B23" t="s">
        <v>316</v>
      </c>
      <c r="C23">
        <v>1</v>
      </c>
      <c r="D23">
        <f t="shared" si="0"/>
        <v>0</v>
      </c>
      <c r="F23" t="s">
        <v>372</v>
      </c>
      <c r="G23" t="s">
        <v>315</v>
      </c>
      <c r="I23">
        <v>16</v>
      </c>
    </row>
    <row r="24" spans="1:9" x14ac:dyDescent="0.25">
      <c r="A24" t="s">
        <v>267</v>
      </c>
      <c r="B24" t="s">
        <v>317</v>
      </c>
      <c r="C24">
        <v>2</v>
      </c>
      <c r="D24">
        <f t="shared" si="0"/>
        <v>0</v>
      </c>
      <c r="F24" t="s">
        <v>373</v>
      </c>
      <c r="G24" t="s">
        <v>316</v>
      </c>
      <c r="I24">
        <v>1</v>
      </c>
    </row>
    <row r="25" spans="1:9" x14ac:dyDescent="0.25">
      <c r="A25" t="s">
        <v>268</v>
      </c>
      <c r="B25" t="s">
        <v>318</v>
      </c>
      <c r="C25">
        <v>2</v>
      </c>
      <c r="D25">
        <f t="shared" si="0"/>
        <v>0</v>
      </c>
      <c r="F25" t="s">
        <v>374</v>
      </c>
      <c r="G25" t="s">
        <v>317</v>
      </c>
      <c r="I25">
        <v>2</v>
      </c>
    </row>
    <row r="26" spans="1:9" x14ac:dyDescent="0.25">
      <c r="A26" t="s">
        <v>269</v>
      </c>
      <c r="B26" t="s">
        <v>319</v>
      </c>
      <c r="C26">
        <v>2</v>
      </c>
      <c r="D26">
        <f t="shared" si="0"/>
        <v>0</v>
      </c>
      <c r="F26" t="s">
        <v>375</v>
      </c>
      <c r="G26" t="s">
        <v>318</v>
      </c>
      <c r="I26">
        <v>2</v>
      </c>
    </row>
    <row r="27" spans="1:9" x14ac:dyDescent="0.25">
      <c r="A27" t="s">
        <v>270</v>
      </c>
      <c r="B27" t="s">
        <v>320</v>
      </c>
      <c r="C27">
        <v>2</v>
      </c>
      <c r="D27">
        <f t="shared" si="0"/>
        <v>0</v>
      </c>
      <c r="F27" t="s">
        <v>376</v>
      </c>
      <c r="G27" t="s">
        <v>319</v>
      </c>
      <c r="I27">
        <v>2</v>
      </c>
    </row>
    <row r="28" spans="1:9" x14ac:dyDescent="0.25">
      <c r="A28" t="s">
        <v>271</v>
      </c>
      <c r="B28" t="s">
        <v>321</v>
      </c>
      <c r="C28">
        <v>4</v>
      </c>
      <c r="D28">
        <f t="shared" si="0"/>
        <v>0</v>
      </c>
      <c r="F28" t="s">
        <v>377</v>
      </c>
      <c r="G28" t="s">
        <v>320</v>
      </c>
      <c r="I28">
        <v>2</v>
      </c>
    </row>
    <row r="29" spans="1:9" x14ac:dyDescent="0.25">
      <c r="A29" t="s">
        <v>272</v>
      </c>
      <c r="B29" t="s">
        <v>322</v>
      </c>
      <c r="C29">
        <v>2</v>
      </c>
      <c r="D29">
        <f t="shared" si="0"/>
        <v>0</v>
      </c>
      <c r="F29" t="s">
        <v>378</v>
      </c>
      <c r="G29" t="s">
        <v>321</v>
      </c>
      <c r="I29">
        <v>4</v>
      </c>
    </row>
    <row r="30" spans="1:9" x14ac:dyDescent="0.25">
      <c r="A30" t="s">
        <v>273</v>
      </c>
      <c r="B30" t="s">
        <v>323</v>
      </c>
      <c r="C30">
        <v>1</v>
      </c>
      <c r="D30">
        <f t="shared" si="0"/>
        <v>0</v>
      </c>
      <c r="F30" t="s">
        <v>379</v>
      </c>
      <c r="G30" t="s">
        <v>322</v>
      </c>
      <c r="I30">
        <v>2</v>
      </c>
    </row>
    <row r="31" spans="1:9" x14ac:dyDescent="0.25">
      <c r="A31" t="s">
        <v>274</v>
      </c>
      <c r="B31" t="s">
        <v>324</v>
      </c>
      <c r="C31">
        <v>2</v>
      </c>
      <c r="D31">
        <f t="shared" si="0"/>
        <v>0</v>
      </c>
      <c r="F31" t="s">
        <v>380</v>
      </c>
      <c r="G31" t="s">
        <v>323</v>
      </c>
      <c r="I31">
        <v>1</v>
      </c>
    </row>
    <row r="32" spans="1:9" x14ac:dyDescent="0.25">
      <c r="A32" t="s">
        <v>275</v>
      </c>
      <c r="B32" t="s">
        <v>325</v>
      </c>
      <c r="C32">
        <v>2</v>
      </c>
      <c r="D32">
        <f t="shared" si="0"/>
        <v>0</v>
      </c>
      <c r="F32" t="s">
        <v>381</v>
      </c>
      <c r="G32" t="s">
        <v>324</v>
      </c>
      <c r="I32">
        <v>2</v>
      </c>
    </row>
    <row r="33" spans="1:9" x14ac:dyDescent="0.25">
      <c r="A33" t="s">
        <v>276</v>
      </c>
      <c r="B33" t="s">
        <v>326</v>
      </c>
      <c r="C33">
        <v>1</v>
      </c>
      <c r="D33">
        <f t="shared" si="0"/>
        <v>0</v>
      </c>
      <c r="F33" t="s">
        <v>382</v>
      </c>
      <c r="G33" t="s">
        <v>325</v>
      </c>
      <c r="I33">
        <v>2</v>
      </c>
    </row>
    <row r="34" spans="1:9" x14ac:dyDescent="0.25">
      <c r="A34" t="s">
        <v>247</v>
      </c>
      <c r="B34" t="s">
        <v>327</v>
      </c>
      <c r="C34">
        <v>0.45</v>
      </c>
      <c r="D34">
        <f t="shared" si="0"/>
        <v>0</v>
      </c>
      <c r="F34" t="s">
        <v>383</v>
      </c>
      <c r="G34" t="s">
        <v>326</v>
      </c>
      <c r="I34">
        <v>1</v>
      </c>
    </row>
    <row r="35" spans="1:9" x14ac:dyDescent="0.25">
      <c r="A35" t="s">
        <v>248</v>
      </c>
      <c r="B35" t="s">
        <v>328</v>
      </c>
      <c r="C35">
        <v>1</v>
      </c>
      <c r="D35">
        <f t="shared" si="0"/>
        <v>0</v>
      </c>
      <c r="F35" t="s">
        <v>384</v>
      </c>
      <c r="G35" t="s">
        <v>327</v>
      </c>
      <c r="I35">
        <v>0.45</v>
      </c>
    </row>
    <row r="36" spans="1:9" x14ac:dyDescent="0.25">
      <c r="A36" t="s">
        <v>249</v>
      </c>
      <c r="B36" t="s">
        <v>329</v>
      </c>
      <c r="C36">
        <v>1</v>
      </c>
      <c r="D36">
        <f t="shared" si="0"/>
        <v>0</v>
      </c>
      <c r="F36" t="s">
        <v>385</v>
      </c>
      <c r="G36" t="s">
        <v>328</v>
      </c>
      <c r="I36">
        <v>1</v>
      </c>
    </row>
    <row r="37" spans="1:9" x14ac:dyDescent="0.25">
      <c r="A37" t="s">
        <v>246</v>
      </c>
      <c r="B37" t="s">
        <v>330</v>
      </c>
      <c r="C37">
        <v>7</v>
      </c>
      <c r="D37">
        <f t="shared" si="0"/>
        <v>0</v>
      </c>
      <c r="F37" t="s">
        <v>386</v>
      </c>
      <c r="G37" t="s">
        <v>329</v>
      </c>
      <c r="I37">
        <v>1</v>
      </c>
    </row>
    <row r="38" spans="1:9" x14ac:dyDescent="0.25">
      <c r="A38" t="s">
        <v>277</v>
      </c>
      <c r="B38" t="s">
        <v>331</v>
      </c>
      <c r="C38">
        <v>1</v>
      </c>
      <c r="D38">
        <f t="shared" si="0"/>
        <v>0</v>
      </c>
      <c r="F38" t="s">
        <v>387</v>
      </c>
      <c r="G38" t="s">
        <v>330</v>
      </c>
      <c r="I38">
        <v>7</v>
      </c>
    </row>
    <row r="39" spans="1:9" x14ac:dyDescent="0.25">
      <c r="A39" t="s">
        <v>244</v>
      </c>
      <c r="B39" t="s">
        <v>332</v>
      </c>
      <c r="C39">
        <v>1</v>
      </c>
      <c r="D39">
        <f t="shared" si="0"/>
        <v>0</v>
      </c>
      <c r="F39" t="s">
        <v>388</v>
      </c>
      <c r="G39" t="s">
        <v>331</v>
      </c>
      <c r="I39">
        <v>1</v>
      </c>
    </row>
    <row r="40" spans="1:9" x14ac:dyDescent="0.25">
      <c r="A40" t="s">
        <v>245</v>
      </c>
      <c r="B40" t="s">
        <v>333</v>
      </c>
      <c r="C40">
        <v>1</v>
      </c>
      <c r="D40">
        <f t="shared" si="0"/>
        <v>0</v>
      </c>
      <c r="F40" t="s">
        <v>389</v>
      </c>
      <c r="G40" t="s">
        <v>332</v>
      </c>
      <c r="I40">
        <v>1</v>
      </c>
    </row>
    <row r="41" spans="1:9" x14ac:dyDescent="0.25">
      <c r="A41" t="s">
        <v>278</v>
      </c>
      <c r="B41" t="s">
        <v>334</v>
      </c>
      <c r="C41">
        <v>1</v>
      </c>
      <c r="D41">
        <f t="shared" si="0"/>
        <v>0</v>
      </c>
      <c r="F41" t="s">
        <v>390</v>
      </c>
      <c r="G41" t="s">
        <v>333</v>
      </c>
      <c r="I41">
        <v>1</v>
      </c>
    </row>
    <row r="42" spans="1:9" x14ac:dyDescent="0.25">
      <c r="A42" t="s">
        <v>279</v>
      </c>
      <c r="B42" t="s">
        <v>335</v>
      </c>
      <c r="C42">
        <v>1</v>
      </c>
      <c r="D42">
        <f t="shared" si="0"/>
        <v>0</v>
      </c>
      <c r="F42" t="s">
        <v>391</v>
      </c>
      <c r="G42" t="s">
        <v>411</v>
      </c>
      <c r="I42">
        <v>2.0499999999999998</v>
      </c>
    </row>
    <row r="43" spans="1:9" x14ac:dyDescent="0.25">
      <c r="A43" t="s">
        <v>280</v>
      </c>
      <c r="B43" t="s">
        <v>336</v>
      </c>
      <c r="C43">
        <v>4</v>
      </c>
      <c r="D43">
        <f t="shared" si="0"/>
        <v>0</v>
      </c>
      <c r="F43" t="s">
        <v>392</v>
      </c>
      <c r="G43" t="s">
        <v>334</v>
      </c>
      <c r="I43">
        <v>1</v>
      </c>
    </row>
    <row r="44" spans="1:9" x14ac:dyDescent="0.25">
      <c r="A44" t="s">
        <v>281</v>
      </c>
      <c r="B44" t="s">
        <v>337</v>
      </c>
      <c r="C44">
        <v>2</v>
      </c>
      <c r="D44">
        <f t="shared" si="0"/>
        <v>0</v>
      </c>
      <c r="F44" t="s">
        <v>393</v>
      </c>
      <c r="G44" t="s">
        <v>335</v>
      </c>
      <c r="I44">
        <v>1</v>
      </c>
    </row>
    <row r="45" spans="1:9" x14ac:dyDescent="0.25">
      <c r="A45" t="s">
        <v>282</v>
      </c>
      <c r="B45" t="s">
        <v>338</v>
      </c>
      <c r="C45">
        <v>2</v>
      </c>
      <c r="D45">
        <f t="shared" si="0"/>
        <v>0</v>
      </c>
      <c r="F45" t="s">
        <v>394</v>
      </c>
      <c r="G45" t="s">
        <v>336</v>
      </c>
      <c r="I45">
        <v>4</v>
      </c>
    </row>
    <row r="46" spans="1:9" x14ac:dyDescent="0.25">
      <c r="A46" t="s">
        <v>283</v>
      </c>
      <c r="B46" t="s">
        <v>339</v>
      </c>
      <c r="C46">
        <v>2</v>
      </c>
      <c r="D46">
        <f t="shared" si="0"/>
        <v>0</v>
      </c>
      <c r="F46" t="s">
        <v>395</v>
      </c>
      <c r="G46" t="s">
        <v>337</v>
      </c>
      <c r="I46">
        <v>2</v>
      </c>
    </row>
    <row r="47" spans="1:9" x14ac:dyDescent="0.25">
      <c r="A47" t="s">
        <v>284</v>
      </c>
      <c r="B47" t="s">
        <v>340</v>
      </c>
      <c r="C47">
        <v>1</v>
      </c>
      <c r="D47">
        <f t="shared" si="0"/>
        <v>0</v>
      </c>
      <c r="F47" t="s">
        <v>396</v>
      </c>
      <c r="G47" t="s">
        <v>338</v>
      </c>
      <c r="I47">
        <v>2</v>
      </c>
    </row>
    <row r="48" spans="1:9" x14ac:dyDescent="0.25">
      <c r="A48" t="s">
        <v>286</v>
      </c>
      <c r="B48" t="s">
        <v>341</v>
      </c>
      <c r="C48">
        <v>1</v>
      </c>
      <c r="D48">
        <f t="shared" si="0"/>
        <v>0</v>
      </c>
      <c r="F48" t="s">
        <v>397</v>
      </c>
      <c r="G48" t="s">
        <v>339</v>
      </c>
      <c r="I48">
        <v>2</v>
      </c>
    </row>
    <row r="49" spans="1:9" x14ac:dyDescent="0.25">
      <c r="A49" t="s">
        <v>287</v>
      </c>
      <c r="B49" t="s">
        <v>342</v>
      </c>
      <c r="C49">
        <v>1</v>
      </c>
      <c r="D49">
        <f t="shared" si="0"/>
        <v>0</v>
      </c>
      <c r="F49" t="s">
        <v>398</v>
      </c>
      <c r="G49" t="s">
        <v>340</v>
      </c>
      <c r="I49">
        <v>1</v>
      </c>
    </row>
    <row r="50" spans="1:9" x14ac:dyDescent="0.25">
      <c r="A50" t="s">
        <v>288</v>
      </c>
      <c r="B50" t="s">
        <v>343</v>
      </c>
      <c r="C50">
        <v>1</v>
      </c>
      <c r="D50">
        <f t="shared" si="0"/>
        <v>0</v>
      </c>
      <c r="F50" t="s">
        <v>399</v>
      </c>
      <c r="G50" t="s">
        <v>412</v>
      </c>
      <c r="I50">
        <v>1</v>
      </c>
    </row>
    <row r="51" spans="1:9" x14ac:dyDescent="0.25">
      <c r="A51" t="s">
        <v>289</v>
      </c>
      <c r="B51" t="s">
        <v>344</v>
      </c>
      <c r="C51">
        <v>1</v>
      </c>
      <c r="D51">
        <f t="shared" si="0"/>
        <v>0</v>
      </c>
      <c r="F51" t="s">
        <v>400</v>
      </c>
      <c r="G51" t="s">
        <v>341</v>
      </c>
      <c r="I51">
        <v>1</v>
      </c>
    </row>
    <row r="52" spans="1:9" x14ac:dyDescent="0.25">
      <c r="A52" t="s">
        <v>290</v>
      </c>
      <c r="B52" t="s">
        <v>345</v>
      </c>
      <c r="C52">
        <v>4</v>
      </c>
      <c r="D52">
        <f t="shared" si="0"/>
        <v>0</v>
      </c>
      <c r="F52" t="s">
        <v>401</v>
      </c>
      <c r="G52" t="s">
        <v>342</v>
      </c>
      <c r="I52">
        <v>1</v>
      </c>
    </row>
    <row r="53" spans="1:9" x14ac:dyDescent="0.25">
      <c r="A53" t="s">
        <v>250</v>
      </c>
      <c r="B53" t="s">
        <v>346</v>
      </c>
      <c r="C53">
        <v>2</v>
      </c>
      <c r="D53">
        <f t="shared" si="0"/>
        <v>0</v>
      </c>
      <c r="F53" t="s">
        <v>402</v>
      </c>
      <c r="G53" t="s">
        <v>343</v>
      </c>
      <c r="I53">
        <v>1</v>
      </c>
    </row>
    <row r="54" spans="1:9" x14ac:dyDescent="0.25">
      <c r="A54" t="s">
        <v>251</v>
      </c>
      <c r="B54" t="s">
        <v>347</v>
      </c>
      <c r="C54">
        <v>4</v>
      </c>
      <c r="D54">
        <f t="shared" si="0"/>
        <v>0</v>
      </c>
      <c r="F54" t="s">
        <v>403</v>
      </c>
      <c r="G54" t="s">
        <v>344</v>
      </c>
      <c r="I54">
        <v>1</v>
      </c>
    </row>
    <row r="55" spans="1:9" x14ac:dyDescent="0.25">
      <c r="A55" t="s">
        <v>291</v>
      </c>
      <c r="B55" t="s">
        <v>348</v>
      </c>
      <c r="C55">
        <v>2</v>
      </c>
      <c r="D55">
        <f t="shared" si="0"/>
        <v>0</v>
      </c>
      <c r="F55" t="s">
        <v>404</v>
      </c>
      <c r="G55" t="s">
        <v>345</v>
      </c>
      <c r="I55">
        <v>4</v>
      </c>
    </row>
    <row r="56" spans="1:9" x14ac:dyDescent="0.25">
      <c r="A56" t="s">
        <v>252</v>
      </c>
      <c r="B56" t="s">
        <v>349</v>
      </c>
      <c r="C56">
        <v>11</v>
      </c>
      <c r="D56">
        <f t="shared" si="0"/>
        <v>0</v>
      </c>
      <c r="F56" t="s">
        <v>405</v>
      </c>
      <c r="G56" t="s">
        <v>346</v>
      </c>
      <c r="I56">
        <v>2</v>
      </c>
    </row>
    <row r="57" spans="1:9" x14ac:dyDescent="0.25">
      <c r="A57" t="s">
        <v>253</v>
      </c>
      <c r="B57" t="s">
        <v>350</v>
      </c>
      <c r="C57">
        <v>2.5</v>
      </c>
      <c r="D57">
        <f t="shared" si="0"/>
        <v>0</v>
      </c>
      <c r="F57" t="s">
        <v>406</v>
      </c>
      <c r="G57" t="s">
        <v>347</v>
      </c>
      <c r="I57">
        <v>4</v>
      </c>
    </row>
    <row r="58" spans="1:9" x14ac:dyDescent="0.25">
      <c r="F58" t="s">
        <v>407</v>
      </c>
      <c r="G58" t="s">
        <v>348</v>
      </c>
      <c r="I58">
        <v>2</v>
      </c>
    </row>
    <row r="59" spans="1:9" x14ac:dyDescent="0.25">
      <c r="F59" t="s">
        <v>408</v>
      </c>
      <c r="G59" t="s">
        <v>349</v>
      </c>
      <c r="I59">
        <v>11</v>
      </c>
    </row>
    <row r="60" spans="1:9" x14ac:dyDescent="0.25">
      <c r="F60" t="s">
        <v>409</v>
      </c>
      <c r="G60" t="s">
        <v>350</v>
      </c>
      <c r="I60">
        <v>2.5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2216-2B3D-4108-A07E-1717136AD788}">
  <dimension ref="A1:F22"/>
  <sheetViews>
    <sheetView workbookViewId="0">
      <selection activeCell="C19" sqref="C19"/>
    </sheetView>
  </sheetViews>
  <sheetFormatPr defaultRowHeight="15" x14ac:dyDescent="0.25"/>
  <cols>
    <col min="2" max="3" width="22.5703125" bestFit="1" customWidth="1"/>
    <col min="5" max="6" width="34.7109375" bestFit="1" customWidth="1"/>
  </cols>
  <sheetData>
    <row r="1" spans="1:6" x14ac:dyDescent="0.25">
      <c r="A1" t="s">
        <v>118</v>
      </c>
      <c r="B1" t="s">
        <v>100</v>
      </c>
      <c r="C1" t="e">
        <f>VLOOKUP(A1,#REF!,2,0)</f>
        <v>#REF!</v>
      </c>
      <c r="D1" t="e">
        <f t="shared" ref="D1:D6" si="0">C1=B1</f>
        <v>#REF!</v>
      </c>
      <c r="E1" t="e">
        <f t="shared" ref="E1:E6" si="1">A1&amp;" "&amp;C1</f>
        <v>#REF!</v>
      </c>
      <c r="F1" t="s">
        <v>152</v>
      </c>
    </row>
    <row r="2" spans="1:6" x14ac:dyDescent="0.25">
      <c r="A2" t="s">
        <v>119</v>
      </c>
      <c r="B2" t="s">
        <v>138</v>
      </c>
      <c r="C2" t="e">
        <f>VLOOKUP(A2,#REF!,2,0)</f>
        <v>#REF!</v>
      </c>
      <c r="D2" t="e">
        <f t="shared" si="0"/>
        <v>#REF!</v>
      </c>
      <c r="E2" t="e">
        <f t="shared" si="1"/>
        <v>#REF!</v>
      </c>
      <c r="F2" t="s">
        <v>153</v>
      </c>
    </row>
    <row r="3" spans="1:6" x14ac:dyDescent="0.25">
      <c r="A3" t="s">
        <v>120</v>
      </c>
      <c r="B3" t="s">
        <v>139</v>
      </c>
      <c r="C3" t="e">
        <f>VLOOKUP(A3,#REF!,2,0)</f>
        <v>#REF!</v>
      </c>
      <c r="D3" t="e">
        <f t="shared" si="0"/>
        <v>#REF!</v>
      </c>
      <c r="E3" t="e">
        <f t="shared" si="1"/>
        <v>#REF!</v>
      </c>
      <c r="F3" t="s">
        <v>154</v>
      </c>
    </row>
    <row r="4" spans="1:6" x14ac:dyDescent="0.25">
      <c r="A4" t="s">
        <v>121</v>
      </c>
      <c r="B4" t="s">
        <v>140</v>
      </c>
      <c r="C4" t="e">
        <f>VLOOKUP(A4,#REF!,2,0)</f>
        <v>#REF!</v>
      </c>
      <c r="D4" t="e">
        <f t="shared" si="0"/>
        <v>#REF!</v>
      </c>
      <c r="E4" t="e">
        <f t="shared" si="1"/>
        <v>#REF!</v>
      </c>
      <c r="F4" t="s">
        <v>155</v>
      </c>
    </row>
    <row r="5" spans="1:6" x14ac:dyDescent="0.25">
      <c r="A5" t="s">
        <v>122</v>
      </c>
      <c r="B5" t="s">
        <v>101</v>
      </c>
      <c r="C5" t="e">
        <f>VLOOKUP(A5,#REF!,2,0)</f>
        <v>#REF!</v>
      </c>
      <c r="D5" t="e">
        <f t="shared" si="0"/>
        <v>#REF!</v>
      </c>
      <c r="E5" t="e">
        <f t="shared" si="1"/>
        <v>#REF!</v>
      </c>
      <c r="F5" t="s">
        <v>156</v>
      </c>
    </row>
    <row r="6" spans="1:6" x14ac:dyDescent="0.25">
      <c r="A6" t="s">
        <v>123</v>
      </c>
      <c r="B6" t="s">
        <v>102</v>
      </c>
      <c r="C6" t="e">
        <f>VLOOKUP(A6,#REF!,2,0)</f>
        <v>#REF!</v>
      </c>
      <c r="D6" t="e">
        <f t="shared" si="0"/>
        <v>#REF!</v>
      </c>
      <c r="E6" t="e">
        <f t="shared" si="1"/>
        <v>#REF!</v>
      </c>
      <c r="F6" t="s">
        <v>157</v>
      </c>
    </row>
    <row r="7" spans="1:6" x14ac:dyDescent="0.25">
      <c r="A7" t="s">
        <v>124</v>
      </c>
      <c r="B7" t="s">
        <v>104</v>
      </c>
      <c r="C7" t="e">
        <f>VLOOKUP(A7,#REF!,2,0)</f>
        <v>#REF!</v>
      </c>
      <c r="D7" t="e">
        <f>C7=B7</f>
        <v>#REF!</v>
      </c>
      <c r="E7" t="e">
        <f>A7&amp;" "&amp;C7</f>
        <v>#REF!</v>
      </c>
      <c r="F7" t="s">
        <v>158</v>
      </c>
    </row>
    <row r="8" spans="1:6" x14ac:dyDescent="0.25">
      <c r="A8" t="s">
        <v>125</v>
      </c>
      <c r="B8" t="s">
        <v>105</v>
      </c>
      <c r="C8" t="e">
        <f>VLOOKUP(A8,#REF!,2,0)</f>
        <v>#REF!</v>
      </c>
      <c r="D8" t="e">
        <f t="shared" ref="D8:D22" si="2">C8=B8</f>
        <v>#REF!</v>
      </c>
      <c r="E8" t="e">
        <f t="shared" ref="E8:E22" si="3">A8&amp;" "&amp;C8</f>
        <v>#REF!</v>
      </c>
      <c r="F8" t="s">
        <v>159</v>
      </c>
    </row>
    <row r="9" spans="1:6" x14ac:dyDescent="0.25">
      <c r="A9" t="s">
        <v>126</v>
      </c>
      <c r="B9" t="s">
        <v>103</v>
      </c>
      <c r="C9" t="e">
        <f>VLOOKUP(A9,#REF!,2,0)</f>
        <v>#REF!</v>
      </c>
      <c r="D9" t="e">
        <f t="shared" si="2"/>
        <v>#REF!</v>
      </c>
      <c r="E9" t="e">
        <f t="shared" si="3"/>
        <v>#REF!</v>
      </c>
      <c r="F9" t="s">
        <v>160</v>
      </c>
    </row>
    <row r="10" spans="1:6" x14ac:dyDescent="0.25">
      <c r="A10" t="s">
        <v>127</v>
      </c>
      <c r="B10" t="s">
        <v>141</v>
      </c>
      <c r="C10" t="e">
        <f>VLOOKUP(A10,#REF!,2,0)</f>
        <v>#REF!</v>
      </c>
      <c r="D10" t="e">
        <f t="shared" si="2"/>
        <v>#REF!</v>
      </c>
      <c r="E10" t="e">
        <f t="shared" si="3"/>
        <v>#REF!</v>
      </c>
      <c r="F10" t="s">
        <v>161</v>
      </c>
    </row>
    <row r="11" spans="1:6" x14ac:dyDescent="0.25">
      <c r="A11" t="s">
        <v>128</v>
      </c>
      <c r="B11" t="s">
        <v>142</v>
      </c>
      <c r="C11" t="e">
        <f>VLOOKUP(A11,#REF!,2,0)</f>
        <v>#REF!</v>
      </c>
      <c r="D11" t="e">
        <f t="shared" si="2"/>
        <v>#REF!</v>
      </c>
      <c r="E11" t="e">
        <f t="shared" si="3"/>
        <v>#REF!</v>
      </c>
      <c r="F11" t="s">
        <v>162</v>
      </c>
    </row>
    <row r="12" spans="1:6" x14ac:dyDescent="0.25">
      <c r="A12" t="s">
        <v>129</v>
      </c>
      <c r="B12" t="s">
        <v>143</v>
      </c>
      <c r="C12" t="e">
        <f>VLOOKUP(A12,#REF!,2,0)</f>
        <v>#REF!</v>
      </c>
      <c r="D12" t="e">
        <f t="shared" si="2"/>
        <v>#REF!</v>
      </c>
      <c r="E12" t="e">
        <f t="shared" si="3"/>
        <v>#REF!</v>
      </c>
      <c r="F12" t="s">
        <v>163</v>
      </c>
    </row>
    <row r="13" spans="1:6" x14ac:dyDescent="0.25">
      <c r="A13" t="s">
        <v>109</v>
      </c>
      <c r="B13" t="s">
        <v>107</v>
      </c>
      <c r="C13" t="e">
        <f>VLOOKUP(A13,#REF!,2,0)</f>
        <v>#REF!</v>
      </c>
      <c r="D13" t="e">
        <f t="shared" si="2"/>
        <v>#REF!</v>
      </c>
      <c r="E13" t="e">
        <f t="shared" si="3"/>
        <v>#REF!</v>
      </c>
      <c r="F13" t="s">
        <v>111</v>
      </c>
    </row>
    <row r="14" spans="1:6" x14ac:dyDescent="0.25">
      <c r="A14" t="s">
        <v>108</v>
      </c>
      <c r="B14" t="s">
        <v>106</v>
      </c>
      <c r="C14" t="e">
        <f>VLOOKUP(A14,#REF!,2,0)</f>
        <v>#REF!</v>
      </c>
      <c r="D14" t="e">
        <f t="shared" si="2"/>
        <v>#REF!</v>
      </c>
      <c r="E14" t="e">
        <f t="shared" si="3"/>
        <v>#REF!</v>
      </c>
      <c r="F14" t="s">
        <v>110</v>
      </c>
    </row>
    <row r="15" spans="1:6" x14ac:dyDescent="0.25">
      <c r="A15" t="s">
        <v>130</v>
      </c>
      <c r="B15" t="s">
        <v>144</v>
      </c>
      <c r="C15" t="e">
        <f>VLOOKUP(A15,#REF!,2,0)</f>
        <v>#REF!</v>
      </c>
      <c r="D15" t="e">
        <f t="shared" si="2"/>
        <v>#REF!</v>
      </c>
      <c r="E15" t="e">
        <f t="shared" si="3"/>
        <v>#REF!</v>
      </c>
      <c r="F15" t="s">
        <v>164</v>
      </c>
    </row>
    <row r="16" spans="1:6" x14ac:dyDescent="0.25">
      <c r="A16" t="s">
        <v>131</v>
      </c>
      <c r="B16" t="s">
        <v>145</v>
      </c>
      <c r="C16" t="e">
        <f>VLOOKUP(A16,#REF!,2,0)</f>
        <v>#REF!</v>
      </c>
      <c r="D16" t="e">
        <f t="shared" si="2"/>
        <v>#REF!</v>
      </c>
      <c r="E16" t="e">
        <f t="shared" si="3"/>
        <v>#REF!</v>
      </c>
      <c r="F16" t="s">
        <v>165</v>
      </c>
    </row>
    <row r="17" spans="1:6" x14ac:dyDescent="0.25">
      <c r="A17" t="s">
        <v>132</v>
      </c>
      <c r="B17" t="s">
        <v>146</v>
      </c>
      <c r="C17" t="e">
        <f>VLOOKUP(A17,#REF!,2,0)</f>
        <v>#REF!</v>
      </c>
      <c r="D17" t="e">
        <f t="shared" si="2"/>
        <v>#REF!</v>
      </c>
      <c r="E17" t="e">
        <f t="shared" si="3"/>
        <v>#REF!</v>
      </c>
      <c r="F17" t="s">
        <v>166</v>
      </c>
    </row>
    <row r="18" spans="1:6" x14ac:dyDescent="0.25">
      <c r="A18" t="s">
        <v>133</v>
      </c>
      <c r="B18" t="s">
        <v>147</v>
      </c>
      <c r="C18" t="e">
        <f>VLOOKUP(A18,#REF!,2,0)</f>
        <v>#REF!</v>
      </c>
      <c r="D18" t="e">
        <f t="shared" si="2"/>
        <v>#REF!</v>
      </c>
      <c r="E18" t="e">
        <f t="shared" si="3"/>
        <v>#REF!</v>
      </c>
      <c r="F18" t="s">
        <v>167</v>
      </c>
    </row>
    <row r="19" spans="1:6" x14ac:dyDescent="0.25">
      <c r="A19" t="s">
        <v>134</v>
      </c>
      <c r="B19" t="s">
        <v>148</v>
      </c>
      <c r="C19" t="e">
        <f>VLOOKUP(A19,#REF!,2,0)</f>
        <v>#REF!</v>
      </c>
      <c r="D19" t="e">
        <f t="shared" si="2"/>
        <v>#REF!</v>
      </c>
      <c r="E19" t="str">
        <f>A19&amp;" "&amp;B19</f>
        <v>P002750 Drawer Body Extra Big(Left)</v>
      </c>
      <c r="F19" t="s">
        <v>168</v>
      </c>
    </row>
    <row r="20" spans="1:6" x14ac:dyDescent="0.25">
      <c r="A20" t="s">
        <v>135</v>
      </c>
      <c r="B20" t="s">
        <v>149</v>
      </c>
      <c r="C20" t="e">
        <f>VLOOKUP(A20,#REF!,2,0)</f>
        <v>#REF!</v>
      </c>
      <c r="D20" t="e">
        <f t="shared" si="2"/>
        <v>#REF!</v>
      </c>
      <c r="E20" t="str">
        <f t="shared" ref="E20:E21" si="4">A20&amp;" "&amp;B20</f>
        <v>P002751 Drawer Handle Extra Big(Left)</v>
      </c>
      <c r="F20" t="s">
        <v>169</v>
      </c>
    </row>
    <row r="21" spans="1:6" x14ac:dyDescent="0.25">
      <c r="A21" t="s">
        <v>136</v>
      </c>
      <c r="B21" t="s">
        <v>150</v>
      </c>
      <c r="C21" t="e">
        <f>VLOOKUP(A21,#REF!,2,0)</f>
        <v>#REF!</v>
      </c>
      <c r="D21" t="e">
        <f t="shared" si="2"/>
        <v>#REF!</v>
      </c>
      <c r="E21" t="str">
        <f t="shared" si="4"/>
        <v>P002752 Drawer Back Extra Big(Left)</v>
      </c>
      <c r="F21" t="s">
        <v>170</v>
      </c>
    </row>
    <row r="22" spans="1:6" x14ac:dyDescent="0.25">
      <c r="A22" t="s">
        <v>137</v>
      </c>
      <c r="B22" t="s">
        <v>151</v>
      </c>
      <c r="C22" t="e">
        <f>VLOOKUP(A22,#REF!,2,0)</f>
        <v>#REF!</v>
      </c>
      <c r="D22" t="e">
        <f t="shared" si="2"/>
        <v>#REF!</v>
      </c>
      <c r="E22" t="e">
        <f t="shared" si="3"/>
        <v>#REF!</v>
      </c>
      <c r="F22" t="s">
        <v>171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8089-B551-4EC2-92F3-5542A6212512}">
  <sheetPr>
    <pageSetUpPr fitToPage="1"/>
  </sheetPr>
  <dimension ref="A1:AP380"/>
  <sheetViews>
    <sheetView zoomScale="85" zoomScaleNormal="85" workbookViewId="0">
      <selection activeCell="E13" sqref="E13"/>
    </sheetView>
  </sheetViews>
  <sheetFormatPr defaultColWidth="9.140625" defaultRowHeight="24" x14ac:dyDescent="0.55000000000000004"/>
  <cols>
    <col min="1" max="1" width="10.7109375" style="48" bestFit="1" customWidth="1"/>
    <col min="2" max="2" width="11.140625" style="3" bestFit="1" customWidth="1"/>
    <col min="3" max="3" width="11.140625" style="69" customWidth="1"/>
    <col min="4" max="6" width="11.140625" style="70" customWidth="1"/>
    <col min="7" max="7" width="12.7109375" style="67" customWidth="1"/>
    <col min="8" max="8" width="11.85546875" style="68" customWidth="1"/>
    <col min="9" max="9" width="10.140625" style="68" bestFit="1" customWidth="1"/>
    <col min="10" max="10" width="10.140625" style="75" bestFit="1" customWidth="1"/>
    <col min="11" max="11" width="8.140625" style="82" bestFit="1" customWidth="1"/>
    <col min="12" max="12" width="56.42578125" style="48" customWidth="1"/>
    <col min="13" max="13" width="12.85546875" style="51" bestFit="1" customWidth="1"/>
    <col min="14" max="14" width="10.5703125" style="3" bestFit="1" customWidth="1"/>
    <col min="15" max="15" width="9.140625" style="13"/>
    <col min="16" max="19" width="0" style="13" hidden="1" customWidth="1"/>
    <col min="20" max="20" width="10.140625" style="3" hidden="1" customWidth="1"/>
    <col min="21" max="21" width="9.140625" style="3"/>
    <col min="22" max="23" width="2.42578125" style="3" customWidth="1"/>
    <col min="24" max="24" width="9.140625" style="3"/>
    <col min="25" max="26" width="2.42578125" style="3" customWidth="1"/>
    <col min="27" max="27" width="9.140625" style="3"/>
    <col min="28" max="29" width="2.42578125" style="3" customWidth="1"/>
    <col min="30" max="30" width="9.140625" style="3"/>
    <col min="31" max="32" width="2.42578125" style="3" customWidth="1"/>
    <col min="33" max="33" width="9.140625" style="3"/>
    <col min="34" max="35" width="2.42578125" style="3" customWidth="1"/>
    <col min="36" max="36" width="9.140625" style="3"/>
    <col min="37" max="37" width="9.5703125" style="3" bestFit="1" customWidth="1"/>
    <col min="38" max="38" width="9.140625" style="3"/>
    <col min="39" max="39" width="9.5703125" style="3" bestFit="1" customWidth="1"/>
    <col min="40" max="16384" width="9.140625" style="3"/>
  </cols>
  <sheetData>
    <row r="1" spans="1:42" ht="24" customHeight="1" x14ac:dyDescent="0.55000000000000004">
      <c r="A1" s="153" t="s">
        <v>54</v>
      </c>
      <c r="B1" s="163" t="s">
        <v>55</v>
      </c>
      <c r="C1" s="174"/>
      <c r="D1" s="175"/>
      <c r="E1" s="175"/>
      <c r="F1" s="175"/>
      <c r="G1" s="175"/>
      <c r="H1" s="175"/>
      <c r="I1" s="175"/>
      <c r="J1" s="175"/>
      <c r="K1" s="163" t="s">
        <v>56</v>
      </c>
      <c r="L1" s="178" t="s">
        <v>57</v>
      </c>
      <c r="M1" s="151" t="s">
        <v>58</v>
      </c>
      <c r="N1" s="168" t="s">
        <v>59</v>
      </c>
      <c r="O1" s="170" t="s">
        <v>60</v>
      </c>
      <c r="P1" s="170" t="s">
        <v>61</v>
      </c>
      <c r="Q1" s="171" t="s">
        <v>62</v>
      </c>
      <c r="R1" s="167" t="s">
        <v>63</v>
      </c>
      <c r="S1" s="167" t="s">
        <v>64</v>
      </c>
      <c r="T1" s="167" t="s">
        <v>65</v>
      </c>
      <c r="AK1" s="3">
        <v>1961</v>
      </c>
    </row>
    <row r="2" spans="1:42" ht="24.75" customHeight="1" thickBot="1" x14ac:dyDescent="0.6">
      <c r="A2" s="173"/>
      <c r="B2" s="164"/>
      <c r="C2" s="176"/>
      <c r="D2" s="177"/>
      <c r="E2" s="177"/>
      <c r="F2" s="177"/>
      <c r="G2" s="177"/>
      <c r="H2" s="177"/>
      <c r="I2" s="177"/>
      <c r="J2" s="177"/>
      <c r="K2" s="164"/>
      <c r="L2" s="179"/>
      <c r="M2" s="152"/>
      <c r="N2" s="169"/>
      <c r="O2" s="170"/>
      <c r="P2" s="170"/>
      <c r="Q2" s="171"/>
      <c r="R2" s="167"/>
      <c r="S2" s="167"/>
      <c r="T2" s="167"/>
      <c r="U2" s="3">
        <v>1000</v>
      </c>
      <c r="AK2" s="3">
        <f>AK1/3600</f>
        <v>0.54472222222222222</v>
      </c>
    </row>
    <row r="3" spans="1:42" ht="22.5" customHeight="1" x14ac:dyDescent="0.55000000000000004">
      <c r="A3" s="5"/>
      <c r="B3" s="52" t="s">
        <v>66</v>
      </c>
      <c r="C3" s="63"/>
      <c r="D3" s="64"/>
      <c r="E3" s="64"/>
      <c r="F3" s="66"/>
      <c r="G3" s="65"/>
      <c r="H3" s="66"/>
      <c r="I3" s="66"/>
      <c r="J3" s="73"/>
      <c r="K3" s="8"/>
      <c r="L3" s="9"/>
      <c r="M3" s="10"/>
      <c r="N3" s="11"/>
      <c r="O3" s="43"/>
    </row>
    <row r="4" spans="1:42" ht="22.5" customHeight="1" x14ac:dyDescent="0.55000000000000004">
      <c r="A4" s="95"/>
      <c r="B4" s="84"/>
      <c r="C4" s="63"/>
      <c r="D4" s="64"/>
      <c r="E4" s="64"/>
      <c r="F4" s="66"/>
      <c r="G4" s="65"/>
      <c r="H4" s="66"/>
      <c r="I4" s="66"/>
      <c r="J4" s="73"/>
      <c r="K4" s="8"/>
      <c r="L4" s="9"/>
      <c r="M4" s="10"/>
      <c r="N4" s="11"/>
      <c r="O4" s="43"/>
    </row>
    <row r="5" spans="1:42" ht="22.5" customHeight="1" x14ac:dyDescent="0.55000000000000004">
      <c r="A5" s="5"/>
      <c r="B5" s="52"/>
      <c r="C5" s="63">
        <v>37000200</v>
      </c>
      <c r="D5" s="64"/>
      <c r="E5" s="65"/>
      <c r="F5" s="66"/>
      <c r="G5" s="66"/>
      <c r="H5" s="66"/>
      <c r="I5" s="66"/>
      <c r="J5" s="73"/>
      <c r="K5" s="8"/>
      <c r="L5" s="9" t="s">
        <v>83</v>
      </c>
      <c r="M5" s="10"/>
      <c r="N5" s="11"/>
      <c r="O5" s="43"/>
      <c r="S5" s="14"/>
      <c r="AN5" s="3" t="s">
        <v>90</v>
      </c>
      <c r="AO5" s="3" t="s">
        <v>91</v>
      </c>
    </row>
    <row r="6" spans="1:42" ht="22.5" customHeight="1" x14ac:dyDescent="0.55000000000000004">
      <c r="A6" s="95"/>
      <c r="B6" s="84" t="s">
        <v>66</v>
      </c>
      <c r="C6" s="99"/>
      <c r="D6" s="85">
        <v>30021488</v>
      </c>
      <c r="E6" s="64"/>
      <c r="F6" s="66"/>
      <c r="G6" s="66"/>
      <c r="H6" s="66"/>
      <c r="I6" s="66"/>
      <c r="J6" s="73"/>
      <c r="K6" s="8"/>
      <c r="L6" s="9" t="s">
        <v>70</v>
      </c>
      <c r="M6" s="10">
        <v>1</v>
      </c>
      <c r="N6" s="11" t="s">
        <v>71</v>
      </c>
      <c r="O6" s="43">
        <v>37.5</v>
      </c>
      <c r="S6" s="14"/>
      <c r="U6" s="96">
        <f>$U$2/(3600/O6)</f>
        <v>10.416666666666666</v>
      </c>
      <c r="X6" s="96">
        <f>U6</f>
        <v>10.416666666666666</v>
      </c>
      <c r="AA6" s="96">
        <f>X6</f>
        <v>10.416666666666666</v>
      </c>
      <c r="AD6" s="96">
        <f>AA6</f>
        <v>10.416666666666666</v>
      </c>
      <c r="AG6" s="96">
        <f>AD6</f>
        <v>10.416666666666666</v>
      </c>
      <c r="AJ6" s="96">
        <f>AG6</f>
        <v>10.416666666666666</v>
      </c>
      <c r="AK6" s="94">
        <f>O6*$AK$2</f>
        <v>20.427083333333332</v>
      </c>
      <c r="AL6" s="97">
        <f>M7*O7</f>
        <v>140.44411795400001</v>
      </c>
      <c r="AM6" s="97">
        <f>AL6+AK6</f>
        <v>160.87120128733335</v>
      </c>
      <c r="AN6" s="3">
        <v>178</v>
      </c>
      <c r="AO6" s="3">
        <v>1.28</v>
      </c>
      <c r="AP6" s="3">
        <f>SUM(AN6:AO6)</f>
        <v>179.28</v>
      </c>
    </row>
    <row r="7" spans="1:42" ht="22.5" customHeight="1" x14ac:dyDescent="0.55000000000000004">
      <c r="A7" s="95"/>
      <c r="B7" s="52" t="s">
        <v>66</v>
      </c>
      <c r="C7" s="99"/>
      <c r="D7" s="64"/>
      <c r="E7" s="64">
        <v>10028388</v>
      </c>
      <c r="F7" s="66"/>
      <c r="G7" s="66"/>
      <c r="H7" s="66"/>
      <c r="I7" s="66"/>
      <c r="J7" s="73"/>
      <c r="K7" s="8"/>
      <c r="L7" s="9" t="s">
        <v>68</v>
      </c>
      <c r="M7" s="10">
        <v>4.6659175399999997</v>
      </c>
      <c r="N7" s="11"/>
      <c r="O7" s="43">
        <v>30.1</v>
      </c>
      <c r="S7" s="14"/>
      <c r="U7" s="96"/>
    </row>
    <row r="8" spans="1:42" ht="22.5" customHeight="1" x14ac:dyDescent="0.55000000000000004">
      <c r="A8" s="5"/>
      <c r="B8" s="52"/>
      <c r="C8" s="63">
        <v>37000201</v>
      </c>
      <c r="D8" s="66"/>
      <c r="E8" s="64"/>
      <c r="F8" s="64"/>
      <c r="G8" s="65"/>
      <c r="H8" s="66"/>
      <c r="I8" s="66"/>
      <c r="J8" s="73"/>
      <c r="K8" s="8"/>
      <c r="L8" s="9" t="s">
        <v>84</v>
      </c>
      <c r="M8" s="10"/>
      <c r="N8" s="11"/>
      <c r="O8" s="43"/>
    </row>
    <row r="9" spans="1:42" ht="22.5" customHeight="1" x14ac:dyDescent="0.55000000000000004">
      <c r="A9" s="5"/>
      <c r="B9" s="52" t="s">
        <v>66</v>
      </c>
      <c r="C9" s="99"/>
      <c r="D9" s="85">
        <v>30021489</v>
      </c>
      <c r="E9" s="64"/>
      <c r="F9" s="66"/>
      <c r="G9" s="66"/>
      <c r="H9" s="66"/>
      <c r="I9" s="66"/>
      <c r="J9" s="73"/>
      <c r="K9" s="8"/>
      <c r="L9" s="9" t="s">
        <v>69</v>
      </c>
      <c r="M9" s="10">
        <v>1</v>
      </c>
      <c r="N9" s="11" t="s">
        <v>71</v>
      </c>
      <c r="O9" s="12">
        <v>48.75</v>
      </c>
      <c r="S9" s="14"/>
      <c r="U9" s="96">
        <f>$U$2/(3600/O9)</f>
        <v>13.541666666666668</v>
      </c>
      <c r="X9" s="96">
        <f>U9</f>
        <v>13.541666666666668</v>
      </c>
      <c r="Y9" s="96"/>
      <c r="Z9" s="96"/>
      <c r="AA9" s="96">
        <f>X9</f>
        <v>13.541666666666668</v>
      </c>
      <c r="AB9" s="96"/>
      <c r="AC9" s="96"/>
      <c r="AD9" s="96">
        <f>AA9</f>
        <v>13.541666666666668</v>
      </c>
      <c r="AE9" s="96"/>
      <c r="AF9" s="96"/>
      <c r="AG9" s="96">
        <f>AD9</f>
        <v>13.541666666666668</v>
      </c>
      <c r="AH9" s="96"/>
      <c r="AI9" s="96"/>
      <c r="AJ9" s="96">
        <f>AG9</f>
        <v>13.541666666666668</v>
      </c>
      <c r="AK9" s="94">
        <f>O9*$AK$2</f>
        <v>26.555208333333333</v>
      </c>
      <c r="AL9" s="98">
        <f>M10*O10</f>
        <v>140.44411795400001</v>
      </c>
      <c r="AM9" s="96">
        <f>AL9+AK9</f>
        <v>166.99932628733333</v>
      </c>
      <c r="AN9" s="3">
        <v>181</v>
      </c>
      <c r="AO9" s="3">
        <v>1.28</v>
      </c>
      <c r="AP9" s="3">
        <f>SUM(AN9:AO9)</f>
        <v>182.28</v>
      </c>
    </row>
    <row r="10" spans="1:42" ht="22.5" customHeight="1" x14ac:dyDescent="0.55000000000000004">
      <c r="A10" s="5"/>
      <c r="B10" s="52" t="s">
        <v>66</v>
      </c>
      <c r="C10" s="99"/>
      <c r="D10" s="64"/>
      <c r="E10" s="64">
        <v>10028388</v>
      </c>
      <c r="F10" s="66"/>
      <c r="G10" s="66"/>
      <c r="H10" s="66"/>
      <c r="I10" s="66"/>
      <c r="J10" s="73"/>
      <c r="K10" s="8"/>
      <c r="L10" s="9" t="s">
        <v>68</v>
      </c>
      <c r="M10" s="10">
        <v>4.6659175399999997</v>
      </c>
      <c r="N10" s="11"/>
      <c r="O10" s="43">
        <v>30.1</v>
      </c>
      <c r="S10" s="14"/>
      <c r="U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L10" s="98"/>
      <c r="AM10" s="96"/>
    </row>
    <row r="11" spans="1:42" ht="22.5" customHeight="1" x14ac:dyDescent="0.55000000000000004">
      <c r="A11" s="5"/>
      <c r="B11" s="52" t="s">
        <v>66</v>
      </c>
      <c r="C11" s="63">
        <v>37000202</v>
      </c>
      <c r="D11" s="64"/>
      <c r="E11" s="64"/>
      <c r="F11" s="64"/>
      <c r="G11" s="65"/>
      <c r="H11" s="66"/>
      <c r="I11" s="66"/>
      <c r="J11" s="73"/>
      <c r="K11" s="8"/>
      <c r="L11" s="9" t="s">
        <v>79</v>
      </c>
      <c r="M11" s="10"/>
      <c r="N11" s="11"/>
      <c r="O11" s="43"/>
    </row>
    <row r="12" spans="1:42" ht="22.5" customHeight="1" x14ac:dyDescent="0.55000000000000004">
      <c r="A12" s="5"/>
      <c r="B12" s="52" t="s">
        <v>66</v>
      </c>
      <c r="C12" s="99"/>
      <c r="D12" s="85">
        <v>30021490</v>
      </c>
      <c r="E12" s="64"/>
      <c r="F12" s="66"/>
      <c r="G12" s="66"/>
      <c r="H12" s="66"/>
      <c r="I12" s="66"/>
      <c r="J12" s="73"/>
      <c r="K12" s="8"/>
      <c r="L12" s="9" t="s">
        <v>88</v>
      </c>
      <c r="M12" s="10">
        <v>1</v>
      </c>
      <c r="N12" s="11" t="s">
        <v>71</v>
      </c>
      <c r="O12" s="43">
        <v>7.2564102564102564</v>
      </c>
      <c r="S12" s="14"/>
      <c r="U12" s="96">
        <f>$U$2/(3600/O12)</f>
        <v>2.0156695156695155</v>
      </c>
      <c r="X12" s="96">
        <f>U12</f>
        <v>2.0156695156695155</v>
      </c>
      <c r="Y12" s="96"/>
      <c r="Z12" s="96"/>
      <c r="AA12" s="96">
        <f>X12</f>
        <v>2.0156695156695155</v>
      </c>
      <c r="AB12" s="96"/>
      <c r="AC12" s="96"/>
      <c r="AD12" s="96">
        <f>AA12</f>
        <v>2.0156695156695155</v>
      </c>
      <c r="AE12" s="96"/>
      <c r="AF12" s="96"/>
      <c r="AG12" s="96">
        <f>AD12</f>
        <v>2.0156695156695155</v>
      </c>
      <c r="AH12" s="96"/>
      <c r="AI12" s="96"/>
      <c r="AJ12" s="96">
        <f>AG12</f>
        <v>2.0156695156695155</v>
      </c>
      <c r="AK12" s="94">
        <f>O12*$AK$2</f>
        <v>3.9527279202279204</v>
      </c>
      <c r="AL12" s="98">
        <f>M13*O13</f>
        <v>12.771453779358973</v>
      </c>
      <c r="AM12" s="96">
        <f>AL12+AK12</f>
        <v>16.724181699586893</v>
      </c>
      <c r="AN12" s="3">
        <v>19</v>
      </c>
      <c r="AO12" s="3">
        <v>2.5535999999999999</v>
      </c>
      <c r="AP12" s="3">
        <f>SUM(AN12:AO12)</f>
        <v>21.553599999999999</v>
      </c>
    </row>
    <row r="13" spans="1:42" ht="22.5" customHeight="1" x14ac:dyDescent="0.55000000000000004">
      <c r="A13" s="5"/>
      <c r="B13" s="52" t="s">
        <v>66</v>
      </c>
      <c r="C13" s="99"/>
      <c r="D13" s="64"/>
      <c r="E13" s="64">
        <v>10028387</v>
      </c>
      <c r="F13" s="66"/>
      <c r="G13" s="66"/>
      <c r="H13" s="66"/>
      <c r="I13" s="66"/>
      <c r="J13" s="73"/>
      <c r="K13" s="8"/>
      <c r="L13" s="9" t="s">
        <v>67</v>
      </c>
      <c r="M13" s="10">
        <v>0.41873618948717944</v>
      </c>
      <c r="N13" s="11"/>
      <c r="O13" s="43">
        <v>30.5</v>
      </c>
      <c r="U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L13" s="98"/>
      <c r="AM13" s="96"/>
    </row>
    <row r="14" spans="1:42" ht="22.5" customHeight="1" x14ac:dyDescent="0.55000000000000004">
      <c r="A14" s="5"/>
      <c r="B14" s="52"/>
      <c r="C14" s="63">
        <v>37000203</v>
      </c>
      <c r="D14" s="64"/>
      <c r="E14" s="64"/>
      <c r="F14" s="64"/>
      <c r="G14" s="65"/>
      <c r="H14" s="66"/>
      <c r="I14" s="66"/>
      <c r="J14" s="73"/>
      <c r="K14" s="8"/>
      <c r="L14" s="9" t="s">
        <v>80</v>
      </c>
      <c r="M14" s="10"/>
      <c r="N14" s="11"/>
      <c r="O14" s="43"/>
      <c r="S14" s="14"/>
    </row>
    <row r="15" spans="1:42" ht="22.5" customHeight="1" x14ac:dyDescent="0.55000000000000004">
      <c r="A15" s="5"/>
      <c r="B15" s="52" t="s">
        <v>66</v>
      </c>
      <c r="C15" s="99"/>
      <c r="D15" s="85">
        <v>30021491</v>
      </c>
      <c r="E15" s="64"/>
      <c r="F15" s="66"/>
      <c r="G15" s="66"/>
      <c r="H15" s="66"/>
      <c r="I15" s="66"/>
      <c r="J15" s="73"/>
      <c r="K15" s="8"/>
      <c r="L15" s="9" t="s">
        <v>87</v>
      </c>
      <c r="M15" s="10">
        <v>1</v>
      </c>
      <c r="N15" s="11" t="s">
        <v>71</v>
      </c>
      <c r="O15" s="12">
        <v>10.666666666666666</v>
      </c>
      <c r="U15" s="96">
        <f>$U$2/(3600/O15)</f>
        <v>2.9629629629629628</v>
      </c>
      <c r="X15" s="96">
        <f>U15</f>
        <v>2.9629629629629628</v>
      </c>
      <c r="Y15" s="96"/>
      <c r="Z15" s="96"/>
      <c r="AA15" s="96">
        <f>X15</f>
        <v>2.9629629629629628</v>
      </c>
      <c r="AB15" s="96"/>
      <c r="AC15" s="96"/>
      <c r="AD15" s="96">
        <f>AA15</f>
        <v>2.9629629629629628</v>
      </c>
      <c r="AE15" s="96"/>
      <c r="AF15" s="96"/>
      <c r="AG15" s="96">
        <f>AD15</f>
        <v>2.9629629629629628</v>
      </c>
      <c r="AH15" s="96"/>
      <c r="AI15" s="96"/>
      <c r="AJ15" s="96">
        <f>AG15</f>
        <v>2.9629629629629628</v>
      </c>
      <c r="AK15" s="94">
        <f>O15*$AK$2</f>
        <v>5.8103703703703697</v>
      </c>
      <c r="AL15" s="98">
        <f>M16*O16</f>
        <v>23.718414161666665</v>
      </c>
      <c r="AM15" s="96">
        <f>AL15+AK15</f>
        <v>29.528784532037037</v>
      </c>
      <c r="AN15" s="3">
        <v>31</v>
      </c>
      <c r="AO15" s="3">
        <v>2.5535999999999999</v>
      </c>
      <c r="AP15" s="3">
        <f>SUM(AN15:AO15)</f>
        <v>33.553600000000003</v>
      </c>
    </row>
    <row r="16" spans="1:42" ht="22.5" customHeight="1" x14ac:dyDescent="0.55000000000000004">
      <c r="A16" s="5"/>
      <c r="B16" s="52" t="s">
        <v>66</v>
      </c>
      <c r="C16" s="99"/>
      <c r="D16" s="64"/>
      <c r="E16" s="64">
        <v>10028387</v>
      </c>
      <c r="F16" s="66"/>
      <c r="G16" s="66"/>
      <c r="H16" s="66"/>
      <c r="I16" s="66"/>
      <c r="J16" s="73"/>
      <c r="K16" s="8"/>
      <c r="L16" s="9" t="s">
        <v>67</v>
      </c>
      <c r="M16" s="10">
        <v>0.77765292333333325</v>
      </c>
      <c r="N16" s="11"/>
      <c r="O16" s="43">
        <v>30.5</v>
      </c>
      <c r="U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L16" s="98"/>
      <c r="AM16" s="96"/>
    </row>
    <row r="17" spans="1:42" ht="22.5" customHeight="1" x14ac:dyDescent="0.55000000000000004">
      <c r="A17" s="5"/>
      <c r="B17" s="52" t="s">
        <v>66</v>
      </c>
      <c r="C17" s="63">
        <v>37000204</v>
      </c>
      <c r="D17" s="66"/>
      <c r="E17" s="64"/>
      <c r="F17" s="64"/>
      <c r="G17" s="65"/>
      <c r="H17" s="66"/>
      <c r="I17" s="66"/>
      <c r="J17" s="73"/>
      <c r="K17" s="8"/>
      <c r="L17" s="9" t="s">
        <v>81</v>
      </c>
      <c r="M17" s="10"/>
      <c r="N17" s="11"/>
      <c r="O17" s="12"/>
    </row>
    <row r="18" spans="1:42" ht="22.5" customHeight="1" x14ac:dyDescent="0.55000000000000004">
      <c r="A18" s="5"/>
      <c r="B18" s="52" t="s">
        <v>66</v>
      </c>
      <c r="C18" s="99"/>
      <c r="D18" s="85">
        <v>30021492</v>
      </c>
      <c r="E18" s="64"/>
      <c r="F18" s="66"/>
      <c r="G18" s="66"/>
      <c r="H18" s="66"/>
      <c r="I18" s="66"/>
      <c r="J18" s="73"/>
      <c r="K18" s="8"/>
      <c r="L18" s="9" t="s">
        <v>86</v>
      </c>
      <c r="M18" s="10">
        <v>1</v>
      </c>
      <c r="N18" s="11" t="s">
        <v>71</v>
      </c>
      <c r="O18" s="12">
        <v>12.153846153846153</v>
      </c>
      <c r="S18" s="14"/>
      <c r="U18" s="96">
        <f>$U$2/(3600/O18)</f>
        <v>3.3760683760683756</v>
      </c>
      <c r="X18" s="96">
        <f>U18</f>
        <v>3.3760683760683756</v>
      </c>
      <c r="Y18" s="96"/>
      <c r="Z18" s="96"/>
      <c r="AA18" s="96">
        <f>X18</f>
        <v>3.3760683760683756</v>
      </c>
      <c r="AB18" s="96"/>
      <c r="AC18" s="96"/>
      <c r="AD18" s="96">
        <f>AA18</f>
        <v>3.3760683760683756</v>
      </c>
      <c r="AE18" s="96"/>
      <c r="AF18" s="96"/>
      <c r="AG18" s="96">
        <f>AD18</f>
        <v>3.3760683760683756</v>
      </c>
      <c r="AH18" s="96"/>
      <c r="AI18" s="96"/>
      <c r="AJ18" s="96">
        <f>AG18</f>
        <v>3.3760683760683756</v>
      </c>
      <c r="AK18" s="94">
        <f>O18*$AK$2</f>
        <v>6.6204700854700853</v>
      </c>
      <c r="AL18" s="98">
        <f>M19*O19</f>
        <v>38.314361338076921</v>
      </c>
      <c r="AM18" s="96">
        <f>AL18+AK18</f>
        <v>44.93483142354701</v>
      </c>
      <c r="AN18" s="3">
        <v>46</v>
      </c>
      <c r="AO18" s="3">
        <v>2.5535999999999999</v>
      </c>
      <c r="AP18" s="3">
        <f>SUM(AN18:AO18)</f>
        <v>48.553600000000003</v>
      </c>
    </row>
    <row r="19" spans="1:42" ht="22.5" customHeight="1" x14ac:dyDescent="0.55000000000000004">
      <c r="A19" s="5"/>
      <c r="B19" s="52" t="s">
        <v>66</v>
      </c>
      <c r="C19" s="99"/>
      <c r="D19" s="64"/>
      <c r="E19" s="64">
        <v>10028387</v>
      </c>
      <c r="F19" s="66"/>
      <c r="G19" s="66"/>
      <c r="H19" s="66"/>
      <c r="I19" s="66"/>
      <c r="J19" s="73"/>
      <c r="K19" s="8"/>
      <c r="L19" s="9" t="s">
        <v>67</v>
      </c>
      <c r="M19" s="10">
        <v>1.2562085684615383</v>
      </c>
      <c r="N19" s="11"/>
      <c r="O19" s="43">
        <v>30.5</v>
      </c>
      <c r="U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L19" s="98"/>
      <c r="AM19" s="96"/>
    </row>
    <row r="20" spans="1:42" ht="22.5" customHeight="1" x14ac:dyDescent="0.55000000000000004">
      <c r="A20" s="5"/>
      <c r="B20" s="52" t="s">
        <v>66</v>
      </c>
      <c r="C20" s="63">
        <v>37000205</v>
      </c>
      <c r="D20" s="64"/>
      <c r="E20" s="64"/>
      <c r="F20" s="64"/>
      <c r="G20" s="65"/>
      <c r="H20" s="66"/>
      <c r="I20" s="66"/>
      <c r="J20" s="73"/>
      <c r="K20" s="8"/>
      <c r="L20" s="9" t="s">
        <v>82</v>
      </c>
      <c r="M20" s="10"/>
      <c r="N20" s="11"/>
      <c r="O20" s="43"/>
    </row>
    <row r="21" spans="1:42" ht="22.5" customHeight="1" x14ac:dyDescent="0.55000000000000004">
      <c r="A21" s="5"/>
      <c r="B21" s="52" t="s">
        <v>66</v>
      </c>
      <c r="C21" s="99"/>
      <c r="D21" s="85">
        <v>30021493</v>
      </c>
      <c r="E21" s="64"/>
      <c r="F21" s="66"/>
      <c r="G21" s="66"/>
      <c r="H21" s="66"/>
      <c r="I21" s="66"/>
      <c r="J21" s="73"/>
      <c r="K21" s="8"/>
      <c r="L21" s="9" t="s">
        <v>89</v>
      </c>
      <c r="M21" s="10">
        <v>1</v>
      </c>
      <c r="N21" s="11" t="s">
        <v>71</v>
      </c>
      <c r="O21" s="43">
        <v>15</v>
      </c>
      <c r="S21" s="14"/>
      <c r="U21" s="96">
        <f>$U$2/(3600/O21)</f>
        <v>4.166666666666667</v>
      </c>
      <c r="X21" s="96">
        <f>U21</f>
        <v>4.166666666666667</v>
      </c>
      <c r="Y21" s="96"/>
      <c r="Z21" s="96"/>
      <c r="AA21" s="96">
        <f>X21</f>
        <v>4.166666666666667</v>
      </c>
      <c r="AB21" s="96"/>
      <c r="AC21" s="96"/>
      <c r="AD21" s="96">
        <f>AA21</f>
        <v>4.166666666666667</v>
      </c>
      <c r="AE21" s="96"/>
      <c r="AF21" s="96"/>
      <c r="AG21" s="96">
        <f>AD21</f>
        <v>4.166666666666667</v>
      </c>
      <c r="AH21" s="96"/>
      <c r="AI21" s="96"/>
      <c r="AJ21" s="96">
        <f>AG21</f>
        <v>4.166666666666667</v>
      </c>
      <c r="AK21" s="94">
        <f>O21*$AK$2</f>
        <v>8.1708333333333325</v>
      </c>
      <c r="AL21" s="98">
        <f>M22*O22</f>
        <v>62.260837174374991</v>
      </c>
      <c r="AM21" s="96">
        <f>AL21+AK21</f>
        <v>70.431670507708318</v>
      </c>
      <c r="AN21" s="3">
        <v>75</v>
      </c>
      <c r="AO21" s="3">
        <v>2.5535999999999999</v>
      </c>
      <c r="AP21" s="3">
        <f>SUM(AN21:AO21)</f>
        <v>77.553600000000003</v>
      </c>
    </row>
    <row r="22" spans="1:42" ht="22.5" customHeight="1" x14ac:dyDescent="0.55000000000000004">
      <c r="A22" s="5"/>
      <c r="B22" s="52" t="s">
        <v>66</v>
      </c>
      <c r="C22" s="99"/>
      <c r="D22" s="64"/>
      <c r="E22" s="64">
        <v>10028387</v>
      </c>
      <c r="F22" s="66"/>
      <c r="G22" s="66"/>
      <c r="H22" s="66"/>
      <c r="I22" s="66"/>
      <c r="J22" s="73"/>
      <c r="K22" s="8"/>
      <c r="L22" s="9" t="s">
        <v>67</v>
      </c>
      <c r="M22" s="10">
        <v>2.0413389237499997</v>
      </c>
      <c r="N22" s="11"/>
      <c r="O22" s="43">
        <v>30.5</v>
      </c>
    </row>
    <row r="23" spans="1:42" ht="22.5" customHeight="1" x14ac:dyDescent="0.55000000000000004">
      <c r="A23" s="5"/>
      <c r="B23" s="52" t="s">
        <v>66</v>
      </c>
      <c r="C23" s="63"/>
      <c r="D23" s="64"/>
      <c r="E23" s="65"/>
      <c r="F23" s="66"/>
      <c r="G23" s="66"/>
      <c r="H23" s="66"/>
      <c r="I23" s="66"/>
      <c r="J23" s="73"/>
      <c r="K23" s="8"/>
      <c r="L23" s="9"/>
      <c r="M23" s="10"/>
      <c r="N23" s="11"/>
      <c r="O23" s="43"/>
      <c r="S23" s="14"/>
    </row>
    <row r="24" spans="1:42" ht="22.5" customHeight="1" x14ac:dyDescent="0.55000000000000004">
      <c r="A24" s="5"/>
      <c r="B24" s="52"/>
      <c r="C24" s="63"/>
      <c r="D24" s="64"/>
      <c r="E24" s="64"/>
      <c r="F24" s="64"/>
      <c r="G24" s="65"/>
      <c r="H24" s="66"/>
      <c r="I24" s="66"/>
      <c r="J24" s="73"/>
      <c r="K24" s="8"/>
      <c r="L24" s="9"/>
      <c r="M24" s="10"/>
      <c r="N24" s="11"/>
      <c r="O24" s="43"/>
      <c r="S24" s="14"/>
    </row>
    <row r="25" spans="1:42" ht="22.5" customHeight="1" x14ac:dyDescent="0.55000000000000004">
      <c r="A25" s="5"/>
      <c r="B25" s="52"/>
      <c r="C25" s="63"/>
      <c r="D25" s="66"/>
      <c r="E25" s="64"/>
      <c r="F25" s="64"/>
      <c r="G25" s="65"/>
      <c r="H25" s="66"/>
      <c r="I25" s="66"/>
      <c r="J25" s="73"/>
      <c r="K25" s="8"/>
      <c r="L25" s="9"/>
      <c r="M25" s="10"/>
      <c r="N25" s="11"/>
      <c r="O25" s="12"/>
      <c r="S25" s="14"/>
    </row>
    <row r="26" spans="1:42" ht="22.5" customHeight="1" x14ac:dyDescent="0.55000000000000004">
      <c r="A26" s="5"/>
      <c r="B26" s="52" t="s">
        <v>66</v>
      </c>
      <c r="C26" s="63"/>
      <c r="D26" s="64"/>
      <c r="E26" s="66"/>
      <c r="F26" s="64"/>
      <c r="G26" s="65"/>
      <c r="H26" s="66"/>
      <c r="I26" s="66"/>
      <c r="J26" s="73"/>
      <c r="K26" s="8"/>
      <c r="L26" s="9"/>
      <c r="M26" s="10"/>
      <c r="N26" s="11"/>
      <c r="O26" s="12"/>
    </row>
    <row r="27" spans="1:42" ht="22.5" customHeight="1" x14ac:dyDescent="0.55000000000000004">
      <c r="A27" s="5"/>
      <c r="B27" s="52" t="s">
        <v>66</v>
      </c>
      <c r="C27" s="63"/>
      <c r="D27" s="64"/>
      <c r="E27" s="64"/>
      <c r="F27" s="66"/>
      <c r="G27" s="65"/>
      <c r="H27" s="66"/>
      <c r="I27" s="66"/>
      <c r="J27" s="73"/>
      <c r="K27" s="8"/>
      <c r="L27" s="9"/>
      <c r="M27" s="10"/>
      <c r="N27" s="11"/>
      <c r="O27" s="43"/>
    </row>
    <row r="28" spans="1:42" ht="22.5" customHeight="1" x14ac:dyDescent="0.55000000000000004">
      <c r="A28" s="5"/>
      <c r="B28" s="52"/>
      <c r="C28" s="63"/>
      <c r="D28" s="64"/>
      <c r="E28" s="64"/>
      <c r="F28" s="66"/>
      <c r="G28" s="65"/>
      <c r="H28" s="66"/>
      <c r="I28" s="66"/>
      <c r="J28" s="73"/>
      <c r="K28" s="8"/>
      <c r="L28" s="9"/>
      <c r="M28" s="10"/>
      <c r="N28" s="11"/>
      <c r="O28" s="43"/>
    </row>
    <row r="29" spans="1:42" ht="22.5" customHeight="1" x14ac:dyDescent="0.55000000000000004">
      <c r="A29" s="5"/>
      <c r="B29" s="52"/>
      <c r="C29" s="63"/>
      <c r="D29" s="66"/>
      <c r="E29" s="64"/>
      <c r="F29" s="66"/>
      <c r="G29" s="65"/>
      <c r="H29" s="66"/>
      <c r="I29" s="66"/>
      <c r="J29" s="73"/>
      <c r="K29" s="8"/>
      <c r="L29" s="9"/>
      <c r="M29" s="10"/>
      <c r="N29" s="11"/>
      <c r="O29" s="43"/>
    </row>
    <row r="30" spans="1:42" ht="22.5" customHeight="1" x14ac:dyDescent="0.55000000000000004">
      <c r="A30" s="5"/>
      <c r="B30" s="52"/>
      <c r="C30" s="63"/>
      <c r="D30" s="64"/>
      <c r="E30" s="66"/>
      <c r="F30" s="64"/>
      <c r="G30" s="65"/>
      <c r="H30" s="66"/>
      <c r="I30" s="66"/>
      <c r="J30" s="73"/>
      <c r="K30" s="8"/>
      <c r="L30" s="9"/>
      <c r="M30" s="10"/>
      <c r="N30" s="11"/>
      <c r="O30" s="43"/>
    </row>
    <row r="31" spans="1:42" ht="22.5" customHeight="1" x14ac:dyDescent="0.55000000000000004">
      <c r="A31" s="5"/>
      <c r="B31" s="52" t="s">
        <v>66</v>
      </c>
      <c r="C31" s="63"/>
      <c r="D31" s="64"/>
      <c r="E31" s="66"/>
      <c r="F31" s="64"/>
      <c r="G31" s="65"/>
      <c r="H31" s="66"/>
      <c r="I31" s="66"/>
      <c r="J31" s="73"/>
      <c r="K31" s="8"/>
      <c r="L31" s="9"/>
      <c r="M31" s="10"/>
      <c r="N31" s="11"/>
      <c r="O31" s="43"/>
      <c r="S31" s="14"/>
    </row>
    <row r="32" spans="1:42" ht="22.5" customHeight="1" x14ac:dyDescent="0.55000000000000004">
      <c r="A32" s="5"/>
      <c r="B32" s="52" t="s">
        <v>66</v>
      </c>
      <c r="C32" s="63"/>
      <c r="D32" s="64"/>
      <c r="E32" s="66"/>
      <c r="F32" s="64"/>
      <c r="G32" s="65"/>
      <c r="H32" s="66"/>
      <c r="I32" s="66"/>
      <c r="J32" s="73"/>
      <c r="K32" s="8"/>
      <c r="L32" s="9"/>
      <c r="M32" s="10"/>
      <c r="N32" s="11"/>
      <c r="O32" s="43"/>
    </row>
    <row r="33" spans="1:19" ht="22.5" customHeight="1" x14ac:dyDescent="0.55000000000000004">
      <c r="A33" s="5"/>
      <c r="B33" s="52" t="s">
        <v>66</v>
      </c>
      <c r="C33" s="63"/>
      <c r="D33" s="64"/>
      <c r="E33" s="64"/>
      <c r="F33" s="64"/>
      <c r="G33" s="65"/>
      <c r="H33" s="66"/>
      <c r="I33" s="66"/>
      <c r="J33" s="73"/>
      <c r="K33" s="8"/>
      <c r="L33" s="9"/>
      <c r="M33" s="10"/>
      <c r="N33" s="11"/>
      <c r="O33" s="43"/>
    </row>
    <row r="34" spans="1:19" ht="22.5" customHeight="1" x14ac:dyDescent="0.55000000000000004">
      <c r="A34" s="5"/>
      <c r="B34" s="52" t="s">
        <v>66</v>
      </c>
      <c r="C34" s="63"/>
      <c r="D34" s="64"/>
      <c r="E34" s="64"/>
      <c r="F34" s="64"/>
      <c r="G34" s="65"/>
      <c r="H34" s="66"/>
      <c r="I34" s="66"/>
      <c r="J34" s="73"/>
      <c r="K34" s="8"/>
      <c r="L34" s="9"/>
      <c r="M34" s="10"/>
      <c r="N34" s="11"/>
      <c r="O34" s="43"/>
    </row>
    <row r="35" spans="1:19" ht="22.5" customHeight="1" x14ac:dyDescent="0.55000000000000004">
      <c r="A35" s="5"/>
      <c r="B35" s="52"/>
      <c r="C35" s="63"/>
      <c r="D35" s="64"/>
      <c r="E35" s="64"/>
      <c r="F35" s="64"/>
      <c r="G35" s="65"/>
      <c r="H35" s="66"/>
      <c r="I35" s="66"/>
      <c r="J35" s="73"/>
      <c r="K35" s="8"/>
      <c r="L35" s="9"/>
      <c r="M35" s="10"/>
      <c r="N35" s="11"/>
      <c r="O35" s="43"/>
      <c r="S35" s="14"/>
    </row>
    <row r="36" spans="1:19" ht="22.5" customHeight="1" x14ac:dyDescent="0.55000000000000004">
      <c r="A36" s="5"/>
      <c r="B36" s="52"/>
      <c r="C36" s="63"/>
      <c r="D36" s="64"/>
      <c r="E36" s="64"/>
      <c r="F36" s="64"/>
      <c r="G36" s="65"/>
      <c r="H36" s="66"/>
      <c r="I36" s="66"/>
      <c r="J36" s="73"/>
      <c r="K36" s="8"/>
      <c r="L36" s="9"/>
      <c r="M36" s="10"/>
      <c r="N36" s="11"/>
      <c r="O36" s="43"/>
      <c r="S36" s="14"/>
    </row>
    <row r="37" spans="1:19" ht="22.5" customHeight="1" x14ac:dyDescent="0.55000000000000004">
      <c r="A37" s="5"/>
      <c r="B37" s="52"/>
      <c r="C37" s="63"/>
      <c r="D37" s="64"/>
      <c r="E37" s="64"/>
      <c r="F37" s="64"/>
      <c r="G37" s="65"/>
      <c r="H37" s="66"/>
      <c r="I37" s="66"/>
      <c r="J37" s="73"/>
      <c r="K37" s="8"/>
      <c r="L37" s="9"/>
      <c r="M37" s="10"/>
      <c r="N37" s="11"/>
      <c r="O37" s="43"/>
    </row>
    <row r="38" spans="1:19" ht="22.5" customHeight="1" x14ac:dyDescent="0.55000000000000004">
      <c r="A38" s="5"/>
      <c r="B38" s="52"/>
      <c r="C38" s="63"/>
      <c r="D38" s="64"/>
      <c r="E38" s="64"/>
      <c r="F38" s="64"/>
      <c r="G38" s="65"/>
      <c r="H38" s="66"/>
      <c r="I38" s="66"/>
      <c r="J38" s="73"/>
      <c r="K38" s="8"/>
      <c r="L38" s="9"/>
      <c r="M38" s="10"/>
      <c r="N38" s="11"/>
      <c r="O38" s="43"/>
    </row>
    <row r="39" spans="1:19" ht="22.5" customHeight="1" x14ac:dyDescent="0.55000000000000004">
      <c r="A39" s="5"/>
      <c r="B39" s="52" t="s">
        <v>66</v>
      </c>
      <c r="C39" s="63"/>
      <c r="D39" s="64"/>
      <c r="E39" s="64"/>
      <c r="F39" s="64"/>
      <c r="G39" s="65"/>
      <c r="H39" s="66"/>
      <c r="I39" s="66"/>
      <c r="J39" s="73"/>
      <c r="K39" s="8"/>
      <c r="L39" s="9"/>
      <c r="M39" s="10"/>
      <c r="N39" s="11"/>
      <c r="O39" s="43"/>
    </row>
    <row r="40" spans="1:19" ht="22.5" customHeight="1" x14ac:dyDescent="0.55000000000000004">
      <c r="A40" s="5"/>
      <c r="B40" s="52" t="s">
        <v>66</v>
      </c>
      <c r="C40" s="63"/>
      <c r="D40" s="64"/>
      <c r="E40" s="64"/>
      <c r="F40" s="64"/>
      <c r="G40" s="65"/>
      <c r="H40" s="66"/>
      <c r="I40" s="66"/>
      <c r="J40" s="73"/>
      <c r="K40" s="8"/>
      <c r="L40" s="9"/>
      <c r="M40" s="10"/>
      <c r="N40" s="11"/>
      <c r="O40" s="43"/>
    </row>
    <row r="41" spans="1:19" ht="22.5" customHeight="1" x14ac:dyDescent="0.55000000000000004">
      <c r="A41" s="5"/>
      <c r="B41" s="52" t="s">
        <v>66</v>
      </c>
      <c r="C41" s="63"/>
      <c r="D41" s="64"/>
      <c r="E41" s="64"/>
      <c r="F41" s="64"/>
      <c r="G41" s="65"/>
      <c r="H41" s="66"/>
      <c r="I41" s="66"/>
      <c r="J41" s="73"/>
      <c r="K41" s="8"/>
      <c r="L41" s="9"/>
      <c r="M41" s="10"/>
      <c r="N41" s="11"/>
      <c r="O41" s="43"/>
    </row>
    <row r="42" spans="1:19" ht="22.5" customHeight="1" x14ac:dyDescent="0.55000000000000004">
      <c r="A42" s="5"/>
      <c r="B42" s="52" t="s">
        <v>66</v>
      </c>
      <c r="C42" s="63"/>
      <c r="D42" s="64"/>
      <c r="E42" s="64"/>
      <c r="F42" s="64"/>
      <c r="G42" s="65"/>
      <c r="H42" s="66"/>
      <c r="I42" s="66"/>
      <c r="J42" s="73"/>
      <c r="K42" s="8"/>
      <c r="L42" s="9"/>
      <c r="M42" s="10"/>
      <c r="N42" s="11"/>
      <c r="O42" s="43"/>
    </row>
    <row r="43" spans="1:19" ht="22.5" customHeight="1" x14ac:dyDescent="0.55000000000000004">
      <c r="A43" s="5"/>
      <c r="B43" s="52" t="s">
        <v>66</v>
      </c>
      <c r="C43" s="63"/>
      <c r="D43" s="64"/>
      <c r="E43" s="64"/>
      <c r="F43" s="64"/>
      <c r="G43" s="65"/>
      <c r="H43" s="66"/>
      <c r="I43" s="66"/>
      <c r="J43" s="73"/>
      <c r="K43" s="8"/>
      <c r="L43" s="9"/>
      <c r="M43" s="10"/>
      <c r="N43" s="11"/>
      <c r="O43" s="43"/>
    </row>
    <row r="44" spans="1:19" ht="22.5" customHeight="1" x14ac:dyDescent="0.55000000000000004">
      <c r="A44" s="5"/>
      <c r="B44" s="52"/>
      <c r="C44" s="63"/>
      <c r="D44" s="64"/>
      <c r="E44" s="64"/>
      <c r="F44" s="64"/>
      <c r="G44" s="65"/>
      <c r="H44" s="66"/>
      <c r="I44" s="66"/>
      <c r="J44" s="73"/>
      <c r="K44" s="8"/>
      <c r="L44" s="9"/>
      <c r="M44" s="10"/>
      <c r="N44" s="11"/>
      <c r="O44" s="43"/>
      <c r="S44" s="14"/>
    </row>
    <row r="45" spans="1:19" ht="22.5" customHeight="1" x14ac:dyDescent="0.55000000000000004">
      <c r="A45" s="5"/>
      <c r="B45" s="52"/>
      <c r="C45" s="63"/>
      <c r="D45" s="64"/>
      <c r="E45" s="64"/>
      <c r="F45" s="64"/>
      <c r="G45" s="65"/>
      <c r="H45" s="66"/>
      <c r="I45" s="66"/>
      <c r="J45" s="73"/>
      <c r="K45" s="8"/>
      <c r="L45" s="9"/>
      <c r="M45" s="10"/>
      <c r="N45" s="11"/>
      <c r="O45" s="43"/>
      <c r="S45" s="14"/>
    </row>
    <row r="46" spans="1:19" ht="22.5" customHeight="1" x14ac:dyDescent="0.55000000000000004">
      <c r="A46" s="5"/>
      <c r="B46" s="52"/>
      <c r="C46" s="63"/>
      <c r="D46" s="64"/>
      <c r="E46" s="64"/>
      <c r="F46" s="64"/>
      <c r="G46" s="65"/>
      <c r="H46" s="66"/>
      <c r="I46" s="66"/>
      <c r="J46" s="73"/>
      <c r="K46" s="8"/>
      <c r="L46" s="9"/>
      <c r="M46" s="10"/>
      <c r="N46" s="11"/>
      <c r="O46" s="43"/>
    </row>
    <row r="47" spans="1:19" ht="22.5" customHeight="1" x14ac:dyDescent="0.55000000000000004">
      <c r="A47" s="5"/>
      <c r="B47" s="52"/>
      <c r="C47" s="63"/>
      <c r="D47" s="64"/>
      <c r="E47" s="64"/>
      <c r="F47" s="64"/>
      <c r="G47" s="65"/>
      <c r="H47" s="66"/>
      <c r="I47" s="66"/>
      <c r="J47" s="73"/>
      <c r="K47" s="8"/>
      <c r="L47" s="9"/>
      <c r="M47" s="10"/>
      <c r="N47" s="11"/>
      <c r="O47" s="43"/>
    </row>
    <row r="48" spans="1:19" ht="22.5" customHeight="1" x14ac:dyDescent="0.55000000000000004">
      <c r="A48" s="5"/>
      <c r="B48" s="52" t="s">
        <v>66</v>
      </c>
      <c r="C48" s="63"/>
      <c r="D48" s="64"/>
      <c r="E48" s="64"/>
      <c r="F48" s="64"/>
      <c r="G48" s="65"/>
      <c r="H48" s="66"/>
      <c r="I48" s="66"/>
      <c r="J48" s="73"/>
      <c r="K48" s="8"/>
      <c r="L48" s="9"/>
      <c r="M48" s="10"/>
      <c r="N48" s="11"/>
      <c r="O48" s="43"/>
    </row>
    <row r="49" spans="1:19" ht="22.5" customHeight="1" x14ac:dyDescent="0.55000000000000004">
      <c r="A49" s="5"/>
      <c r="B49" s="52" t="s">
        <v>66</v>
      </c>
      <c r="C49" s="63"/>
      <c r="D49" s="64"/>
      <c r="E49" s="64"/>
      <c r="F49" s="64"/>
      <c r="G49" s="65"/>
      <c r="H49" s="66"/>
      <c r="I49" s="66"/>
      <c r="J49" s="73"/>
      <c r="K49" s="8"/>
      <c r="L49" s="9"/>
      <c r="M49" s="10"/>
      <c r="N49" s="11"/>
      <c r="O49" s="43"/>
    </row>
    <row r="50" spans="1:19" ht="22.5" customHeight="1" x14ac:dyDescent="0.55000000000000004">
      <c r="A50" s="5"/>
      <c r="B50" s="52" t="s">
        <v>66</v>
      </c>
      <c r="C50" s="63"/>
      <c r="D50" s="64"/>
      <c r="E50" s="64"/>
      <c r="F50" s="64"/>
      <c r="G50" s="65"/>
      <c r="H50" s="66"/>
      <c r="I50" s="66"/>
      <c r="J50" s="73"/>
      <c r="K50" s="8"/>
      <c r="L50" s="9"/>
      <c r="M50" s="10"/>
      <c r="N50" s="11"/>
      <c r="O50" s="43"/>
    </row>
    <row r="51" spans="1:19" ht="22.5" customHeight="1" x14ac:dyDescent="0.55000000000000004">
      <c r="A51" s="5"/>
      <c r="B51" s="52" t="s">
        <v>66</v>
      </c>
      <c r="C51" s="63"/>
      <c r="D51" s="64"/>
      <c r="E51" s="64"/>
      <c r="F51" s="64"/>
      <c r="G51" s="65"/>
      <c r="H51" s="66"/>
      <c r="I51" s="66"/>
      <c r="J51" s="73"/>
      <c r="K51" s="8"/>
      <c r="L51" s="9"/>
      <c r="M51" s="10"/>
      <c r="N51" s="11"/>
      <c r="O51" s="43"/>
    </row>
    <row r="52" spans="1:19" ht="22.5" customHeight="1" x14ac:dyDescent="0.55000000000000004">
      <c r="A52" s="5"/>
      <c r="B52" s="52" t="s">
        <v>66</v>
      </c>
      <c r="C52" s="63"/>
      <c r="D52" s="64"/>
      <c r="E52" s="64"/>
      <c r="F52" s="64"/>
      <c r="G52" s="65"/>
      <c r="H52" s="66"/>
      <c r="I52" s="66"/>
      <c r="J52" s="73"/>
      <c r="K52" s="8"/>
      <c r="L52" s="9"/>
      <c r="M52" s="10"/>
      <c r="N52" s="11"/>
      <c r="O52" s="43"/>
    </row>
    <row r="53" spans="1:19" ht="22.5" customHeight="1" x14ac:dyDescent="0.55000000000000004">
      <c r="A53" s="5"/>
      <c r="B53" s="52"/>
      <c r="C53" s="63"/>
      <c r="D53" s="64"/>
      <c r="E53" s="64"/>
      <c r="F53" s="64"/>
      <c r="G53" s="65"/>
      <c r="H53" s="66"/>
      <c r="I53" s="66"/>
      <c r="J53" s="73"/>
      <c r="K53" s="8"/>
      <c r="L53" s="9"/>
      <c r="M53" s="10"/>
      <c r="N53" s="11"/>
      <c r="O53" s="43"/>
      <c r="S53" s="14"/>
    </row>
    <row r="54" spans="1:19" ht="22.5" customHeight="1" x14ac:dyDescent="0.55000000000000004">
      <c r="A54" s="5"/>
      <c r="B54" s="52"/>
      <c r="C54" s="63"/>
      <c r="D54" s="64"/>
      <c r="E54" s="64"/>
      <c r="F54" s="64"/>
      <c r="G54" s="65"/>
      <c r="H54" s="66"/>
      <c r="I54" s="66"/>
      <c r="J54" s="73"/>
      <c r="K54" s="8"/>
      <c r="L54" s="9"/>
      <c r="M54" s="10"/>
      <c r="N54" s="11"/>
      <c r="O54" s="43"/>
      <c r="S54" s="14"/>
    </row>
    <row r="55" spans="1:19" ht="22.5" customHeight="1" x14ac:dyDescent="0.55000000000000004">
      <c r="A55" s="5"/>
      <c r="B55" s="52"/>
      <c r="C55" s="63"/>
      <c r="D55" s="64"/>
      <c r="E55" s="64"/>
      <c r="F55" s="64"/>
      <c r="G55" s="65"/>
      <c r="H55" s="66"/>
      <c r="I55" s="66"/>
      <c r="J55" s="73"/>
      <c r="K55" s="8"/>
      <c r="L55" s="9"/>
      <c r="M55" s="10"/>
      <c r="N55" s="11"/>
      <c r="O55" s="43"/>
    </row>
    <row r="56" spans="1:19" ht="22.5" customHeight="1" x14ac:dyDescent="0.55000000000000004">
      <c r="A56" s="5"/>
      <c r="B56" s="52"/>
      <c r="C56" s="63"/>
      <c r="D56" s="64"/>
      <c r="E56" s="64"/>
      <c r="F56" s="64"/>
      <c r="G56" s="65"/>
      <c r="H56" s="66"/>
      <c r="I56" s="66"/>
      <c r="J56" s="73"/>
      <c r="K56" s="8"/>
      <c r="L56" s="9"/>
      <c r="M56" s="10"/>
      <c r="N56" s="11"/>
      <c r="O56" s="43"/>
    </row>
    <row r="57" spans="1:19" ht="22.5" customHeight="1" x14ac:dyDescent="0.55000000000000004">
      <c r="A57" s="5"/>
      <c r="B57" s="52" t="s">
        <v>66</v>
      </c>
      <c r="C57" s="63"/>
      <c r="D57" s="64"/>
      <c r="E57" s="64"/>
      <c r="F57" s="64"/>
      <c r="G57" s="65"/>
      <c r="H57" s="66"/>
      <c r="I57" s="66"/>
      <c r="J57" s="73"/>
      <c r="K57" s="8"/>
      <c r="L57" s="9"/>
      <c r="M57" s="10"/>
      <c r="N57" s="11"/>
      <c r="O57" s="43"/>
    </row>
    <row r="58" spans="1:19" ht="22.5" customHeight="1" x14ac:dyDescent="0.55000000000000004">
      <c r="A58" s="5"/>
      <c r="B58" s="52" t="s">
        <v>66</v>
      </c>
      <c r="C58" s="63"/>
      <c r="D58" s="64"/>
      <c r="E58" s="64"/>
      <c r="F58" s="64"/>
      <c r="G58" s="65"/>
      <c r="H58" s="66"/>
      <c r="I58" s="66"/>
      <c r="J58" s="73"/>
      <c r="K58" s="8"/>
      <c r="L58" s="9"/>
      <c r="M58" s="10"/>
      <c r="N58" s="11"/>
      <c r="O58" s="43"/>
    </row>
    <row r="59" spans="1:19" ht="22.5" customHeight="1" x14ac:dyDescent="0.55000000000000004">
      <c r="A59" s="5"/>
      <c r="B59" s="52" t="s">
        <v>66</v>
      </c>
      <c r="C59" s="63"/>
      <c r="D59" s="64"/>
      <c r="E59" s="64"/>
      <c r="F59" s="64"/>
      <c r="G59" s="65"/>
      <c r="H59" s="66"/>
      <c r="I59" s="66"/>
      <c r="J59" s="73"/>
      <c r="K59" s="8"/>
      <c r="L59" s="9"/>
      <c r="M59" s="10"/>
      <c r="N59" s="11"/>
      <c r="O59" s="43"/>
    </row>
    <row r="60" spans="1:19" ht="22.5" customHeight="1" x14ac:dyDescent="0.55000000000000004">
      <c r="A60" s="5"/>
      <c r="B60" s="52" t="s">
        <v>66</v>
      </c>
      <c r="C60" s="63"/>
      <c r="D60" s="64"/>
      <c r="E60" s="64"/>
      <c r="F60" s="64"/>
      <c r="G60" s="65"/>
      <c r="H60" s="66"/>
      <c r="I60" s="66"/>
      <c r="J60" s="73"/>
      <c r="K60" s="8"/>
      <c r="L60" s="9"/>
      <c r="M60" s="10"/>
      <c r="N60" s="11"/>
      <c r="O60" s="43"/>
    </row>
    <row r="61" spans="1:19" ht="22.5" customHeight="1" x14ac:dyDescent="0.55000000000000004">
      <c r="A61" s="5"/>
      <c r="B61" s="52"/>
      <c r="C61" s="63"/>
      <c r="D61" s="64"/>
      <c r="E61" s="64"/>
      <c r="F61" s="64"/>
      <c r="G61" s="65"/>
      <c r="H61" s="66"/>
      <c r="I61" s="66"/>
      <c r="J61" s="73"/>
      <c r="K61" s="8"/>
      <c r="L61" s="9"/>
      <c r="M61" s="10"/>
      <c r="N61" s="11"/>
      <c r="O61" s="43"/>
      <c r="S61" s="14"/>
    </row>
    <row r="62" spans="1:19" ht="22.5" customHeight="1" x14ac:dyDescent="0.55000000000000004">
      <c r="A62" s="5"/>
      <c r="B62" s="52"/>
      <c r="C62" s="63"/>
      <c r="D62" s="64"/>
      <c r="E62" s="64"/>
      <c r="F62" s="64"/>
      <c r="G62" s="65"/>
      <c r="H62" s="66"/>
      <c r="I62" s="66"/>
      <c r="J62" s="73"/>
      <c r="K62" s="8"/>
      <c r="L62" s="9"/>
      <c r="M62" s="10"/>
      <c r="N62" s="11"/>
      <c r="O62" s="43"/>
      <c r="S62" s="14"/>
    </row>
    <row r="63" spans="1:19" ht="22.5" customHeight="1" x14ac:dyDescent="0.55000000000000004">
      <c r="A63" s="5"/>
      <c r="B63" s="52"/>
      <c r="C63" s="63"/>
      <c r="D63" s="64"/>
      <c r="E63" s="64"/>
      <c r="F63" s="64"/>
      <c r="G63" s="65"/>
      <c r="H63" s="66"/>
      <c r="I63" s="66"/>
      <c r="J63" s="73"/>
      <c r="K63" s="8"/>
      <c r="L63" s="9"/>
      <c r="M63" s="10"/>
      <c r="N63" s="11"/>
      <c r="O63" s="43"/>
    </row>
    <row r="64" spans="1:19" ht="22.5" customHeight="1" x14ac:dyDescent="0.55000000000000004">
      <c r="A64" s="5"/>
      <c r="B64" s="52"/>
      <c r="C64" s="63"/>
      <c r="D64" s="64"/>
      <c r="E64" s="64"/>
      <c r="F64" s="64"/>
      <c r="G64" s="65"/>
      <c r="H64" s="66"/>
      <c r="I64" s="66"/>
      <c r="J64" s="73"/>
      <c r="K64" s="8"/>
      <c r="L64" s="9"/>
      <c r="M64" s="10"/>
      <c r="N64" s="11"/>
      <c r="O64" s="43"/>
    </row>
    <row r="65" spans="1:19" ht="22.5" customHeight="1" x14ac:dyDescent="0.55000000000000004">
      <c r="A65" s="5"/>
      <c r="B65" s="52" t="s">
        <v>66</v>
      </c>
      <c r="C65" s="63"/>
      <c r="D65" s="64"/>
      <c r="E65" s="64"/>
      <c r="F65" s="64"/>
      <c r="G65" s="65"/>
      <c r="H65" s="66"/>
      <c r="I65" s="66"/>
      <c r="J65" s="73"/>
      <c r="K65" s="8"/>
      <c r="L65" s="9"/>
      <c r="M65" s="10"/>
      <c r="N65" s="11"/>
      <c r="O65" s="43"/>
    </row>
    <row r="66" spans="1:19" ht="22.5" customHeight="1" x14ac:dyDescent="0.55000000000000004">
      <c r="A66" s="5"/>
      <c r="B66" s="52" t="s">
        <v>66</v>
      </c>
      <c r="C66" s="63"/>
      <c r="D66" s="64"/>
      <c r="E66" s="64"/>
      <c r="F66" s="64"/>
      <c r="G66" s="65"/>
      <c r="H66" s="66"/>
      <c r="I66" s="66"/>
      <c r="J66" s="73"/>
      <c r="K66" s="8"/>
      <c r="L66" s="9"/>
      <c r="M66" s="10"/>
      <c r="N66" s="11"/>
      <c r="O66" s="43"/>
    </row>
    <row r="67" spans="1:19" ht="22.5" customHeight="1" x14ac:dyDescent="0.55000000000000004">
      <c r="A67" s="5"/>
      <c r="B67" s="52" t="s">
        <v>66</v>
      </c>
      <c r="C67" s="63"/>
      <c r="D67" s="64"/>
      <c r="E67" s="64"/>
      <c r="F67" s="64"/>
      <c r="G67" s="65"/>
      <c r="H67" s="66"/>
      <c r="I67" s="66"/>
      <c r="J67" s="73"/>
      <c r="K67" s="8"/>
      <c r="L67" s="9"/>
      <c r="M67" s="10"/>
      <c r="N67" s="11"/>
      <c r="O67" s="43"/>
    </row>
    <row r="68" spans="1:19" ht="22.5" customHeight="1" x14ac:dyDescent="0.55000000000000004">
      <c r="A68" s="5"/>
      <c r="B68" s="52" t="s">
        <v>66</v>
      </c>
      <c r="C68" s="63"/>
      <c r="D68" s="64"/>
      <c r="E68" s="64"/>
      <c r="F68" s="64"/>
      <c r="G68" s="65"/>
      <c r="H68" s="66"/>
      <c r="I68" s="66"/>
      <c r="J68" s="73"/>
      <c r="K68" s="8"/>
      <c r="L68" s="9"/>
      <c r="M68" s="10"/>
      <c r="N68" s="11"/>
      <c r="O68" s="43"/>
    </row>
    <row r="69" spans="1:19" ht="22.5" customHeight="1" x14ac:dyDescent="0.55000000000000004">
      <c r="A69" s="5"/>
      <c r="B69" s="52"/>
      <c r="C69" s="63"/>
      <c r="D69" s="64"/>
      <c r="E69" s="64"/>
      <c r="F69" s="64"/>
      <c r="G69" s="65"/>
      <c r="H69" s="66"/>
      <c r="I69" s="66"/>
      <c r="J69" s="73"/>
      <c r="K69" s="8"/>
      <c r="L69" s="9"/>
      <c r="M69" s="10"/>
      <c r="N69" s="11"/>
      <c r="O69" s="43"/>
      <c r="S69" s="14"/>
    </row>
    <row r="70" spans="1:19" ht="22.5" customHeight="1" x14ac:dyDescent="0.55000000000000004">
      <c r="A70" s="5"/>
      <c r="B70" s="52"/>
      <c r="C70" s="63"/>
      <c r="D70" s="64"/>
      <c r="E70" s="64"/>
      <c r="F70" s="64"/>
      <c r="G70" s="65"/>
      <c r="H70" s="66"/>
      <c r="I70" s="66"/>
      <c r="J70" s="73"/>
      <c r="K70" s="8"/>
      <c r="L70" s="9"/>
      <c r="M70" s="10"/>
      <c r="N70" s="11"/>
      <c r="O70" s="43"/>
    </row>
    <row r="71" spans="1:19" ht="22.5" customHeight="1" x14ac:dyDescent="0.55000000000000004">
      <c r="A71" s="5"/>
      <c r="B71" s="52"/>
      <c r="C71" s="63"/>
      <c r="D71" s="64"/>
      <c r="E71" s="64"/>
      <c r="F71" s="64"/>
      <c r="G71" s="65"/>
      <c r="H71" s="66"/>
      <c r="I71" s="66"/>
      <c r="J71" s="73"/>
      <c r="K71" s="8"/>
      <c r="L71" s="9"/>
      <c r="M71" s="10"/>
      <c r="N71" s="11"/>
      <c r="O71" s="43"/>
    </row>
    <row r="72" spans="1:19" ht="22.5" customHeight="1" x14ac:dyDescent="0.55000000000000004">
      <c r="A72" s="5"/>
      <c r="B72" s="52" t="s">
        <v>66</v>
      </c>
      <c r="C72" s="63"/>
      <c r="D72" s="64"/>
      <c r="E72" s="64"/>
      <c r="F72" s="64"/>
      <c r="G72" s="65"/>
      <c r="H72" s="66"/>
      <c r="I72" s="66"/>
      <c r="J72" s="73"/>
      <c r="K72" s="8"/>
      <c r="L72" s="9"/>
      <c r="M72" s="10"/>
      <c r="N72" s="11"/>
      <c r="O72" s="43"/>
      <c r="S72" s="14"/>
    </row>
    <row r="73" spans="1:19" ht="22.5" customHeight="1" x14ac:dyDescent="0.55000000000000004">
      <c r="A73" s="5"/>
      <c r="B73" s="52" t="s">
        <v>66</v>
      </c>
      <c r="C73" s="63"/>
      <c r="D73" s="64"/>
      <c r="E73" s="64"/>
      <c r="F73" s="64"/>
      <c r="G73" s="65"/>
      <c r="H73" s="66"/>
      <c r="I73" s="66"/>
      <c r="J73" s="73"/>
      <c r="K73" s="8"/>
      <c r="L73" s="9"/>
      <c r="M73" s="10"/>
      <c r="N73" s="11"/>
      <c r="O73" s="43"/>
    </row>
    <row r="74" spans="1:19" ht="22.5" customHeight="1" x14ac:dyDescent="0.55000000000000004">
      <c r="A74" s="5"/>
      <c r="B74" s="52" t="s">
        <v>66</v>
      </c>
      <c r="C74" s="63"/>
      <c r="D74" s="64"/>
      <c r="E74" s="64"/>
      <c r="F74" s="64"/>
      <c r="G74" s="65"/>
      <c r="H74" s="66"/>
      <c r="I74" s="66"/>
      <c r="J74" s="73"/>
      <c r="K74" s="8"/>
      <c r="L74" s="9"/>
      <c r="M74" s="10"/>
      <c r="N74" s="11"/>
      <c r="O74" s="43"/>
      <c r="S74" s="14"/>
    </row>
    <row r="75" spans="1:19" ht="22.5" customHeight="1" x14ac:dyDescent="0.55000000000000004">
      <c r="A75" s="5"/>
      <c r="B75" s="52" t="s">
        <v>66</v>
      </c>
      <c r="C75" s="63"/>
      <c r="D75" s="64"/>
      <c r="E75" s="64"/>
      <c r="F75" s="64"/>
      <c r="G75" s="65"/>
      <c r="H75" s="66"/>
      <c r="I75" s="66"/>
      <c r="J75" s="73"/>
      <c r="K75" s="8"/>
      <c r="L75" s="9"/>
      <c r="M75" s="10"/>
      <c r="N75" s="11"/>
      <c r="O75" s="43"/>
      <c r="S75" s="14"/>
    </row>
    <row r="76" spans="1:19" ht="22.5" customHeight="1" x14ac:dyDescent="0.55000000000000004">
      <c r="A76" s="5"/>
      <c r="B76" s="52" t="s">
        <v>66</v>
      </c>
      <c r="C76" s="63"/>
      <c r="D76" s="64"/>
      <c r="E76" s="64"/>
      <c r="F76" s="64"/>
      <c r="G76" s="65"/>
      <c r="H76" s="66"/>
      <c r="I76" s="66"/>
      <c r="J76" s="73"/>
      <c r="K76" s="8"/>
      <c r="L76" s="9"/>
      <c r="M76" s="10"/>
      <c r="N76" s="11"/>
      <c r="O76" s="43"/>
    </row>
    <row r="77" spans="1:19" ht="22.5" customHeight="1" x14ac:dyDescent="0.55000000000000004">
      <c r="A77" s="5"/>
      <c r="B77" s="52" t="s">
        <v>66</v>
      </c>
      <c r="C77" s="63"/>
      <c r="D77" s="64"/>
      <c r="E77" s="64"/>
      <c r="F77" s="64"/>
      <c r="G77" s="65"/>
      <c r="H77" s="66"/>
      <c r="I77" s="66"/>
      <c r="J77" s="73"/>
      <c r="K77" s="8"/>
      <c r="L77" s="9"/>
      <c r="M77" s="10"/>
      <c r="N77" s="11"/>
      <c r="O77" s="43"/>
      <c r="S77" s="14"/>
    </row>
    <row r="78" spans="1:19" ht="22.5" customHeight="1" x14ac:dyDescent="0.55000000000000004">
      <c r="A78" s="5"/>
      <c r="B78" s="52"/>
      <c r="C78" s="63"/>
      <c r="D78" s="64"/>
      <c r="E78" s="64"/>
      <c r="F78" s="64"/>
      <c r="G78" s="65"/>
      <c r="H78" s="66"/>
      <c r="I78" s="66"/>
      <c r="J78" s="73"/>
      <c r="K78" s="8"/>
      <c r="L78" s="16"/>
      <c r="M78" s="10"/>
      <c r="N78" s="11"/>
      <c r="O78" s="43"/>
      <c r="S78" s="14"/>
    </row>
    <row r="79" spans="1:19" ht="22.5" customHeight="1" x14ac:dyDescent="0.55000000000000004">
      <c r="A79" s="5"/>
      <c r="B79" s="52"/>
      <c r="C79" s="63"/>
      <c r="D79" s="64"/>
      <c r="E79" s="64"/>
      <c r="F79" s="64"/>
      <c r="G79" s="65"/>
      <c r="H79" s="66"/>
      <c r="I79" s="66"/>
      <c r="J79" s="73"/>
      <c r="K79" s="8"/>
      <c r="L79" s="17"/>
      <c r="M79" s="10"/>
      <c r="N79" s="11"/>
      <c r="O79" s="43"/>
      <c r="S79" s="14"/>
    </row>
    <row r="80" spans="1:19" ht="22.5" customHeight="1" x14ac:dyDescent="0.55000000000000004">
      <c r="A80" s="5"/>
      <c r="B80" s="52"/>
      <c r="C80" s="63"/>
      <c r="D80" s="64"/>
      <c r="E80" s="64"/>
      <c r="F80" s="64"/>
      <c r="G80" s="65"/>
      <c r="H80" s="66"/>
      <c r="I80" s="66"/>
      <c r="J80" s="73"/>
      <c r="K80" s="8"/>
      <c r="L80" s="17"/>
      <c r="M80" s="10"/>
      <c r="N80" s="11"/>
      <c r="O80" s="43"/>
    </row>
    <row r="81" spans="1:19" ht="22.5" customHeight="1" x14ac:dyDescent="0.55000000000000004">
      <c r="A81" s="5"/>
      <c r="B81" s="52"/>
      <c r="C81" s="63"/>
      <c r="D81" s="64"/>
      <c r="E81" s="64"/>
      <c r="F81" s="64"/>
      <c r="G81" s="65"/>
      <c r="H81" s="66"/>
      <c r="I81" s="66"/>
      <c r="J81" s="73"/>
      <c r="K81" s="8"/>
      <c r="L81" s="9"/>
      <c r="M81" s="10"/>
      <c r="N81" s="11"/>
      <c r="O81" s="43"/>
      <c r="S81" s="14"/>
    </row>
    <row r="82" spans="1:19" ht="22.5" customHeight="1" x14ac:dyDescent="0.55000000000000004">
      <c r="A82" s="5"/>
      <c r="B82" s="52"/>
      <c r="C82" s="63"/>
      <c r="D82" s="64"/>
      <c r="E82" s="64"/>
      <c r="F82" s="64"/>
      <c r="G82" s="65"/>
      <c r="H82" s="66"/>
      <c r="I82" s="66"/>
      <c r="J82" s="73"/>
      <c r="K82" s="8"/>
      <c r="L82" s="16"/>
      <c r="M82" s="10"/>
      <c r="N82" s="11"/>
      <c r="O82" s="43"/>
      <c r="S82" s="14"/>
    </row>
    <row r="83" spans="1:19" ht="22.5" customHeight="1" x14ac:dyDescent="0.55000000000000004">
      <c r="A83" s="5"/>
      <c r="B83" s="52"/>
      <c r="C83" s="63"/>
      <c r="D83" s="64"/>
      <c r="E83" s="64"/>
      <c r="F83" s="64"/>
      <c r="G83" s="65"/>
      <c r="H83" s="66"/>
      <c r="I83" s="66"/>
      <c r="J83" s="73"/>
      <c r="K83" s="8"/>
      <c r="L83" s="17"/>
      <c r="M83" s="10"/>
      <c r="N83" s="11"/>
      <c r="O83" s="43"/>
      <c r="S83" s="14"/>
    </row>
    <row r="84" spans="1:19" ht="22.5" customHeight="1" x14ac:dyDescent="0.55000000000000004">
      <c r="A84" s="5"/>
      <c r="B84" s="52"/>
      <c r="C84" s="63"/>
      <c r="D84" s="64"/>
      <c r="E84" s="64"/>
      <c r="F84" s="64"/>
      <c r="G84" s="65"/>
      <c r="H84" s="66"/>
      <c r="I84" s="66"/>
      <c r="J84" s="73"/>
      <c r="K84" s="8"/>
      <c r="L84" s="17"/>
      <c r="M84" s="10"/>
      <c r="N84" s="11"/>
      <c r="O84" s="43"/>
    </row>
    <row r="85" spans="1:19" ht="22.5" customHeight="1" x14ac:dyDescent="0.55000000000000004">
      <c r="A85" s="5"/>
      <c r="B85" s="52"/>
      <c r="C85" s="63"/>
      <c r="D85" s="64"/>
      <c r="E85" s="64"/>
      <c r="F85" s="64"/>
      <c r="G85" s="65"/>
      <c r="H85" s="66"/>
      <c r="I85" s="66"/>
      <c r="J85" s="73"/>
      <c r="K85" s="8"/>
      <c r="L85" s="9"/>
      <c r="M85" s="10"/>
      <c r="N85" s="11"/>
      <c r="O85" s="43"/>
      <c r="S85" s="14"/>
    </row>
    <row r="86" spans="1:19" ht="22.5" customHeight="1" x14ac:dyDescent="0.55000000000000004">
      <c r="A86" s="5"/>
      <c r="B86" s="52"/>
      <c r="C86" s="63"/>
      <c r="D86" s="64"/>
      <c r="E86" s="64"/>
      <c r="F86" s="64"/>
      <c r="G86" s="65"/>
      <c r="H86" s="66"/>
      <c r="I86" s="66"/>
      <c r="J86" s="73"/>
      <c r="K86" s="8"/>
      <c r="L86" s="9"/>
      <c r="M86" s="10"/>
      <c r="N86" s="11"/>
      <c r="O86" s="43"/>
      <c r="S86" s="14"/>
    </row>
    <row r="87" spans="1:19" ht="22.5" customHeight="1" x14ac:dyDescent="0.55000000000000004">
      <c r="A87" s="5"/>
      <c r="B87" s="52"/>
      <c r="C87" s="63"/>
      <c r="D87" s="64"/>
      <c r="E87" s="64"/>
      <c r="F87" s="64"/>
      <c r="G87" s="66"/>
      <c r="H87" s="66"/>
      <c r="I87" s="66"/>
      <c r="J87" s="73"/>
      <c r="K87" s="8"/>
      <c r="L87" s="9"/>
      <c r="M87" s="10"/>
      <c r="N87" s="11"/>
      <c r="O87" s="43"/>
      <c r="S87" s="14"/>
    </row>
    <row r="88" spans="1:19" ht="22.5" customHeight="1" x14ac:dyDescent="0.55000000000000004">
      <c r="A88" s="5"/>
      <c r="B88" s="52"/>
      <c r="C88" s="63"/>
      <c r="D88" s="64"/>
      <c r="E88" s="64"/>
      <c r="F88" s="64"/>
      <c r="G88" s="65"/>
      <c r="H88" s="66"/>
      <c r="I88" s="66"/>
      <c r="J88" s="73"/>
      <c r="K88" s="8"/>
      <c r="L88" s="9"/>
      <c r="M88" s="10"/>
      <c r="N88" s="11"/>
      <c r="O88" s="43"/>
    </row>
    <row r="89" spans="1:19" ht="22.5" customHeight="1" x14ac:dyDescent="0.55000000000000004">
      <c r="A89" s="5"/>
      <c r="B89" s="52"/>
      <c r="C89" s="63"/>
      <c r="D89" s="64"/>
      <c r="E89" s="64"/>
      <c r="F89" s="64"/>
      <c r="G89" s="65"/>
      <c r="H89" s="66"/>
      <c r="I89" s="66"/>
      <c r="J89" s="73"/>
      <c r="K89" s="8"/>
      <c r="L89" s="9"/>
      <c r="M89" s="10"/>
      <c r="N89" s="11"/>
      <c r="O89" s="43"/>
      <c r="S89" s="14"/>
    </row>
    <row r="90" spans="1:19" ht="22.5" customHeight="1" x14ac:dyDescent="0.55000000000000004">
      <c r="A90" s="5"/>
      <c r="B90" s="52"/>
      <c r="C90" s="63"/>
      <c r="D90" s="64"/>
      <c r="E90" s="64"/>
      <c r="F90" s="64"/>
      <c r="G90" s="65"/>
      <c r="H90" s="66"/>
      <c r="I90" s="66"/>
      <c r="J90" s="73"/>
      <c r="K90" s="8"/>
      <c r="L90" s="9"/>
      <c r="M90" s="10"/>
      <c r="N90" s="11"/>
      <c r="O90" s="43"/>
      <c r="S90" s="14"/>
    </row>
    <row r="91" spans="1:19" ht="22.5" customHeight="1" x14ac:dyDescent="0.55000000000000004">
      <c r="A91" s="5"/>
      <c r="B91" s="52"/>
      <c r="C91" s="63"/>
      <c r="D91" s="64"/>
      <c r="E91" s="64"/>
      <c r="F91" s="64"/>
      <c r="H91" s="66"/>
      <c r="I91" s="66"/>
      <c r="J91" s="73"/>
      <c r="K91" s="8"/>
      <c r="L91" s="9"/>
      <c r="M91" s="10"/>
      <c r="N91" s="11"/>
      <c r="O91" s="43"/>
      <c r="S91" s="14"/>
    </row>
    <row r="92" spans="1:19" ht="22.5" customHeight="1" x14ac:dyDescent="0.55000000000000004">
      <c r="A92" s="5"/>
      <c r="B92" s="52"/>
      <c r="C92" s="63"/>
      <c r="D92" s="64"/>
      <c r="E92" s="64"/>
      <c r="F92" s="64"/>
      <c r="G92" s="65"/>
      <c r="H92" s="66"/>
      <c r="I92" s="66"/>
      <c r="J92" s="73"/>
      <c r="K92" s="8"/>
      <c r="L92" s="9"/>
      <c r="M92" s="10"/>
      <c r="N92" s="11"/>
      <c r="O92" s="43"/>
    </row>
    <row r="93" spans="1:19" ht="22.5" customHeight="1" x14ac:dyDescent="0.55000000000000004">
      <c r="A93" s="5"/>
      <c r="B93" s="52"/>
      <c r="C93" s="63"/>
      <c r="D93" s="64"/>
      <c r="E93" s="64"/>
      <c r="F93" s="64"/>
      <c r="G93" s="65"/>
      <c r="H93" s="66"/>
      <c r="I93" s="66"/>
      <c r="J93" s="73"/>
      <c r="K93" s="8"/>
      <c r="L93" s="9"/>
      <c r="M93" s="10"/>
      <c r="N93" s="11"/>
      <c r="O93" s="43"/>
      <c r="S93" s="14"/>
    </row>
    <row r="94" spans="1:19" ht="22.5" customHeight="1" x14ac:dyDescent="0.55000000000000004">
      <c r="A94" s="5"/>
      <c r="B94" s="52"/>
      <c r="C94" s="63"/>
      <c r="D94" s="64"/>
      <c r="E94" s="64"/>
      <c r="F94" s="64"/>
      <c r="G94" s="65"/>
      <c r="H94" s="66"/>
      <c r="I94" s="66"/>
      <c r="J94" s="73"/>
      <c r="K94" s="8"/>
      <c r="L94" s="9"/>
      <c r="M94" s="10"/>
      <c r="N94" s="11"/>
      <c r="O94" s="43"/>
      <c r="S94" s="14"/>
    </row>
    <row r="95" spans="1:19" ht="22.5" customHeight="1" x14ac:dyDescent="0.55000000000000004">
      <c r="A95" s="5"/>
      <c r="B95" s="52"/>
      <c r="C95" s="63"/>
      <c r="D95" s="64"/>
      <c r="E95" s="64"/>
      <c r="F95" s="64"/>
      <c r="G95" s="65"/>
      <c r="H95" s="66"/>
      <c r="I95" s="66"/>
      <c r="J95" s="73"/>
      <c r="K95" s="8"/>
      <c r="L95" s="9"/>
      <c r="M95" s="10"/>
      <c r="N95" s="11"/>
      <c r="O95" s="43"/>
      <c r="S95" s="14"/>
    </row>
    <row r="96" spans="1:19" ht="22.5" customHeight="1" x14ac:dyDescent="0.55000000000000004">
      <c r="A96" s="5"/>
      <c r="B96" s="52"/>
      <c r="C96" s="63"/>
      <c r="D96" s="64"/>
      <c r="E96" s="64"/>
      <c r="F96" s="64"/>
      <c r="G96" s="65"/>
      <c r="H96" s="66"/>
      <c r="I96" s="66"/>
      <c r="J96" s="73"/>
      <c r="K96" s="8"/>
      <c r="L96" s="9"/>
      <c r="M96" s="10"/>
      <c r="N96" s="11"/>
      <c r="O96" s="43"/>
    </row>
    <row r="97" spans="1:19" ht="22.5" customHeight="1" x14ac:dyDescent="0.55000000000000004">
      <c r="A97" s="5"/>
      <c r="B97" s="52"/>
      <c r="C97" s="63"/>
      <c r="D97" s="64"/>
      <c r="E97" s="64"/>
      <c r="F97" s="64"/>
      <c r="G97" s="65"/>
      <c r="H97" s="66"/>
      <c r="I97" s="66"/>
      <c r="J97" s="73"/>
      <c r="K97" s="8"/>
      <c r="L97" s="9"/>
      <c r="M97" s="10"/>
      <c r="N97" s="11"/>
      <c r="O97" s="43"/>
      <c r="S97" s="14"/>
    </row>
    <row r="98" spans="1:19" ht="22.5" customHeight="1" x14ac:dyDescent="0.55000000000000004">
      <c r="A98" s="5"/>
      <c r="B98" s="52"/>
      <c r="C98" s="63"/>
      <c r="D98" s="64"/>
      <c r="E98" s="64"/>
      <c r="F98" s="64"/>
      <c r="G98" s="65"/>
      <c r="H98" s="66"/>
      <c r="I98" s="66"/>
      <c r="J98" s="73"/>
      <c r="K98" s="8"/>
      <c r="L98" s="9"/>
      <c r="M98" s="10"/>
      <c r="N98" s="11"/>
      <c r="O98" s="43"/>
      <c r="S98" s="14"/>
    </row>
    <row r="99" spans="1:19" ht="22.5" customHeight="1" x14ac:dyDescent="0.55000000000000004">
      <c r="A99" s="5"/>
      <c r="B99" s="52"/>
      <c r="C99" s="63"/>
      <c r="D99" s="64"/>
      <c r="E99" s="64"/>
      <c r="F99" s="64"/>
      <c r="G99" s="65"/>
      <c r="H99" s="66"/>
      <c r="I99" s="66"/>
      <c r="J99" s="73"/>
      <c r="K99" s="8"/>
      <c r="L99" s="9"/>
      <c r="M99" s="10"/>
      <c r="N99" s="11"/>
      <c r="O99" s="43"/>
      <c r="S99" s="14"/>
    </row>
    <row r="100" spans="1:19" ht="22.5" customHeight="1" x14ac:dyDescent="0.55000000000000004">
      <c r="A100" s="5"/>
      <c r="B100" s="52"/>
      <c r="C100" s="63"/>
      <c r="D100" s="64"/>
      <c r="E100" s="64"/>
      <c r="F100" s="64"/>
      <c r="G100" s="65"/>
      <c r="H100" s="66"/>
      <c r="I100" s="66"/>
      <c r="J100" s="73"/>
      <c r="K100" s="8"/>
      <c r="L100" s="9"/>
      <c r="M100" s="10"/>
      <c r="N100" s="11"/>
      <c r="O100" s="43"/>
    </row>
    <row r="101" spans="1:19" ht="22.5" customHeight="1" x14ac:dyDescent="0.55000000000000004">
      <c r="A101" s="5"/>
      <c r="B101" s="52"/>
      <c r="C101" s="63"/>
      <c r="D101" s="64"/>
      <c r="E101" s="64"/>
      <c r="F101" s="64"/>
      <c r="G101" s="65"/>
      <c r="H101" s="66"/>
      <c r="I101" s="66"/>
      <c r="J101" s="73"/>
      <c r="K101" s="8"/>
      <c r="L101" s="9"/>
      <c r="M101" s="10"/>
      <c r="N101" s="11"/>
      <c r="O101" s="43"/>
      <c r="S101" s="14"/>
    </row>
    <row r="102" spans="1:19" ht="22.5" customHeight="1" x14ac:dyDescent="0.55000000000000004">
      <c r="A102" s="5"/>
      <c r="B102" s="52"/>
      <c r="C102" s="63"/>
      <c r="D102" s="64"/>
      <c r="E102" s="64"/>
      <c r="F102" s="64"/>
      <c r="G102" s="65"/>
      <c r="H102" s="66"/>
      <c r="I102" s="66"/>
      <c r="J102" s="73"/>
      <c r="K102" s="8"/>
      <c r="L102" s="16"/>
      <c r="M102" s="10"/>
      <c r="N102" s="11"/>
      <c r="O102" s="43"/>
      <c r="S102" s="14"/>
    </row>
    <row r="103" spans="1:19" ht="22.5" customHeight="1" x14ac:dyDescent="0.55000000000000004">
      <c r="A103" s="5"/>
      <c r="B103" s="52"/>
      <c r="C103" s="63"/>
      <c r="D103" s="64"/>
      <c r="E103" s="64"/>
      <c r="F103" s="64"/>
      <c r="G103" s="65"/>
      <c r="H103" s="66"/>
      <c r="I103" s="66"/>
      <c r="J103" s="73"/>
      <c r="K103" s="8"/>
      <c r="L103" s="17"/>
      <c r="M103" s="10"/>
      <c r="N103" s="11"/>
      <c r="O103" s="43"/>
      <c r="S103" s="14"/>
    </row>
    <row r="104" spans="1:19" ht="22.5" customHeight="1" x14ac:dyDescent="0.55000000000000004">
      <c r="A104" s="5"/>
      <c r="B104" s="52"/>
      <c r="C104" s="63"/>
      <c r="D104" s="64"/>
      <c r="E104" s="64"/>
      <c r="F104" s="64"/>
      <c r="G104" s="65"/>
      <c r="H104" s="66"/>
      <c r="I104" s="66"/>
      <c r="J104" s="73"/>
      <c r="K104" s="8"/>
      <c r="L104" s="17"/>
      <c r="M104" s="10"/>
      <c r="N104" s="11"/>
      <c r="O104" s="43"/>
    </row>
    <row r="105" spans="1:19" ht="22.5" customHeight="1" x14ac:dyDescent="0.55000000000000004">
      <c r="A105" s="5"/>
      <c r="B105" s="52"/>
      <c r="C105" s="63"/>
      <c r="D105" s="64"/>
      <c r="E105" s="64"/>
      <c r="F105" s="64"/>
      <c r="G105" s="65"/>
      <c r="H105" s="66"/>
      <c r="I105" s="66"/>
      <c r="J105" s="73"/>
      <c r="K105" s="8"/>
      <c r="L105" s="9"/>
      <c r="M105" s="10"/>
      <c r="N105" s="11"/>
      <c r="O105" s="43"/>
      <c r="S105" s="14"/>
    </row>
    <row r="106" spans="1:19" ht="22.5" customHeight="1" x14ac:dyDescent="0.55000000000000004">
      <c r="A106" s="5"/>
      <c r="B106" s="52"/>
      <c r="C106" s="63"/>
      <c r="D106" s="64"/>
      <c r="E106" s="64"/>
      <c r="F106" s="64"/>
      <c r="G106" s="65"/>
      <c r="H106" s="66"/>
      <c r="I106" s="66"/>
      <c r="J106" s="73"/>
      <c r="K106" s="8"/>
      <c r="L106" s="16"/>
      <c r="M106" s="10"/>
      <c r="N106" s="11"/>
      <c r="O106" s="43"/>
      <c r="S106" s="14"/>
    </row>
    <row r="107" spans="1:19" ht="22.5" customHeight="1" x14ac:dyDescent="0.55000000000000004">
      <c r="A107" s="5"/>
      <c r="B107" s="52"/>
      <c r="C107" s="63"/>
      <c r="D107" s="64"/>
      <c r="E107" s="64"/>
      <c r="F107" s="64"/>
      <c r="G107" s="65"/>
      <c r="H107" s="66"/>
      <c r="I107" s="66"/>
      <c r="J107" s="73"/>
      <c r="K107" s="8"/>
      <c r="L107" s="17"/>
      <c r="M107" s="10"/>
      <c r="N107" s="11"/>
      <c r="O107" s="43"/>
      <c r="S107" s="14"/>
    </row>
    <row r="108" spans="1:19" ht="22.5" customHeight="1" x14ac:dyDescent="0.55000000000000004">
      <c r="A108" s="5"/>
      <c r="B108" s="52"/>
      <c r="C108" s="63"/>
      <c r="D108" s="64"/>
      <c r="E108" s="64"/>
      <c r="F108" s="64"/>
      <c r="G108" s="65"/>
      <c r="H108" s="66"/>
      <c r="I108" s="66"/>
      <c r="J108" s="73"/>
      <c r="K108" s="8"/>
      <c r="L108" s="17"/>
      <c r="M108" s="10"/>
      <c r="N108" s="11"/>
      <c r="O108" s="43"/>
    </row>
    <row r="109" spans="1:19" ht="22.5" customHeight="1" x14ac:dyDescent="0.55000000000000004">
      <c r="A109" s="5"/>
      <c r="B109" s="52"/>
      <c r="C109" s="63"/>
      <c r="D109" s="64"/>
      <c r="E109" s="64"/>
      <c r="F109" s="64"/>
      <c r="G109" s="65"/>
      <c r="H109" s="66"/>
      <c r="I109" s="66"/>
      <c r="J109" s="73"/>
      <c r="K109" s="8"/>
      <c r="L109" s="9"/>
      <c r="M109" s="10"/>
      <c r="N109" s="11"/>
      <c r="O109" s="43"/>
      <c r="S109" s="14"/>
    </row>
    <row r="110" spans="1:19" ht="22.5" customHeight="1" x14ac:dyDescent="0.55000000000000004">
      <c r="A110" s="5"/>
      <c r="B110" s="52"/>
      <c r="C110" s="63"/>
      <c r="D110" s="64"/>
      <c r="E110" s="64"/>
      <c r="F110" s="64"/>
      <c r="G110" s="65"/>
      <c r="H110" s="66"/>
      <c r="I110" s="66"/>
      <c r="J110" s="73"/>
      <c r="K110" s="8"/>
      <c r="L110" s="16"/>
      <c r="M110" s="10"/>
      <c r="N110" s="11"/>
      <c r="O110" s="43"/>
      <c r="S110" s="14"/>
    </row>
    <row r="111" spans="1:19" ht="22.5" customHeight="1" x14ac:dyDescent="0.55000000000000004">
      <c r="A111" s="5"/>
      <c r="B111" s="52"/>
      <c r="C111" s="63"/>
      <c r="D111" s="64"/>
      <c r="E111" s="64"/>
      <c r="F111" s="64"/>
      <c r="G111" s="65"/>
      <c r="H111" s="66"/>
      <c r="I111" s="66"/>
      <c r="J111" s="73"/>
      <c r="K111" s="8"/>
      <c r="L111" s="17"/>
      <c r="M111" s="10"/>
      <c r="N111" s="11"/>
      <c r="O111" s="43"/>
      <c r="S111" s="14"/>
    </row>
    <row r="112" spans="1:19" ht="22.5" customHeight="1" x14ac:dyDescent="0.55000000000000004">
      <c r="A112" s="5"/>
      <c r="B112" s="52"/>
      <c r="C112" s="63"/>
      <c r="D112" s="64"/>
      <c r="E112" s="64"/>
      <c r="F112" s="64"/>
      <c r="G112" s="65"/>
      <c r="H112" s="66"/>
      <c r="I112" s="66"/>
      <c r="J112" s="73"/>
      <c r="K112" s="8"/>
      <c r="L112" s="17"/>
      <c r="M112" s="10"/>
      <c r="N112" s="11"/>
      <c r="O112" s="43"/>
    </row>
    <row r="113" spans="1:19" ht="22.5" customHeight="1" x14ac:dyDescent="0.55000000000000004">
      <c r="A113" s="5"/>
      <c r="B113" s="52"/>
      <c r="C113" s="63"/>
      <c r="D113" s="64"/>
      <c r="E113" s="64"/>
      <c r="F113" s="64"/>
      <c r="G113" s="65"/>
      <c r="H113" s="66"/>
      <c r="I113" s="66"/>
      <c r="J113" s="73"/>
      <c r="K113" s="8"/>
      <c r="L113" s="9"/>
      <c r="M113" s="10"/>
      <c r="N113" s="11"/>
      <c r="O113" s="43"/>
      <c r="S113" s="14"/>
    </row>
    <row r="114" spans="1:19" ht="22.5" customHeight="1" x14ac:dyDescent="0.55000000000000004">
      <c r="A114" s="5"/>
      <c r="B114" s="52"/>
      <c r="C114" s="63"/>
      <c r="D114" s="64"/>
      <c r="E114" s="64"/>
      <c r="F114" s="64"/>
      <c r="G114" s="65"/>
      <c r="H114" s="66"/>
      <c r="I114" s="66"/>
      <c r="J114" s="73"/>
      <c r="K114" s="8"/>
      <c r="L114" s="16"/>
      <c r="M114" s="10"/>
      <c r="N114" s="11"/>
      <c r="O114" s="43"/>
      <c r="S114" s="14"/>
    </row>
    <row r="115" spans="1:19" ht="22.5" customHeight="1" x14ac:dyDescent="0.55000000000000004">
      <c r="A115" s="5"/>
      <c r="B115" s="52"/>
      <c r="C115" s="63"/>
      <c r="D115" s="64"/>
      <c r="E115" s="64"/>
      <c r="F115" s="64"/>
      <c r="G115" s="66"/>
      <c r="H115" s="66"/>
      <c r="I115" s="66"/>
      <c r="J115" s="73"/>
      <c r="K115" s="8"/>
      <c r="L115" s="17"/>
      <c r="M115" s="10"/>
      <c r="N115" s="11"/>
      <c r="O115" s="43"/>
      <c r="S115" s="14"/>
    </row>
    <row r="116" spans="1:19" ht="22.5" customHeight="1" x14ac:dyDescent="0.55000000000000004">
      <c r="A116" s="5"/>
      <c r="B116" s="52"/>
      <c r="C116" s="63"/>
      <c r="D116" s="64"/>
      <c r="E116" s="64"/>
      <c r="F116" s="64"/>
      <c r="G116" s="65"/>
      <c r="H116" s="66"/>
      <c r="I116" s="66"/>
      <c r="J116" s="73"/>
      <c r="K116" s="8"/>
      <c r="L116" s="17"/>
      <c r="M116" s="10"/>
      <c r="N116" s="11"/>
      <c r="O116" s="43"/>
    </row>
    <row r="117" spans="1:19" ht="22.5" customHeight="1" x14ac:dyDescent="0.55000000000000004">
      <c r="A117" s="5"/>
      <c r="B117" s="52"/>
      <c r="C117" s="63"/>
      <c r="D117" s="64"/>
      <c r="E117" s="64"/>
      <c r="F117" s="64"/>
      <c r="G117" s="65"/>
      <c r="H117" s="66"/>
      <c r="I117" s="66"/>
      <c r="J117" s="73"/>
      <c r="K117" s="8"/>
      <c r="L117" s="9"/>
      <c r="M117" s="10"/>
      <c r="N117" s="11"/>
      <c r="O117" s="43"/>
      <c r="S117" s="14"/>
    </row>
    <row r="118" spans="1:19" ht="22.5" customHeight="1" x14ac:dyDescent="0.55000000000000004">
      <c r="A118" s="5"/>
      <c r="B118" s="52"/>
      <c r="C118" s="63"/>
      <c r="D118" s="64"/>
      <c r="E118" s="64"/>
      <c r="F118" s="64"/>
      <c r="H118" s="66"/>
      <c r="I118" s="66"/>
      <c r="J118" s="73"/>
      <c r="K118" s="8"/>
      <c r="L118" s="17"/>
      <c r="M118" s="10"/>
      <c r="N118" s="11"/>
      <c r="O118" s="43"/>
      <c r="S118" s="14"/>
    </row>
    <row r="119" spans="1:19" ht="22.5" customHeight="1" x14ac:dyDescent="0.55000000000000004">
      <c r="A119" s="5"/>
      <c r="B119" s="52"/>
      <c r="C119" s="63"/>
      <c r="D119" s="64"/>
      <c r="E119" s="64"/>
      <c r="F119" s="64"/>
      <c r="G119" s="65"/>
      <c r="H119" s="66"/>
      <c r="I119" s="66"/>
      <c r="J119" s="73"/>
      <c r="K119" s="8"/>
      <c r="L119" s="17"/>
      <c r="M119" s="10"/>
      <c r="N119" s="11"/>
      <c r="O119" s="43"/>
    </row>
    <row r="120" spans="1:19" ht="22.5" customHeight="1" x14ac:dyDescent="0.55000000000000004">
      <c r="A120" s="5"/>
      <c r="B120" s="52"/>
      <c r="C120" s="63"/>
      <c r="D120" s="64"/>
      <c r="E120" s="64"/>
      <c r="F120" s="64"/>
      <c r="G120" s="65"/>
      <c r="H120" s="66"/>
      <c r="I120" s="66"/>
      <c r="J120" s="73"/>
      <c r="K120" s="8"/>
      <c r="L120" s="9"/>
      <c r="M120" s="10"/>
      <c r="N120" s="11"/>
      <c r="O120" s="43"/>
      <c r="S120" s="14"/>
    </row>
    <row r="121" spans="1:19" ht="22.5" customHeight="1" x14ac:dyDescent="0.55000000000000004">
      <c r="A121" s="5"/>
      <c r="B121" s="52"/>
      <c r="C121" s="63"/>
      <c r="D121" s="64"/>
      <c r="E121" s="64"/>
      <c r="F121" s="64"/>
      <c r="G121" s="65"/>
      <c r="H121" s="66"/>
      <c r="I121" s="66"/>
      <c r="J121" s="73"/>
      <c r="K121" s="8"/>
      <c r="L121" s="9"/>
      <c r="M121" s="10"/>
      <c r="N121" s="11"/>
      <c r="O121" s="43"/>
      <c r="S121" s="14"/>
    </row>
    <row r="122" spans="1:19" ht="22.5" customHeight="1" x14ac:dyDescent="0.55000000000000004">
      <c r="A122" s="5"/>
      <c r="B122" s="52"/>
      <c r="C122" s="63"/>
      <c r="D122" s="64"/>
      <c r="E122" s="64"/>
      <c r="F122" s="64"/>
      <c r="G122" s="65"/>
      <c r="H122" s="66"/>
      <c r="I122" s="66"/>
      <c r="J122" s="73"/>
      <c r="K122" s="8"/>
      <c r="L122" s="18"/>
      <c r="M122" s="10"/>
      <c r="N122" s="11"/>
      <c r="O122" s="43"/>
      <c r="S122" s="14"/>
    </row>
    <row r="123" spans="1:19" ht="22.5" customHeight="1" x14ac:dyDescent="0.55000000000000004">
      <c r="A123" s="5"/>
      <c r="B123" s="52"/>
      <c r="C123" s="63"/>
      <c r="D123" s="64"/>
      <c r="E123" s="64"/>
      <c r="F123" s="64"/>
      <c r="G123" s="65"/>
      <c r="H123" s="66"/>
      <c r="I123" s="66"/>
      <c r="J123" s="73"/>
      <c r="K123" s="8"/>
      <c r="L123" s="18"/>
      <c r="M123" s="10"/>
      <c r="N123" s="11"/>
      <c r="O123" s="43"/>
    </row>
    <row r="124" spans="1:19" ht="22.5" customHeight="1" x14ac:dyDescent="0.55000000000000004">
      <c r="A124" s="5"/>
      <c r="B124" s="52"/>
      <c r="C124" s="63"/>
      <c r="D124" s="64"/>
      <c r="E124" s="64"/>
      <c r="F124" s="64"/>
      <c r="G124" s="65"/>
      <c r="H124" s="66"/>
      <c r="I124" s="66"/>
      <c r="J124" s="73"/>
      <c r="K124" s="8"/>
      <c r="L124" s="9"/>
      <c r="M124" s="10"/>
      <c r="N124" s="11"/>
      <c r="O124" s="43"/>
      <c r="S124" s="14"/>
    </row>
    <row r="125" spans="1:19" ht="22.5" customHeight="1" x14ac:dyDescent="0.55000000000000004">
      <c r="A125" s="5"/>
      <c r="B125" s="52"/>
      <c r="C125" s="63"/>
      <c r="D125" s="64"/>
      <c r="E125" s="64"/>
      <c r="F125" s="64"/>
      <c r="G125" s="65"/>
      <c r="H125" s="66"/>
      <c r="I125" s="66"/>
      <c r="J125" s="73"/>
      <c r="K125" s="8"/>
      <c r="L125" s="9"/>
      <c r="M125" s="10"/>
      <c r="N125" s="11"/>
      <c r="O125" s="43"/>
      <c r="S125" s="14"/>
    </row>
    <row r="126" spans="1:19" ht="22.5" customHeight="1" x14ac:dyDescent="0.55000000000000004">
      <c r="A126" s="5"/>
      <c r="B126" s="52"/>
      <c r="C126" s="63"/>
      <c r="D126" s="64"/>
      <c r="E126" s="64"/>
      <c r="F126" s="64"/>
      <c r="G126" s="65"/>
      <c r="H126" s="66"/>
      <c r="I126" s="66"/>
      <c r="J126" s="73"/>
      <c r="K126" s="8"/>
      <c r="L126" s="18"/>
      <c r="M126" s="10"/>
      <c r="N126" s="11"/>
      <c r="O126" s="43"/>
      <c r="S126" s="14"/>
    </row>
    <row r="127" spans="1:19" ht="22.5" customHeight="1" x14ac:dyDescent="0.55000000000000004">
      <c r="A127" s="5"/>
      <c r="B127" s="52"/>
      <c r="C127" s="63"/>
      <c r="D127" s="64"/>
      <c r="E127" s="64"/>
      <c r="F127" s="64"/>
      <c r="G127" s="65"/>
      <c r="H127" s="66"/>
      <c r="I127" s="66"/>
      <c r="J127" s="73"/>
      <c r="K127" s="8"/>
      <c r="L127" s="18"/>
      <c r="M127" s="10"/>
      <c r="N127" s="11"/>
      <c r="O127" s="43"/>
    </row>
    <row r="128" spans="1:19" ht="22.5" customHeight="1" x14ac:dyDescent="0.55000000000000004">
      <c r="A128" s="5"/>
      <c r="B128" s="52"/>
      <c r="C128" s="63"/>
      <c r="D128" s="64"/>
      <c r="E128" s="64"/>
      <c r="F128" s="64"/>
      <c r="G128" s="65"/>
      <c r="H128" s="66"/>
      <c r="I128" s="66"/>
      <c r="J128" s="73"/>
      <c r="K128" s="8"/>
      <c r="L128" s="9"/>
      <c r="M128" s="10"/>
      <c r="N128" s="11"/>
      <c r="O128" s="43"/>
      <c r="S128" s="14"/>
    </row>
    <row r="129" spans="1:19" ht="22.5" customHeight="1" x14ac:dyDescent="0.55000000000000004">
      <c r="A129" s="5"/>
      <c r="B129" s="52"/>
      <c r="C129" s="63"/>
      <c r="D129" s="64"/>
      <c r="E129" s="64"/>
      <c r="F129" s="64"/>
      <c r="G129" s="65"/>
      <c r="H129" s="66"/>
      <c r="I129" s="66"/>
      <c r="J129" s="73"/>
      <c r="K129" s="8"/>
      <c r="L129" s="9"/>
      <c r="M129" s="10"/>
      <c r="N129" s="11"/>
      <c r="O129" s="43"/>
      <c r="S129" s="14"/>
    </row>
    <row r="130" spans="1:19" ht="22.5" customHeight="1" x14ac:dyDescent="0.55000000000000004">
      <c r="A130" s="5"/>
      <c r="B130" s="52"/>
      <c r="C130" s="63"/>
      <c r="D130" s="64"/>
      <c r="E130" s="64"/>
      <c r="F130" s="64"/>
      <c r="G130" s="65"/>
      <c r="H130" s="66"/>
      <c r="I130" s="66"/>
      <c r="J130" s="73"/>
      <c r="K130" s="8"/>
      <c r="L130" s="18"/>
      <c r="M130" s="10"/>
      <c r="N130" s="11"/>
      <c r="O130" s="43"/>
      <c r="S130" s="14"/>
    </row>
    <row r="131" spans="1:19" ht="22.5" customHeight="1" x14ac:dyDescent="0.55000000000000004">
      <c r="A131" s="5"/>
      <c r="B131" s="52"/>
      <c r="C131" s="63"/>
      <c r="D131" s="64"/>
      <c r="E131" s="64"/>
      <c r="F131" s="64"/>
      <c r="G131" s="65"/>
      <c r="H131" s="66"/>
      <c r="I131" s="66"/>
      <c r="J131" s="73"/>
      <c r="K131" s="8"/>
      <c r="L131" s="18"/>
      <c r="M131" s="10"/>
      <c r="N131" s="11"/>
      <c r="O131" s="43"/>
    </row>
    <row r="132" spans="1:19" ht="22.5" customHeight="1" x14ac:dyDescent="0.55000000000000004">
      <c r="A132" s="5"/>
      <c r="B132" s="52"/>
      <c r="C132" s="63"/>
      <c r="D132" s="64"/>
      <c r="E132" s="64"/>
      <c r="F132" s="64"/>
      <c r="G132" s="65"/>
      <c r="H132" s="66"/>
      <c r="I132" s="66"/>
      <c r="J132" s="73"/>
      <c r="K132" s="8"/>
      <c r="L132" s="9"/>
      <c r="M132" s="10"/>
      <c r="N132" s="11"/>
      <c r="O132" s="43"/>
      <c r="S132" s="14"/>
    </row>
    <row r="133" spans="1:19" ht="22.5" customHeight="1" x14ac:dyDescent="0.55000000000000004">
      <c r="A133" s="5"/>
      <c r="B133" s="52"/>
      <c r="C133" s="63"/>
      <c r="D133" s="64"/>
      <c r="E133" s="64"/>
      <c r="F133" s="64"/>
      <c r="G133" s="65"/>
      <c r="H133" s="66"/>
      <c r="I133" s="66"/>
      <c r="J133" s="73"/>
      <c r="K133" s="8"/>
      <c r="L133" s="16"/>
      <c r="M133" s="10"/>
      <c r="N133" s="11"/>
      <c r="O133" s="43"/>
      <c r="S133" s="14"/>
    </row>
    <row r="134" spans="1:19" ht="22.5" customHeight="1" x14ac:dyDescent="0.55000000000000004">
      <c r="A134" s="5"/>
      <c r="B134" s="52"/>
      <c r="C134" s="63"/>
      <c r="D134" s="64"/>
      <c r="E134" s="64"/>
      <c r="F134" s="64"/>
      <c r="G134" s="65"/>
      <c r="H134" s="66"/>
      <c r="I134" s="66"/>
      <c r="J134" s="73"/>
      <c r="K134" s="8"/>
      <c r="L134" s="17"/>
      <c r="M134" s="10"/>
      <c r="N134" s="11"/>
      <c r="O134" s="43"/>
      <c r="S134" s="14"/>
    </row>
    <row r="135" spans="1:19" ht="22.5" customHeight="1" x14ac:dyDescent="0.55000000000000004">
      <c r="A135" s="5"/>
      <c r="B135" s="52"/>
      <c r="C135" s="63"/>
      <c r="D135" s="64"/>
      <c r="E135" s="64"/>
      <c r="F135" s="64"/>
      <c r="G135" s="65"/>
      <c r="H135" s="66"/>
      <c r="I135" s="66"/>
      <c r="J135" s="73"/>
      <c r="K135" s="8"/>
      <c r="L135" s="17"/>
      <c r="M135" s="10"/>
      <c r="N135" s="11"/>
      <c r="O135" s="43"/>
    </row>
    <row r="136" spans="1:19" ht="22.5" customHeight="1" x14ac:dyDescent="0.55000000000000004">
      <c r="A136" s="5"/>
      <c r="B136" s="52"/>
      <c r="C136" s="63"/>
      <c r="D136" s="64"/>
      <c r="E136" s="64"/>
      <c r="F136" s="64"/>
      <c r="G136" s="65"/>
      <c r="H136" s="66"/>
      <c r="I136" s="66"/>
      <c r="J136" s="73"/>
      <c r="K136" s="8"/>
      <c r="L136" s="17"/>
      <c r="M136" s="10"/>
      <c r="N136" s="11"/>
      <c r="O136" s="43"/>
    </row>
    <row r="137" spans="1:19" ht="22.5" customHeight="1" x14ac:dyDescent="0.55000000000000004">
      <c r="A137" s="5"/>
      <c r="B137" s="52"/>
      <c r="C137" s="63"/>
      <c r="D137" s="64"/>
      <c r="E137" s="64"/>
      <c r="F137" s="64"/>
      <c r="G137" s="65"/>
      <c r="H137" s="66"/>
      <c r="I137" s="66"/>
      <c r="J137" s="73"/>
      <c r="K137" s="8"/>
      <c r="L137" s="9"/>
      <c r="M137" s="10"/>
      <c r="N137" s="11"/>
      <c r="O137" s="43"/>
    </row>
    <row r="138" spans="1:19" ht="22.5" customHeight="1" x14ac:dyDescent="0.55000000000000004">
      <c r="A138" s="5"/>
      <c r="B138" s="52"/>
      <c r="C138" s="63"/>
      <c r="D138" s="64"/>
      <c r="E138" s="64"/>
      <c r="F138" s="64"/>
      <c r="G138" s="65"/>
      <c r="H138" s="65"/>
      <c r="I138" s="66"/>
      <c r="J138" s="73"/>
      <c r="K138" s="8"/>
      <c r="L138" s="9"/>
      <c r="M138" s="10"/>
      <c r="N138" s="11"/>
      <c r="O138" s="43"/>
    </row>
    <row r="139" spans="1:19" ht="22.5" customHeight="1" x14ac:dyDescent="0.55000000000000004">
      <c r="A139" s="5"/>
      <c r="B139" s="52"/>
      <c r="C139" s="63"/>
      <c r="D139" s="64"/>
      <c r="E139" s="64"/>
      <c r="F139" s="64"/>
      <c r="G139" s="65"/>
      <c r="H139" s="65"/>
      <c r="I139" s="66"/>
      <c r="J139" s="73"/>
      <c r="K139" s="8"/>
      <c r="L139" s="9"/>
      <c r="M139" s="10"/>
      <c r="N139" s="11"/>
      <c r="O139" s="43"/>
    </row>
    <row r="140" spans="1:19" ht="22.5" customHeight="1" x14ac:dyDescent="0.55000000000000004">
      <c r="A140" s="5"/>
      <c r="B140" s="52"/>
      <c r="C140" s="63"/>
      <c r="D140" s="64"/>
      <c r="E140" s="64"/>
      <c r="F140" s="64"/>
      <c r="G140" s="65"/>
      <c r="H140" s="65"/>
      <c r="I140" s="66"/>
      <c r="J140" s="73"/>
      <c r="K140" s="8"/>
      <c r="L140" s="9"/>
      <c r="M140" s="10"/>
      <c r="N140" s="11"/>
      <c r="O140" s="43"/>
      <c r="S140" s="14"/>
    </row>
    <row r="141" spans="1:19" ht="22.5" customHeight="1" x14ac:dyDescent="0.55000000000000004">
      <c r="A141" s="20"/>
      <c r="B141" s="52"/>
      <c r="C141" s="63"/>
      <c r="D141" s="64"/>
      <c r="E141" s="64"/>
      <c r="F141" s="64"/>
      <c r="G141" s="65"/>
      <c r="H141" s="65"/>
      <c r="I141" s="66"/>
      <c r="J141" s="73"/>
      <c r="K141" s="8"/>
      <c r="L141" s="9"/>
      <c r="M141" s="10"/>
      <c r="N141" s="11"/>
      <c r="O141" s="43"/>
    </row>
    <row r="142" spans="1:19" ht="22.5" customHeight="1" x14ac:dyDescent="0.55000000000000004">
      <c r="A142" s="5"/>
      <c r="B142" s="52"/>
      <c r="C142" s="63"/>
      <c r="D142" s="64"/>
      <c r="E142" s="64"/>
      <c r="F142" s="64"/>
      <c r="G142" s="65"/>
      <c r="H142" s="65"/>
      <c r="I142" s="66"/>
      <c r="J142" s="73"/>
      <c r="K142" s="8"/>
      <c r="L142" s="17"/>
      <c r="M142" s="10"/>
      <c r="N142" s="11"/>
      <c r="O142" s="43"/>
      <c r="S142" s="14"/>
    </row>
    <row r="143" spans="1:19" ht="22.5" customHeight="1" x14ac:dyDescent="0.55000000000000004">
      <c r="A143" s="5"/>
      <c r="B143" s="52"/>
      <c r="C143" s="63"/>
      <c r="D143" s="64"/>
      <c r="E143" s="64"/>
      <c r="F143" s="64"/>
      <c r="G143" s="65"/>
      <c r="H143" s="65"/>
      <c r="I143" s="66"/>
      <c r="J143" s="73"/>
      <c r="K143" s="8"/>
      <c r="L143" s="9"/>
      <c r="M143" s="10"/>
      <c r="N143" s="11"/>
      <c r="O143" s="43"/>
      <c r="S143" s="14"/>
    </row>
    <row r="144" spans="1:19" ht="22.5" customHeight="1" x14ac:dyDescent="0.55000000000000004">
      <c r="A144" s="5"/>
      <c r="B144" s="52"/>
      <c r="C144" s="63"/>
      <c r="D144" s="64"/>
      <c r="E144" s="64"/>
      <c r="F144" s="64"/>
      <c r="G144" s="65"/>
      <c r="H144" s="66"/>
      <c r="I144" s="66"/>
      <c r="J144" s="73"/>
      <c r="K144" s="8"/>
      <c r="L144" s="9"/>
      <c r="M144" s="10"/>
      <c r="N144" s="11"/>
      <c r="O144" s="43"/>
    </row>
    <row r="145" spans="1:19" ht="22.5" customHeight="1" x14ac:dyDescent="0.55000000000000004">
      <c r="A145" s="5"/>
      <c r="B145" s="52"/>
      <c r="C145" s="63"/>
      <c r="D145" s="64"/>
      <c r="E145" s="64"/>
      <c r="F145" s="64"/>
      <c r="G145" s="65"/>
      <c r="H145" s="66"/>
      <c r="I145" s="66"/>
      <c r="J145" s="73"/>
      <c r="K145" s="8"/>
      <c r="L145" s="9"/>
      <c r="M145" s="10"/>
      <c r="N145" s="11"/>
      <c r="O145" s="43"/>
      <c r="S145" s="14"/>
    </row>
    <row r="146" spans="1:19" ht="22.5" customHeight="1" x14ac:dyDescent="0.55000000000000004">
      <c r="A146" s="5"/>
      <c r="B146" s="52"/>
      <c r="C146" s="63"/>
      <c r="D146" s="64"/>
      <c r="E146" s="64"/>
      <c r="F146" s="64"/>
      <c r="G146" s="65"/>
      <c r="H146" s="66"/>
      <c r="I146" s="66"/>
      <c r="J146" s="73"/>
      <c r="K146" s="8"/>
      <c r="L146" s="18"/>
      <c r="M146" s="10"/>
      <c r="N146" s="11"/>
      <c r="O146" s="43"/>
      <c r="S146" s="14"/>
    </row>
    <row r="147" spans="1:19" ht="22.5" customHeight="1" x14ac:dyDescent="0.55000000000000004">
      <c r="A147" s="20"/>
      <c r="B147" s="52"/>
      <c r="C147" s="63"/>
      <c r="D147" s="64"/>
      <c r="E147" s="64"/>
      <c r="F147" s="64"/>
      <c r="G147" s="65"/>
      <c r="H147" s="66"/>
      <c r="I147" s="66"/>
      <c r="J147" s="73"/>
      <c r="K147" s="8"/>
      <c r="L147" s="9"/>
      <c r="M147" s="10"/>
      <c r="N147" s="11"/>
      <c r="O147" s="43"/>
    </row>
    <row r="148" spans="1:19" ht="22.5" customHeight="1" x14ac:dyDescent="0.55000000000000004">
      <c r="A148" s="5"/>
      <c r="B148" s="52"/>
      <c r="C148" s="63"/>
      <c r="D148" s="64"/>
      <c r="E148" s="64"/>
      <c r="F148" s="64"/>
      <c r="G148" s="66"/>
      <c r="H148" s="66"/>
      <c r="I148" s="66"/>
      <c r="J148" s="73"/>
      <c r="K148" s="8"/>
      <c r="L148" s="18"/>
      <c r="M148" s="10"/>
      <c r="N148" s="11"/>
      <c r="O148" s="43"/>
      <c r="S148" s="14"/>
    </row>
    <row r="149" spans="1:19" ht="22.5" customHeight="1" x14ac:dyDescent="0.55000000000000004">
      <c r="A149" s="5"/>
      <c r="B149" s="52"/>
      <c r="C149" s="63"/>
      <c r="D149" s="64"/>
      <c r="E149" s="64"/>
      <c r="F149" s="64"/>
      <c r="G149" s="66"/>
      <c r="H149" s="66"/>
      <c r="I149" s="66"/>
      <c r="J149" s="73"/>
      <c r="K149" s="8"/>
      <c r="L149" s="18"/>
      <c r="M149" s="10"/>
      <c r="N149" s="11"/>
      <c r="O149" s="43"/>
    </row>
    <row r="150" spans="1:19" ht="22.5" customHeight="1" x14ac:dyDescent="0.55000000000000004">
      <c r="A150" s="5"/>
      <c r="B150" s="52"/>
      <c r="C150" s="63"/>
      <c r="D150" s="64"/>
      <c r="E150" s="64"/>
      <c r="F150" s="64"/>
      <c r="G150" s="65"/>
      <c r="H150" s="65"/>
      <c r="I150" s="65"/>
      <c r="J150" s="73"/>
      <c r="K150" s="8"/>
      <c r="L150" s="18"/>
      <c r="M150" s="10"/>
      <c r="N150" s="11"/>
      <c r="O150" s="43"/>
      <c r="S150" s="14"/>
    </row>
    <row r="151" spans="1:19" ht="22.5" customHeight="1" x14ac:dyDescent="0.55000000000000004">
      <c r="A151" s="5"/>
      <c r="B151" s="52"/>
      <c r="C151" s="63"/>
      <c r="D151" s="64"/>
      <c r="E151" s="64"/>
      <c r="F151" s="64"/>
      <c r="G151" s="65"/>
      <c r="H151" s="66"/>
      <c r="I151" s="66"/>
      <c r="J151" s="74"/>
      <c r="K151" s="8"/>
      <c r="L151" s="18"/>
      <c r="M151" s="10"/>
      <c r="N151" s="11"/>
      <c r="O151" s="43"/>
      <c r="S151" s="14"/>
    </row>
    <row r="152" spans="1:19" ht="22.5" customHeight="1" x14ac:dyDescent="0.55000000000000004">
      <c r="A152" s="5"/>
      <c r="B152" s="52"/>
      <c r="C152" s="63"/>
      <c r="D152" s="64"/>
      <c r="E152" s="64"/>
      <c r="F152" s="64"/>
      <c r="G152" s="65"/>
      <c r="H152" s="66"/>
      <c r="I152" s="66"/>
      <c r="J152" s="73"/>
      <c r="K152" s="8"/>
      <c r="L152" s="18"/>
      <c r="M152" s="10"/>
      <c r="N152" s="11"/>
      <c r="O152" s="43"/>
      <c r="S152" s="14"/>
    </row>
    <row r="153" spans="1:19" ht="22.5" customHeight="1" x14ac:dyDescent="0.55000000000000004">
      <c r="A153" s="5"/>
      <c r="B153" s="52"/>
      <c r="C153" s="63"/>
      <c r="D153" s="64"/>
      <c r="E153" s="64"/>
      <c r="F153" s="64"/>
      <c r="G153" s="65"/>
      <c r="H153" s="66"/>
      <c r="I153" s="66"/>
      <c r="J153" s="73"/>
      <c r="K153" s="8"/>
      <c r="L153" s="18"/>
      <c r="M153" s="10"/>
      <c r="N153" s="11"/>
      <c r="O153" s="43"/>
      <c r="S153" s="14"/>
    </row>
    <row r="154" spans="1:19" ht="22.5" customHeight="1" x14ac:dyDescent="0.55000000000000004">
      <c r="A154" s="5"/>
      <c r="B154" s="52"/>
      <c r="C154" s="63"/>
      <c r="D154" s="64"/>
      <c r="E154" s="64"/>
      <c r="F154" s="64"/>
      <c r="G154" s="65"/>
      <c r="H154" s="66"/>
      <c r="I154" s="66"/>
      <c r="J154" s="73"/>
      <c r="K154" s="8"/>
      <c r="L154" s="18"/>
      <c r="M154" s="10"/>
      <c r="N154" s="11"/>
      <c r="O154" s="43"/>
      <c r="S154" s="14"/>
    </row>
    <row r="155" spans="1:19" ht="22.5" customHeight="1" x14ac:dyDescent="0.55000000000000004">
      <c r="A155" s="5"/>
      <c r="B155" s="52"/>
      <c r="C155" s="63"/>
      <c r="D155" s="64"/>
      <c r="E155" s="64"/>
      <c r="F155" s="64"/>
      <c r="G155" s="65"/>
      <c r="H155" s="66"/>
      <c r="I155" s="66"/>
      <c r="J155" s="73"/>
      <c r="K155" s="8"/>
      <c r="L155" s="18"/>
      <c r="M155" s="10"/>
      <c r="N155" s="11"/>
      <c r="O155" s="43"/>
      <c r="S155" s="14"/>
    </row>
    <row r="156" spans="1:19" ht="22.5" customHeight="1" x14ac:dyDescent="0.55000000000000004">
      <c r="A156" s="5"/>
      <c r="B156" s="52"/>
      <c r="C156" s="63"/>
      <c r="D156" s="64"/>
      <c r="E156" s="64"/>
      <c r="F156" s="64"/>
      <c r="G156" s="65"/>
      <c r="H156" s="66"/>
      <c r="I156" s="66"/>
      <c r="J156" s="73"/>
      <c r="K156" s="8"/>
      <c r="L156" s="18"/>
      <c r="M156" s="10"/>
      <c r="N156" s="11"/>
      <c r="O156" s="43"/>
    </row>
    <row r="157" spans="1:19" ht="22.5" customHeight="1" x14ac:dyDescent="0.55000000000000004">
      <c r="A157" s="5"/>
      <c r="B157" s="52"/>
      <c r="C157" s="63"/>
      <c r="D157" s="64"/>
      <c r="E157" s="64"/>
      <c r="F157" s="64"/>
      <c r="G157" s="65"/>
      <c r="H157" s="66"/>
      <c r="I157" s="66"/>
      <c r="J157" s="73"/>
      <c r="K157" s="8"/>
      <c r="L157" s="18"/>
      <c r="M157" s="10"/>
      <c r="N157" s="11"/>
      <c r="O157" s="43"/>
      <c r="S157" s="14"/>
    </row>
    <row r="158" spans="1:19" ht="22.5" customHeight="1" x14ac:dyDescent="0.55000000000000004">
      <c r="A158" s="5"/>
      <c r="B158" s="52"/>
      <c r="C158" s="63"/>
      <c r="D158" s="64"/>
      <c r="E158" s="64"/>
      <c r="F158" s="64"/>
      <c r="G158" s="65"/>
      <c r="H158" s="66"/>
      <c r="I158" s="65"/>
      <c r="J158" s="74"/>
      <c r="K158" s="8"/>
      <c r="L158" s="18"/>
      <c r="M158" s="10"/>
      <c r="N158" s="11"/>
      <c r="O158" s="43"/>
    </row>
    <row r="159" spans="1:19" ht="22.5" customHeight="1" x14ac:dyDescent="0.55000000000000004">
      <c r="A159" s="5"/>
      <c r="B159" s="52"/>
      <c r="C159" s="63"/>
      <c r="D159" s="64"/>
      <c r="E159" s="64"/>
      <c r="F159" s="64"/>
      <c r="G159" s="65"/>
      <c r="H159" s="66"/>
      <c r="I159" s="66"/>
      <c r="J159" s="73"/>
      <c r="K159" s="8"/>
      <c r="L159" s="18"/>
      <c r="M159" s="10"/>
      <c r="N159" s="11"/>
      <c r="O159" s="43"/>
      <c r="S159" s="14"/>
    </row>
    <row r="160" spans="1:19" ht="22.5" customHeight="1" x14ac:dyDescent="0.55000000000000004">
      <c r="A160" s="5"/>
      <c r="B160" s="52"/>
      <c r="C160" s="63"/>
      <c r="D160" s="64"/>
      <c r="E160" s="64"/>
      <c r="F160" s="64"/>
      <c r="G160" s="65"/>
      <c r="H160" s="66"/>
      <c r="I160" s="66"/>
      <c r="J160" s="73"/>
      <c r="K160" s="8"/>
      <c r="L160" s="18"/>
      <c r="M160" s="10"/>
      <c r="N160" s="11"/>
      <c r="O160" s="43"/>
      <c r="S160" s="14"/>
    </row>
    <row r="161" spans="1:19" ht="22.5" customHeight="1" x14ac:dyDescent="0.55000000000000004">
      <c r="A161" s="5"/>
      <c r="B161" s="52"/>
      <c r="C161" s="63"/>
      <c r="D161" s="64"/>
      <c r="E161" s="64"/>
      <c r="F161" s="64"/>
      <c r="G161" s="65"/>
      <c r="H161" s="66"/>
      <c r="I161" s="66"/>
      <c r="J161" s="73"/>
      <c r="K161" s="8"/>
      <c r="L161" s="18"/>
      <c r="M161" s="10"/>
      <c r="N161" s="11"/>
      <c r="O161" s="43"/>
      <c r="S161" s="14"/>
    </row>
    <row r="162" spans="1:19" x14ac:dyDescent="0.55000000000000004">
      <c r="A162" s="5"/>
      <c r="B162" s="52"/>
      <c r="C162" s="63"/>
      <c r="D162" s="64"/>
      <c r="E162" s="64"/>
      <c r="F162" s="64"/>
      <c r="G162" s="65"/>
      <c r="H162" s="66"/>
      <c r="I162" s="66"/>
      <c r="J162" s="73"/>
      <c r="K162" s="8"/>
      <c r="L162" s="18"/>
      <c r="M162" s="10"/>
      <c r="N162" s="11"/>
      <c r="O162" s="43"/>
    </row>
    <row r="163" spans="1:19" x14ac:dyDescent="0.55000000000000004">
      <c r="A163" s="5"/>
      <c r="B163" s="52"/>
      <c r="C163" s="63"/>
      <c r="D163" s="64"/>
      <c r="E163" s="64"/>
      <c r="F163" s="64"/>
      <c r="G163" s="65"/>
      <c r="H163" s="66"/>
      <c r="I163" s="66"/>
      <c r="J163" s="73"/>
      <c r="K163" s="8"/>
      <c r="L163" s="18"/>
      <c r="M163" s="10"/>
      <c r="N163" s="11"/>
      <c r="O163" s="43"/>
      <c r="S163" s="14"/>
    </row>
    <row r="164" spans="1:19" x14ac:dyDescent="0.55000000000000004">
      <c r="A164" s="5"/>
      <c r="B164" s="52"/>
      <c r="C164" s="63"/>
      <c r="D164" s="64"/>
      <c r="E164" s="64"/>
      <c r="F164" s="64"/>
      <c r="G164" s="65"/>
      <c r="H164" s="66"/>
      <c r="I164" s="66"/>
      <c r="J164" s="73"/>
      <c r="K164" s="8"/>
      <c r="L164" s="18"/>
      <c r="M164" s="10"/>
      <c r="N164" s="11"/>
      <c r="O164" s="43"/>
      <c r="S164" s="14"/>
    </row>
    <row r="165" spans="1:19" ht="22.5" customHeight="1" x14ac:dyDescent="0.55000000000000004">
      <c r="A165" s="5"/>
      <c r="B165" s="52"/>
      <c r="C165" s="63"/>
      <c r="D165" s="64"/>
      <c r="E165" s="64"/>
      <c r="F165" s="64"/>
      <c r="G165" s="65"/>
      <c r="H165" s="66"/>
      <c r="I165" s="66"/>
      <c r="J165" s="73"/>
      <c r="K165" s="8"/>
      <c r="L165" s="18"/>
      <c r="M165" s="10"/>
      <c r="N165" s="11"/>
      <c r="O165" s="43"/>
    </row>
    <row r="166" spans="1:19" ht="22.5" customHeight="1" x14ac:dyDescent="0.55000000000000004">
      <c r="A166" s="5"/>
      <c r="B166" s="52"/>
      <c r="C166" s="63"/>
      <c r="D166" s="64"/>
      <c r="E166" s="64"/>
      <c r="F166" s="64"/>
      <c r="G166" s="65"/>
      <c r="H166" s="66"/>
      <c r="I166" s="66"/>
      <c r="J166" s="73"/>
      <c r="K166" s="8"/>
      <c r="L166" s="18"/>
      <c r="M166" s="10"/>
      <c r="N166" s="11"/>
      <c r="O166" s="43"/>
    </row>
    <row r="167" spans="1:19" ht="22.5" customHeight="1" x14ac:dyDescent="0.55000000000000004">
      <c r="A167" s="5"/>
      <c r="B167" s="52"/>
      <c r="C167" s="63"/>
      <c r="D167" s="64"/>
      <c r="E167" s="64"/>
      <c r="F167" s="64"/>
      <c r="G167" s="65"/>
      <c r="H167" s="66"/>
      <c r="I167" s="66"/>
      <c r="J167" s="73"/>
      <c r="K167" s="8"/>
      <c r="L167" s="18"/>
      <c r="M167" s="10"/>
      <c r="N167" s="11"/>
      <c r="O167" s="43"/>
    </row>
    <row r="168" spans="1:19" ht="22.5" customHeight="1" x14ac:dyDescent="0.55000000000000004">
      <c r="A168" s="5"/>
      <c r="B168" s="52"/>
      <c r="C168" s="63"/>
      <c r="D168" s="64"/>
      <c r="E168" s="64"/>
      <c r="F168" s="64"/>
      <c r="G168" s="65"/>
      <c r="H168" s="66"/>
      <c r="I168" s="66"/>
      <c r="J168" s="73"/>
      <c r="K168" s="8"/>
      <c r="L168" s="18"/>
      <c r="M168" s="10"/>
      <c r="N168" s="11"/>
      <c r="O168" s="43"/>
      <c r="S168" s="14"/>
    </row>
    <row r="169" spans="1:19" ht="22.5" customHeight="1" x14ac:dyDescent="0.55000000000000004">
      <c r="A169" s="5"/>
      <c r="B169" s="52"/>
      <c r="C169" s="63"/>
      <c r="D169" s="64"/>
      <c r="E169" s="64"/>
      <c r="F169" s="64"/>
      <c r="G169" s="65"/>
      <c r="H169" s="66"/>
      <c r="I169" s="66"/>
      <c r="J169" s="73"/>
      <c r="K169" s="8"/>
      <c r="L169" s="18"/>
      <c r="M169" s="10"/>
      <c r="N169" s="11"/>
      <c r="O169" s="43"/>
      <c r="S169" s="14"/>
    </row>
    <row r="170" spans="1:19" ht="22.5" customHeight="1" x14ac:dyDescent="0.55000000000000004">
      <c r="A170" s="5"/>
      <c r="B170" s="52"/>
      <c r="C170" s="63"/>
      <c r="D170" s="64"/>
      <c r="E170" s="64"/>
      <c r="F170" s="64"/>
      <c r="G170" s="65"/>
      <c r="H170" s="66"/>
      <c r="I170" s="66"/>
      <c r="J170" s="73"/>
      <c r="K170" s="8"/>
      <c r="L170" s="18"/>
      <c r="M170" s="10"/>
      <c r="N170" s="11"/>
      <c r="O170" s="43"/>
      <c r="S170" s="14"/>
    </row>
    <row r="171" spans="1:19" ht="22.5" customHeight="1" x14ac:dyDescent="0.55000000000000004">
      <c r="A171" s="5"/>
      <c r="B171" s="52"/>
      <c r="C171" s="63"/>
      <c r="D171" s="64"/>
      <c r="E171" s="64"/>
      <c r="F171" s="64"/>
      <c r="G171" s="65"/>
      <c r="H171" s="66"/>
      <c r="I171" s="66"/>
      <c r="J171" s="73"/>
      <c r="K171" s="8"/>
      <c r="L171" s="18"/>
      <c r="M171" s="10"/>
      <c r="N171" s="11"/>
      <c r="O171" s="43"/>
      <c r="S171" s="14"/>
    </row>
    <row r="172" spans="1:19" ht="22.5" customHeight="1" x14ac:dyDescent="0.55000000000000004">
      <c r="A172" s="5"/>
      <c r="B172" s="52"/>
      <c r="C172" s="63"/>
      <c r="D172" s="64"/>
      <c r="E172" s="64"/>
      <c r="F172" s="64"/>
      <c r="G172" s="65"/>
      <c r="H172" s="66"/>
      <c r="I172" s="66"/>
      <c r="J172" s="73"/>
      <c r="K172" s="8"/>
      <c r="L172" s="18"/>
      <c r="M172" s="10"/>
      <c r="N172" s="11"/>
      <c r="O172" s="43"/>
      <c r="S172" s="14"/>
    </row>
    <row r="173" spans="1:19" ht="22.5" customHeight="1" x14ac:dyDescent="0.55000000000000004">
      <c r="A173" s="5"/>
      <c r="B173" s="52"/>
      <c r="C173" s="63"/>
      <c r="D173" s="64"/>
      <c r="E173" s="64"/>
      <c r="F173" s="64"/>
      <c r="G173" s="65"/>
      <c r="H173" s="66"/>
      <c r="I173" s="66"/>
      <c r="J173" s="73"/>
      <c r="K173" s="8"/>
      <c r="L173" s="18"/>
      <c r="M173" s="10"/>
      <c r="N173" s="11"/>
      <c r="O173" s="43"/>
    </row>
    <row r="174" spans="1:19" ht="22.5" customHeight="1" x14ac:dyDescent="0.55000000000000004">
      <c r="A174" s="5"/>
      <c r="B174" s="52"/>
      <c r="C174" s="63"/>
      <c r="D174" s="64"/>
      <c r="E174" s="64"/>
      <c r="F174" s="64"/>
      <c r="G174" s="65"/>
      <c r="H174" s="66"/>
      <c r="I174" s="66"/>
      <c r="J174" s="73"/>
      <c r="K174" s="8"/>
      <c r="L174" s="18"/>
      <c r="M174" s="10"/>
      <c r="N174" s="11"/>
      <c r="O174" s="43"/>
      <c r="S174" s="14"/>
    </row>
    <row r="175" spans="1:19" ht="22.5" customHeight="1" x14ac:dyDescent="0.55000000000000004">
      <c r="A175" s="5"/>
      <c r="B175" s="52"/>
      <c r="C175" s="63"/>
      <c r="D175" s="64"/>
      <c r="E175" s="64"/>
      <c r="F175" s="64"/>
      <c r="G175" s="65"/>
      <c r="H175" s="66"/>
      <c r="I175" s="66"/>
      <c r="J175" s="73"/>
      <c r="K175" s="8"/>
      <c r="L175" s="18"/>
      <c r="M175" s="10"/>
      <c r="N175" s="11"/>
      <c r="O175" s="43"/>
    </row>
    <row r="176" spans="1:19" ht="22.5" customHeight="1" x14ac:dyDescent="0.55000000000000004">
      <c r="A176" s="5"/>
      <c r="B176" s="52"/>
      <c r="C176" s="63"/>
      <c r="D176" s="64"/>
      <c r="E176" s="64"/>
      <c r="F176" s="64"/>
      <c r="G176" s="65"/>
      <c r="H176" s="66"/>
      <c r="I176" s="66"/>
      <c r="J176" s="73"/>
      <c r="K176" s="8"/>
      <c r="L176" s="18"/>
      <c r="M176" s="10"/>
      <c r="N176" s="11"/>
      <c r="O176" s="43"/>
      <c r="S176" s="14"/>
    </row>
    <row r="177" spans="1:19" ht="22.5" customHeight="1" x14ac:dyDescent="0.55000000000000004">
      <c r="A177" s="5"/>
      <c r="B177" s="52"/>
      <c r="C177" s="63"/>
      <c r="D177" s="64"/>
      <c r="E177" s="64"/>
      <c r="F177" s="64"/>
      <c r="G177" s="65"/>
      <c r="H177" s="66"/>
      <c r="I177" s="66"/>
      <c r="J177" s="73"/>
      <c r="K177" s="8"/>
      <c r="L177" s="18"/>
      <c r="M177" s="10"/>
      <c r="N177" s="11"/>
      <c r="O177" s="43"/>
    </row>
    <row r="178" spans="1:19" ht="22.5" customHeight="1" x14ac:dyDescent="0.55000000000000004">
      <c r="A178" s="5"/>
      <c r="B178" s="52"/>
      <c r="C178" s="63"/>
      <c r="D178" s="64"/>
      <c r="E178" s="64"/>
      <c r="F178" s="64"/>
      <c r="G178" s="65"/>
      <c r="H178" s="66"/>
      <c r="I178" s="66"/>
      <c r="J178" s="73"/>
      <c r="K178" s="8"/>
      <c r="L178" s="18"/>
      <c r="M178" s="10"/>
      <c r="N178" s="11"/>
      <c r="O178" s="43"/>
    </row>
    <row r="179" spans="1:19" ht="22.5" customHeight="1" x14ac:dyDescent="0.55000000000000004">
      <c r="A179" s="5"/>
      <c r="B179" s="52"/>
      <c r="C179" s="63"/>
      <c r="D179" s="64"/>
      <c r="E179" s="64"/>
      <c r="F179" s="64"/>
      <c r="G179" s="65"/>
      <c r="H179" s="66"/>
      <c r="I179" s="66"/>
      <c r="J179" s="73"/>
      <c r="K179" s="8"/>
      <c r="L179" s="18"/>
      <c r="M179" s="10"/>
      <c r="N179" s="11"/>
      <c r="O179" s="43"/>
    </row>
    <row r="180" spans="1:19" ht="22.5" customHeight="1" x14ac:dyDescent="0.55000000000000004">
      <c r="A180" s="5"/>
      <c r="B180" s="52"/>
      <c r="C180" s="63"/>
      <c r="D180" s="64"/>
      <c r="E180" s="64"/>
      <c r="F180" s="64"/>
      <c r="G180" s="65"/>
      <c r="H180" s="66"/>
      <c r="I180" s="66"/>
      <c r="J180" s="73"/>
      <c r="K180" s="8"/>
      <c r="L180" s="18"/>
      <c r="M180" s="10"/>
      <c r="N180" s="11"/>
      <c r="O180" s="43"/>
      <c r="S180" s="14"/>
    </row>
    <row r="181" spans="1:19" ht="22.5" customHeight="1" x14ac:dyDescent="0.55000000000000004">
      <c r="A181" s="5"/>
      <c r="B181" s="52"/>
      <c r="C181" s="63"/>
      <c r="D181" s="64"/>
      <c r="E181" s="64"/>
      <c r="F181" s="64"/>
      <c r="G181" s="65"/>
      <c r="H181" s="66"/>
      <c r="I181" s="66"/>
      <c r="J181" s="73"/>
      <c r="K181" s="8"/>
      <c r="L181" s="18"/>
      <c r="M181" s="10"/>
      <c r="N181" s="11"/>
      <c r="O181" s="43"/>
      <c r="S181" s="14"/>
    </row>
    <row r="182" spans="1:19" ht="22.5" customHeight="1" x14ac:dyDescent="0.55000000000000004">
      <c r="A182" s="5"/>
      <c r="B182" s="52"/>
      <c r="C182" s="63"/>
      <c r="D182" s="64"/>
      <c r="E182" s="64"/>
      <c r="F182" s="64"/>
      <c r="G182" s="65"/>
      <c r="H182" s="66"/>
      <c r="I182" s="66"/>
      <c r="J182" s="73"/>
      <c r="K182" s="8"/>
      <c r="L182" s="18"/>
      <c r="M182" s="10"/>
      <c r="N182" s="11"/>
      <c r="O182" s="43"/>
      <c r="S182" s="14"/>
    </row>
    <row r="183" spans="1:19" ht="22.5" customHeight="1" x14ac:dyDescent="0.55000000000000004">
      <c r="A183" s="5"/>
      <c r="B183" s="52"/>
      <c r="C183" s="63"/>
      <c r="D183" s="64"/>
      <c r="E183" s="64"/>
      <c r="F183" s="64"/>
      <c r="G183" s="65"/>
      <c r="H183" s="66"/>
      <c r="I183" s="66"/>
      <c r="J183" s="73"/>
      <c r="K183" s="8"/>
      <c r="L183" s="18"/>
      <c r="M183" s="10"/>
      <c r="N183" s="11"/>
      <c r="O183" s="43"/>
      <c r="S183" s="14"/>
    </row>
    <row r="184" spans="1:19" ht="22.5" customHeight="1" x14ac:dyDescent="0.55000000000000004">
      <c r="A184" s="5"/>
      <c r="B184" s="52"/>
      <c r="C184" s="63"/>
      <c r="D184" s="64"/>
      <c r="E184" s="64"/>
      <c r="F184" s="64"/>
      <c r="G184" s="65"/>
      <c r="H184" s="66"/>
      <c r="I184" s="66"/>
      <c r="J184" s="73"/>
      <c r="K184" s="8"/>
      <c r="L184" s="18"/>
      <c r="M184" s="10"/>
      <c r="N184" s="11"/>
      <c r="O184" s="43"/>
      <c r="S184" s="14"/>
    </row>
    <row r="185" spans="1:19" ht="22.5" customHeight="1" x14ac:dyDescent="0.55000000000000004">
      <c r="A185" s="5"/>
      <c r="B185" s="52"/>
      <c r="C185" s="63"/>
      <c r="D185" s="64"/>
      <c r="E185" s="64"/>
      <c r="F185" s="64"/>
      <c r="G185" s="65"/>
      <c r="H185" s="66"/>
      <c r="I185" s="66"/>
      <c r="J185" s="73"/>
      <c r="K185" s="8"/>
      <c r="L185" s="18"/>
      <c r="M185" s="10"/>
      <c r="N185" s="11"/>
      <c r="O185" s="43"/>
    </row>
    <row r="186" spans="1:19" ht="22.5" customHeight="1" x14ac:dyDescent="0.55000000000000004">
      <c r="A186" s="5"/>
      <c r="B186" s="52"/>
      <c r="C186" s="63"/>
      <c r="D186" s="64"/>
      <c r="E186" s="64"/>
      <c r="F186" s="64"/>
      <c r="G186" s="65"/>
      <c r="H186" s="66"/>
      <c r="I186" s="66"/>
      <c r="J186" s="73"/>
      <c r="K186" s="8"/>
      <c r="L186" s="18"/>
      <c r="M186" s="10"/>
      <c r="N186" s="11"/>
      <c r="O186" s="43"/>
      <c r="S186" s="14"/>
    </row>
    <row r="187" spans="1:19" ht="22.5" customHeight="1" x14ac:dyDescent="0.55000000000000004">
      <c r="A187" s="5"/>
      <c r="B187" s="52"/>
      <c r="C187" s="63"/>
      <c r="D187" s="64"/>
      <c r="E187" s="64"/>
      <c r="F187" s="64"/>
      <c r="G187" s="65"/>
      <c r="H187" s="66"/>
      <c r="I187" s="66"/>
      <c r="J187" s="73"/>
      <c r="K187" s="8"/>
      <c r="L187" s="18"/>
      <c r="M187" s="10"/>
      <c r="N187" s="11"/>
      <c r="O187" s="43"/>
    </row>
    <row r="188" spans="1:19" ht="22.5" customHeight="1" x14ac:dyDescent="0.55000000000000004">
      <c r="A188" s="5"/>
      <c r="B188" s="52"/>
      <c r="C188" s="63"/>
      <c r="D188" s="64"/>
      <c r="E188" s="64"/>
      <c r="F188" s="64"/>
      <c r="G188" s="65"/>
      <c r="H188" s="66"/>
      <c r="I188" s="66"/>
      <c r="J188" s="73"/>
      <c r="K188" s="8"/>
      <c r="L188" s="18"/>
      <c r="M188" s="10"/>
      <c r="N188" s="11"/>
      <c r="O188" s="43"/>
      <c r="S188" s="14"/>
    </row>
    <row r="189" spans="1:19" ht="22.5" customHeight="1" x14ac:dyDescent="0.55000000000000004">
      <c r="A189" s="5"/>
      <c r="B189" s="52"/>
      <c r="C189" s="63"/>
      <c r="D189" s="64"/>
      <c r="E189" s="64"/>
      <c r="F189" s="64"/>
      <c r="G189" s="65"/>
      <c r="H189" s="66"/>
      <c r="I189" s="66"/>
      <c r="J189" s="73"/>
      <c r="K189" s="8"/>
      <c r="L189" s="18"/>
      <c r="M189" s="10"/>
      <c r="N189" s="11"/>
      <c r="O189" s="43"/>
    </row>
    <row r="190" spans="1:19" ht="22.5" customHeight="1" x14ac:dyDescent="0.55000000000000004">
      <c r="A190" s="5"/>
      <c r="B190" s="52"/>
      <c r="C190" s="63"/>
      <c r="D190" s="64"/>
      <c r="E190" s="64"/>
      <c r="F190" s="64"/>
      <c r="G190" s="65"/>
      <c r="H190" s="66"/>
      <c r="I190" s="66"/>
      <c r="J190" s="73"/>
      <c r="K190" s="8"/>
      <c r="L190" s="18"/>
      <c r="M190" s="10"/>
      <c r="N190" s="11"/>
      <c r="O190" s="43"/>
    </row>
    <row r="191" spans="1:19" ht="22.5" customHeight="1" x14ac:dyDescent="0.55000000000000004">
      <c r="A191" s="5"/>
      <c r="B191" s="52"/>
      <c r="C191" s="63"/>
      <c r="D191" s="64"/>
      <c r="E191" s="64"/>
      <c r="F191" s="64"/>
      <c r="G191" s="65"/>
      <c r="H191" s="66"/>
      <c r="I191" s="66"/>
      <c r="J191" s="73"/>
      <c r="K191" s="8"/>
      <c r="L191" s="18"/>
      <c r="M191" s="10"/>
      <c r="N191" s="11"/>
      <c r="O191" s="43"/>
    </row>
    <row r="192" spans="1:19" ht="22.5" customHeight="1" x14ac:dyDescent="0.55000000000000004">
      <c r="A192" s="5"/>
      <c r="B192" s="52"/>
      <c r="C192" s="63"/>
      <c r="D192" s="64"/>
      <c r="E192" s="64"/>
      <c r="F192" s="64"/>
      <c r="G192" s="65"/>
      <c r="H192" s="66"/>
      <c r="I192" s="66"/>
      <c r="J192" s="73"/>
      <c r="K192" s="8"/>
      <c r="L192" s="18"/>
      <c r="M192" s="10"/>
      <c r="N192" s="11"/>
      <c r="O192" s="43"/>
      <c r="S192" s="14"/>
    </row>
    <row r="193" spans="1:20" ht="22.5" customHeight="1" x14ac:dyDescent="0.55000000000000004">
      <c r="A193" s="5"/>
      <c r="B193" s="52"/>
      <c r="C193" s="63"/>
      <c r="D193" s="64"/>
      <c r="E193" s="64"/>
      <c r="F193" s="64"/>
      <c r="G193" s="65"/>
      <c r="H193" s="66"/>
      <c r="I193" s="66"/>
      <c r="J193" s="73"/>
      <c r="K193" s="8"/>
      <c r="L193" s="18"/>
      <c r="M193" s="10"/>
      <c r="N193" s="11"/>
      <c r="O193" s="43"/>
      <c r="S193" s="14"/>
    </row>
    <row r="194" spans="1:20" ht="22.5" customHeight="1" x14ac:dyDescent="0.55000000000000004">
      <c r="A194" s="5"/>
      <c r="B194" s="52"/>
      <c r="C194" s="63"/>
      <c r="D194" s="64"/>
      <c r="E194" s="64"/>
      <c r="F194" s="64"/>
      <c r="G194" s="65"/>
      <c r="H194" s="66"/>
      <c r="I194" s="66"/>
      <c r="J194" s="73"/>
      <c r="K194" s="8"/>
      <c r="L194" s="76"/>
      <c r="M194" s="10"/>
      <c r="N194" s="11"/>
      <c r="O194" s="43"/>
      <c r="S194" s="14"/>
    </row>
    <row r="195" spans="1:20" ht="22.5" customHeight="1" x14ac:dyDescent="0.55000000000000004">
      <c r="A195" s="5"/>
      <c r="B195" s="52"/>
      <c r="C195" s="63"/>
      <c r="D195" s="64"/>
      <c r="E195" s="64"/>
      <c r="F195" s="64"/>
      <c r="G195" s="65"/>
      <c r="H195" s="66"/>
      <c r="I195" s="66"/>
      <c r="J195" s="73"/>
      <c r="K195" s="8"/>
      <c r="L195" s="76"/>
      <c r="M195" s="10"/>
      <c r="N195" s="11"/>
      <c r="O195" s="43"/>
    </row>
    <row r="196" spans="1:20" ht="22.5" customHeight="1" x14ac:dyDescent="0.55000000000000004">
      <c r="A196" s="5"/>
      <c r="B196" s="52"/>
      <c r="C196" s="63"/>
      <c r="D196" s="64"/>
      <c r="E196" s="64"/>
      <c r="F196" s="64"/>
      <c r="G196" s="65"/>
      <c r="H196" s="66"/>
      <c r="I196" s="66"/>
      <c r="J196" s="73"/>
      <c r="K196" s="8"/>
      <c r="L196" s="76"/>
      <c r="M196" s="10"/>
      <c r="N196" s="11"/>
      <c r="O196" s="43"/>
      <c r="S196" s="14"/>
    </row>
    <row r="197" spans="1:20" ht="22.5" customHeight="1" x14ac:dyDescent="0.55000000000000004">
      <c r="A197" s="5"/>
      <c r="B197" s="52"/>
      <c r="C197" s="63"/>
      <c r="D197" s="64"/>
      <c r="E197" s="64"/>
      <c r="F197" s="64"/>
      <c r="G197" s="65"/>
      <c r="H197" s="66"/>
      <c r="I197" s="66"/>
      <c r="J197" s="73"/>
      <c r="K197" s="8"/>
      <c r="L197" s="76"/>
      <c r="M197" s="10"/>
      <c r="N197" s="11"/>
      <c r="O197" s="43"/>
    </row>
    <row r="198" spans="1:20" x14ac:dyDescent="0.55000000000000004">
      <c r="A198" s="5"/>
      <c r="B198" s="52"/>
      <c r="C198" s="63"/>
      <c r="D198" s="64"/>
      <c r="E198" s="64"/>
      <c r="F198" s="64"/>
      <c r="G198" s="65"/>
      <c r="H198" s="66"/>
      <c r="I198" s="66"/>
      <c r="J198" s="73"/>
      <c r="K198" s="8"/>
      <c r="L198" s="76"/>
      <c r="M198" s="10"/>
      <c r="N198" s="11"/>
      <c r="O198" s="43"/>
      <c r="S198" s="14"/>
    </row>
    <row r="199" spans="1:20" x14ac:dyDescent="0.55000000000000004">
      <c r="A199" s="5"/>
      <c r="B199" s="52"/>
      <c r="C199" s="63"/>
      <c r="D199" s="64"/>
      <c r="E199" s="64"/>
      <c r="F199" s="64"/>
      <c r="G199" s="65"/>
      <c r="H199" s="66"/>
      <c r="I199" s="66"/>
      <c r="J199" s="73"/>
      <c r="K199" s="8"/>
      <c r="L199" s="76"/>
      <c r="M199" s="10"/>
      <c r="N199" s="11"/>
      <c r="O199" s="43"/>
      <c r="S199" s="14"/>
    </row>
    <row r="200" spans="1:20" x14ac:dyDescent="0.55000000000000004">
      <c r="A200" s="5"/>
      <c r="B200" s="52"/>
      <c r="C200" s="63"/>
      <c r="D200" s="64"/>
      <c r="E200" s="64"/>
      <c r="F200" s="64"/>
      <c r="G200" s="65"/>
      <c r="H200" s="66"/>
      <c r="I200" s="66"/>
      <c r="J200" s="73"/>
      <c r="K200" s="8"/>
      <c r="L200" s="18"/>
      <c r="M200" s="10"/>
      <c r="N200" s="11"/>
      <c r="O200" s="43"/>
    </row>
    <row r="201" spans="1:20" ht="22.5" customHeight="1" x14ac:dyDescent="0.55000000000000004">
      <c r="A201" s="5"/>
      <c r="B201" s="52"/>
      <c r="C201" s="63"/>
      <c r="D201" s="64"/>
      <c r="E201" s="64"/>
      <c r="F201" s="64"/>
      <c r="G201" s="65"/>
      <c r="H201" s="66"/>
      <c r="I201" s="66"/>
      <c r="J201" s="73"/>
      <c r="K201" s="8"/>
      <c r="L201" s="18"/>
      <c r="M201" s="10"/>
      <c r="N201" s="11"/>
      <c r="O201" s="43"/>
    </row>
    <row r="202" spans="1:20" ht="22.5" customHeight="1" x14ac:dyDescent="0.55000000000000004">
      <c r="A202" s="5"/>
      <c r="B202" s="52"/>
      <c r="C202" s="63"/>
      <c r="D202" s="64"/>
      <c r="E202" s="64"/>
      <c r="F202" s="64"/>
      <c r="G202" s="65"/>
      <c r="H202" s="66"/>
      <c r="I202" s="66"/>
      <c r="J202" s="73"/>
      <c r="K202" s="8"/>
      <c r="L202" s="18"/>
      <c r="M202" s="10"/>
      <c r="N202" s="11"/>
      <c r="O202" s="43"/>
    </row>
    <row r="203" spans="1:20" ht="22.5" customHeight="1" x14ac:dyDescent="0.55000000000000004">
      <c r="A203" s="5"/>
      <c r="B203" s="52"/>
      <c r="C203" s="63"/>
      <c r="D203" s="64"/>
      <c r="E203" s="64"/>
      <c r="F203" s="64"/>
      <c r="G203" s="65"/>
      <c r="H203" s="66"/>
      <c r="I203" s="66"/>
      <c r="J203" s="73"/>
      <c r="K203" s="8"/>
      <c r="L203" s="18"/>
      <c r="M203" s="10"/>
      <c r="N203" s="11"/>
      <c r="O203" s="43"/>
      <c r="S203" s="14"/>
    </row>
    <row r="204" spans="1:20" ht="22.5" customHeight="1" x14ac:dyDescent="0.55000000000000004">
      <c r="A204" s="5"/>
      <c r="B204" s="52"/>
      <c r="C204" s="63"/>
      <c r="D204" s="64"/>
      <c r="E204" s="64"/>
      <c r="F204" s="64"/>
      <c r="G204" s="65"/>
      <c r="H204" s="66"/>
      <c r="I204" s="66"/>
      <c r="J204" s="73"/>
      <c r="K204" s="8"/>
      <c r="L204" s="18"/>
      <c r="M204" s="10"/>
      <c r="N204" s="11"/>
      <c r="O204" s="43"/>
    </row>
    <row r="205" spans="1:20" ht="22.5" customHeight="1" x14ac:dyDescent="0.55000000000000004">
      <c r="A205" s="5"/>
      <c r="B205" s="52"/>
      <c r="C205" s="63"/>
      <c r="D205" s="64"/>
      <c r="E205" s="64"/>
      <c r="F205" s="64"/>
      <c r="G205" s="65"/>
      <c r="H205" s="66"/>
      <c r="I205" s="66"/>
      <c r="J205" s="73"/>
      <c r="K205" s="8"/>
      <c r="L205" s="18"/>
      <c r="M205" s="10"/>
      <c r="N205" s="11"/>
      <c r="O205" s="43"/>
      <c r="S205" s="14"/>
    </row>
    <row r="206" spans="1:20" ht="22.5" customHeight="1" x14ac:dyDescent="0.55000000000000004">
      <c r="A206" s="5"/>
      <c r="B206" s="52"/>
      <c r="C206" s="63"/>
      <c r="D206" s="64"/>
      <c r="E206" s="64"/>
      <c r="F206" s="64"/>
      <c r="G206" s="65"/>
      <c r="H206" s="66"/>
      <c r="I206" s="66"/>
      <c r="J206" s="73"/>
      <c r="K206" s="8"/>
      <c r="L206" s="18"/>
      <c r="M206" s="10"/>
      <c r="N206" s="11"/>
      <c r="O206" s="43"/>
    </row>
    <row r="207" spans="1:20" s="13" customFormat="1" ht="22.5" customHeight="1" x14ac:dyDescent="0.55000000000000004">
      <c r="A207" s="5"/>
      <c r="B207" s="52"/>
      <c r="C207" s="63"/>
      <c r="D207" s="64"/>
      <c r="E207" s="64"/>
      <c r="F207" s="64"/>
      <c r="G207" s="65"/>
      <c r="H207" s="66"/>
      <c r="I207" s="66"/>
      <c r="J207" s="73"/>
      <c r="K207" s="8"/>
      <c r="L207" s="18"/>
      <c r="M207" s="10"/>
      <c r="N207" s="3"/>
      <c r="O207" s="50"/>
      <c r="T207" s="3"/>
    </row>
    <row r="208" spans="1:20" s="13" customFormat="1" ht="22.5" customHeight="1" x14ac:dyDescent="0.55000000000000004">
      <c r="A208" s="5"/>
      <c r="B208" s="52"/>
      <c r="C208" s="63"/>
      <c r="D208" s="64"/>
      <c r="E208" s="64"/>
      <c r="F208" s="64"/>
      <c r="G208" s="65"/>
      <c r="H208" s="66"/>
      <c r="I208" s="66"/>
      <c r="J208" s="73"/>
      <c r="K208" s="8"/>
      <c r="L208" s="18"/>
      <c r="M208" s="10"/>
      <c r="N208" s="3"/>
      <c r="O208" s="50"/>
      <c r="T208" s="3"/>
    </row>
    <row r="209" spans="1:20" s="13" customFormat="1" ht="22.5" customHeight="1" x14ac:dyDescent="0.55000000000000004">
      <c r="A209" s="5"/>
      <c r="B209" s="52"/>
      <c r="C209" s="63"/>
      <c r="D209" s="64"/>
      <c r="E209" s="64"/>
      <c r="F209" s="64"/>
      <c r="G209" s="65"/>
      <c r="H209" s="66"/>
      <c r="I209" s="66"/>
      <c r="J209" s="73"/>
      <c r="K209" s="8"/>
      <c r="L209" s="18"/>
      <c r="M209" s="10"/>
      <c r="N209" s="3"/>
      <c r="O209" s="50"/>
      <c r="T209" s="3"/>
    </row>
    <row r="210" spans="1:20" s="13" customFormat="1" ht="22.5" customHeight="1" x14ac:dyDescent="0.55000000000000004">
      <c r="A210" s="5"/>
      <c r="B210" s="52"/>
      <c r="C210" s="63"/>
      <c r="D210" s="64"/>
      <c r="E210" s="64"/>
      <c r="F210" s="64"/>
      <c r="G210" s="65"/>
      <c r="H210" s="66"/>
      <c r="I210" s="66"/>
      <c r="J210" s="73"/>
      <c r="K210" s="8"/>
      <c r="L210" s="18"/>
      <c r="M210" s="10"/>
      <c r="N210" s="3"/>
      <c r="O210" s="50"/>
      <c r="T210" s="3"/>
    </row>
    <row r="211" spans="1:20" s="13" customFormat="1" ht="22.5" customHeight="1" x14ac:dyDescent="0.55000000000000004">
      <c r="A211" s="5"/>
      <c r="B211" s="52"/>
      <c r="C211" s="63"/>
      <c r="D211" s="64"/>
      <c r="E211" s="64"/>
      <c r="F211" s="64"/>
      <c r="G211" s="65"/>
      <c r="H211" s="66"/>
      <c r="I211" s="66"/>
      <c r="J211" s="73"/>
      <c r="K211" s="8"/>
      <c r="L211" s="18"/>
      <c r="M211" s="10"/>
      <c r="N211" s="3"/>
      <c r="O211" s="50"/>
      <c r="T211" s="3"/>
    </row>
    <row r="212" spans="1:20" s="13" customFormat="1" ht="22.5" customHeight="1" x14ac:dyDescent="0.55000000000000004">
      <c r="A212" s="5"/>
      <c r="B212" s="52"/>
      <c r="C212" s="63"/>
      <c r="D212" s="64"/>
      <c r="E212" s="64"/>
      <c r="F212" s="64"/>
      <c r="G212" s="65"/>
      <c r="H212" s="66"/>
      <c r="I212" s="66"/>
      <c r="J212" s="73"/>
      <c r="K212" s="8"/>
      <c r="L212" s="18"/>
      <c r="M212" s="10"/>
      <c r="N212" s="3"/>
      <c r="O212" s="50"/>
      <c r="T212" s="3"/>
    </row>
    <row r="213" spans="1:20" s="13" customFormat="1" ht="22.5" customHeight="1" x14ac:dyDescent="0.55000000000000004">
      <c r="A213" s="5"/>
      <c r="B213" s="52"/>
      <c r="C213" s="63"/>
      <c r="D213" s="64"/>
      <c r="E213" s="64"/>
      <c r="F213" s="64"/>
      <c r="G213" s="65"/>
      <c r="H213" s="66"/>
      <c r="I213" s="66"/>
      <c r="J213" s="73"/>
      <c r="K213" s="8"/>
      <c r="L213" s="18"/>
      <c r="M213" s="10"/>
      <c r="N213" s="3"/>
      <c r="O213" s="50"/>
      <c r="T213" s="3"/>
    </row>
    <row r="214" spans="1:20" s="13" customFormat="1" ht="22.5" customHeight="1" x14ac:dyDescent="0.55000000000000004">
      <c r="A214" s="5"/>
      <c r="B214" s="52"/>
      <c r="C214" s="63"/>
      <c r="D214" s="64"/>
      <c r="E214" s="64"/>
      <c r="F214" s="64"/>
      <c r="G214" s="65"/>
      <c r="H214" s="66"/>
      <c r="I214" s="66"/>
      <c r="J214" s="73"/>
      <c r="K214" s="8"/>
      <c r="L214" s="18"/>
      <c r="M214" s="10"/>
      <c r="N214" s="3"/>
      <c r="O214" s="50"/>
      <c r="T214" s="3"/>
    </row>
    <row r="215" spans="1:20" s="13" customFormat="1" ht="22.5" customHeight="1" x14ac:dyDescent="0.55000000000000004">
      <c r="A215" s="5"/>
      <c r="B215" s="52"/>
      <c r="C215" s="63"/>
      <c r="D215" s="64"/>
      <c r="E215" s="64"/>
      <c r="F215" s="64"/>
      <c r="G215" s="65"/>
      <c r="H215" s="66"/>
      <c r="I215" s="66"/>
      <c r="J215" s="73"/>
      <c r="K215" s="8"/>
      <c r="L215" s="18"/>
      <c r="M215" s="10"/>
      <c r="N215" s="3"/>
      <c r="O215" s="50"/>
      <c r="T215" s="3"/>
    </row>
    <row r="216" spans="1:20" s="13" customFormat="1" ht="22.5" customHeight="1" x14ac:dyDescent="0.55000000000000004">
      <c r="A216" s="5"/>
      <c r="B216" s="52"/>
      <c r="C216" s="63"/>
      <c r="D216" s="64"/>
      <c r="E216" s="64"/>
      <c r="F216" s="64"/>
      <c r="G216" s="65"/>
      <c r="H216" s="66"/>
      <c r="I216" s="66"/>
      <c r="J216" s="73"/>
      <c r="K216" s="8"/>
      <c r="L216" s="18"/>
      <c r="M216" s="10"/>
      <c r="N216" s="3"/>
      <c r="O216" s="50"/>
      <c r="T216" s="3"/>
    </row>
    <row r="217" spans="1:20" s="13" customFormat="1" ht="22.5" customHeight="1" x14ac:dyDescent="0.55000000000000004">
      <c r="A217" s="5"/>
      <c r="B217" s="52"/>
      <c r="C217" s="63"/>
      <c r="D217" s="64"/>
      <c r="E217" s="64"/>
      <c r="F217" s="64"/>
      <c r="G217" s="65"/>
      <c r="H217" s="66"/>
      <c r="I217" s="66"/>
      <c r="J217" s="73"/>
      <c r="K217" s="8"/>
      <c r="L217" s="18"/>
      <c r="M217" s="10"/>
      <c r="N217" s="3"/>
      <c r="O217" s="50"/>
      <c r="T217" s="3"/>
    </row>
    <row r="218" spans="1:20" s="13" customFormat="1" ht="22.5" customHeight="1" x14ac:dyDescent="0.55000000000000004">
      <c r="A218" s="5"/>
      <c r="B218" s="52"/>
      <c r="C218" s="63"/>
      <c r="D218" s="64"/>
      <c r="E218" s="64"/>
      <c r="F218" s="64"/>
      <c r="G218" s="65"/>
      <c r="H218" s="66"/>
      <c r="I218" s="66"/>
      <c r="J218" s="73"/>
      <c r="K218" s="8"/>
      <c r="L218" s="9"/>
      <c r="M218" s="10"/>
      <c r="N218" s="3"/>
      <c r="O218" s="50"/>
      <c r="T218" s="3"/>
    </row>
    <row r="219" spans="1:20" s="13" customFormat="1" ht="22.5" customHeight="1" x14ac:dyDescent="0.55000000000000004">
      <c r="A219" s="5"/>
      <c r="B219" s="52"/>
      <c r="C219" s="63"/>
      <c r="D219" s="64"/>
      <c r="E219" s="64"/>
      <c r="F219" s="64"/>
      <c r="G219" s="65"/>
      <c r="H219" s="66"/>
      <c r="I219" s="66"/>
      <c r="J219" s="73"/>
      <c r="K219" s="8"/>
      <c r="L219" s="18"/>
      <c r="M219" s="10"/>
      <c r="N219" s="3"/>
      <c r="O219" s="50"/>
      <c r="T219" s="3"/>
    </row>
    <row r="220" spans="1:20" s="13" customFormat="1" ht="22.5" customHeight="1" x14ac:dyDescent="0.55000000000000004">
      <c r="A220" s="5"/>
      <c r="B220" s="52"/>
      <c r="C220" s="63"/>
      <c r="D220" s="64"/>
      <c r="E220" s="64"/>
      <c r="F220" s="64"/>
      <c r="G220" s="65"/>
      <c r="H220" s="66"/>
      <c r="I220" s="66"/>
      <c r="J220" s="73"/>
      <c r="K220" s="8"/>
      <c r="L220" s="18"/>
      <c r="M220" s="10"/>
      <c r="N220" s="3"/>
      <c r="O220" s="50"/>
      <c r="T220" s="3"/>
    </row>
    <row r="221" spans="1:20" s="13" customFormat="1" ht="22.5" customHeight="1" x14ac:dyDescent="0.55000000000000004">
      <c r="A221" s="5"/>
      <c r="B221" s="52"/>
      <c r="C221" s="63"/>
      <c r="D221" s="64"/>
      <c r="E221" s="64"/>
      <c r="F221" s="64"/>
      <c r="G221" s="65"/>
      <c r="H221" s="66"/>
      <c r="I221" s="66"/>
      <c r="J221" s="73"/>
      <c r="K221" s="8"/>
      <c r="L221" s="18"/>
      <c r="M221" s="10"/>
      <c r="N221" s="3"/>
      <c r="O221" s="50"/>
      <c r="T221" s="3"/>
    </row>
    <row r="222" spans="1:20" s="13" customFormat="1" ht="22.5" customHeight="1" x14ac:dyDescent="0.55000000000000004">
      <c r="A222" s="5"/>
      <c r="B222" s="52"/>
      <c r="C222" s="63"/>
      <c r="D222" s="64"/>
      <c r="E222" s="64"/>
      <c r="F222" s="64"/>
      <c r="G222" s="66"/>
      <c r="H222" s="66"/>
      <c r="I222" s="66"/>
      <c r="J222" s="73"/>
      <c r="K222" s="8"/>
      <c r="L222" s="18"/>
      <c r="M222" s="10"/>
      <c r="N222" s="3"/>
      <c r="O222" s="50"/>
      <c r="T222" s="3"/>
    </row>
    <row r="223" spans="1:20" s="13" customFormat="1" ht="22.5" customHeight="1" x14ac:dyDescent="0.55000000000000004">
      <c r="A223" s="5"/>
      <c r="B223" s="52"/>
      <c r="C223" s="63"/>
      <c r="D223" s="64"/>
      <c r="E223" s="64"/>
      <c r="F223" s="64"/>
      <c r="G223" s="66"/>
      <c r="H223" s="66"/>
      <c r="I223" s="66"/>
      <c r="J223" s="73"/>
      <c r="K223" s="8"/>
      <c r="L223" s="18"/>
      <c r="M223" s="10"/>
      <c r="N223" s="3"/>
      <c r="O223" s="50"/>
      <c r="T223" s="3"/>
    </row>
    <row r="224" spans="1:20" s="13" customFormat="1" ht="22.5" customHeight="1" x14ac:dyDescent="0.55000000000000004">
      <c r="A224" s="5"/>
      <c r="B224" s="52"/>
      <c r="C224" s="63"/>
      <c r="D224" s="64"/>
      <c r="E224" s="64"/>
      <c r="F224" s="64"/>
      <c r="G224" s="65"/>
      <c r="H224" s="66"/>
      <c r="I224" s="65"/>
      <c r="J224" s="73"/>
      <c r="K224" s="8"/>
      <c r="L224" s="18"/>
      <c r="M224" s="10"/>
      <c r="N224" s="3"/>
      <c r="O224" s="50"/>
      <c r="T224" s="3"/>
    </row>
    <row r="225" spans="1:20" s="13" customFormat="1" ht="22.5" customHeight="1" x14ac:dyDescent="0.55000000000000004">
      <c r="A225" s="5"/>
      <c r="B225" s="52"/>
      <c r="C225" s="63"/>
      <c r="D225" s="64"/>
      <c r="E225" s="64"/>
      <c r="F225" s="64"/>
      <c r="G225" s="65"/>
      <c r="H225" s="66"/>
      <c r="I225" s="66"/>
      <c r="J225" s="74"/>
      <c r="K225" s="8"/>
      <c r="L225" s="18"/>
      <c r="M225" s="10"/>
      <c r="N225" s="3"/>
      <c r="O225" s="50"/>
      <c r="T225" s="3"/>
    </row>
    <row r="226" spans="1:20" s="13" customFormat="1" ht="22.5" customHeight="1" x14ac:dyDescent="0.55000000000000004">
      <c r="A226" s="5"/>
      <c r="B226" s="52"/>
      <c r="C226" s="63"/>
      <c r="D226" s="64"/>
      <c r="E226" s="64"/>
      <c r="F226" s="64"/>
      <c r="G226" s="65"/>
      <c r="H226" s="66"/>
      <c r="I226" s="66"/>
      <c r="J226" s="73"/>
      <c r="K226" s="8"/>
      <c r="L226" s="18"/>
      <c r="M226" s="10"/>
      <c r="N226" s="3"/>
      <c r="O226" s="50"/>
      <c r="T226" s="3"/>
    </row>
    <row r="227" spans="1:20" s="13" customFormat="1" ht="22.5" customHeight="1" x14ac:dyDescent="0.55000000000000004">
      <c r="A227" s="5"/>
      <c r="B227" s="52"/>
      <c r="C227" s="63"/>
      <c r="D227" s="64"/>
      <c r="E227" s="64"/>
      <c r="F227" s="64"/>
      <c r="G227" s="65"/>
      <c r="H227" s="66"/>
      <c r="I227" s="66"/>
      <c r="J227" s="73"/>
      <c r="K227" s="8"/>
      <c r="L227" s="18"/>
      <c r="M227" s="10"/>
      <c r="N227" s="3"/>
      <c r="O227" s="50"/>
      <c r="T227" s="3"/>
    </row>
    <row r="228" spans="1:20" s="13" customFormat="1" ht="22.5" customHeight="1" x14ac:dyDescent="0.55000000000000004">
      <c r="A228" s="5"/>
      <c r="B228" s="52"/>
      <c r="C228" s="63"/>
      <c r="D228" s="64"/>
      <c r="E228" s="64"/>
      <c r="F228" s="64"/>
      <c r="G228" s="65"/>
      <c r="H228" s="66"/>
      <c r="I228" s="66"/>
      <c r="J228" s="73"/>
      <c r="K228" s="8"/>
      <c r="L228" s="18"/>
      <c r="M228" s="10"/>
      <c r="N228" s="3"/>
      <c r="O228" s="50"/>
      <c r="T228" s="3"/>
    </row>
    <row r="229" spans="1:20" s="13" customFormat="1" ht="22.5" customHeight="1" x14ac:dyDescent="0.55000000000000004">
      <c r="A229" s="5"/>
      <c r="B229" s="52"/>
      <c r="C229" s="63"/>
      <c r="D229" s="64"/>
      <c r="E229" s="64"/>
      <c r="F229" s="64"/>
      <c r="G229" s="65"/>
      <c r="H229" s="66"/>
      <c r="I229" s="66"/>
      <c r="J229" s="73"/>
      <c r="K229" s="8"/>
      <c r="L229" s="18"/>
      <c r="M229" s="10"/>
      <c r="N229" s="3"/>
      <c r="O229" s="50"/>
      <c r="T229" s="3"/>
    </row>
    <row r="230" spans="1:20" s="13" customFormat="1" ht="22.5" customHeight="1" x14ac:dyDescent="0.55000000000000004">
      <c r="A230" s="5"/>
      <c r="B230" s="52"/>
      <c r="C230" s="63"/>
      <c r="D230" s="64"/>
      <c r="E230" s="64"/>
      <c r="F230" s="64"/>
      <c r="G230" s="65"/>
      <c r="H230" s="66"/>
      <c r="I230" s="66"/>
      <c r="J230" s="73"/>
      <c r="K230" s="8"/>
      <c r="L230" s="18"/>
      <c r="M230" s="10"/>
      <c r="N230" s="3"/>
      <c r="O230" s="50"/>
      <c r="T230" s="3"/>
    </row>
    <row r="231" spans="1:20" s="13" customFormat="1" ht="22.5" customHeight="1" x14ac:dyDescent="0.55000000000000004">
      <c r="A231" s="5"/>
      <c r="B231" s="52"/>
      <c r="C231" s="63"/>
      <c r="D231" s="64"/>
      <c r="E231" s="64"/>
      <c r="F231" s="64"/>
      <c r="G231" s="65"/>
      <c r="H231" s="66"/>
      <c r="I231" s="66"/>
      <c r="J231" s="73"/>
      <c r="K231" s="8"/>
      <c r="L231" s="18"/>
      <c r="M231" s="10"/>
      <c r="N231" s="3"/>
      <c r="O231" s="50"/>
      <c r="T231" s="3"/>
    </row>
    <row r="232" spans="1:20" s="13" customFormat="1" ht="22.5" customHeight="1" x14ac:dyDescent="0.55000000000000004">
      <c r="A232" s="5"/>
      <c r="B232" s="52"/>
      <c r="C232" s="63"/>
      <c r="D232" s="64"/>
      <c r="E232" s="64"/>
      <c r="F232" s="64"/>
      <c r="G232" s="65"/>
      <c r="H232" s="66"/>
      <c r="I232" s="66"/>
      <c r="J232" s="73"/>
      <c r="K232" s="8"/>
      <c r="L232" s="18"/>
      <c r="M232" s="10"/>
      <c r="N232" s="3"/>
      <c r="O232" s="50"/>
      <c r="T232" s="3"/>
    </row>
    <row r="233" spans="1:20" s="13" customFormat="1" ht="22.5" customHeight="1" x14ac:dyDescent="0.55000000000000004">
      <c r="A233" s="5"/>
      <c r="B233" s="52"/>
      <c r="C233" s="63"/>
      <c r="D233" s="64"/>
      <c r="E233" s="64"/>
      <c r="F233" s="64"/>
      <c r="G233" s="65"/>
      <c r="H233" s="66"/>
      <c r="I233" s="66"/>
      <c r="J233" s="73"/>
      <c r="K233" s="8"/>
      <c r="L233" s="18"/>
      <c r="M233" s="10"/>
      <c r="N233" s="3"/>
      <c r="O233" s="50"/>
      <c r="T233" s="3"/>
    </row>
    <row r="234" spans="1:20" s="13" customFormat="1" ht="22.5" customHeight="1" x14ac:dyDescent="0.55000000000000004">
      <c r="A234" s="5"/>
      <c r="B234" s="52"/>
      <c r="C234" s="63"/>
      <c r="D234" s="64"/>
      <c r="E234" s="64"/>
      <c r="F234" s="64"/>
      <c r="G234" s="65"/>
      <c r="H234" s="66"/>
      <c r="I234" s="66"/>
      <c r="J234" s="73"/>
      <c r="K234" s="8"/>
      <c r="L234" s="18"/>
      <c r="M234" s="10"/>
      <c r="N234" s="3"/>
      <c r="O234" s="50"/>
      <c r="T234" s="3"/>
    </row>
    <row r="235" spans="1:20" s="13" customFormat="1" ht="22.5" customHeight="1" x14ac:dyDescent="0.55000000000000004">
      <c r="A235" s="5"/>
      <c r="B235" s="52"/>
      <c r="C235" s="63"/>
      <c r="D235" s="64"/>
      <c r="E235" s="64"/>
      <c r="F235" s="64"/>
      <c r="G235" s="65"/>
      <c r="H235" s="66"/>
      <c r="I235" s="66"/>
      <c r="J235" s="73"/>
      <c r="K235" s="8"/>
      <c r="L235" s="18"/>
      <c r="M235" s="10"/>
      <c r="N235" s="3"/>
      <c r="O235" s="50"/>
      <c r="T235" s="3"/>
    </row>
    <row r="236" spans="1:20" s="13" customFormat="1" ht="22.5" customHeight="1" x14ac:dyDescent="0.55000000000000004">
      <c r="A236" s="5"/>
      <c r="B236" s="52"/>
      <c r="C236" s="63"/>
      <c r="D236" s="64"/>
      <c r="E236" s="64"/>
      <c r="F236" s="64"/>
      <c r="G236" s="65"/>
      <c r="H236" s="66"/>
      <c r="I236" s="66"/>
      <c r="J236" s="73"/>
      <c r="K236" s="8"/>
      <c r="L236" s="18"/>
      <c r="M236" s="10"/>
      <c r="N236" s="3"/>
      <c r="O236" s="50"/>
      <c r="T236" s="3"/>
    </row>
    <row r="237" spans="1:20" s="13" customFormat="1" ht="22.5" customHeight="1" x14ac:dyDescent="0.55000000000000004">
      <c r="A237" s="5"/>
      <c r="B237" s="52"/>
      <c r="C237" s="63"/>
      <c r="D237" s="64"/>
      <c r="E237" s="64"/>
      <c r="F237" s="64"/>
      <c r="G237" s="65"/>
      <c r="H237" s="66"/>
      <c r="I237" s="66"/>
      <c r="J237" s="73"/>
      <c r="K237" s="8"/>
      <c r="L237" s="18"/>
      <c r="M237" s="10"/>
      <c r="N237" s="3"/>
      <c r="O237" s="50"/>
      <c r="T237" s="3"/>
    </row>
    <row r="238" spans="1:20" s="13" customFormat="1" ht="22.5" customHeight="1" x14ac:dyDescent="0.55000000000000004">
      <c r="A238" s="5"/>
      <c r="B238" s="52"/>
      <c r="C238" s="63"/>
      <c r="D238" s="64"/>
      <c r="E238" s="64"/>
      <c r="F238" s="64"/>
      <c r="G238" s="65"/>
      <c r="H238" s="66"/>
      <c r="I238" s="66"/>
      <c r="J238" s="73"/>
      <c r="K238" s="8"/>
      <c r="L238" s="18"/>
      <c r="M238" s="10"/>
      <c r="N238" s="3"/>
      <c r="O238" s="50"/>
      <c r="T238" s="3"/>
    </row>
    <row r="239" spans="1:20" s="13" customFormat="1" ht="22.5" customHeight="1" x14ac:dyDescent="0.55000000000000004">
      <c r="A239" s="5"/>
      <c r="B239" s="52"/>
      <c r="C239" s="63"/>
      <c r="D239" s="64"/>
      <c r="E239" s="64"/>
      <c r="F239" s="64"/>
      <c r="G239" s="65"/>
      <c r="H239" s="66"/>
      <c r="I239" s="66"/>
      <c r="J239" s="73"/>
      <c r="K239" s="8"/>
      <c r="L239" s="9"/>
      <c r="M239" s="10"/>
      <c r="N239" s="3"/>
      <c r="O239" s="50"/>
      <c r="T239" s="3"/>
    </row>
    <row r="240" spans="1:20" s="13" customFormat="1" ht="22.5" customHeight="1" x14ac:dyDescent="0.55000000000000004">
      <c r="A240" s="5"/>
      <c r="B240" s="52"/>
      <c r="C240" s="63"/>
      <c r="D240" s="64"/>
      <c r="E240" s="64"/>
      <c r="F240" s="64"/>
      <c r="G240" s="65"/>
      <c r="H240" s="66"/>
      <c r="I240" s="66"/>
      <c r="J240" s="73"/>
      <c r="K240" s="8"/>
      <c r="L240" s="18"/>
      <c r="M240" s="10"/>
      <c r="N240" s="3"/>
      <c r="O240" s="50"/>
      <c r="T240" s="3"/>
    </row>
    <row r="241" spans="1:20" s="13" customFormat="1" ht="22.5" customHeight="1" x14ac:dyDescent="0.55000000000000004">
      <c r="A241" s="5"/>
      <c r="B241" s="52"/>
      <c r="C241" s="63"/>
      <c r="D241" s="64"/>
      <c r="E241" s="64"/>
      <c r="F241" s="64"/>
      <c r="G241" s="65"/>
      <c r="H241" s="66"/>
      <c r="I241" s="66"/>
      <c r="J241" s="73"/>
      <c r="K241" s="8"/>
      <c r="L241" s="18"/>
      <c r="M241" s="10"/>
      <c r="N241" s="3"/>
      <c r="O241" s="50"/>
      <c r="T241" s="3"/>
    </row>
    <row r="242" spans="1:20" s="13" customFormat="1" ht="22.5" customHeight="1" x14ac:dyDescent="0.55000000000000004">
      <c r="A242" s="5"/>
      <c r="B242" s="52"/>
      <c r="C242" s="63"/>
      <c r="D242" s="64"/>
      <c r="E242" s="64"/>
      <c r="F242" s="64"/>
      <c r="G242" s="65"/>
      <c r="H242" s="66"/>
      <c r="I242" s="66"/>
      <c r="J242" s="73"/>
      <c r="K242" s="8"/>
      <c r="L242" s="18"/>
      <c r="M242" s="10"/>
      <c r="N242" s="3"/>
      <c r="O242" s="50"/>
      <c r="T242" s="3"/>
    </row>
    <row r="243" spans="1:20" s="13" customFormat="1" ht="22.5" customHeight="1" x14ac:dyDescent="0.55000000000000004">
      <c r="A243" s="5"/>
      <c r="B243" s="52"/>
      <c r="C243" s="63"/>
      <c r="D243" s="64"/>
      <c r="E243" s="64"/>
      <c r="F243" s="64"/>
      <c r="G243" s="66"/>
      <c r="H243" s="66"/>
      <c r="I243" s="66"/>
      <c r="J243" s="73"/>
      <c r="K243" s="8"/>
      <c r="L243" s="18"/>
      <c r="M243" s="10"/>
      <c r="N243" s="3"/>
      <c r="O243" s="50"/>
      <c r="T243" s="3"/>
    </row>
    <row r="244" spans="1:20" s="13" customFormat="1" ht="22.5" customHeight="1" x14ac:dyDescent="0.55000000000000004">
      <c r="A244" s="5"/>
      <c r="B244" s="52"/>
      <c r="C244" s="63"/>
      <c r="D244" s="64"/>
      <c r="E244" s="64"/>
      <c r="F244" s="64"/>
      <c r="G244" s="66"/>
      <c r="H244" s="66"/>
      <c r="I244" s="66"/>
      <c r="J244" s="73"/>
      <c r="K244" s="8"/>
      <c r="L244" s="18"/>
      <c r="M244" s="10"/>
      <c r="N244" s="3"/>
      <c r="O244" s="50"/>
      <c r="T244" s="3"/>
    </row>
    <row r="245" spans="1:20" s="13" customFormat="1" ht="22.5" customHeight="1" x14ac:dyDescent="0.55000000000000004">
      <c r="A245" s="5"/>
      <c r="B245" s="52"/>
      <c r="C245" s="63"/>
      <c r="D245" s="64"/>
      <c r="E245" s="64"/>
      <c r="F245" s="64"/>
      <c r="G245" s="65"/>
      <c r="H245" s="66"/>
      <c r="I245" s="65"/>
      <c r="J245" s="73"/>
      <c r="K245" s="8"/>
      <c r="L245" s="18"/>
      <c r="M245" s="10"/>
      <c r="N245" s="3"/>
      <c r="O245" s="50"/>
      <c r="T245" s="3"/>
    </row>
    <row r="246" spans="1:20" s="13" customFormat="1" ht="22.5" customHeight="1" x14ac:dyDescent="0.55000000000000004">
      <c r="A246" s="5"/>
      <c r="B246" s="52"/>
      <c r="C246" s="63"/>
      <c r="D246" s="64"/>
      <c r="E246" s="64"/>
      <c r="F246" s="64"/>
      <c r="G246" s="65"/>
      <c r="H246" s="66"/>
      <c r="I246" s="66"/>
      <c r="J246" s="73"/>
      <c r="K246" s="8"/>
      <c r="L246" s="18"/>
      <c r="M246" s="10"/>
      <c r="N246" s="3"/>
      <c r="O246" s="50"/>
      <c r="T246" s="3"/>
    </row>
    <row r="247" spans="1:20" s="13" customFormat="1" ht="22.5" customHeight="1" x14ac:dyDescent="0.55000000000000004">
      <c r="A247" s="5"/>
      <c r="B247" s="52"/>
      <c r="C247" s="63"/>
      <c r="D247" s="64"/>
      <c r="E247" s="64"/>
      <c r="F247" s="64"/>
      <c r="G247" s="65"/>
      <c r="H247" s="66"/>
      <c r="I247" s="66"/>
      <c r="J247" s="73"/>
      <c r="K247" s="8"/>
      <c r="L247" s="18"/>
      <c r="M247" s="10"/>
      <c r="N247" s="3"/>
      <c r="O247" s="50"/>
      <c r="T247" s="3"/>
    </row>
    <row r="248" spans="1:20" s="13" customFormat="1" ht="22.5" customHeight="1" x14ac:dyDescent="0.55000000000000004">
      <c r="A248" s="5"/>
      <c r="B248" s="52"/>
      <c r="C248" s="63"/>
      <c r="D248" s="64"/>
      <c r="E248" s="64"/>
      <c r="F248" s="64"/>
      <c r="G248" s="65"/>
      <c r="H248" s="66"/>
      <c r="I248" s="66"/>
      <c r="J248" s="73"/>
      <c r="K248" s="8"/>
      <c r="L248" s="18"/>
      <c r="M248" s="10"/>
      <c r="N248" s="3"/>
      <c r="O248" s="50"/>
      <c r="T248" s="3"/>
    </row>
    <row r="249" spans="1:20" s="13" customFormat="1" ht="22.5" customHeight="1" x14ac:dyDescent="0.55000000000000004">
      <c r="A249" s="5"/>
      <c r="B249" s="52"/>
      <c r="C249" s="63"/>
      <c r="D249" s="64"/>
      <c r="E249" s="64"/>
      <c r="F249" s="64"/>
      <c r="G249" s="65"/>
      <c r="H249" s="66"/>
      <c r="I249" s="66"/>
      <c r="J249" s="73"/>
      <c r="K249" s="8"/>
      <c r="L249" s="18"/>
      <c r="M249" s="10"/>
      <c r="N249" s="3"/>
      <c r="O249" s="50"/>
      <c r="T249" s="3"/>
    </row>
    <row r="250" spans="1:20" s="13" customFormat="1" ht="22.5" customHeight="1" x14ac:dyDescent="0.55000000000000004">
      <c r="A250" s="5"/>
      <c r="B250" s="52"/>
      <c r="C250" s="63"/>
      <c r="D250" s="64"/>
      <c r="E250" s="64"/>
      <c r="F250" s="64"/>
      <c r="G250" s="65"/>
      <c r="H250" s="66"/>
      <c r="I250" s="66"/>
      <c r="J250" s="73"/>
      <c r="K250" s="8"/>
      <c r="L250" s="18"/>
      <c r="M250" s="10"/>
      <c r="N250" s="3"/>
      <c r="O250" s="50"/>
      <c r="T250" s="3"/>
    </row>
    <row r="251" spans="1:20" s="13" customFormat="1" ht="22.5" customHeight="1" x14ac:dyDescent="0.55000000000000004">
      <c r="A251" s="5"/>
      <c r="B251" s="52"/>
      <c r="C251" s="63"/>
      <c r="D251" s="64"/>
      <c r="E251" s="64"/>
      <c r="F251" s="64"/>
      <c r="G251" s="65"/>
      <c r="H251" s="66"/>
      <c r="I251" s="66"/>
      <c r="J251" s="73"/>
      <c r="K251" s="8"/>
      <c r="L251" s="18"/>
      <c r="M251" s="10"/>
      <c r="N251" s="3"/>
      <c r="O251" s="50"/>
      <c r="T251" s="3"/>
    </row>
    <row r="252" spans="1:20" s="13" customFormat="1" ht="22.5" customHeight="1" x14ac:dyDescent="0.55000000000000004">
      <c r="A252" s="5"/>
      <c r="B252" s="52"/>
      <c r="C252" s="63"/>
      <c r="D252" s="64"/>
      <c r="E252" s="64"/>
      <c r="F252" s="64"/>
      <c r="G252" s="65"/>
      <c r="H252" s="66"/>
      <c r="I252" s="66"/>
      <c r="J252" s="73"/>
      <c r="K252" s="8"/>
      <c r="L252" s="18"/>
      <c r="M252" s="10"/>
      <c r="N252" s="3"/>
      <c r="O252" s="50"/>
      <c r="T252" s="3"/>
    </row>
    <row r="253" spans="1:20" s="13" customFormat="1" ht="22.5" customHeight="1" x14ac:dyDescent="0.55000000000000004">
      <c r="A253" s="5"/>
      <c r="B253" s="52"/>
      <c r="C253" s="63"/>
      <c r="D253" s="64"/>
      <c r="E253" s="64"/>
      <c r="F253" s="64"/>
      <c r="G253" s="65"/>
      <c r="H253" s="66"/>
      <c r="I253" s="66"/>
      <c r="J253" s="73"/>
      <c r="K253" s="8"/>
      <c r="L253" s="9"/>
      <c r="M253" s="10"/>
      <c r="N253" s="3"/>
      <c r="O253" s="50"/>
      <c r="T253" s="3"/>
    </row>
    <row r="254" spans="1:20" s="13" customFormat="1" ht="22.5" customHeight="1" x14ac:dyDescent="0.55000000000000004">
      <c r="A254" s="5"/>
      <c r="B254" s="52"/>
      <c r="C254" s="63"/>
      <c r="D254" s="64"/>
      <c r="E254" s="64"/>
      <c r="F254" s="64"/>
      <c r="G254" s="65"/>
      <c r="H254" s="66"/>
      <c r="I254" s="66"/>
      <c r="J254" s="73"/>
      <c r="K254" s="8"/>
      <c r="L254" s="18"/>
      <c r="M254" s="30"/>
      <c r="N254" s="3"/>
      <c r="O254" s="50"/>
      <c r="T254" s="3"/>
    </row>
    <row r="255" spans="1:20" s="13" customFormat="1" ht="22.5" customHeight="1" x14ac:dyDescent="0.55000000000000004">
      <c r="A255" s="5"/>
      <c r="B255" s="52"/>
      <c r="C255" s="63"/>
      <c r="D255" s="64"/>
      <c r="E255" s="64"/>
      <c r="F255" s="64"/>
      <c r="G255" s="65"/>
      <c r="H255" s="66"/>
      <c r="I255" s="66"/>
      <c r="J255" s="73"/>
      <c r="K255" s="8"/>
      <c r="L255" s="18"/>
      <c r="M255" s="30"/>
      <c r="N255" s="3"/>
      <c r="O255" s="50"/>
      <c r="T255" s="3"/>
    </row>
    <row r="256" spans="1:20" s="13" customFormat="1" ht="22.5" customHeight="1" x14ac:dyDescent="0.55000000000000004">
      <c r="A256" s="5"/>
      <c r="B256" s="52"/>
      <c r="C256" s="63"/>
      <c r="D256" s="64"/>
      <c r="E256" s="64"/>
      <c r="F256" s="64"/>
      <c r="G256" s="65"/>
      <c r="H256" s="66"/>
      <c r="I256" s="66"/>
      <c r="J256" s="73"/>
      <c r="K256" s="8"/>
      <c r="L256" s="18"/>
      <c r="M256" s="30"/>
      <c r="N256" s="3"/>
      <c r="O256" s="50"/>
      <c r="T256" s="3"/>
    </row>
    <row r="257" spans="1:20" s="13" customFormat="1" ht="22.5" customHeight="1" x14ac:dyDescent="0.55000000000000004">
      <c r="A257" s="5"/>
      <c r="B257" s="52"/>
      <c r="C257" s="63"/>
      <c r="D257" s="64"/>
      <c r="E257" s="64"/>
      <c r="F257" s="64"/>
      <c r="G257" s="66"/>
      <c r="H257" s="66"/>
      <c r="I257" s="66"/>
      <c r="J257" s="73"/>
      <c r="K257" s="8"/>
      <c r="L257" s="18"/>
      <c r="M257" s="10"/>
      <c r="N257" s="3"/>
      <c r="O257" s="50"/>
      <c r="T257" s="3"/>
    </row>
    <row r="258" spans="1:20" s="13" customFormat="1" ht="22.5" customHeight="1" x14ac:dyDescent="0.55000000000000004">
      <c r="A258" s="5"/>
      <c r="B258" s="52"/>
      <c r="C258" s="63"/>
      <c r="D258" s="64"/>
      <c r="E258" s="64"/>
      <c r="F258" s="64"/>
      <c r="G258" s="66"/>
      <c r="H258" s="66"/>
      <c r="I258" s="66"/>
      <c r="J258" s="73"/>
      <c r="K258" s="8"/>
      <c r="L258" s="18"/>
      <c r="M258" s="10"/>
      <c r="N258" s="3"/>
      <c r="O258" s="50"/>
      <c r="T258" s="3"/>
    </row>
    <row r="259" spans="1:20" s="13" customFormat="1" ht="22.5" customHeight="1" x14ac:dyDescent="0.55000000000000004">
      <c r="A259" s="20"/>
      <c r="B259" s="52"/>
      <c r="C259" s="63"/>
      <c r="D259" s="64"/>
      <c r="E259" s="64"/>
      <c r="F259" s="64"/>
      <c r="G259" s="65"/>
      <c r="H259" s="66"/>
      <c r="I259" s="65"/>
      <c r="J259" s="73"/>
      <c r="K259" s="8"/>
      <c r="L259" s="18"/>
      <c r="M259" s="10"/>
      <c r="N259" s="3"/>
      <c r="O259" s="50"/>
      <c r="T259" s="3"/>
    </row>
    <row r="260" spans="1:20" s="13" customFormat="1" ht="22.5" customHeight="1" x14ac:dyDescent="0.55000000000000004">
      <c r="A260" s="5"/>
      <c r="B260" s="52"/>
      <c r="C260" s="63"/>
      <c r="D260" s="64"/>
      <c r="E260" s="64"/>
      <c r="F260" s="64"/>
      <c r="G260" s="65"/>
      <c r="H260" s="66"/>
      <c r="I260" s="66"/>
      <c r="J260" s="73"/>
      <c r="K260" s="8"/>
      <c r="L260" s="18"/>
      <c r="M260" s="10"/>
      <c r="N260" s="3"/>
      <c r="O260" s="50"/>
      <c r="T260" s="3"/>
    </row>
    <row r="261" spans="1:20" s="13" customFormat="1" ht="22.5" customHeight="1" x14ac:dyDescent="0.55000000000000004">
      <c r="A261" s="5"/>
      <c r="B261" s="52"/>
      <c r="C261" s="63"/>
      <c r="D261" s="64"/>
      <c r="E261" s="64"/>
      <c r="F261" s="64"/>
      <c r="G261" s="65"/>
      <c r="H261" s="66"/>
      <c r="I261" s="66"/>
      <c r="J261" s="73"/>
      <c r="K261" s="8"/>
      <c r="L261" s="18"/>
      <c r="M261" s="10"/>
      <c r="N261" s="3"/>
      <c r="O261" s="50"/>
      <c r="T261" s="3"/>
    </row>
    <row r="262" spans="1:20" s="13" customFormat="1" ht="22.5" customHeight="1" x14ac:dyDescent="0.55000000000000004">
      <c r="A262" s="5"/>
      <c r="B262" s="52"/>
      <c r="C262" s="63"/>
      <c r="D262" s="64"/>
      <c r="E262" s="64"/>
      <c r="F262" s="64"/>
      <c r="G262" s="65"/>
      <c r="H262" s="66"/>
      <c r="I262" s="66"/>
      <c r="J262" s="73"/>
      <c r="K262" s="8"/>
      <c r="L262" s="18"/>
      <c r="M262" s="10"/>
      <c r="N262" s="3"/>
      <c r="O262" s="50"/>
      <c r="T262" s="3"/>
    </row>
    <row r="263" spans="1:20" s="13" customFormat="1" ht="22.5" customHeight="1" x14ac:dyDescent="0.55000000000000004">
      <c r="A263" s="5"/>
      <c r="B263" s="52"/>
      <c r="C263" s="63"/>
      <c r="D263" s="64"/>
      <c r="E263" s="64"/>
      <c r="F263" s="64"/>
      <c r="G263" s="65"/>
      <c r="H263" s="66"/>
      <c r="I263" s="66"/>
      <c r="J263" s="75"/>
      <c r="K263" s="31"/>
      <c r="L263" s="18"/>
      <c r="M263" s="10"/>
      <c r="N263" s="3"/>
      <c r="O263" s="50"/>
      <c r="T263" s="3"/>
    </row>
    <row r="264" spans="1:20" s="13" customFormat="1" ht="22.5" customHeight="1" x14ac:dyDescent="0.55000000000000004">
      <c r="A264" s="5"/>
      <c r="B264" s="52"/>
      <c r="C264" s="63"/>
      <c r="D264" s="64"/>
      <c r="E264" s="64"/>
      <c r="F264" s="64"/>
      <c r="G264" s="65"/>
      <c r="H264" s="66"/>
      <c r="I264" s="66"/>
      <c r="J264" s="73"/>
      <c r="K264" s="31"/>
      <c r="L264" s="18"/>
      <c r="M264" s="10"/>
      <c r="N264" s="3"/>
      <c r="O264" s="50"/>
      <c r="T264" s="3"/>
    </row>
    <row r="265" spans="1:20" s="13" customFormat="1" ht="22.5" customHeight="1" x14ac:dyDescent="0.55000000000000004">
      <c r="A265" s="5"/>
      <c r="B265" s="52"/>
      <c r="C265" s="63"/>
      <c r="D265" s="64"/>
      <c r="E265" s="64"/>
      <c r="F265" s="64"/>
      <c r="G265" s="65"/>
      <c r="H265" s="66"/>
      <c r="I265" s="66"/>
      <c r="J265" s="73"/>
      <c r="K265" s="31"/>
      <c r="L265" s="18"/>
      <c r="M265" s="10"/>
      <c r="N265" s="3"/>
      <c r="O265" s="50"/>
      <c r="T265" s="3"/>
    </row>
    <row r="266" spans="1:20" s="13" customFormat="1" ht="22.5" customHeight="1" x14ac:dyDescent="0.55000000000000004">
      <c r="A266" s="5"/>
      <c r="B266" s="52"/>
      <c r="C266" s="63"/>
      <c r="D266" s="64"/>
      <c r="E266" s="64"/>
      <c r="F266" s="64"/>
      <c r="G266" s="65"/>
      <c r="H266" s="66"/>
      <c r="I266" s="66"/>
      <c r="J266" s="73"/>
      <c r="K266" s="31"/>
      <c r="L266" s="18"/>
      <c r="M266" s="10"/>
      <c r="N266" s="3"/>
      <c r="O266" s="50"/>
      <c r="T266" s="3"/>
    </row>
    <row r="267" spans="1:20" s="13" customFormat="1" ht="22.5" customHeight="1" x14ac:dyDescent="0.55000000000000004">
      <c r="A267" s="5"/>
      <c r="B267" s="52"/>
      <c r="C267" s="63"/>
      <c r="D267" s="64"/>
      <c r="E267" s="64"/>
      <c r="F267" s="64"/>
      <c r="G267" s="65"/>
      <c r="H267" s="66"/>
      <c r="I267" s="66"/>
      <c r="J267" s="73"/>
      <c r="K267" s="31"/>
      <c r="L267" s="9"/>
      <c r="M267" s="10"/>
      <c r="N267" s="3"/>
      <c r="T267" s="3"/>
    </row>
    <row r="268" spans="1:20" s="13" customFormat="1" ht="22.5" customHeight="1" x14ac:dyDescent="0.55000000000000004">
      <c r="A268" s="5"/>
      <c r="B268" s="52"/>
      <c r="C268" s="63"/>
      <c r="D268" s="64"/>
      <c r="E268" s="64"/>
      <c r="F268" s="64"/>
      <c r="G268" s="65"/>
      <c r="H268" s="66"/>
      <c r="I268" s="66"/>
      <c r="J268" s="73"/>
      <c r="K268" s="8"/>
      <c r="L268" s="18"/>
      <c r="M268" s="30"/>
      <c r="N268" s="3"/>
      <c r="T268" s="3"/>
    </row>
    <row r="269" spans="1:20" s="13" customFormat="1" ht="22.5" customHeight="1" x14ac:dyDescent="0.55000000000000004">
      <c r="A269" s="5"/>
      <c r="B269" s="52"/>
      <c r="C269" s="63"/>
      <c r="D269" s="64"/>
      <c r="E269" s="64"/>
      <c r="F269" s="64"/>
      <c r="G269" s="65"/>
      <c r="H269" s="66"/>
      <c r="I269" s="66"/>
      <c r="J269" s="73"/>
      <c r="K269" s="8"/>
      <c r="L269" s="18"/>
      <c r="M269" s="30"/>
      <c r="N269" s="3"/>
      <c r="T269" s="3"/>
    </row>
    <row r="270" spans="1:20" s="13" customFormat="1" ht="22.5" customHeight="1" x14ac:dyDescent="0.55000000000000004">
      <c r="A270" s="5"/>
      <c r="B270" s="52"/>
      <c r="C270" s="63"/>
      <c r="D270" s="64"/>
      <c r="E270" s="64"/>
      <c r="F270" s="64"/>
      <c r="G270" s="65"/>
      <c r="H270" s="66"/>
      <c r="I270" s="66"/>
      <c r="J270" s="73"/>
      <c r="K270" s="8"/>
      <c r="L270" s="18"/>
      <c r="M270" s="30"/>
      <c r="N270" s="3"/>
      <c r="T270" s="3"/>
    </row>
    <row r="271" spans="1:20" ht="22.5" customHeight="1" x14ac:dyDescent="0.55000000000000004">
      <c r="A271" s="5"/>
      <c r="B271" s="52"/>
      <c r="C271" s="63"/>
      <c r="D271" s="64"/>
      <c r="E271" s="64"/>
      <c r="F271" s="64"/>
      <c r="G271" s="66"/>
      <c r="H271" s="66"/>
      <c r="I271" s="66"/>
      <c r="J271" s="73"/>
      <c r="K271" s="31"/>
      <c r="L271" s="18"/>
      <c r="M271" s="10"/>
    </row>
    <row r="272" spans="1:20" ht="22.5" customHeight="1" x14ac:dyDescent="0.55000000000000004">
      <c r="A272" s="5"/>
      <c r="B272" s="52"/>
      <c r="C272" s="63"/>
      <c r="D272" s="64"/>
      <c r="E272" s="64"/>
      <c r="F272" s="64"/>
      <c r="H272" s="66"/>
      <c r="I272" s="66"/>
      <c r="J272" s="73"/>
      <c r="K272" s="31"/>
      <c r="L272" s="18"/>
      <c r="M272" s="10"/>
    </row>
    <row r="273" spans="1:13" ht="22.5" customHeight="1" x14ac:dyDescent="0.55000000000000004">
      <c r="A273" s="5"/>
      <c r="B273" s="52"/>
      <c r="C273" s="63"/>
      <c r="D273" s="64"/>
      <c r="E273" s="64"/>
      <c r="F273" s="64"/>
      <c r="G273" s="65"/>
      <c r="H273" s="66"/>
      <c r="I273" s="65"/>
      <c r="J273" s="73"/>
      <c r="K273" s="31"/>
      <c r="L273" s="18"/>
      <c r="M273" s="10"/>
    </row>
    <row r="274" spans="1:13" ht="22.5" customHeight="1" x14ac:dyDescent="0.55000000000000004">
      <c r="A274" s="5"/>
      <c r="B274" s="52"/>
      <c r="C274" s="63"/>
      <c r="D274" s="64"/>
      <c r="E274" s="64"/>
      <c r="F274" s="64"/>
      <c r="G274" s="65"/>
      <c r="H274" s="66"/>
      <c r="I274" s="66"/>
      <c r="J274" s="73"/>
      <c r="K274" s="31"/>
      <c r="L274" s="18"/>
      <c r="M274" s="10"/>
    </row>
    <row r="275" spans="1:13" ht="22.5" customHeight="1" x14ac:dyDescent="0.55000000000000004">
      <c r="A275" s="5"/>
      <c r="B275" s="52"/>
      <c r="C275" s="63"/>
      <c r="D275" s="64"/>
      <c r="E275" s="64"/>
      <c r="F275" s="64"/>
      <c r="G275" s="65"/>
      <c r="H275" s="66"/>
      <c r="I275" s="66"/>
      <c r="J275" s="73"/>
      <c r="K275" s="31"/>
      <c r="L275" s="18"/>
      <c r="M275" s="10"/>
    </row>
    <row r="276" spans="1:13" ht="22.5" customHeight="1" x14ac:dyDescent="0.55000000000000004">
      <c r="A276" s="5"/>
      <c r="B276" s="52"/>
      <c r="C276" s="63"/>
      <c r="D276" s="64"/>
      <c r="E276" s="64"/>
      <c r="F276" s="64"/>
      <c r="G276" s="65"/>
      <c r="H276" s="66"/>
      <c r="I276" s="66"/>
      <c r="J276" s="73"/>
      <c r="K276" s="31"/>
      <c r="L276" s="18"/>
      <c r="M276" s="10"/>
    </row>
    <row r="277" spans="1:13" ht="22.5" customHeight="1" x14ac:dyDescent="0.55000000000000004">
      <c r="A277" s="5"/>
      <c r="B277" s="52"/>
      <c r="C277" s="63"/>
      <c r="D277" s="64"/>
      <c r="E277" s="64"/>
      <c r="F277" s="64"/>
      <c r="G277" s="65"/>
      <c r="H277" s="66"/>
      <c r="I277" s="66"/>
      <c r="J277" s="73"/>
      <c r="K277" s="31"/>
      <c r="L277" s="18"/>
      <c r="M277" s="10"/>
    </row>
    <row r="278" spans="1:13" ht="22.5" customHeight="1" x14ac:dyDescent="0.55000000000000004">
      <c r="A278" s="5"/>
      <c r="B278" s="52"/>
      <c r="C278" s="63"/>
      <c r="D278" s="64"/>
      <c r="E278" s="64"/>
      <c r="F278" s="64"/>
      <c r="G278" s="65"/>
      <c r="H278" s="66"/>
      <c r="I278" s="66"/>
      <c r="J278" s="73"/>
      <c r="K278" s="31"/>
      <c r="L278" s="18"/>
      <c r="M278" s="10"/>
    </row>
    <row r="279" spans="1:13" ht="22.5" customHeight="1" x14ac:dyDescent="0.55000000000000004">
      <c r="A279" s="5"/>
      <c r="B279" s="52"/>
      <c r="C279" s="63"/>
      <c r="D279" s="64"/>
      <c r="E279" s="64"/>
      <c r="F279" s="64"/>
      <c r="G279" s="65"/>
      <c r="H279" s="66"/>
      <c r="I279" s="66"/>
      <c r="J279" s="73"/>
      <c r="K279" s="8"/>
      <c r="L279" s="18"/>
      <c r="M279" s="10"/>
    </row>
    <row r="280" spans="1:13" ht="22.5" customHeight="1" x14ac:dyDescent="0.55000000000000004">
      <c r="A280" s="5"/>
      <c r="B280" s="52"/>
      <c r="C280" s="63"/>
      <c r="D280" s="64"/>
      <c r="E280" s="64"/>
      <c r="F280" s="64"/>
      <c r="G280" s="65"/>
      <c r="H280" s="66"/>
      <c r="I280" s="66"/>
      <c r="J280" s="73"/>
      <c r="K280" s="8"/>
      <c r="L280" s="18"/>
      <c r="M280" s="10"/>
    </row>
    <row r="281" spans="1:13" ht="22.5" customHeight="1" x14ac:dyDescent="0.55000000000000004">
      <c r="A281" s="5"/>
      <c r="B281" s="52"/>
      <c r="C281" s="63"/>
      <c r="D281" s="64"/>
      <c r="E281" s="64"/>
      <c r="F281" s="64"/>
      <c r="G281" s="65"/>
      <c r="H281" s="66"/>
      <c r="I281" s="66"/>
      <c r="J281" s="73"/>
      <c r="K281" s="8"/>
      <c r="L281" s="9"/>
      <c r="M281" s="10"/>
    </row>
    <row r="282" spans="1:13" ht="22.5" customHeight="1" x14ac:dyDescent="0.55000000000000004">
      <c r="A282" s="5"/>
      <c r="B282" s="52"/>
      <c r="C282" s="63"/>
      <c r="D282" s="64"/>
      <c r="E282" s="64"/>
      <c r="F282" s="64"/>
      <c r="G282" s="65"/>
      <c r="H282" s="66"/>
      <c r="I282" s="66"/>
      <c r="J282" s="73"/>
      <c r="K282" s="8"/>
      <c r="L282" s="18"/>
      <c r="M282" s="30"/>
    </row>
    <row r="283" spans="1:13" ht="22.5" customHeight="1" x14ac:dyDescent="0.55000000000000004">
      <c r="A283" s="5"/>
      <c r="B283" s="52"/>
      <c r="C283" s="63"/>
      <c r="D283" s="64"/>
      <c r="E283" s="64"/>
      <c r="F283" s="64"/>
      <c r="G283" s="65"/>
      <c r="H283" s="66"/>
      <c r="I283" s="66"/>
      <c r="J283" s="73"/>
      <c r="K283" s="8"/>
      <c r="L283" s="18"/>
      <c r="M283" s="30"/>
    </row>
    <row r="284" spans="1:13" ht="22.5" customHeight="1" x14ac:dyDescent="0.55000000000000004">
      <c r="A284" s="5"/>
      <c r="B284" s="52"/>
      <c r="C284" s="63"/>
      <c r="D284" s="64"/>
      <c r="E284" s="64"/>
      <c r="F284" s="64"/>
      <c r="G284" s="65"/>
      <c r="H284" s="66"/>
      <c r="I284" s="66"/>
      <c r="J284" s="73"/>
      <c r="K284" s="8"/>
      <c r="L284" s="18"/>
      <c r="M284" s="30"/>
    </row>
    <row r="285" spans="1:13" ht="22.5" customHeight="1" x14ac:dyDescent="0.55000000000000004">
      <c r="A285" s="5"/>
      <c r="B285" s="52"/>
      <c r="C285" s="63"/>
      <c r="D285" s="64"/>
      <c r="E285" s="64"/>
      <c r="F285" s="64"/>
      <c r="G285" s="65"/>
      <c r="H285" s="66"/>
      <c r="I285" s="66"/>
      <c r="J285" s="73"/>
      <c r="K285" s="8"/>
      <c r="L285" s="18"/>
      <c r="M285" s="10"/>
    </row>
    <row r="286" spans="1:13" ht="22.5" customHeight="1" x14ac:dyDescent="0.55000000000000004">
      <c r="A286" s="5"/>
      <c r="B286" s="52"/>
      <c r="C286" s="63"/>
      <c r="D286" s="64"/>
      <c r="E286" s="64"/>
      <c r="F286" s="64"/>
      <c r="G286" s="65"/>
      <c r="H286" s="66"/>
      <c r="I286" s="66"/>
      <c r="J286" s="73"/>
      <c r="K286" s="8"/>
      <c r="L286" s="18"/>
      <c r="M286" s="10"/>
    </row>
    <row r="287" spans="1:13" ht="22.5" customHeight="1" x14ac:dyDescent="0.55000000000000004">
      <c r="A287" s="5"/>
      <c r="B287" s="52"/>
      <c r="C287" s="63"/>
      <c r="D287" s="64"/>
      <c r="E287" s="64"/>
      <c r="F287" s="64"/>
      <c r="G287" s="65"/>
      <c r="H287" s="66"/>
      <c r="I287" s="66"/>
      <c r="J287" s="73"/>
      <c r="K287" s="8"/>
      <c r="L287" s="18"/>
      <c r="M287" s="10"/>
    </row>
    <row r="288" spans="1:13" ht="22.5" customHeight="1" x14ac:dyDescent="0.55000000000000004">
      <c r="A288" s="5"/>
      <c r="B288" s="52"/>
      <c r="C288" s="63"/>
      <c r="D288" s="64"/>
      <c r="E288" s="64"/>
      <c r="F288" s="64"/>
      <c r="G288" s="65"/>
      <c r="H288" s="66"/>
      <c r="I288" s="66"/>
      <c r="J288" s="73"/>
      <c r="K288" s="8"/>
      <c r="L288" s="18"/>
      <c r="M288" s="10"/>
    </row>
    <row r="289" spans="1:13" ht="22.5" customHeight="1" x14ac:dyDescent="0.55000000000000004">
      <c r="A289" s="5"/>
      <c r="B289" s="52"/>
      <c r="C289" s="63"/>
      <c r="D289" s="64"/>
      <c r="E289" s="64"/>
      <c r="F289" s="64"/>
      <c r="G289" s="65"/>
      <c r="H289" s="66"/>
      <c r="I289" s="66"/>
      <c r="J289" s="73"/>
      <c r="K289" s="8"/>
      <c r="L289" s="18"/>
      <c r="M289" s="10"/>
    </row>
    <row r="290" spans="1:13" ht="22.5" customHeight="1" x14ac:dyDescent="0.55000000000000004">
      <c r="A290" s="5"/>
      <c r="B290" s="52"/>
      <c r="C290" s="63"/>
      <c r="D290" s="64"/>
      <c r="E290" s="64"/>
      <c r="F290" s="64"/>
      <c r="G290" s="65"/>
      <c r="H290" s="66"/>
      <c r="I290" s="66"/>
      <c r="J290" s="73"/>
      <c r="K290" s="8"/>
      <c r="L290" s="9"/>
      <c r="M290" s="10"/>
    </row>
    <row r="291" spans="1:13" ht="22.5" customHeight="1" x14ac:dyDescent="0.55000000000000004">
      <c r="A291" s="5"/>
      <c r="B291" s="52"/>
      <c r="C291" s="63"/>
      <c r="D291" s="64"/>
      <c r="E291" s="64"/>
      <c r="F291" s="64"/>
      <c r="G291" s="65"/>
      <c r="H291" s="66"/>
      <c r="I291" s="66"/>
      <c r="J291" s="73"/>
      <c r="K291" s="8"/>
      <c r="L291" s="18"/>
      <c r="M291" s="10"/>
    </row>
    <row r="292" spans="1:13" ht="22.5" customHeight="1" x14ac:dyDescent="0.55000000000000004">
      <c r="A292" s="5"/>
      <c r="B292" s="52"/>
      <c r="C292" s="63"/>
      <c r="D292" s="64"/>
      <c r="E292" s="64"/>
      <c r="F292" s="64"/>
      <c r="G292" s="65"/>
      <c r="H292" s="66"/>
      <c r="I292" s="66"/>
      <c r="J292" s="73"/>
      <c r="K292" s="8"/>
      <c r="L292" s="18"/>
      <c r="M292" s="10"/>
    </row>
    <row r="293" spans="1:13" ht="22.5" customHeight="1" x14ac:dyDescent="0.55000000000000004">
      <c r="A293" s="5"/>
      <c r="B293" s="52"/>
      <c r="C293" s="63"/>
      <c r="D293" s="64"/>
      <c r="E293" s="64"/>
      <c r="F293" s="64"/>
      <c r="G293" s="65"/>
      <c r="H293" s="66"/>
      <c r="I293" s="66"/>
      <c r="J293" s="73"/>
      <c r="K293" s="8"/>
      <c r="L293" s="18"/>
      <c r="M293" s="10"/>
    </row>
    <row r="294" spans="1:13" ht="22.5" customHeight="1" x14ac:dyDescent="0.55000000000000004">
      <c r="A294" s="5"/>
      <c r="B294" s="52"/>
      <c r="C294" s="63"/>
      <c r="D294" s="64"/>
      <c r="E294" s="64"/>
      <c r="F294" s="64"/>
      <c r="G294" s="65"/>
      <c r="H294" s="66"/>
      <c r="I294" s="66"/>
      <c r="J294" s="73"/>
      <c r="K294" s="8"/>
      <c r="L294" s="18"/>
      <c r="M294" s="10"/>
    </row>
    <row r="295" spans="1:13" ht="22.5" customHeight="1" x14ac:dyDescent="0.55000000000000004">
      <c r="A295" s="5"/>
      <c r="B295" s="52"/>
      <c r="C295" s="63"/>
      <c r="D295" s="64"/>
      <c r="E295" s="64"/>
      <c r="F295" s="64"/>
      <c r="G295" s="65"/>
      <c r="H295" s="66"/>
      <c r="I295" s="66"/>
      <c r="J295" s="73"/>
      <c r="K295" s="8"/>
      <c r="L295" s="18"/>
      <c r="M295" s="10"/>
    </row>
    <row r="296" spans="1:13" ht="22.5" customHeight="1" x14ac:dyDescent="0.55000000000000004">
      <c r="A296" s="5"/>
      <c r="B296" s="52"/>
      <c r="C296" s="63"/>
      <c r="D296" s="64"/>
      <c r="E296" s="64"/>
      <c r="F296" s="64"/>
      <c r="G296" s="65"/>
      <c r="H296" s="66"/>
      <c r="I296" s="66"/>
      <c r="J296" s="73"/>
      <c r="K296" s="8"/>
      <c r="L296" s="18"/>
      <c r="M296" s="10"/>
    </row>
    <row r="297" spans="1:13" ht="22.5" customHeight="1" x14ac:dyDescent="0.55000000000000004">
      <c r="A297" s="5"/>
      <c r="B297" s="52"/>
      <c r="C297" s="63"/>
      <c r="D297" s="64"/>
      <c r="E297" s="64"/>
      <c r="F297" s="64"/>
      <c r="G297" s="65"/>
      <c r="H297" s="66"/>
      <c r="I297" s="66"/>
      <c r="J297" s="73"/>
      <c r="K297" s="8"/>
      <c r="L297" s="18"/>
      <c r="M297" s="10"/>
    </row>
    <row r="298" spans="1:13" ht="22.5" customHeight="1" x14ac:dyDescent="0.55000000000000004">
      <c r="A298" s="5"/>
      <c r="B298" s="52"/>
      <c r="C298" s="63"/>
      <c r="D298" s="64"/>
      <c r="E298" s="64"/>
      <c r="F298" s="64"/>
      <c r="G298" s="65"/>
      <c r="H298" s="66"/>
      <c r="I298" s="66"/>
      <c r="J298" s="73"/>
      <c r="K298" s="8"/>
      <c r="L298" s="18"/>
      <c r="M298" s="10"/>
    </row>
    <row r="299" spans="1:13" ht="22.5" customHeight="1" x14ac:dyDescent="0.55000000000000004">
      <c r="A299" s="20"/>
      <c r="B299" s="52"/>
      <c r="C299" s="63"/>
      <c r="D299" s="64"/>
      <c r="E299" s="64"/>
      <c r="F299" s="64"/>
      <c r="G299" s="65"/>
      <c r="H299" s="66"/>
      <c r="I299" s="66"/>
      <c r="J299" s="73"/>
      <c r="K299" s="8"/>
      <c r="L299" s="18"/>
      <c r="M299" s="10"/>
    </row>
    <row r="300" spans="1:13" ht="22.5" customHeight="1" x14ac:dyDescent="0.55000000000000004">
      <c r="A300" s="5"/>
      <c r="B300" s="52"/>
      <c r="C300" s="63"/>
      <c r="D300" s="64"/>
      <c r="E300" s="64"/>
      <c r="F300" s="64"/>
      <c r="G300" s="65"/>
      <c r="H300" s="66"/>
      <c r="I300" s="66"/>
      <c r="J300" s="73"/>
      <c r="K300" s="8"/>
      <c r="L300" s="18"/>
      <c r="M300" s="10"/>
    </row>
    <row r="301" spans="1:13" ht="22.5" customHeight="1" x14ac:dyDescent="0.55000000000000004">
      <c r="A301" s="5"/>
      <c r="B301" s="52"/>
      <c r="C301" s="63"/>
      <c r="D301" s="64"/>
      <c r="E301" s="64"/>
      <c r="F301" s="64"/>
      <c r="G301" s="65"/>
      <c r="H301" s="66"/>
      <c r="I301" s="66"/>
      <c r="J301" s="73"/>
      <c r="K301" s="8"/>
      <c r="L301" s="18"/>
      <c r="M301" s="10"/>
    </row>
    <row r="302" spans="1:13" ht="22.5" customHeight="1" x14ac:dyDescent="0.55000000000000004">
      <c r="A302" s="5"/>
      <c r="B302" s="52"/>
      <c r="C302" s="63"/>
      <c r="D302" s="64"/>
      <c r="E302" s="64"/>
      <c r="F302" s="64"/>
      <c r="G302" s="65"/>
      <c r="H302" s="66"/>
      <c r="I302" s="66"/>
      <c r="J302" s="73"/>
      <c r="K302" s="8"/>
      <c r="L302" s="18"/>
      <c r="M302" s="10"/>
    </row>
    <row r="303" spans="1:13" ht="22.5" customHeight="1" x14ac:dyDescent="0.55000000000000004">
      <c r="A303" s="5"/>
      <c r="B303" s="52"/>
      <c r="C303" s="63"/>
      <c r="D303" s="64"/>
      <c r="E303" s="64"/>
      <c r="F303" s="64"/>
      <c r="G303" s="65"/>
      <c r="H303" s="66"/>
      <c r="I303" s="66"/>
      <c r="J303" s="73"/>
      <c r="K303" s="8"/>
      <c r="L303" s="18"/>
      <c r="M303" s="10"/>
    </row>
    <row r="304" spans="1:13" ht="22.5" customHeight="1" x14ac:dyDescent="0.55000000000000004">
      <c r="A304" s="5"/>
      <c r="B304" s="52"/>
      <c r="C304" s="63"/>
      <c r="D304" s="64"/>
      <c r="E304" s="64"/>
      <c r="F304" s="64"/>
      <c r="G304" s="65"/>
      <c r="H304" s="66"/>
      <c r="I304" s="66"/>
      <c r="J304" s="73"/>
      <c r="K304" s="8"/>
      <c r="L304" s="18"/>
      <c r="M304" s="10"/>
    </row>
    <row r="305" spans="1:13" ht="22.5" customHeight="1" x14ac:dyDescent="0.55000000000000004">
      <c r="A305" s="5"/>
      <c r="B305" s="52"/>
      <c r="C305" s="63"/>
      <c r="D305" s="64"/>
      <c r="E305" s="64"/>
      <c r="F305" s="64"/>
      <c r="G305" s="65"/>
      <c r="H305" s="66"/>
      <c r="I305" s="66"/>
      <c r="J305" s="73"/>
      <c r="K305" s="8"/>
      <c r="L305" s="18"/>
      <c r="M305" s="10"/>
    </row>
    <row r="306" spans="1:13" ht="22.5" customHeight="1" x14ac:dyDescent="0.55000000000000004">
      <c r="A306" s="5"/>
      <c r="B306" s="52"/>
      <c r="C306" s="63"/>
      <c r="D306" s="64"/>
      <c r="E306" s="64"/>
      <c r="F306" s="64"/>
      <c r="G306" s="65"/>
      <c r="H306" s="66"/>
      <c r="I306" s="66"/>
      <c r="J306" s="73"/>
      <c r="K306" s="8"/>
      <c r="L306" s="18"/>
      <c r="M306" s="10"/>
    </row>
    <row r="307" spans="1:13" ht="22.5" customHeight="1" x14ac:dyDescent="0.55000000000000004">
      <c r="A307" s="5"/>
      <c r="B307" s="52"/>
      <c r="C307" s="63"/>
      <c r="D307" s="64"/>
      <c r="E307" s="64"/>
      <c r="F307" s="64"/>
      <c r="G307" s="65"/>
      <c r="H307" s="66"/>
      <c r="I307" s="66"/>
      <c r="J307" s="73"/>
      <c r="K307" s="8"/>
      <c r="L307" s="18"/>
      <c r="M307" s="10"/>
    </row>
    <row r="308" spans="1:13" ht="22.5" customHeight="1" x14ac:dyDescent="0.55000000000000004">
      <c r="A308" s="5"/>
      <c r="B308" s="52"/>
      <c r="C308" s="63"/>
      <c r="D308" s="64"/>
      <c r="E308" s="64"/>
      <c r="F308" s="64"/>
      <c r="G308" s="65"/>
      <c r="H308" s="66"/>
      <c r="I308" s="66"/>
      <c r="J308" s="73"/>
      <c r="K308" s="8"/>
      <c r="L308" s="18"/>
      <c r="M308" s="10"/>
    </row>
    <row r="309" spans="1:13" ht="22.5" customHeight="1" x14ac:dyDescent="0.55000000000000004">
      <c r="A309" s="5"/>
      <c r="B309" s="52"/>
      <c r="C309" s="63"/>
      <c r="D309" s="64"/>
      <c r="E309" s="64"/>
      <c r="F309" s="64"/>
      <c r="G309" s="65"/>
      <c r="H309" s="66"/>
      <c r="I309" s="66"/>
      <c r="J309" s="73"/>
      <c r="K309" s="8"/>
      <c r="L309" s="18"/>
      <c r="M309" s="10"/>
    </row>
    <row r="310" spans="1:13" ht="22.5" customHeight="1" x14ac:dyDescent="0.55000000000000004">
      <c r="A310" s="5"/>
      <c r="B310" s="52"/>
      <c r="C310" s="63"/>
      <c r="D310" s="64"/>
      <c r="E310" s="64"/>
      <c r="F310" s="64"/>
      <c r="G310" s="65"/>
      <c r="H310" s="66"/>
      <c r="I310" s="66"/>
      <c r="J310" s="73"/>
      <c r="K310" s="8"/>
      <c r="L310" s="18"/>
      <c r="M310" s="10"/>
    </row>
    <row r="311" spans="1:13" ht="22.5" customHeight="1" x14ac:dyDescent="0.55000000000000004">
      <c r="A311" s="5"/>
      <c r="B311" s="52"/>
      <c r="C311" s="63"/>
      <c r="D311" s="64"/>
      <c r="E311" s="64"/>
      <c r="F311" s="64"/>
      <c r="G311" s="65"/>
      <c r="H311" s="66"/>
      <c r="I311" s="66"/>
      <c r="J311" s="73"/>
      <c r="K311" s="8"/>
      <c r="L311" s="18"/>
      <c r="M311" s="10"/>
    </row>
    <row r="312" spans="1:13" ht="22.5" customHeight="1" x14ac:dyDescent="0.55000000000000004">
      <c r="A312" s="5"/>
      <c r="B312" s="52"/>
      <c r="C312" s="63"/>
      <c r="D312" s="64"/>
      <c r="E312" s="64"/>
      <c r="F312" s="64"/>
      <c r="G312" s="65"/>
      <c r="H312" s="66"/>
      <c r="I312" s="66"/>
      <c r="J312" s="73"/>
      <c r="K312" s="8"/>
      <c r="L312" s="18"/>
      <c r="M312" s="10"/>
    </row>
    <row r="313" spans="1:13" ht="22.5" customHeight="1" x14ac:dyDescent="0.55000000000000004">
      <c r="A313" s="5"/>
      <c r="B313" s="52"/>
      <c r="C313" s="63"/>
      <c r="D313" s="64"/>
      <c r="E313" s="64"/>
      <c r="F313" s="64"/>
      <c r="G313" s="65"/>
      <c r="H313" s="66"/>
      <c r="I313" s="66"/>
      <c r="J313" s="73"/>
      <c r="K313" s="8"/>
      <c r="L313" s="18"/>
      <c r="M313" s="10"/>
    </row>
    <row r="314" spans="1:13" ht="22.5" customHeight="1" x14ac:dyDescent="0.55000000000000004">
      <c r="A314" s="20"/>
      <c r="B314" s="52"/>
      <c r="C314" s="63"/>
      <c r="D314" s="64"/>
      <c r="E314" s="64"/>
      <c r="F314" s="64"/>
      <c r="G314" s="65"/>
      <c r="H314" s="66"/>
      <c r="I314" s="66"/>
      <c r="J314" s="73"/>
      <c r="K314" s="8"/>
      <c r="L314" s="18"/>
      <c r="M314" s="10"/>
    </row>
    <row r="315" spans="1:13" ht="22.5" customHeight="1" x14ac:dyDescent="0.55000000000000004">
      <c r="A315" s="5"/>
      <c r="B315" s="52"/>
      <c r="C315" s="63"/>
      <c r="D315" s="64"/>
      <c r="E315" s="64"/>
      <c r="F315" s="64"/>
      <c r="G315" s="65"/>
      <c r="H315" s="66"/>
      <c r="I315" s="66"/>
      <c r="J315" s="73"/>
      <c r="K315" s="8"/>
      <c r="L315" s="9"/>
      <c r="M315" s="10"/>
    </row>
    <row r="316" spans="1:13" ht="22.5" customHeight="1" x14ac:dyDescent="0.55000000000000004">
      <c r="A316" s="5"/>
      <c r="B316" s="52"/>
      <c r="C316" s="63"/>
      <c r="D316" s="64"/>
      <c r="E316" s="64"/>
      <c r="F316" s="64"/>
      <c r="G316" s="65"/>
      <c r="H316" s="66"/>
      <c r="I316" s="66"/>
      <c r="J316" s="73"/>
      <c r="K316" s="8"/>
      <c r="L316" s="9"/>
      <c r="M316" s="10"/>
    </row>
    <row r="317" spans="1:13" ht="22.5" customHeight="1" x14ac:dyDescent="0.55000000000000004">
      <c r="A317" s="5"/>
      <c r="B317" s="52"/>
      <c r="C317" s="63"/>
      <c r="D317" s="64"/>
      <c r="E317" s="64"/>
      <c r="F317" s="64"/>
      <c r="G317" s="65"/>
      <c r="H317" s="66"/>
      <c r="I317" s="66"/>
      <c r="J317" s="73"/>
      <c r="K317" s="8"/>
      <c r="L317" s="9"/>
      <c r="M317" s="10"/>
    </row>
    <row r="318" spans="1:13" ht="22.5" customHeight="1" x14ac:dyDescent="0.55000000000000004">
      <c r="A318" s="5"/>
      <c r="B318" s="52"/>
      <c r="C318" s="63"/>
      <c r="D318" s="64"/>
      <c r="E318" s="64"/>
      <c r="F318" s="64"/>
      <c r="G318" s="65"/>
      <c r="H318" s="66"/>
      <c r="I318" s="66"/>
      <c r="J318" s="73"/>
      <c r="K318" s="8"/>
      <c r="L318" s="9"/>
      <c r="M318" s="10"/>
    </row>
    <row r="319" spans="1:13" ht="22.5" customHeight="1" x14ac:dyDescent="0.55000000000000004">
      <c r="A319" s="5"/>
      <c r="B319" s="52"/>
      <c r="C319" s="63"/>
      <c r="D319" s="64"/>
      <c r="E319" s="64"/>
      <c r="F319" s="64"/>
      <c r="G319" s="65"/>
      <c r="H319" s="66"/>
      <c r="I319" s="66"/>
      <c r="J319" s="73"/>
      <c r="K319" s="8"/>
      <c r="L319" s="9"/>
      <c r="M319" s="10"/>
    </row>
    <row r="320" spans="1:13" ht="22.5" customHeight="1" x14ac:dyDescent="0.55000000000000004">
      <c r="A320" s="5"/>
      <c r="B320" s="52"/>
      <c r="C320" s="63"/>
      <c r="D320" s="64"/>
      <c r="E320" s="64"/>
      <c r="F320" s="64"/>
      <c r="G320" s="65"/>
      <c r="H320" s="66"/>
      <c r="I320" s="66"/>
      <c r="J320" s="73"/>
      <c r="K320" s="8"/>
      <c r="L320" s="9"/>
      <c r="M320" s="10"/>
    </row>
    <row r="321" spans="1:13" ht="22.5" customHeight="1" x14ac:dyDescent="0.55000000000000004">
      <c r="A321" s="5"/>
      <c r="B321" s="52"/>
      <c r="C321" s="63"/>
      <c r="D321" s="64"/>
      <c r="E321" s="64"/>
      <c r="F321" s="64"/>
      <c r="G321" s="65"/>
      <c r="H321" s="66"/>
      <c r="I321" s="66"/>
      <c r="J321" s="73"/>
      <c r="K321" s="8"/>
      <c r="L321" s="9"/>
      <c r="M321" s="10"/>
    </row>
    <row r="322" spans="1:13" ht="22.5" customHeight="1" x14ac:dyDescent="0.55000000000000004">
      <c r="A322" s="5"/>
      <c r="B322" s="52"/>
      <c r="C322" s="63"/>
      <c r="D322" s="64"/>
      <c r="E322" s="64"/>
      <c r="F322" s="64"/>
      <c r="G322" s="65"/>
      <c r="H322" s="66"/>
      <c r="I322" s="66"/>
      <c r="J322" s="73"/>
      <c r="K322" s="8"/>
      <c r="L322" s="9"/>
      <c r="M322" s="10"/>
    </row>
    <row r="323" spans="1:13" ht="22.5" customHeight="1" x14ac:dyDescent="0.55000000000000004">
      <c r="A323" s="5"/>
      <c r="B323" s="52"/>
      <c r="C323" s="63"/>
      <c r="D323" s="64"/>
      <c r="E323" s="64"/>
      <c r="F323" s="64"/>
      <c r="G323" s="65"/>
      <c r="H323" s="66"/>
      <c r="I323" s="66"/>
      <c r="J323" s="73"/>
      <c r="K323" s="8"/>
      <c r="L323" s="9"/>
      <c r="M323" s="10"/>
    </row>
    <row r="324" spans="1:13" ht="22.5" customHeight="1" x14ac:dyDescent="0.55000000000000004">
      <c r="A324" s="5"/>
      <c r="B324" s="52"/>
      <c r="C324" s="63"/>
      <c r="D324" s="64"/>
      <c r="E324" s="64"/>
      <c r="F324" s="64"/>
      <c r="G324" s="65"/>
      <c r="H324" s="66"/>
      <c r="I324" s="66"/>
      <c r="J324" s="73"/>
      <c r="K324" s="8"/>
      <c r="L324" s="16"/>
      <c r="M324" s="10"/>
    </row>
    <row r="325" spans="1:13" ht="22.5" customHeight="1" x14ac:dyDescent="0.55000000000000004">
      <c r="A325" s="5"/>
      <c r="B325" s="52"/>
      <c r="C325" s="63"/>
      <c r="D325" s="64"/>
      <c r="E325" s="64"/>
      <c r="F325" s="64"/>
      <c r="G325" s="65"/>
      <c r="H325" s="66"/>
      <c r="I325" s="66"/>
      <c r="J325" s="73"/>
      <c r="K325" s="8"/>
      <c r="L325" s="16"/>
      <c r="M325" s="10"/>
    </row>
    <row r="326" spans="1:13" ht="22.5" customHeight="1" x14ac:dyDescent="0.55000000000000004">
      <c r="A326" s="5"/>
      <c r="B326" s="52"/>
      <c r="C326" s="63"/>
      <c r="D326" s="64"/>
      <c r="E326" s="64"/>
      <c r="F326" s="64"/>
      <c r="G326" s="65"/>
      <c r="H326" s="66"/>
      <c r="I326" s="66"/>
      <c r="J326" s="73"/>
      <c r="K326" s="8"/>
      <c r="L326" s="16"/>
      <c r="M326" s="10"/>
    </row>
    <row r="327" spans="1:13" ht="22.5" customHeight="1" x14ac:dyDescent="0.55000000000000004">
      <c r="A327" s="5"/>
      <c r="B327" s="52"/>
      <c r="C327" s="63"/>
      <c r="D327" s="64"/>
      <c r="E327" s="64"/>
      <c r="F327" s="64"/>
      <c r="G327" s="65"/>
      <c r="H327" s="66"/>
      <c r="I327" s="66"/>
      <c r="J327" s="73"/>
      <c r="K327" s="8"/>
      <c r="L327" s="16"/>
      <c r="M327" s="10"/>
    </row>
    <row r="328" spans="1:13" ht="22.5" customHeight="1" x14ac:dyDescent="0.55000000000000004">
      <c r="A328" s="5"/>
      <c r="B328" s="52"/>
      <c r="C328" s="63"/>
      <c r="D328" s="64"/>
      <c r="E328" s="64"/>
      <c r="F328" s="64"/>
      <c r="G328" s="65"/>
      <c r="H328" s="66"/>
      <c r="I328" s="66"/>
      <c r="J328" s="73"/>
      <c r="K328" s="8"/>
      <c r="L328" s="16"/>
      <c r="M328" s="10"/>
    </row>
    <row r="329" spans="1:13" ht="22.5" customHeight="1" x14ac:dyDescent="0.55000000000000004">
      <c r="A329" s="5"/>
      <c r="B329" s="52"/>
      <c r="C329" s="63"/>
      <c r="D329" s="64"/>
      <c r="E329" s="64"/>
      <c r="F329" s="64"/>
      <c r="G329" s="65"/>
      <c r="H329" s="66"/>
      <c r="I329" s="66"/>
      <c r="J329" s="73"/>
      <c r="K329" s="8"/>
      <c r="L329" s="16"/>
      <c r="M329" s="10"/>
    </row>
    <row r="330" spans="1:13" ht="22.5" customHeight="1" x14ac:dyDescent="0.55000000000000004">
      <c r="A330" s="5"/>
      <c r="B330" s="52"/>
      <c r="C330" s="63"/>
      <c r="D330" s="64"/>
      <c r="E330" s="64"/>
      <c r="F330" s="64"/>
      <c r="G330" s="65"/>
      <c r="H330" s="66"/>
      <c r="I330" s="66"/>
      <c r="J330" s="73"/>
      <c r="K330" s="8"/>
      <c r="L330" s="16"/>
      <c r="M330" s="10"/>
    </row>
    <row r="331" spans="1:13" ht="22.5" customHeight="1" x14ac:dyDescent="0.55000000000000004">
      <c r="A331" s="5"/>
      <c r="B331" s="52"/>
      <c r="C331" s="63"/>
      <c r="D331" s="64"/>
      <c r="E331" s="64"/>
      <c r="F331" s="64"/>
      <c r="G331" s="65"/>
      <c r="H331" s="66"/>
      <c r="I331" s="66"/>
      <c r="J331" s="73"/>
      <c r="K331" s="8"/>
      <c r="L331" s="18"/>
      <c r="M331" s="10"/>
    </row>
    <row r="332" spans="1:13" ht="22.5" customHeight="1" x14ac:dyDescent="0.55000000000000004">
      <c r="A332" s="5"/>
      <c r="B332" s="52"/>
      <c r="C332" s="63"/>
      <c r="D332" s="64"/>
      <c r="E332" s="64"/>
      <c r="F332" s="64"/>
      <c r="G332" s="65"/>
      <c r="H332" s="66"/>
      <c r="I332" s="66"/>
      <c r="J332" s="73"/>
      <c r="K332" s="8"/>
      <c r="L332" s="18"/>
      <c r="M332" s="10"/>
    </row>
    <row r="333" spans="1:13" ht="22.5" customHeight="1" x14ac:dyDescent="0.55000000000000004">
      <c r="A333" s="5"/>
      <c r="B333" s="52"/>
      <c r="C333" s="63"/>
      <c r="D333" s="64"/>
      <c r="E333" s="64"/>
      <c r="F333" s="64"/>
      <c r="G333" s="65"/>
      <c r="H333" s="66"/>
      <c r="I333" s="66"/>
      <c r="J333" s="73"/>
      <c r="K333" s="8"/>
      <c r="L333" s="18"/>
      <c r="M333" s="10"/>
    </row>
    <row r="334" spans="1:13" ht="22.5" customHeight="1" x14ac:dyDescent="0.55000000000000004">
      <c r="A334" s="5"/>
      <c r="B334" s="52"/>
      <c r="C334" s="63"/>
      <c r="D334" s="64"/>
      <c r="E334" s="64"/>
      <c r="F334" s="64"/>
      <c r="G334" s="65"/>
      <c r="H334" s="66"/>
      <c r="I334" s="66"/>
      <c r="J334" s="73"/>
      <c r="K334" s="8"/>
      <c r="L334" s="18"/>
      <c r="M334" s="10"/>
    </row>
    <row r="335" spans="1:13" ht="22.5" customHeight="1" x14ac:dyDescent="0.55000000000000004">
      <c r="A335" s="5"/>
      <c r="B335" s="52"/>
      <c r="C335" s="63"/>
      <c r="D335" s="64"/>
      <c r="E335" s="64"/>
      <c r="F335" s="64"/>
      <c r="G335" s="65"/>
      <c r="H335" s="66"/>
      <c r="I335" s="66"/>
      <c r="J335" s="73"/>
      <c r="K335" s="8"/>
      <c r="L335" s="18"/>
      <c r="M335" s="10"/>
    </row>
    <row r="336" spans="1:13" ht="22.5" customHeight="1" x14ac:dyDescent="0.55000000000000004">
      <c r="A336" s="5"/>
      <c r="B336" s="52"/>
      <c r="C336" s="63"/>
      <c r="D336" s="64"/>
      <c r="E336" s="64"/>
      <c r="F336" s="64"/>
      <c r="G336" s="65"/>
      <c r="H336" s="66"/>
      <c r="I336" s="66"/>
      <c r="J336" s="73"/>
      <c r="K336" s="8"/>
      <c r="L336" s="18"/>
      <c r="M336" s="10"/>
    </row>
    <row r="337" spans="1:13" ht="22.5" customHeight="1" x14ac:dyDescent="0.55000000000000004">
      <c r="A337" s="5"/>
      <c r="B337" s="52"/>
      <c r="C337" s="63"/>
      <c r="D337" s="64"/>
      <c r="E337" s="64"/>
      <c r="F337" s="64"/>
      <c r="G337" s="65"/>
      <c r="H337" s="66"/>
      <c r="I337" s="66"/>
      <c r="J337" s="73"/>
      <c r="K337" s="8"/>
      <c r="L337" s="18"/>
      <c r="M337" s="10"/>
    </row>
    <row r="338" spans="1:13" ht="22.5" customHeight="1" x14ac:dyDescent="0.55000000000000004">
      <c r="A338" s="5"/>
      <c r="B338" s="52"/>
      <c r="C338" s="63"/>
      <c r="D338" s="64"/>
      <c r="E338" s="64"/>
      <c r="F338" s="64"/>
      <c r="G338" s="65"/>
      <c r="H338" s="66"/>
      <c r="I338" s="66"/>
      <c r="J338" s="73"/>
      <c r="K338" s="8"/>
      <c r="L338" s="18"/>
      <c r="M338" s="10"/>
    </row>
    <row r="339" spans="1:13" ht="22.5" customHeight="1" x14ac:dyDescent="0.55000000000000004">
      <c r="A339" s="5"/>
      <c r="B339" s="52"/>
      <c r="C339" s="63"/>
      <c r="D339" s="64"/>
      <c r="E339" s="64"/>
      <c r="F339" s="64"/>
      <c r="G339" s="65"/>
      <c r="H339" s="66"/>
      <c r="I339" s="66"/>
      <c r="J339" s="73"/>
      <c r="K339" s="8"/>
      <c r="L339" s="18"/>
      <c r="M339" s="10"/>
    </row>
    <row r="340" spans="1:13" ht="22.5" customHeight="1" x14ac:dyDescent="0.55000000000000004">
      <c r="A340" s="5"/>
      <c r="B340" s="52"/>
      <c r="C340" s="63"/>
      <c r="D340" s="64"/>
      <c r="E340" s="64"/>
      <c r="F340" s="64"/>
      <c r="G340" s="65"/>
      <c r="H340" s="66"/>
      <c r="I340" s="66"/>
      <c r="J340" s="73"/>
      <c r="K340" s="8"/>
      <c r="L340" s="18"/>
      <c r="M340" s="10"/>
    </row>
    <row r="341" spans="1:13" ht="22.5" customHeight="1" x14ac:dyDescent="0.55000000000000004">
      <c r="A341" s="5"/>
      <c r="B341" s="52"/>
      <c r="C341" s="63"/>
      <c r="D341" s="64"/>
      <c r="E341" s="64"/>
      <c r="F341" s="64"/>
      <c r="G341" s="65"/>
      <c r="H341" s="66"/>
      <c r="I341" s="66"/>
      <c r="J341" s="73"/>
      <c r="K341" s="8"/>
      <c r="L341" s="18"/>
      <c r="M341" s="10"/>
    </row>
    <row r="342" spans="1:13" ht="22.5" customHeight="1" x14ac:dyDescent="0.55000000000000004">
      <c r="A342" s="5"/>
      <c r="B342" s="52"/>
      <c r="C342" s="63"/>
      <c r="D342" s="64"/>
      <c r="E342" s="64"/>
      <c r="F342" s="64"/>
      <c r="G342" s="65"/>
      <c r="H342" s="66"/>
      <c r="I342" s="66"/>
      <c r="J342" s="73"/>
      <c r="K342" s="8"/>
      <c r="L342" s="16"/>
      <c r="M342" s="10"/>
    </row>
    <row r="343" spans="1:13" ht="22.5" customHeight="1" x14ac:dyDescent="0.55000000000000004">
      <c r="A343" s="5"/>
      <c r="B343" s="52"/>
      <c r="C343" s="63"/>
      <c r="D343" s="64"/>
      <c r="E343" s="64"/>
      <c r="F343" s="64"/>
      <c r="G343" s="65"/>
      <c r="H343" s="66"/>
      <c r="I343" s="66"/>
      <c r="J343" s="73"/>
      <c r="K343" s="8"/>
      <c r="L343" s="9"/>
      <c r="M343" s="10"/>
    </row>
    <row r="344" spans="1:13" ht="22.5" customHeight="1" x14ac:dyDescent="0.55000000000000004">
      <c r="A344" s="5"/>
      <c r="B344" s="52"/>
      <c r="C344" s="63"/>
      <c r="D344" s="64"/>
      <c r="E344" s="64"/>
      <c r="F344" s="64"/>
      <c r="G344" s="65"/>
      <c r="H344" s="66"/>
      <c r="I344" s="66"/>
      <c r="J344" s="73"/>
      <c r="K344" s="8"/>
      <c r="L344" s="9"/>
      <c r="M344" s="10"/>
    </row>
    <row r="345" spans="1:13" ht="22.5" customHeight="1" x14ac:dyDescent="0.55000000000000004">
      <c r="A345" s="5"/>
      <c r="B345" s="52"/>
      <c r="C345" s="63"/>
      <c r="D345" s="64"/>
      <c r="E345" s="64"/>
      <c r="F345" s="64"/>
      <c r="G345" s="65"/>
      <c r="H345" s="66"/>
      <c r="I345" s="66"/>
      <c r="J345" s="73"/>
      <c r="K345" s="8"/>
      <c r="L345" s="77"/>
      <c r="M345" s="10"/>
    </row>
    <row r="346" spans="1:13" ht="22.5" customHeight="1" x14ac:dyDescent="0.55000000000000004">
      <c r="A346" s="5"/>
      <c r="B346" s="52"/>
      <c r="C346" s="63"/>
      <c r="D346" s="64"/>
      <c r="E346" s="64"/>
      <c r="F346" s="64"/>
      <c r="G346" s="65"/>
      <c r="H346" s="66"/>
      <c r="I346" s="66"/>
      <c r="J346" s="73"/>
      <c r="K346" s="8"/>
      <c r="L346" s="17"/>
      <c r="M346" s="10"/>
    </row>
    <row r="347" spans="1:13" ht="22.5" customHeight="1" x14ac:dyDescent="0.55000000000000004">
      <c r="A347" s="5"/>
      <c r="B347" s="52"/>
      <c r="C347" s="63"/>
      <c r="D347" s="64"/>
      <c r="E347" s="64"/>
      <c r="F347" s="64"/>
      <c r="G347" s="65"/>
      <c r="H347" s="66"/>
      <c r="I347" s="66"/>
      <c r="J347" s="73"/>
      <c r="K347" s="8"/>
      <c r="L347" s="9"/>
      <c r="M347" s="10"/>
    </row>
    <row r="348" spans="1:13" ht="22.5" customHeight="1" x14ac:dyDescent="0.55000000000000004">
      <c r="A348" s="5"/>
      <c r="B348" s="52"/>
      <c r="C348" s="63"/>
      <c r="D348" s="64"/>
      <c r="E348" s="64"/>
      <c r="F348" s="64"/>
      <c r="G348" s="65"/>
      <c r="H348" s="66"/>
      <c r="I348" s="66"/>
      <c r="J348" s="73"/>
      <c r="K348" s="8"/>
      <c r="L348" s="9"/>
      <c r="M348" s="10"/>
    </row>
    <row r="349" spans="1:13" ht="22.5" customHeight="1" x14ac:dyDescent="0.55000000000000004">
      <c r="A349" s="5"/>
      <c r="B349" s="52"/>
      <c r="C349" s="63"/>
      <c r="D349" s="64"/>
      <c r="E349" s="64"/>
      <c r="F349" s="64"/>
      <c r="G349" s="65"/>
      <c r="H349" s="66"/>
      <c r="I349" s="66"/>
      <c r="J349" s="73"/>
      <c r="K349" s="8"/>
      <c r="L349" s="9"/>
      <c r="M349" s="10"/>
    </row>
    <row r="350" spans="1:13" ht="22.5" customHeight="1" x14ac:dyDescent="0.55000000000000004">
      <c r="A350" s="5"/>
      <c r="B350" s="52"/>
      <c r="C350" s="63"/>
      <c r="D350" s="64"/>
      <c r="E350" s="64"/>
      <c r="F350" s="64"/>
      <c r="G350" s="65"/>
      <c r="H350" s="66"/>
      <c r="I350" s="66"/>
      <c r="J350" s="73"/>
      <c r="K350" s="8"/>
      <c r="L350" s="9"/>
      <c r="M350" s="10"/>
    </row>
    <row r="351" spans="1:13" ht="22.5" customHeight="1" x14ac:dyDescent="0.55000000000000004">
      <c r="A351" s="5"/>
      <c r="B351" s="52"/>
      <c r="C351" s="63"/>
      <c r="D351" s="64"/>
      <c r="E351" s="64"/>
      <c r="F351" s="64"/>
      <c r="G351" s="65"/>
      <c r="H351" s="66"/>
      <c r="I351" s="66"/>
      <c r="J351" s="73"/>
      <c r="K351" s="8"/>
      <c r="L351" s="9"/>
      <c r="M351" s="10"/>
    </row>
    <row r="352" spans="1:13" ht="22.5" customHeight="1" x14ac:dyDescent="0.55000000000000004">
      <c r="A352" s="5"/>
      <c r="B352" s="52"/>
      <c r="C352" s="63"/>
      <c r="D352" s="64"/>
      <c r="E352" s="64"/>
      <c r="F352" s="64"/>
      <c r="G352" s="65"/>
      <c r="H352" s="66"/>
      <c r="I352" s="66"/>
      <c r="J352" s="73"/>
      <c r="K352" s="8"/>
      <c r="L352" s="9"/>
      <c r="M352" s="10"/>
    </row>
    <row r="353" spans="1:13" ht="22.5" customHeight="1" x14ac:dyDescent="0.55000000000000004">
      <c r="A353" s="5"/>
      <c r="B353" s="52"/>
      <c r="C353" s="63"/>
      <c r="D353" s="64"/>
      <c r="E353" s="64"/>
      <c r="F353" s="64"/>
      <c r="G353" s="65"/>
      <c r="H353" s="66"/>
      <c r="I353" s="66"/>
      <c r="J353" s="73"/>
      <c r="K353" s="8"/>
      <c r="L353" s="9"/>
      <c r="M353" s="10"/>
    </row>
    <row r="354" spans="1:13" ht="22.5" customHeight="1" x14ac:dyDescent="0.55000000000000004">
      <c r="A354" s="5"/>
      <c r="B354" s="52"/>
      <c r="C354" s="63"/>
      <c r="D354" s="64"/>
      <c r="E354" s="64"/>
      <c r="F354" s="64"/>
      <c r="G354" s="65"/>
      <c r="H354" s="66"/>
      <c r="I354" s="66"/>
      <c r="J354" s="73"/>
      <c r="K354" s="8"/>
      <c r="L354" s="16"/>
      <c r="M354" s="10"/>
    </row>
    <row r="355" spans="1:13" ht="22.5" customHeight="1" x14ac:dyDescent="0.55000000000000004">
      <c r="A355" s="5"/>
      <c r="B355" s="52"/>
      <c r="C355" s="63"/>
      <c r="D355" s="64"/>
      <c r="E355" s="64"/>
      <c r="F355" s="64"/>
      <c r="G355" s="65"/>
      <c r="H355" s="66"/>
      <c r="I355" s="66"/>
      <c r="J355" s="73"/>
      <c r="K355" s="8"/>
      <c r="L355" s="9"/>
      <c r="M355" s="10"/>
    </row>
    <row r="356" spans="1:13" ht="22.5" customHeight="1" x14ac:dyDescent="0.55000000000000004">
      <c r="A356" s="5"/>
      <c r="B356" s="52"/>
      <c r="C356" s="63"/>
      <c r="D356" s="64"/>
      <c r="E356" s="64"/>
      <c r="F356" s="64"/>
      <c r="G356" s="65"/>
      <c r="H356" s="66"/>
      <c r="I356" s="66"/>
      <c r="J356" s="73"/>
      <c r="K356" s="8"/>
      <c r="L356" s="9"/>
      <c r="M356" s="10"/>
    </row>
    <row r="357" spans="1:13" ht="22.5" customHeight="1" x14ac:dyDescent="0.55000000000000004">
      <c r="A357" s="5"/>
      <c r="B357" s="52"/>
      <c r="C357" s="63"/>
      <c r="D357" s="64"/>
      <c r="E357" s="64"/>
      <c r="F357" s="64"/>
      <c r="G357" s="65"/>
      <c r="H357" s="66"/>
      <c r="I357" s="66"/>
      <c r="J357" s="73"/>
      <c r="K357" s="8"/>
      <c r="L357" s="16"/>
      <c r="M357" s="10"/>
    </row>
    <row r="358" spans="1:13" ht="22.5" customHeight="1" x14ac:dyDescent="0.55000000000000004">
      <c r="A358" s="5"/>
      <c r="B358" s="52"/>
      <c r="C358" s="63"/>
      <c r="D358" s="64"/>
      <c r="E358" s="64"/>
      <c r="F358" s="64"/>
      <c r="G358" s="65"/>
      <c r="H358" s="66"/>
      <c r="I358" s="66"/>
      <c r="J358" s="73"/>
      <c r="K358" s="8"/>
      <c r="L358" s="9"/>
      <c r="M358" s="10"/>
    </row>
    <row r="359" spans="1:13" ht="22.5" customHeight="1" x14ac:dyDescent="0.55000000000000004">
      <c r="A359" s="5"/>
      <c r="B359" s="52"/>
      <c r="C359" s="63"/>
      <c r="D359" s="64"/>
      <c r="E359" s="64"/>
      <c r="F359" s="64"/>
      <c r="G359" s="65"/>
      <c r="H359" s="66"/>
      <c r="I359" s="66"/>
      <c r="J359" s="73"/>
      <c r="K359" s="8"/>
      <c r="L359" s="9"/>
      <c r="M359" s="10"/>
    </row>
    <row r="360" spans="1:13" ht="22.5" customHeight="1" x14ac:dyDescent="0.55000000000000004">
      <c r="A360" s="5"/>
      <c r="B360" s="52"/>
      <c r="C360" s="63"/>
      <c r="D360" s="64"/>
      <c r="E360" s="64"/>
      <c r="F360" s="64"/>
      <c r="G360" s="65"/>
      <c r="H360" s="66"/>
      <c r="I360" s="66"/>
      <c r="J360" s="73"/>
      <c r="K360" s="8"/>
      <c r="L360" s="16"/>
      <c r="M360" s="10"/>
    </row>
    <row r="361" spans="1:13" ht="22.5" customHeight="1" x14ac:dyDescent="0.55000000000000004">
      <c r="A361" s="5"/>
      <c r="B361" s="52"/>
      <c r="C361" s="63"/>
      <c r="D361" s="64"/>
      <c r="E361" s="64"/>
      <c r="F361" s="64"/>
      <c r="G361" s="65"/>
      <c r="H361" s="66"/>
      <c r="I361" s="66"/>
      <c r="J361" s="73"/>
      <c r="K361" s="8"/>
      <c r="L361" s="16"/>
      <c r="M361" s="10"/>
    </row>
    <row r="362" spans="1:13" ht="22.5" customHeight="1" x14ac:dyDescent="0.55000000000000004">
      <c r="A362" s="5"/>
      <c r="B362" s="52"/>
      <c r="C362" s="63"/>
      <c r="D362" s="64"/>
      <c r="E362" s="64"/>
      <c r="F362" s="64"/>
      <c r="G362" s="65"/>
      <c r="H362" s="66"/>
      <c r="I362" s="66"/>
      <c r="J362" s="73"/>
      <c r="K362" s="8"/>
      <c r="L362" s="18"/>
      <c r="M362" s="10"/>
    </row>
    <row r="363" spans="1:13" x14ac:dyDescent="0.55000000000000004">
      <c r="A363" s="5"/>
      <c r="B363" s="52"/>
      <c r="C363" s="63"/>
      <c r="D363" s="64"/>
      <c r="E363" s="64"/>
      <c r="F363" s="64"/>
      <c r="G363" s="65"/>
      <c r="H363" s="66"/>
      <c r="I363" s="66"/>
      <c r="J363" s="73"/>
      <c r="K363" s="8"/>
      <c r="L363" s="18"/>
      <c r="M363" s="10"/>
    </row>
    <row r="364" spans="1:13" x14ac:dyDescent="0.55000000000000004">
      <c r="A364" s="5"/>
      <c r="B364" s="52"/>
      <c r="C364" s="63"/>
      <c r="D364" s="64"/>
      <c r="E364" s="64"/>
      <c r="F364" s="64"/>
      <c r="G364" s="65"/>
      <c r="H364" s="66"/>
      <c r="I364" s="66"/>
      <c r="J364" s="73"/>
      <c r="K364" s="8"/>
      <c r="L364" s="18"/>
      <c r="M364" s="10"/>
    </row>
    <row r="365" spans="1:13" x14ac:dyDescent="0.55000000000000004">
      <c r="A365" s="5"/>
      <c r="B365" s="52"/>
      <c r="C365" s="63"/>
      <c r="D365" s="64"/>
      <c r="E365" s="64"/>
      <c r="F365" s="64"/>
      <c r="G365" s="65"/>
      <c r="H365" s="66"/>
      <c r="I365" s="66"/>
      <c r="J365" s="73"/>
      <c r="K365" s="8"/>
      <c r="L365" s="18"/>
      <c r="M365" s="10"/>
    </row>
    <row r="366" spans="1:13" x14ac:dyDescent="0.55000000000000004">
      <c r="A366" s="5"/>
      <c r="B366" s="52"/>
      <c r="C366" s="63"/>
      <c r="D366" s="64"/>
      <c r="E366" s="64"/>
      <c r="F366" s="64"/>
      <c r="G366" s="65"/>
      <c r="H366" s="66"/>
      <c r="I366" s="66"/>
      <c r="J366" s="73"/>
      <c r="K366" s="8"/>
      <c r="L366" s="18"/>
      <c r="M366" s="10"/>
    </row>
    <row r="367" spans="1:13" x14ac:dyDescent="0.55000000000000004">
      <c r="A367" s="5"/>
      <c r="B367" s="52"/>
      <c r="C367" s="63"/>
      <c r="D367" s="64"/>
      <c r="E367" s="64"/>
      <c r="F367" s="64"/>
      <c r="G367" s="65"/>
      <c r="H367" s="66"/>
      <c r="I367" s="66"/>
      <c r="J367" s="73"/>
      <c r="K367" s="8"/>
      <c r="L367" s="18"/>
      <c r="M367" s="10"/>
    </row>
    <row r="368" spans="1:13" x14ac:dyDescent="0.55000000000000004">
      <c r="A368" s="5"/>
      <c r="B368" s="52"/>
      <c r="C368" s="63"/>
      <c r="D368" s="64"/>
      <c r="E368" s="64"/>
      <c r="F368" s="64"/>
      <c r="G368" s="65"/>
      <c r="H368" s="66"/>
      <c r="I368" s="66"/>
      <c r="J368" s="73"/>
      <c r="K368" s="8"/>
      <c r="L368" s="18"/>
      <c r="M368" s="10"/>
    </row>
    <row r="369" spans="1:13" x14ac:dyDescent="0.55000000000000004">
      <c r="A369" s="5"/>
      <c r="B369" s="52"/>
      <c r="C369" s="63"/>
      <c r="D369" s="64"/>
      <c r="E369" s="64"/>
      <c r="F369" s="64"/>
      <c r="G369" s="65"/>
      <c r="H369" s="66"/>
      <c r="I369" s="66"/>
      <c r="J369" s="73"/>
      <c r="K369" s="35"/>
      <c r="L369" s="18"/>
      <c r="M369" s="10"/>
    </row>
    <row r="370" spans="1:13" x14ac:dyDescent="0.55000000000000004">
      <c r="A370" s="36"/>
      <c r="B370" s="52"/>
      <c r="C370" s="63"/>
      <c r="D370" s="64"/>
      <c r="E370" s="64"/>
      <c r="F370" s="64"/>
      <c r="G370" s="65"/>
      <c r="H370" s="66"/>
      <c r="I370" s="66"/>
      <c r="J370" s="73"/>
      <c r="K370" s="39"/>
      <c r="L370" s="78"/>
      <c r="M370" s="41"/>
    </row>
    <row r="371" spans="1:13" x14ac:dyDescent="0.55000000000000004">
      <c r="A371" s="42"/>
      <c r="B371" s="53"/>
      <c r="K371" s="4"/>
      <c r="L371" s="79"/>
      <c r="M371" s="45"/>
    </row>
    <row r="372" spans="1:13" x14ac:dyDescent="0.55000000000000004">
      <c r="A372" s="42"/>
      <c r="B372" s="53"/>
      <c r="K372" s="4"/>
      <c r="L372" s="79"/>
      <c r="M372" s="45"/>
    </row>
    <row r="373" spans="1:13" x14ac:dyDescent="0.55000000000000004">
      <c r="A373" s="42"/>
      <c r="B373" s="53"/>
      <c r="K373" s="4"/>
      <c r="L373" s="79"/>
      <c r="M373" s="45"/>
    </row>
    <row r="374" spans="1:13" x14ac:dyDescent="0.55000000000000004">
      <c r="A374" s="42"/>
      <c r="B374" s="53"/>
      <c r="K374" s="4"/>
      <c r="L374" s="79"/>
      <c r="M374" s="45"/>
    </row>
    <row r="375" spans="1:13" x14ac:dyDescent="0.55000000000000004">
      <c r="A375" s="42"/>
      <c r="B375" s="53"/>
      <c r="K375" s="81"/>
      <c r="L375" s="80"/>
      <c r="M375" s="47"/>
    </row>
    <row r="376" spans="1:13" x14ac:dyDescent="0.55000000000000004">
      <c r="A376" s="42"/>
      <c r="B376" s="53"/>
      <c r="K376" s="81"/>
      <c r="L376" s="80"/>
      <c r="M376" s="47"/>
    </row>
    <row r="377" spans="1:13" x14ac:dyDescent="0.55000000000000004">
      <c r="A377" s="42"/>
      <c r="B377" s="53"/>
      <c r="K377" s="81"/>
      <c r="L377" s="80"/>
      <c r="M377" s="47"/>
    </row>
    <row r="378" spans="1:13" x14ac:dyDescent="0.55000000000000004">
      <c r="A378" s="42"/>
      <c r="B378" s="53"/>
      <c r="K378" s="81"/>
      <c r="L378" s="80"/>
      <c r="M378" s="47"/>
    </row>
    <row r="379" spans="1:13" x14ac:dyDescent="0.55000000000000004">
      <c r="A379" s="42"/>
      <c r="B379" s="53"/>
      <c r="K379" s="81"/>
      <c r="L379" s="80"/>
      <c r="M379" s="47"/>
    </row>
    <row r="380" spans="1:13" x14ac:dyDescent="0.55000000000000004">
      <c r="A380" s="42"/>
      <c r="B380" s="53"/>
      <c r="K380" s="81"/>
      <c r="L380" s="80"/>
      <c r="M380" s="47"/>
    </row>
  </sheetData>
  <mergeCells count="13">
    <mergeCell ref="M1:M2"/>
    <mergeCell ref="A1:A2"/>
    <mergeCell ref="B1:B2"/>
    <mergeCell ref="C1:J2"/>
    <mergeCell ref="K1:K2"/>
    <mergeCell ref="L1:L2"/>
    <mergeCell ref="T1:T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pageSetup paperSize="9" scale="41" fitToHeight="0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304C-C2B0-43B9-9233-323E64E88D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28</vt:i4>
      </vt:variant>
    </vt:vector>
  </HeadingPairs>
  <TitlesOfParts>
    <vt:vector size="61" baseType="lpstr">
      <vt:lpstr>Sheet1</vt:lpstr>
      <vt:lpstr>Sheet2</vt:lpstr>
      <vt:lpstr>CPI27</vt:lpstr>
      <vt:lpstr>CPI27 (2)</vt:lpstr>
      <vt:lpstr>CPI27 (3)</vt:lpstr>
      <vt:lpstr>CPI27 (4)</vt:lpstr>
      <vt:lpstr>CPI27 (5)</vt:lpstr>
      <vt:lpstr>TC27 (6)</vt:lpstr>
      <vt:lpstr>TC27 (16-7-2025)</vt:lpstr>
      <vt:lpstr>TC27 (16-7-2025) (2)</vt:lpstr>
      <vt:lpstr>TC27BLK</vt:lpstr>
      <vt:lpstr>TC27BLK (2)</vt:lpstr>
      <vt:lpstr>TC27BLU</vt:lpstr>
      <vt:lpstr>TC27 (16-7-2025) (3)</vt:lpstr>
      <vt:lpstr>TC27 (16-7-2025) (4)</vt:lpstr>
      <vt:lpstr>TC27 (16-7-2025) (5)</vt:lpstr>
      <vt:lpstr>TC27BLK (3)</vt:lpstr>
      <vt:lpstr>TC27BLK (4)</vt:lpstr>
      <vt:lpstr>TC27BLU (2)</vt:lpstr>
      <vt:lpstr>TC27GRY</vt:lpstr>
      <vt:lpstr>TC27GRY (2)</vt:lpstr>
      <vt:lpstr>TC27GRY (3)</vt:lpstr>
      <vt:lpstr>TC27BLU (3)</vt:lpstr>
      <vt:lpstr>TC27GRY (4)</vt:lpstr>
      <vt:lpstr>TC27GRY (5)</vt:lpstr>
      <vt:lpstr>TC27GRE</vt:lpstr>
      <vt:lpstr>TC27PR</vt:lpstr>
      <vt:lpstr>CAPA</vt:lpstr>
      <vt:lpstr>CAPA (2)</vt:lpstr>
      <vt:lpstr>Sheet5</vt:lpstr>
      <vt:lpstr>Sheet4</vt:lpstr>
      <vt:lpstr>Part to IPC</vt:lpstr>
      <vt:lpstr>Sheet3</vt:lpstr>
      <vt:lpstr>CAPA!Print_Area</vt:lpstr>
      <vt:lpstr>'CAPA (2)'!Print_Area</vt:lpstr>
      <vt:lpstr>'CPI27'!Print_Area</vt:lpstr>
      <vt:lpstr>'CPI27 (2)'!Print_Area</vt:lpstr>
      <vt:lpstr>'CPI27 (3)'!Print_Area</vt:lpstr>
      <vt:lpstr>'CPI27 (4)'!Print_Area</vt:lpstr>
      <vt:lpstr>'CPI27 (5)'!Print_Area</vt:lpstr>
      <vt:lpstr>'Part to IPC'!Print_Area</vt:lpstr>
      <vt:lpstr>'TC27 (16-7-2025)'!Print_Area</vt:lpstr>
      <vt:lpstr>'TC27 (16-7-2025) (2)'!Print_Area</vt:lpstr>
      <vt:lpstr>'TC27 (16-7-2025) (3)'!Print_Area</vt:lpstr>
      <vt:lpstr>'TC27 (16-7-2025) (4)'!Print_Area</vt:lpstr>
      <vt:lpstr>'TC27 (16-7-2025) (5)'!Print_Area</vt:lpstr>
      <vt:lpstr>'TC27 (6)'!Print_Area</vt:lpstr>
      <vt:lpstr>TC27BLK!Print_Area</vt:lpstr>
      <vt:lpstr>'TC27BLK (2)'!Print_Area</vt:lpstr>
      <vt:lpstr>'TC27BLK (3)'!Print_Area</vt:lpstr>
      <vt:lpstr>'TC27BLK (4)'!Print_Area</vt:lpstr>
      <vt:lpstr>TC27BLU!Print_Area</vt:lpstr>
      <vt:lpstr>'TC27BLU (2)'!Print_Area</vt:lpstr>
      <vt:lpstr>'TC27BLU (3)'!Print_Area</vt:lpstr>
      <vt:lpstr>TC27GRE!Print_Area</vt:lpstr>
      <vt:lpstr>TC27GRY!Print_Area</vt:lpstr>
      <vt:lpstr>'TC27GRY (2)'!Print_Area</vt:lpstr>
      <vt:lpstr>'TC27GRY (3)'!Print_Area</vt:lpstr>
      <vt:lpstr>'TC27GRY (4)'!Print_Area</vt:lpstr>
      <vt:lpstr>'TC27GRY (5)'!Print_Area</vt:lpstr>
      <vt:lpstr>TC27PR!Print_Area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Pongkun</dc:creator>
  <cp:lastModifiedBy>SCAN_Pongkun Wareekul&lt;ToolBox&gt;</cp:lastModifiedBy>
  <cp:lastPrinted>2024-09-30T04:00:53Z</cp:lastPrinted>
  <dcterms:created xsi:type="dcterms:W3CDTF">2024-05-07T13:04:21Z</dcterms:created>
  <dcterms:modified xsi:type="dcterms:W3CDTF">2026-03-10T06:34:28Z</dcterms:modified>
</cp:coreProperties>
</file>