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Data" sheetId="1" r:id="rId1"/>
    <sheet name="Constants" sheetId="2" r:id="rId2"/>
  </sheets>
  <definedNames>
    <definedName name="ADC_const">Constants!$A$3</definedName>
    <definedName name="BACmgL" comment="A constant for converting from blood alcohol content to mg of alcohol per Liter of blood.">Constants!$A$1</definedName>
    <definedName name="mgLStandard" comment="A constant that refers to 0.4 mg of alcohol in a Liter of air.">Constants!$A$2</definedName>
    <definedName name="R0RL1">Data!$J$1</definedName>
    <definedName name="R0RL2">Data!$K$1</definedName>
    <definedName name="R0RL3">Data!$L$1</definedName>
    <definedName name="R0RL4">Data!$M$1</definedName>
    <definedName name="R0RL5">Data!$N$1</definedName>
    <definedName name="ResL1" comment="First resistance">Data!#REF!</definedName>
    <definedName name="RL1_val">Data!$J$2</definedName>
    <definedName name="RL2_val">Data!$K$2</definedName>
    <definedName name="RL3_val">Data!$L$2</definedName>
    <definedName name="RL4_val">Data!$M$2</definedName>
    <definedName name="RL5_val">Data!$N$2</definedName>
  </definedNames>
  <calcPr calcId="145621"/>
</workbook>
</file>

<file path=xl/calcChain.xml><?xml version="1.0" encoding="utf-8"?>
<calcChain xmlns="http://schemas.openxmlformats.org/spreadsheetml/2006/main">
  <c r="N1" i="1" l="1"/>
  <c r="N28" i="1" s="1"/>
  <c r="M1" i="1"/>
  <c r="M25" i="1" s="1"/>
  <c r="L1" i="1"/>
  <c r="L26" i="1" s="1"/>
  <c r="K1" i="1"/>
  <c r="J1" i="1"/>
  <c r="J26" i="1" s="1"/>
  <c r="I26" i="1"/>
  <c r="K26" i="1"/>
  <c r="I27" i="1"/>
  <c r="K27" i="1"/>
  <c r="N27" i="1"/>
  <c r="I28" i="1"/>
  <c r="K28" i="1"/>
  <c r="N25" i="1"/>
  <c r="L25" i="1"/>
  <c r="K25" i="1"/>
  <c r="I25" i="1"/>
  <c r="I24" i="1"/>
  <c r="I23" i="1"/>
  <c r="N22" i="1"/>
  <c r="N24" i="1"/>
  <c r="M22" i="1"/>
  <c r="M24" i="1"/>
  <c r="L23" i="1"/>
  <c r="K22" i="1"/>
  <c r="K23" i="1"/>
  <c r="K24" i="1"/>
  <c r="J24" i="1"/>
  <c r="I22" i="1"/>
  <c r="I21" i="1"/>
  <c r="I20" i="1"/>
  <c r="I19" i="1"/>
  <c r="I18" i="1"/>
  <c r="I17" i="1"/>
  <c r="N16" i="1"/>
  <c r="N18" i="1"/>
  <c r="N20" i="1"/>
  <c r="M16" i="1"/>
  <c r="M18" i="1"/>
  <c r="M20" i="1"/>
  <c r="L16" i="1"/>
  <c r="L18" i="1"/>
  <c r="L20" i="1"/>
  <c r="K16" i="1"/>
  <c r="K17" i="1"/>
  <c r="K18" i="1"/>
  <c r="K19" i="1"/>
  <c r="K20" i="1"/>
  <c r="K21" i="1"/>
  <c r="J16" i="1"/>
  <c r="J17" i="1"/>
  <c r="J20" i="1"/>
  <c r="J21" i="1"/>
  <c r="I16" i="1"/>
  <c r="N19" i="1" l="1"/>
  <c r="N26" i="1"/>
  <c r="N21" i="1"/>
  <c r="N17" i="1"/>
  <c r="N23" i="1"/>
  <c r="M21" i="1"/>
  <c r="M17" i="1"/>
  <c r="M23" i="1"/>
  <c r="M28" i="1"/>
  <c r="M27" i="1"/>
  <c r="M26" i="1"/>
  <c r="M19" i="1"/>
  <c r="L19" i="1"/>
  <c r="L22" i="1"/>
  <c r="L28" i="1"/>
  <c r="L27" i="1"/>
  <c r="L21" i="1"/>
  <c r="L17" i="1"/>
  <c r="L24" i="1"/>
  <c r="J23" i="1"/>
  <c r="J27" i="1"/>
  <c r="J19" i="1"/>
  <c r="J22" i="1"/>
  <c r="J25" i="1"/>
  <c r="J18" i="1"/>
  <c r="J28" i="1"/>
  <c r="I5" i="1"/>
  <c r="I6" i="1"/>
  <c r="I7" i="1"/>
  <c r="I8" i="1"/>
  <c r="I9" i="1"/>
  <c r="I10" i="1"/>
  <c r="I11" i="1"/>
  <c r="I12" i="1"/>
  <c r="I13" i="1"/>
  <c r="I14" i="1"/>
  <c r="I15" i="1"/>
  <c r="I4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J5" i="1"/>
  <c r="J6" i="1"/>
  <c r="J7" i="1"/>
  <c r="J8" i="1"/>
  <c r="J9" i="1"/>
  <c r="J10" i="1"/>
  <c r="J11" i="1"/>
  <c r="J12" i="1"/>
  <c r="J13" i="1"/>
  <c r="J14" i="1"/>
  <c r="J15" i="1"/>
  <c r="J4" i="1"/>
</calcChain>
</file>

<file path=xl/sharedStrings.xml><?xml version="1.0" encoding="utf-8"?>
<sst xmlns="http://schemas.openxmlformats.org/spreadsheetml/2006/main" count="65" uniqueCount="29">
  <si>
    <t>Subject</t>
  </si>
  <si>
    <t>Date/Time</t>
  </si>
  <si>
    <t>BAC</t>
  </si>
  <si>
    <t>ADC-RL1</t>
  </si>
  <si>
    <t>ADC-RL2</t>
  </si>
  <si>
    <t>ADC-RL3</t>
  </si>
  <si>
    <t>ADC-RL4</t>
  </si>
  <si>
    <t>ADC-RL5</t>
  </si>
  <si>
    <t>mg/L</t>
  </si>
  <si>
    <t>Rs/R0 (RL1)</t>
  </si>
  <si>
    <t>Rs/R0 (RL2)</t>
  </si>
  <si>
    <t>Rs/R0 (RL3)</t>
  </si>
  <si>
    <t>Rs/R0 (RL4)</t>
  </si>
  <si>
    <t>Rs/Rl (RL5)</t>
  </si>
  <si>
    <t>ADC R0</t>
  </si>
  <si>
    <t>Johnny Boiiiiiiii</t>
  </si>
  <si>
    <t>Pepe</t>
  </si>
  <si>
    <t>Jose</t>
  </si>
  <si>
    <t>JesÜs</t>
  </si>
  <si>
    <t>Orlando</t>
  </si>
  <si>
    <t>Alejandro</t>
  </si>
  <si>
    <t>4/4 7:30PM</t>
  </si>
  <si>
    <t>4/4 8:30PM</t>
  </si>
  <si>
    <t>4/4 9:00PM</t>
  </si>
  <si>
    <t>4/4 9:30PM</t>
  </si>
  <si>
    <t>4/5 8:00PM</t>
  </si>
  <si>
    <t>4/5 8:30PM</t>
  </si>
  <si>
    <t>4/5 9:00PM</t>
  </si>
  <si>
    <t>4/5 9:30PM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</si>
</sst>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vs BAC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640828982481466E-2"/>
          <c:y val="9.9523559212913046E-2"/>
          <c:w val="0.74857935845392076"/>
          <c:h val="0.82086845137423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ADC-RL1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7315252434223907E-2"/>
                  <c:y val="8.8963556862484611E-2"/>
                </c:manualLayout>
              </c:layout>
              <c:numFmt formatCode="General" sourceLinked="0"/>
            </c:trendlineLbl>
          </c:trendline>
          <c:xVal>
            <c:numRef>
              <c:f>Data!$C$4:$C$28</c:f>
              <c:numCache>
                <c:formatCode>General</c:formatCode>
                <c:ptCount val="25"/>
                <c:pt idx="0">
                  <c:v>2.1000000000000001E-2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1.7999999999999999E-2</c:v>
                </c:pt>
                <c:pt idx="12">
                  <c:v>4.3999999999999997E-2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7.6999999999999999E-2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9.4E-2</c:v>
                </c:pt>
                <c:pt idx="21">
                  <c:v>4.4999999999999998E-2</c:v>
                </c:pt>
                <c:pt idx="22">
                  <c:v>6.0999999999999999E-2</c:v>
                </c:pt>
                <c:pt idx="23">
                  <c:v>6.9000000000000006E-2</c:v>
                </c:pt>
                <c:pt idx="24">
                  <c:v>3.5999999999999997E-2</c:v>
                </c:pt>
              </c:numCache>
            </c:numRef>
          </c:xVal>
          <c:yVal>
            <c:numRef>
              <c:f>Data!$D$4:$D$28</c:f>
              <c:numCache>
                <c:formatCode>General</c:formatCode>
                <c:ptCount val="25"/>
                <c:pt idx="0">
                  <c:v>103</c:v>
                </c:pt>
                <c:pt idx="1">
                  <c:v>214</c:v>
                </c:pt>
                <c:pt idx="2">
                  <c:v>213</c:v>
                </c:pt>
                <c:pt idx="3">
                  <c:v>232</c:v>
                </c:pt>
                <c:pt idx="4">
                  <c:v>170</c:v>
                </c:pt>
                <c:pt idx="5">
                  <c:v>350</c:v>
                </c:pt>
                <c:pt idx="6">
                  <c:v>245</c:v>
                </c:pt>
                <c:pt idx="7">
                  <c:v>243</c:v>
                </c:pt>
                <c:pt idx="8">
                  <c:v>340</c:v>
                </c:pt>
                <c:pt idx="9">
                  <c:v>260</c:v>
                </c:pt>
                <c:pt idx="10">
                  <c:v>215</c:v>
                </c:pt>
                <c:pt idx="11">
                  <c:v>298</c:v>
                </c:pt>
                <c:pt idx="12">
                  <c:v>420</c:v>
                </c:pt>
                <c:pt idx="13">
                  <c:v>336</c:v>
                </c:pt>
                <c:pt idx="14">
                  <c:v>373</c:v>
                </c:pt>
                <c:pt idx="15">
                  <c:v>435</c:v>
                </c:pt>
                <c:pt idx="16">
                  <c:v>493</c:v>
                </c:pt>
                <c:pt idx="17">
                  <c:v>403</c:v>
                </c:pt>
                <c:pt idx="18">
                  <c:v>403</c:v>
                </c:pt>
                <c:pt idx="19">
                  <c:v>415</c:v>
                </c:pt>
                <c:pt idx="20">
                  <c:v>531</c:v>
                </c:pt>
                <c:pt idx="21">
                  <c:v>359</c:v>
                </c:pt>
                <c:pt idx="22">
                  <c:v>462</c:v>
                </c:pt>
                <c:pt idx="23">
                  <c:v>499</c:v>
                </c:pt>
                <c:pt idx="24">
                  <c:v>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ADC-RL2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565043290210908"/>
                  <c:y val="0.16826193481137811"/>
                </c:manualLayout>
              </c:layout>
              <c:numFmt formatCode="General" sourceLinked="0"/>
            </c:trendlineLbl>
          </c:trendline>
          <c:xVal>
            <c:numRef>
              <c:f>Data!$C$4:$C$28</c:f>
              <c:numCache>
                <c:formatCode>General</c:formatCode>
                <c:ptCount val="25"/>
                <c:pt idx="0">
                  <c:v>2.1000000000000001E-2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1.7999999999999999E-2</c:v>
                </c:pt>
                <c:pt idx="12">
                  <c:v>4.3999999999999997E-2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7.6999999999999999E-2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9.4E-2</c:v>
                </c:pt>
                <c:pt idx="21">
                  <c:v>4.4999999999999998E-2</c:v>
                </c:pt>
                <c:pt idx="22">
                  <c:v>6.0999999999999999E-2</c:v>
                </c:pt>
                <c:pt idx="23">
                  <c:v>6.9000000000000006E-2</c:v>
                </c:pt>
                <c:pt idx="24">
                  <c:v>3.5999999999999997E-2</c:v>
                </c:pt>
              </c:numCache>
            </c:numRef>
          </c:xVal>
          <c:yVal>
            <c:numRef>
              <c:f>Data!$E$4:$E$28</c:f>
              <c:numCache>
                <c:formatCode>General</c:formatCode>
                <c:ptCount val="25"/>
                <c:pt idx="0">
                  <c:v>260</c:v>
                </c:pt>
                <c:pt idx="1">
                  <c:v>561</c:v>
                </c:pt>
                <c:pt idx="2">
                  <c:v>422</c:v>
                </c:pt>
                <c:pt idx="3">
                  <c:v>545</c:v>
                </c:pt>
                <c:pt idx="4">
                  <c:v>459</c:v>
                </c:pt>
                <c:pt idx="5">
                  <c:v>323</c:v>
                </c:pt>
                <c:pt idx="6">
                  <c:v>608</c:v>
                </c:pt>
                <c:pt idx="7">
                  <c:v>550</c:v>
                </c:pt>
                <c:pt idx="8">
                  <c:v>690</c:v>
                </c:pt>
                <c:pt idx="9">
                  <c:v>554</c:v>
                </c:pt>
                <c:pt idx="10">
                  <c:v>490</c:v>
                </c:pt>
                <c:pt idx="11">
                  <c:v>611</c:v>
                </c:pt>
                <c:pt idx="12">
                  <c:v>752</c:v>
                </c:pt>
                <c:pt idx="13">
                  <c:v>674</c:v>
                </c:pt>
                <c:pt idx="14">
                  <c:v>671</c:v>
                </c:pt>
                <c:pt idx="15">
                  <c:v>720</c:v>
                </c:pt>
                <c:pt idx="16">
                  <c:v>800</c:v>
                </c:pt>
                <c:pt idx="17">
                  <c:v>732</c:v>
                </c:pt>
                <c:pt idx="18">
                  <c:v>710</c:v>
                </c:pt>
                <c:pt idx="19">
                  <c:v>750</c:v>
                </c:pt>
                <c:pt idx="20">
                  <c:v>829</c:v>
                </c:pt>
                <c:pt idx="21">
                  <c:v>742</c:v>
                </c:pt>
                <c:pt idx="22">
                  <c:v>768</c:v>
                </c:pt>
                <c:pt idx="23">
                  <c:v>732</c:v>
                </c:pt>
                <c:pt idx="24">
                  <c:v>708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ADC-RL3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9805293063808781"/>
                  <c:y val="0.22083041658789326"/>
                </c:manualLayout>
              </c:layout>
              <c:numFmt formatCode="General" sourceLinked="0"/>
            </c:trendlineLbl>
          </c:trendline>
          <c:xVal>
            <c:numRef>
              <c:f>Data!$C$4:$C$28</c:f>
              <c:numCache>
                <c:formatCode>General</c:formatCode>
                <c:ptCount val="25"/>
                <c:pt idx="0">
                  <c:v>2.1000000000000001E-2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1.7999999999999999E-2</c:v>
                </c:pt>
                <c:pt idx="12">
                  <c:v>4.3999999999999997E-2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7.6999999999999999E-2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9.4E-2</c:v>
                </c:pt>
                <c:pt idx="21">
                  <c:v>4.4999999999999998E-2</c:v>
                </c:pt>
                <c:pt idx="22">
                  <c:v>6.0999999999999999E-2</c:v>
                </c:pt>
                <c:pt idx="23">
                  <c:v>6.9000000000000006E-2</c:v>
                </c:pt>
                <c:pt idx="24">
                  <c:v>3.5999999999999997E-2</c:v>
                </c:pt>
              </c:numCache>
            </c:numRef>
          </c:xVal>
          <c:yVal>
            <c:numRef>
              <c:f>Data!$F$4:$F$28</c:f>
              <c:numCache>
                <c:formatCode>General</c:formatCode>
                <c:ptCount val="25"/>
                <c:pt idx="0">
                  <c:v>485</c:v>
                </c:pt>
                <c:pt idx="1">
                  <c:v>747</c:v>
                </c:pt>
                <c:pt idx="2">
                  <c:v>580</c:v>
                </c:pt>
                <c:pt idx="3">
                  <c:v>685</c:v>
                </c:pt>
                <c:pt idx="4">
                  <c:v>595</c:v>
                </c:pt>
                <c:pt idx="5">
                  <c:v>770</c:v>
                </c:pt>
                <c:pt idx="6">
                  <c:v>740</c:v>
                </c:pt>
                <c:pt idx="7">
                  <c:v>645</c:v>
                </c:pt>
                <c:pt idx="8">
                  <c:v>814</c:v>
                </c:pt>
                <c:pt idx="9">
                  <c:v>719</c:v>
                </c:pt>
                <c:pt idx="10">
                  <c:v>630</c:v>
                </c:pt>
                <c:pt idx="11">
                  <c:v>773</c:v>
                </c:pt>
                <c:pt idx="12">
                  <c:v>861</c:v>
                </c:pt>
                <c:pt idx="13">
                  <c:v>802</c:v>
                </c:pt>
                <c:pt idx="14">
                  <c:v>821</c:v>
                </c:pt>
                <c:pt idx="15">
                  <c:v>831</c:v>
                </c:pt>
                <c:pt idx="16">
                  <c:v>894</c:v>
                </c:pt>
                <c:pt idx="17">
                  <c:v>853</c:v>
                </c:pt>
                <c:pt idx="18">
                  <c:v>861</c:v>
                </c:pt>
                <c:pt idx="19">
                  <c:v>861</c:v>
                </c:pt>
                <c:pt idx="20">
                  <c:v>913</c:v>
                </c:pt>
                <c:pt idx="21">
                  <c:v>843</c:v>
                </c:pt>
                <c:pt idx="22">
                  <c:v>856</c:v>
                </c:pt>
                <c:pt idx="23">
                  <c:v>882</c:v>
                </c:pt>
                <c:pt idx="24">
                  <c:v>823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ADC-RL4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57954220859175332"/>
                  <c:y val="0.17063040662412052"/>
                </c:manualLayout>
              </c:layout>
              <c:numFmt formatCode="General" sourceLinked="0"/>
            </c:trendlineLbl>
          </c:trendline>
          <c:xVal>
            <c:numRef>
              <c:f>Data!$C$4:$C$28</c:f>
              <c:numCache>
                <c:formatCode>General</c:formatCode>
                <c:ptCount val="25"/>
                <c:pt idx="0">
                  <c:v>2.1000000000000001E-2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1.7999999999999999E-2</c:v>
                </c:pt>
                <c:pt idx="12">
                  <c:v>4.3999999999999997E-2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7.6999999999999999E-2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9.4E-2</c:v>
                </c:pt>
                <c:pt idx="21">
                  <c:v>4.4999999999999998E-2</c:v>
                </c:pt>
                <c:pt idx="22">
                  <c:v>6.0999999999999999E-2</c:v>
                </c:pt>
                <c:pt idx="23">
                  <c:v>6.9000000000000006E-2</c:v>
                </c:pt>
                <c:pt idx="24">
                  <c:v>3.5999999999999997E-2</c:v>
                </c:pt>
              </c:numCache>
            </c:numRef>
          </c:xVal>
          <c:yVal>
            <c:numRef>
              <c:f>Data!$G$4:$G$28</c:f>
              <c:numCache>
                <c:formatCode>General</c:formatCode>
                <c:ptCount val="25"/>
                <c:pt idx="0">
                  <c:v>590</c:v>
                </c:pt>
                <c:pt idx="1">
                  <c:v>789</c:v>
                </c:pt>
                <c:pt idx="2">
                  <c:v>735</c:v>
                </c:pt>
                <c:pt idx="3">
                  <c:v>810</c:v>
                </c:pt>
                <c:pt idx="4">
                  <c:v>755</c:v>
                </c:pt>
                <c:pt idx="5">
                  <c:v>864</c:v>
                </c:pt>
                <c:pt idx="6">
                  <c:v>832</c:v>
                </c:pt>
                <c:pt idx="7">
                  <c:v>821</c:v>
                </c:pt>
                <c:pt idx="8">
                  <c:v>900</c:v>
                </c:pt>
                <c:pt idx="9">
                  <c:v>848</c:v>
                </c:pt>
                <c:pt idx="10">
                  <c:v>800</c:v>
                </c:pt>
                <c:pt idx="11">
                  <c:v>878</c:v>
                </c:pt>
                <c:pt idx="12">
                  <c:v>929</c:v>
                </c:pt>
                <c:pt idx="13">
                  <c:v>902</c:v>
                </c:pt>
                <c:pt idx="14">
                  <c:v>901</c:v>
                </c:pt>
                <c:pt idx="15">
                  <c:v>918</c:v>
                </c:pt>
                <c:pt idx="16">
                  <c:v>948</c:v>
                </c:pt>
                <c:pt idx="17">
                  <c:v>932</c:v>
                </c:pt>
                <c:pt idx="18">
                  <c:v>929</c:v>
                </c:pt>
                <c:pt idx="19">
                  <c:v>929</c:v>
                </c:pt>
                <c:pt idx="20">
                  <c:v>964</c:v>
                </c:pt>
                <c:pt idx="21">
                  <c:v>916</c:v>
                </c:pt>
                <c:pt idx="22">
                  <c:v>928</c:v>
                </c:pt>
                <c:pt idx="23">
                  <c:v>929</c:v>
                </c:pt>
                <c:pt idx="24">
                  <c:v>902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ADC-RL5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861456943326785"/>
                  <c:y val="-2.4282225140387002E-2"/>
                </c:manualLayout>
              </c:layout>
              <c:numFmt formatCode="General" sourceLinked="0"/>
            </c:trendlineLbl>
          </c:trendline>
          <c:xVal>
            <c:numRef>
              <c:f>Data!$C$4:$C$28</c:f>
              <c:numCache>
                <c:formatCode>General</c:formatCode>
                <c:ptCount val="25"/>
                <c:pt idx="0">
                  <c:v>2.1000000000000001E-2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2.1999999999999999E-2</c:v>
                </c:pt>
                <c:pt idx="4">
                  <c:v>2.7E-2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8.9999999999999993E-3</c:v>
                </c:pt>
                <c:pt idx="10">
                  <c:v>6.0000000000000001E-3</c:v>
                </c:pt>
                <c:pt idx="11">
                  <c:v>1.7999999999999999E-2</c:v>
                </c:pt>
                <c:pt idx="12">
                  <c:v>4.3999999999999997E-2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7.6999999999999999E-2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5.0999999999999997E-2</c:v>
                </c:pt>
                <c:pt idx="20">
                  <c:v>9.4E-2</c:v>
                </c:pt>
                <c:pt idx="21">
                  <c:v>4.4999999999999998E-2</c:v>
                </c:pt>
                <c:pt idx="22">
                  <c:v>6.0999999999999999E-2</c:v>
                </c:pt>
                <c:pt idx="23">
                  <c:v>6.9000000000000006E-2</c:v>
                </c:pt>
                <c:pt idx="24">
                  <c:v>3.5999999999999997E-2</c:v>
                </c:pt>
              </c:numCache>
            </c:numRef>
          </c:xVal>
          <c:yVal>
            <c:numRef>
              <c:f>Data!$H$4:$H$28</c:f>
              <c:numCache>
                <c:formatCode>General</c:formatCode>
                <c:ptCount val="25"/>
                <c:pt idx="0">
                  <c:v>720</c:v>
                </c:pt>
                <c:pt idx="1">
                  <c:v>916</c:v>
                </c:pt>
                <c:pt idx="2">
                  <c:v>900</c:v>
                </c:pt>
                <c:pt idx="3">
                  <c:v>914</c:v>
                </c:pt>
                <c:pt idx="4">
                  <c:v>890</c:v>
                </c:pt>
                <c:pt idx="5">
                  <c:v>930</c:v>
                </c:pt>
                <c:pt idx="6">
                  <c:v>934</c:v>
                </c:pt>
                <c:pt idx="7">
                  <c:v>930</c:v>
                </c:pt>
                <c:pt idx="8">
                  <c:v>963</c:v>
                </c:pt>
                <c:pt idx="9">
                  <c:v>941</c:v>
                </c:pt>
                <c:pt idx="10">
                  <c:v>913</c:v>
                </c:pt>
                <c:pt idx="11">
                  <c:v>955</c:v>
                </c:pt>
                <c:pt idx="12">
                  <c:v>985</c:v>
                </c:pt>
                <c:pt idx="13">
                  <c:v>971</c:v>
                </c:pt>
                <c:pt idx="14">
                  <c:v>969</c:v>
                </c:pt>
                <c:pt idx="15">
                  <c:v>972</c:v>
                </c:pt>
                <c:pt idx="16">
                  <c:v>992</c:v>
                </c:pt>
                <c:pt idx="17">
                  <c:v>982</c:v>
                </c:pt>
                <c:pt idx="18">
                  <c:v>975</c:v>
                </c:pt>
                <c:pt idx="19">
                  <c:v>979</c:v>
                </c:pt>
                <c:pt idx="20">
                  <c:v>993</c:v>
                </c:pt>
                <c:pt idx="21">
                  <c:v>979</c:v>
                </c:pt>
                <c:pt idx="22">
                  <c:v>973</c:v>
                </c:pt>
                <c:pt idx="23">
                  <c:v>983</c:v>
                </c:pt>
                <c:pt idx="24">
                  <c:v>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2896"/>
        <c:axId val="196191360"/>
      </c:scatterChart>
      <c:valAx>
        <c:axId val="1961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191360"/>
        <c:crosses val="autoZero"/>
        <c:crossBetween val="midCat"/>
      </c:valAx>
      <c:valAx>
        <c:axId val="19619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19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mg/L vs Rs/R0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Rs/R0 (RL1)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Data!$I$4:$I$28</c:f>
              <c:numCache>
                <c:formatCode>0.000</c:formatCode>
                <c:ptCount val="25"/>
                <c:pt idx="0">
                  <c:v>0.1</c:v>
                </c:pt>
                <c:pt idx="1">
                  <c:v>0.15238095238095239</c:v>
                </c:pt>
                <c:pt idx="2">
                  <c:v>0.15238095238095239</c:v>
                </c:pt>
                <c:pt idx="3">
                  <c:v>0.10476190476190476</c:v>
                </c:pt>
                <c:pt idx="4">
                  <c:v>0.12857142857142859</c:v>
                </c:pt>
                <c:pt idx="5">
                  <c:v>9.5238095238095247E-2</c:v>
                </c:pt>
                <c:pt idx="6">
                  <c:v>7.1428571428571425E-2</c:v>
                </c:pt>
                <c:pt idx="7">
                  <c:v>3.3333333333333333E-2</c:v>
                </c:pt>
                <c:pt idx="8">
                  <c:v>0.1</c:v>
                </c:pt>
                <c:pt idx="9">
                  <c:v>4.2857142857142858E-2</c:v>
                </c:pt>
                <c:pt idx="10">
                  <c:v>2.8571428571428574E-2</c:v>
                </c:pt>
                <c:pt idx="11">
                  <c:v>8.5714285714285715E-2</c:v>
                </c:pt>
                <c:pt idx="12">
                  <c:v>0.20952380952380953</c:v>
                </c:pt>
                <c:pt idx="13">
                  <c:v>0.15238095238095239</c:v>
                </c:pt>
                <c:pt idx="14">
                  <c:v>0.15238095238095239</c:v>
                </c:pt>
                <c:pt idx="15">
                  <c:v>0.22857142857142859</c:v>
                </c:pt>
                <c:pt idx="16">
                  <c:v>0.3666666666666667</c:v>
                </c:pt>
                <c:pt idx="17">
                  <c:v>0.22380952380952382</c:v>
                </c:pt>
                <c:pt idx="18">
                  <c:v>0.22857142857142859</c:v>
                </c:pt>
                <c:pt idx="19">
                  <c:v>0.24285714285714285</c:v>
                </c:pt>
                <c:pt idx="20">
                  <c:v>0.44761904761904764</c:v>
                </c:pt>
                <c:pt idx="21">
                  <c:v>0.21428571428571427</c:v>
                </c:pt>
                <c:pt idx="22">
                  <c:v>0.2904761904761905</c:v>
                </c:pt>
                <c:pt idx="23">
                  <c:v>0.32857142857142863</c:v>
                </c:pt>
                <c:pt idx="24">
                  <c:v>0.17142857142857143</c:v>
                </c:pt>
              </c:numCache>
            </c:numRef>
          </c:xVal>
          <c:yVal>
            <c:numRef>
              <c:f>Data!$J$4:$J$28</c:f>
              <c:numCache>
                <c:formatCode>0.000</c:formatCode>
                <c:ptCount val="25"/>
                <c:pt idx="0">
                  <c:v>20.18498795493754</c:v>
                </c:pt>
                <c:pt idx="1">
                  <c:v>8.5430439421021962</c:v>
                </c:pt>
                <c:pt idx="2">
                  <c:v>8.5937617119842766</c:v>
                </c:pt>
                <c:pt idx="3">
                  <c:v>7.7048890725853925</c:v>
                </c:pt>
                <c:pt idx="4">
                  <c:v>11.339084761719036</c:v>
                </c:pt>
                <c:pt idx="5">
                  <c:v>4.345351490833278</c:v>
                </c:pt>
                <c:pt idx="6">
                  <c:v>7.1761482909537033</c:v>
                </c:pt>
                <c:pt idx="7">
                  <c:v>7.2538107546058415</c:v>
                </c:pt>
                <c:pt idx="8">
                  <c:v>4.5396218594689932</c:v>
                </c:pt>
                <c:pt idx="9">
                  <c:v>6.631764290930545</c:v>
                </c:pt>
                <c:pt idx="10">
                  <c:v>8.4927979654283199</c:v>
                </c:pt>
                <c:pt idx="11">
                  <c:v>5.4979354228733612</c:v>
                </c:pt>
                <c:pt idx="12">
                  <c:v>3.2444860685642229</c:v>
                </c:pt>
                <c:pt idx="13">
                  <c:v>4.6205678464005411</c:v>
                </c:pt>
                <c:pt idx="14">
                  <c:v>3.9380607984120188</c:v>
                </c:pt>
                <c:pt idx="15">
                  <c:v>3.0546816854143857</c:v>
                </c:pt>
                <c:pt idx="16">
                  <c:v>2.429443717391393</c:v>
                </c:pt>
                <c:pt idx="17">
                  <c:v>3.4766785273554626</c:v>
                </c:pt>
                <c:pt idx="18">
                  <c:v>3.4766785273554626</c:v>
                </c:pt>
                <c:pt idx="19">
                  <c:v>3.3108032626768167</c:v>
                </c:pt>
                <c:pt idx="20">
                  <c:v>2.0938640170400697</c:v>
                </c:pt>
                <c:pt idx="21">
                  <c:v>4.1797617058680157</c:v>
                </c:pt>
                <c:pt idx="22">
                  <c:v>2.7440926948055617</c:v>
                </c:pt>
                <c:pt idx="23">
                  <c:v>2.3730595318983378</c:v>
                </c:pt>
                <c:pt idx="24">
                  <c:v>4.6001512028124649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Rs/R0 (RL2)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Data!$I$4:$I$28</c:f>
              <c:numCache>
                <c:formatCode>0.000</c:formatCode>
                <c:ptCount val="25"/>
                <c:pt idx="0">
                  <c:v>0.1</c:v>
                </c:pt>
                <c:pt idx="1">
                  <c:v>0.15238095238095239</c:v>
                </c:pt>
                <c:pt idx="2">
                  <c:v>0.15238095238095239</c:v>
                </c:pt>
                <c:pt idx="3">
                  <c:v>0.10476190476190476</c:v>
                </c:pt>
                <c:pt idx="4">
                  <c:v>0.12857142857142859</c:v>
                </c:pt>
                <c:pt idx="5">
                  <c:v>9.5238095238095247E-2</c:v>
                </c:pt>
                <c:pt idx="6">
                  <c:v>7.1428571428571425E-2</c:v>
                </c:pt>
                <c:pt idx="7">
                  <c:v>3.3333333333333333E-2</c:v>
                </c:pt>
                <c:pt idx="8">
                  <c:v>0.1</c:v>
                </c:pt>
                <c:pt idx="9">
                  <c:v>4.2857142857142858E-2</c:v>
                </c:pt>
                <c:pt idx="10">
                  <c:v>2.8571428571428574E-2</c:v>
                </c:pt>
                <c:pt idx="11">
                  <c:v>8.5714285714285715E-2</c:v>
                </c:pt>
                <c:pt idx="12">
                  <c:v>0.20952380952380953</c:v>
                </c:pt>
                <c:pt idx="13">
                  <c:v>0.15238095238095239</c:v>
                </c:pt>
                <c:pt idx="14">
                  <c:v>0.15238095238095239</c:v>
                </c:pt>
                <c:pt idx="15">
                  <c:v>0.22857142857142859</c:v>
                </c:pt>
                <c:pt idx="16">
                  <c:v>0.3666666666666667</c:v>
                </c:pt>
                <c:pt idx="17">
                  <c:v>0.22380952380952382</c:v>
                </c:pt>
                <c:pt idx="18">
                  <c:v>0.22857142857142859</c:v>
                </c:pt>
                <c:pt idx="19">
                  <c:v>0.24285714285714285</c:v>
                </c:pt>
                <c:pt idx="20">
                  <c:v>0.44761904761904764</c:v>
                </c:pt>
                <c:pt idx="21">
                  <c:v>0.21428571428571427</c:v>
                </c:pt>
                <c:pt idx="22">
                  <c:v>0.2904761904761905</c:v>
                </c:pt>
                <c:pt idx="23">
                  <c:v>0.32857142857142863</c:v>
                </c:pt>
                <c:pt idx="24">
                  <c:v>0.17142857142857143</c:v>
                </c:pt>
              </c:numCache>
            </c:numRef>
          </c:xVal>
          <c:yVal>
            <c:numRef>
              <c:f>Data!$K$4:$K$28</c:f>
              <c:numCache>
                <c:formatCode>0.000</c:formatCode>
                <c:ptCount val="25"/>
                <c:pt idx="0">
                  <c:v>17.336537761714919</c:v>
                </c:pt>
                <c:pt idx="1">
                  <c:v>4.8650834517494648</c:v>
                </c:pt>
                <c:pt idx="2">
                  <c:v>8.4134322319777048</c:v>
                </c:pt>
                <c:pt idx="3">
                  <c:v>5.1813457573939905</c:v>
                </c:pt>
                <c:pt idx="4">
                  <c:v>7.2590134041976135</c:v>
                </c:pt>
                <c:pt idx="5">
                  <c:v>12.80285118881438</c:v>
                </c:pt>
                <c:pt idx="6">
                  <c:v>4.0323265686198866</c:v>
                </c:pt>
                <c:pt idx="7">
                  <c:v>5.0805371474697978</c:v>
                </c:pt>
                <c:pt idx="8">
                  <c:v>2.8510597743637387</c:v>
                </c:pt>
                <c:pt idx="9">
                  <c:v>5.0012004075294589</c:v>
                </c:pt>
                <c:pt idx="10">
                  <c:v>6.4260234921722885</c:v>
                </c:pt>
                <c:pt idx="11">
                  <c:v>3.9835216852996549</c:v>
                </c:pt>
                <c:pt idx="12">
                  <c:v>2.1289361191308682</c:v>
                </c:pt>
                <c:pt idx="13">
                  <c:v>3.05898051284756</c:v>
                </c:pt>
                <c:pt idx="14">
                  <c:v>3.0990695524024692</c:v>
                </c:pt>
                <c:pt idx="15">
                  <c:v>2.4861155615041159</c:v>
                </c:pt>
                <c:pt idx="16">
                  <c:v>1.6467438719269838</c:v>
                </c:pt>
                <c:pt idx="17">
                  <c:v>2.3485136451799962</c:v>
                </c:pt>
                <c:pt idx="18">
                  <c:v>2.6043369262332896</c:v>
                </c:pt>
                <c:pt idx="19">
                  <c:v>2.1503668856732632</c:v>
                </c:pt>
                <c:pt idx="20">
                  <c:v>1.3824784787066806</c:v>
                </c:pt>
                <c:pt idx="21">
                  <c:v>2.2372452492305728</c:v>
                </c:pt>
                <c:pt idx="22">
                  <c:v>1.9615082555184085</c:v>
                </c:pt>
                <c:pt idx="23">
                  <c:v>2.3485136451799962</c:v>
                </c:pt>
                <c:pt idx="24">
                  <c:v>2.6283819495680372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Rs/R0 (RL3)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Data!$I$4:$I$28</c:f>
              <c:numCache>
                <c:formatCode>0.000</c:formatCode>
                <c:ptCount val="25"/>
                <c:pt idx="0">
                  <c:v>0.1</c:v>
                </c:pt>
                <c:pt idx="1">
                  <c:v>0.15238095238095239</c:v>
                </c:pt>
                <c:pt idx="2">
                  <c:v>0.15238095238095239</c:v>
                </c:pt>
                <c:pt idx="3">
                  <c:v>0.10476190476190476</c:v>
                </c:pt>
                <c:pt idx="4">
                  <c:v>0.12857142857142859</c:v>
                </c:pt>
                <c:pt idx="5">
                  <c:v>9.5238095238095247E-2</c:v>
                </c:pt>
                <c:pt idx="6">
                  <c:v>7.1428571428571425E-2</c:v>
                </c:pt>
                <c:pt idx="7">
                  <c:v>3.3333333333333333E-2</c:v>
                </c:pt>
                <c:pt idx="8">
                  <c:v>0.1</c:v>
                </c:pt>
                <c:pt idx="9">
                  <c:v>4.2857142857142858E-2</c:v>
                </c:pt>
                <c:pt idx="10">
                  <c:v>2.8571428571428574E-2</c:v>
                </c:pt>
                <c:pt idx="11">
                  <c:v>8.5714285714285715E-2</c:v>
                </c:pt>
                <c:pt idx="12">
                  <c:v>0.20952380952380953</c:v>
                </c:pt>
                <c:pt idx="13">
                  <c:v>0.15238095238095239</c:v>
                </c:pt>
                <c:pt idx="14">
                  <c:v>0.15238095238095239</c:v>
                </c:pt>
                <c:pt idx="15">
                  <c:v>0.22857142857142859</c:v>
                </c:pt>
                <c:pt idx="16">
                  <c:v>0.3666666666666667</c:v>
                </c:pt>
                <c:pt idx="17">
                  <c:v>0.22380952380952382</c:v>
                </c:pt>
                <c:pt idx="18">
                  <c:v>0.22857142857142859</c:v>
                </c:pt>
                <c:pt idx="19">
                  <c:v>0.24285714285714285</c:v>
                </c:pt>
                <c:pt idx="20">
                  <c:v>0.44761904761904764</c:v>
                </c:pt>
                <c:pt idx="21">
                  <c:v>0.21428571428571427</c:v>
                </c:pt>
                <c:pt idx="22">
                  <c:v>0.2904761904761905</c:v>
                </c:pt>
                <c:pt idx="23">
                  <c:v>0.32857142857142863</c:v>
                </c:pt>
                <c:pt idx="24">
                  <c:v>0.17142857142857143</c:v>
                </c:pt>
              </c:numCache>
            </c:numRef>
          </c:xVal>
          <c:yVal>
            <c:numRef>
              <c:f>Data!$L$4:$L$28</c:f>
              <c:numCache>
                <c:formatCode>0.000</c:formatCode>
                <c:ptCount val="25"/>
                <c:pt idx="0">
                  <c:v>11.713814450935828</c:v>
                </c:pt>
                <c:pt idx="1">
                  <c:v>3.9016318120120381</c:v>
                </c:pt>
                <c:pt idx="2">
                  <c:v>8.06554160958793</c:v>
                </c:pt>
                <c:pt idx="3">
                  <c:v>5.2105543726207104</c:v>
                </c:pt>
                <c:pt idx="4">
                  <c:v>7.5959938887421803</c:v>
                </c:pt>
                <c:pt idx="5">
                  <c:v>3.469665432824991</c:v>
                </c:pt>
                <c:pt idx="6">
                  <c:v>4.0384296253973604</c:v>
                </c:pt>
                <c:pt idx="7">
                  <c:v>6.1885640278091847</c:v>
                </c:pt>
                <c:pt idx="8">
                  <c:v>2.7113131760618323</c:v>
                </c:pt>
                <c:pt idx="9">
                  <c:v>4.464805007589999</c:v>
                </c:pt>
                <c:pt idx="10">
                  <c:v>6.5873358217401998</c:v>
                </c:pt>
                <c:pt idx="11">
                  <c:v>3.415217114260495</c:v>
                </c:pt>
                <c:pt idx="12">
                  <c:v>1.9868709795604402</c:v>
                </c:pt>
                <c:pt idx="13">
                  <c:v>2.9098842158626592</c:v>
                </c:pt>
                <c:pt idx="14">
                  <c:v>2.5981607382378531</c:v>
                </c:pt>
                <c:pt idx="15">
                  <c:v>2.439821242984769</c:v>
                </c:pt>
                <c:pt idx="16">
                  <c:v>1.5237369350456993</c:v>
                </c:pt>
                <c:pt idx="17">
                  <c:v>2.1045424665180383</c:v>
                </c:pt>
                <c:pt idx="18">
                  <c:v>1.9868709795604402</c:v>
                </c:pt>
                <c:pt idx="19">
                  <c:v>1.9868709795604402</c:v>
                </c:pt>
                <c:pt idx="20">
                  <c:v>1.2722712430474037</c:v>
                </c:pt>
                <c:pt idx="21">
                  <c:v>2.2547725232655056</c:v>
                </c:pt>
                <c:pt idx="22">
                  <c:v>2.0601579088644937</c:v>
                </c:pt>
                <c:pt idx="23">
                  <c:v>1.6881394963020144</c:v>
                </c:pt>
                <c:pt idx="24">
                  <c:v>2.566185010277874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Data!$M$3</c:f>
              <c:strCache>
                <c:ptCount val="1"/>
                <c:pt idx="0">
                  <c:v>Rs/R0 (RL4)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Data!$I$4:$I$28</c:f>
              <c:numCache>
                <c:formatCode>0.000</c:formatCode>
                <c:ptCount val="25"/>
                <c:pt idx="0">
                  <c:v>0.1</c:v>
                </c:pt>
                <c:pt idx="1">
                  <c:v>0.15238095238095239</c:v>
                </c:pt>
                <c:pt idx="2">
                  <c:v>0.15238095238095239</c:v>
                </c:pt>
                <c:pt idx="3">
                  <c:v>0.10476190476190476</c:v>
                </c:pt>
                <c:pt idx="4">
                  <c:v>0.12857142857142859</c:v>
                </c:pt>
                <c:pt idx="5">
                  <c:v>9.5238095238095247E-2</c:v>
                </c:pt>
                <c:pt idx="6">
                  <c:v>7.1428571428571425E-2</c:v>
                </c:pt>
                <c:pt idx="7">
                  <c:v>3.3333333333333333E-2</c:v>
                </c:pt>
                <c:pt idx="8">
                  <c:v>0.1</c:v>
                </c:pt>
                <c:pt idx="9">
                  <c:v>4.2857142857142858E-2</c:v>
                </c:pt>
                <c:pt idx="10">
                  <c:v>2.8571428571428574E-2</c:v>
                </c:pt>
                <c:pt idx="11">
                  <c:v>8.5714285714285715E-2</c:v>
                </c:pt>
                <c:pt idx="12">
                  <c:v>0.20952380952380953</c:v>
                </c:pt>
                <c:pt idx="13">
                  <c:v>0.15238095238095239</c:v>
                </c:pt>
                <c:pt idx="14">
                  <c:v>0.15238095238095239</c:v>
                </c:pt>
                <c:pt idx="15">
                  <c:v>0.22857142857142859</c:v>
                </c:pt>
                <c:pt idx="16">
                  <c:v>0.3666666666666667</c:v>
                </c:pt>
                <c:pt idx="17">
                  <c:v>0.22380952380952382</c:v>
                </c:pt>
                <c:pt idx="18">
                  <c:v>0.22857142857142859</c:v>
                </c:pt>
                <c:pt idx="19">
                  <c:v>0.24285714285714285</c:v>
                </c:pt>
                <c:pt idx="20">
                  <c:v>0.44761904761904764</c:v>
                </c:pt>
                <c:pt idx="21">
                  <c:v>0.21428571428571427</c:v>
                </c:pt>
                <c:pt idx="22">
                  <c:v>0.2904761904761905</c:v>
                </c:pt>
                <c:pt idx="23">
                  <c:v>0.32857142857142863</c:v>
                </c:pt>
                <c:pt idx="24">
                  <c:v>0.17142857142857143</c:v>
                </c:pt>
              </c:numCache>
            </c:numRef>
          </c:xVal>
          <c:yVal>
            <c:numRef>
              <c:f>Data!$M$4:$M$28</c:f>
              <c:numCache>
                <c:formatCode>0.000</c:formatCode>
                <c:ptCount val="25"/>
                <c:pt idx="0">
                  <c:v>15.142554748600638</c:v>
                </c:pt>
                <c:pt idx="1">
                  <c:v>6.1193053111688833</c:v>
                </c:pt>
                <c:pt idx="2">
                  <c:v>8.0847839087593929</c:v>
                </c:pt>
                <c:pt idx="3">
                  <c:v>5.4257259295088591</c:v>
                </c:pt>
                <c:pt idx="4">
                  <c:v>7.3240467915168548</c:v>
                </c:pt>
                <c:pt idx="5">
                  <c:v>3.7970529172179077</c:v>
                </c:pt>
                <c:pt idx="6">
                  <c:v>4.7366719627703793</c:v>
                </c:pt>
                <c:pt idx="7">
                  <c:v>5.0765828720628079</c:v>
                </c:pt>
                <c:pt idx="8">
                  <c:v>2.8198491098433367</c:v>
                </c:pt>
                <c:pt idx="9">
                  <c:v>4.2579981093757233</c:v>
                </c:pt>
                <c:pt idx="10">
                  <c:v>5.7514605319670489</c:v>
                </c:pt>
                <c:pt idx="11">
                  <c:v>3.4075069803373839</c:v>
                </c:pt>
                <c:pt idx="12">
                  <c:v>2.0877351701956495</c:v>
                </c:pt>
                <c:pt idx="13">
                  <c:v>2.7678471333976833</c:v>
                </c:pt>
                <c:pt idx="14">
                  <c:v>2.7938192636979537</c:v>
                </c:pt>
                <c:pt idx="15">
                  <c:v>2.3599884946082446</c:v>
                </c:pt>
                <c:pt idx="16">
                  <c:v>1.6323609388565163</c:v>
                </c:pt>
                <c:pt idx="17">
                  <c:v>2.0145996205046344</c:v>
                </c:pt>
                <c:pt idx="18">
                  <c:v>2.0877351701956495</c:v>
                </c:pt>
                <c:pt idx="19">
                  <c:v>2.0877351701956495</c:v>
                </c:pt>
                <c:pt idx="20">
                  <c:v>1.2628106781759705</c:v>
                </c:pt>
                <c:pt idx="21">
                  <c:v>2.4101916185422065</c:v>
                </c:pt>
                <c:pt idx="22">
                  <c:v>2.1122187665720955</c:v>
                </c:pt>
                <c:pt idx="23">
                  <c:v>2.0877351701956495</c:v>
                </c:pt>
                <c:pt idx="24">
                  <c:v>2.7678471333976833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Data!$N$3</c:f>
              <c:strCache>
                <c:ptCount val="1"/>
                <c:pt idx="0">
                  <c:v>Rs/Rl (RL5)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Data!$I$4:$I$28</c:f>
              <c:numCache>
                <c:formatCode>0.000</c:formatCode>
                <c:ptCount val="25"/>
                <c:pt idx="0">
                  <c:v>0.1</c:v>
                </c:pt>
                <c:pt idx="1">
                  <c:v>0.15238095238095239</c:v>
                </c:pt>
                <c:pt idx="2">
                  <c:v>0.15238095238095239</c:v>
                </c:pt>
                <c:pt idx="3">
                  <c:v>0.10476190476190476</c:v>
                </c:pt>
                <c:pt idx="4">
                  <c:v>0.12857142857142859</c:v>
                </c:pt>
                <c:pt idx="5">
                  <c:v>9.5238095238095247E-2</c:v>
                </c:pt>
                <c:pt idx="6">
                  <c:v>7.1428571428571425E-2</c:v>
                </c:pt>
                <c:pt idx="7">
                  <c:v>3.3333333333333333E-2</c:v>
                </c:pt>
                <c:pt idx="8">
                  <c:v>0.1</c:v>
                </c:pt>
                <c:pt idx="9">
                  <c:v>4.2857142857142858E-2</c:v>
                </c:pt>
                <c:pt idx="10">
                  <c:v>2.8571428571428574E-2</c:v>
                </c:pt>
                <c:pt idx="11">
                  <c:v>8.5714285714285715E-2</c:v>
                </c:pt>
                <c:pt idx="12">
                  <c:v>0.20952380952380953</c:v>
                </c:pt>
                <c:pt idx="13">
                  <c:v>0.15238095238095239</c:v>
                </c:pt>
                <c:pt idx="14">
                  <c:v>0.15238095238095239</c:v>
                </c:pt>
                <c:pt idx="15">
                  <c:v>0.22857142857142859</c:v>
                </c:pt>
                <c:pt idx="16">
                  <c:v>0.3666666666666667</c:v>
                </c:pt>
                <c:pt idx="17">
                  <c:v>0.22380952380952382</c:v>
                </c:pt>
                <c:pt idx="18">
                  <c:v>0.22857142857142859</c:v>
                </c:pt>
                <c:pt idx="19">
                  <c:v>0.24285714285714285</c:v>
                </c:pt>
                <c:pt idx="20">
                  <c:v>0.44761904761904764</c:v>
                </c:pt>
                <c:pt idx="21">
                  <c:v>0.21428571428571427</c:v>
                </c:pt>
                <c:pt idx="22">
                  <c:v>0.2904761904761905</c:v>
                </c:pt>
                <c:pt idx="23">
                  <c:v>0.32857142857142863</c:v>
                </c:pt>
                <c:pt idx="24">
                  <c:v>0.17142857142857143</c:v>
                </c:pt>
              </c:numCache>
            </c:numRef>
          </c:xVal>
          <c:yVal>
            <c:numRef>
              <c:f>Data!$N$4:$N$28</c:f>
              <c:numCache>
                <c:formatCode>0.000</c:formatCode>
                <c:ptCount val="25"/>
                <c:pt idx="0">
                  <c:v>20.940157160813904</c:v>
                </c:pt>
                <c:pt idx="1">
                  <c:v>5.812434993835673</c:v>
                </c:pt>
                <c:pt idx="2">
                  <c:v>6.8003678700464949</c:v>
                </c:pt>
                <c:pt idx="3">
                  <c:v>5.9340350469797833</c:v>
                </c:pt>
                <c:pt idx="4">
                  <c:v>7.4358640179461535</c:v>
                </c:pt>
                <c:pt idx="5">
                  <c:v>4.975878929302314</c:v>
                </c:pt>
                <c:pt idx="6">
                  <c:v>4.7414692152880722</c:v>
                </c:pt>
                <c:pt idx="7">
                  <c:v>4.975878929302314</c:v>
                </c:pt>
                <c:pt idx="8">
                  <c:v>3.1002360930232484</c:v>
                </c:pt>
                <c:pt idx="9">
                  <c:v>4.3360475260657783</c:v>
                </c:pt>
                <c:pt idx="10">
                  <c:v>5.9950348545811014</c:v>
                </c:pt>
                <c:pt idx="11">
                  <c:v>3.543034211440391</c:v>
                </c:pt>
                <c:pt idx="12">
                  <c:v>1.9196284194262734</c:v>
                </c:pt>
                <c:pt idx="13">
                  <c:v>2.66473433907024</c:v>
                </c:pt>
                <c:pt idx="14">
                  <c:v>2.7729356262365834</c:v>
                </c:pt>
                <c:pt idx="15">
                  <c:v>2.6108006727820783</c:v>
                </c:pt>
                <c:pt idx="16">
                  <c:v>1.554962165406973</c:v>
                </c:pt>
                <c:pt idx="17">
                  <c:v>2.0775054592810069</c:v>
                </c:pt>
                <c:pt idx="18">
                  <c:v>2.449663472887293</c:v>
                </c:pt>
                <c:pt idx="19">
                  <c:v>2.2363500805853098</c:v>
                </c:pt>
                <c:pt idx="20">
                  <c:v>1.5032866855898228</c:v>
                </c:pt>
                <c:pt idx="21">
                  <c:v>2.2363500805853098</c:v>
                </c:pt>
                <c:pt idx="22">
                  <c:v>2.5569778670618262</c:v>
                </c:pt>
                <c:pt idx="23">
                  <c:v>2.0247727077527218</c:v>
                </c:pt>
                <c:pt idx="24">
                  <c:v>2.449663472887293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5216"/>
        <c:axId val="213313408"/>
      </c:scatterChart>
      <c:valAx>
        <c:axId val="2133852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3313408"/>
        <c:crosses val="autoZero"/>
        <c:crossBetween val="midCat"/>
      </c:valAx>
      <c:valAx>
        <c:axId val="213313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Rs/R0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213385216"/>
        <c:crosses val="autoZero"/>
        <c:crossBetween val="midCat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1438274</xdr:colOff>
      <xdr:row>30</xdr:row>
      <xdr:rowOff>138112</xdr:rowOff>
    </xdr:from>
    <xdr:to>
      <xdr:col>14</xdr:col>
      <xdr:colOff>238125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</xdr:row>
      <xdr:rowOff>19050</xdr:rowOff>
    </xdr:from>
    <xdr:to>
      <xdr:col>26</xdr:col>
      <xdr:colOff>219075</xdr:colOff>
      <xdr:row>32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H1" workbookViewId="0">
      <selection activeCell="I3" sqref="I3:N28"/>
    </sheetView>
  </sheetViews>
  <sheetFormatPr defaultRowHeight="15" x14ac:dyDescent="0.25"/>
  <cols>
    <col min="1" max="1" width="22.7109375" customWidth="1"/>
    <col min="2" max="2" width="13" customWidth="1"/>
    <col min="10" max="13" width="10.85546875" bestFit="1" customWidth="1"/>
    <col min="14" max="14" width="10.42578125" bestFit="1" customWidth="1"/>
  </cols>
  <sheetData>
    <row r="1" spans="1:14" x14ac:dyDescent="0.25">
      <c r="I1" t="s">
        <v>14</v>
      </c>
      <c r="J1" s="2">
        <f>4153.7 * 0.084 + 182.1</f>
        <v>531.01080000000002</v>
      </c>
      <c r="K1" s="2">
        <f xml:space="preserve"> 4635.8*0.084+456.96</f>
        <v>846.36720000000003</v>
      </c>
      <c r="L1" s="2">
        <f>3502.3*0.084+643.32</f>
        <v>937.5132000000001</v>
      </c>
      <c r="M1" s="2">
        <f>2280.9*0.084+782.57</f>
        <v>974.16560000000004</v>
      </c>
      <c r="N1" s="2">
        <f>1253.9*0.084+899.52</f>
        <v>1004.8476000000001</v>
      </c>
    </row>
    <row r="2" spans="1:14" x14ac:dyDescent="0.25">
      <c r="J2">
        <v>1200</v>
      </c>
      <c r="K2">
        <v>5000</v>
      </c>
      <c r="L2">
        <v>9900</v>
      </c>
      <c r="M2">
        <v>20100</v>
      </c>
      <c r="N2">
        <v>50000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5">
      <c r="A4" t="s">
        <v>16</v>
      </c>
      <c r="B4" t="s">
        <v>21</v>
      </c>
      <c r="C4">
        <v>2.1000000000000001E-2</v>
      </c>
      <c r="D4">
        <v>103</v>
      </c>
      <c r="E4">
        <v>260</v>
      </c>
      <c r="F4">
        <v>485</v>
      </c>
      <c r="G4">
        <v>590</v>
      </c>
      <c r="H4">
        <v>720</v>
      </c>
      <c r="I4" s="1">
        <f>IF((C4/0.21 = 0),"",C4/0.21)</f>
        <v>0.1</v>
      </c>
      <c r="J4" s="1">
        <f t="shared" ref="J4:J25" si="0" xml:space="preserve"> IFERROR(((J$2* (ADC_const - D4)) / D4) / (J$1),"")</f>
        <v>20.18498795493754</v>
      </c>
      <c r="K4" s="1">
        <f t="shared" ref="K4:K25" si="1" xml:space="preserve"> IFERROR(((K$2* (ADC_const - E4)) / E4) / (K$1),"")</f>
        <v>17.336537761714919</v>
      </c>
      <c r="L4" s="1">
        <f t="shared" ref="L4:L25" si="2" xml:space="preserve"> IFERROR(((L$2* (ADC_const - F4)) / F4) / (L$1),"")</f>
        <v>11.713814450935828</v>
      </c>
      <c r="M4" s="1">
        <f t="shared" ref="M4:M25" si="3" xml:space="preserve"> IFERROR(((M$2* (ADC_const - G4)) / G4) / (M$1),"")</f>
        <v>15.142554748600638</v>
      </c>
      <c r="N4" s="1">
        <f t="shared" ref="N4:N25" si="4" xml:space="preserve"> IFERROR(((N$2* (ADC_const - H4)) / H4) / (N$1),"")</f>
        <v>20.940157160813904</v>
      </c>
    </row>
    <row r="5" spans="1:14" x14ac:dyDescent="0.25">
      <c r="A5" t="s">
        <v>20</v>
      </c>
      <c r="B5" t="s">
        <v>21</v>
      </c>
      <c r="C5">
        <v>3.2000000000000001E-2</v>
      </c>
      <c r="D5">
        <v>214</v>
      </c>
      <c r="E5">
        <v>561</v>
      </c>
      <c r="F5">
        <v>747</v>
      </c>
      <c r="G5">
        <v>789</v>
      </c>
      <c r="H5">
        <v>916</v>
      </c>
      <c r="I5" s="1">
        <f t="shared" ref="I5:I28" si="5">IF((C5/0.21 = 0),"",C5/0.21)</f>
        <v>0.15238095238095239</v>
      </c>
      <c r="J5" s="1">
        <f t="shared" si="0"/>
        <v>8.5430439421021962</v>
      </c>
      <c r="K5" s="1">
        <f t="shared" si="1"/>
        <v>4.8650834517494648</v>
      </c>
      <c r="L5" s="1">
        <f t="shared" si="2"/>
        <v>3.9016318120120381</v>
      </c>
      <c r="M5" s="1">
        <f t="shared" si="3"/>
        <v>6.1193053111688833</v>
      </c>
      <c r="N5" s="1">
        <f t="shared" si="4"/>
        <v>5.812434993835673</v>
      </c>
    </row>
    <row r="6" spans="1:14" x14ac:dyDescent="0.25">
      <c r="A6" t="s">
        <v>20</v>
      </c>
      <c r="B6" t="s">
        <v>22</v>
      </c>
      <c r="C6">
        <v>3.2000000000000001E-2</v>
      </c>
      <c r="D6">
        <v>213</v>
      </c>
      <c r="E6">
        <v>422</v>
      </c>
      <c r="F6">
        <v>580</v>
      </c>
      <c r="G6">
        <v>735</v>
      </c>
      <c r="H6">
        <v>900</v>
      </c>
      <c r="I6" s="1">
        <f t="shared" si="5"/>
        <v>0.15238095238095239</v>
      </c>
      <c r="J6" s="1">
        <f t="shared" si="0"/>
        <v>8.5937617119842766</v>
      </c>
      <c r="K6" s="1">
        <f t="shared" si="1"/>
        <v>8.4134322319777048</v>
      </c>
      <c r="L6" s="1">
        <f t="shared" si="2"/>
        <v>8.06554160958793</v>
      </c>
      <c r="M6" s="1">
        <f t="shared" si="3"/>
        <v>8.0847839087593929</v>
      </c>
      <c r="N6" s="1">
        <f t="shared" si="4"/>
        <v>6.8003678700464949</v>
      </c>
    </row>
    <row r="7" spans="1:14" x14ac:dyDescent="0.25">
      <c r="A7" t="s">
        <v>16</v>
      </c>
      <c r="B7" t="s">
        <v>22</v>
      </c>
      <c r="C7">
        <v>2.1999999999999999E-2</v>
      </c>
      <c r="D7">
        <v>232</v>
      </c>
      <c r="E7">
        <v>545</v>
      </c>
      <c r="F7">
        <v>685</v>
      </c>
      <c r="G7">
        <v>810</v>
      </c>
      <c r="H7">
        <v>914</v>
      </c>
      <c r="I7" s="1">
        <f t="shared" si="5"/>
        <v>0.10476190476190476</v>
      </c>
      <c r="J7" s="1">
        <f t="shared" si="0"/>
        <v>7.7048890725853925</v>
      </c>
      <c r="K7" s="1">
        <f t="shared" si="1"/>
        <v>5.1813457573939905</v>
      </c>
      <c r="L7" s="1">
        <f t="shared" si="2"/>
        <v>5.2105543726207104</v>
      </c>
      <c r="M7" s="1">
        <f t="shared" si="3"/>
        <v>5.4257259295088591</v>
      </c>
      <c r="N7" s="1">
        <f t="shared" si="4"/>
        <v>5.9340350469797833</v>
      </c>
    </row>
    <row r="8" spans="1:14" x14ac:dyDescent="0.25">
      <c r="A8" t="s">
        <v>17</v>
      </c>
      <c r="B8" t="s">
        <v>22</v>
      </c>
      <c r="C8">
        <v>2.7E-2</v>
      </c>
      <c r="D8">
        <v>170</v>
      </c>
      <c r="E8">
        <v>459</v>
      </c>
      <c r="F8">
        <v>595</v>
      </c>
      <c r="G8">
        <v>755</v>
      </c>
      <c r="H8">
        <v>890</v>
      </c>
      <c r="I8" s="1">
        <f t="shared" si="5"/>
        <v>0.12857142857142859</v>
      </c>
      <c r="J8" s="1">
        <f t="shared" si="0"/>
        <v>11.339084761719036</v>
      </c>
      <c r="K8" s="1">
        <f t="shared" si="1"/>
        <v>7.2590134041976135</v>
      </c>
      <c r="L8" s="1">
        <f t="shared" si="2"/>
        <v>7.5959938887421803</v>
      </c>
      <c r="M8" s="1">
        <f t="shared" si="3"/>
        <v>7.3240467915168548</v>
      </c>
      <c r="N8" s="1">
        <f t="shared" si="4"/>
        <v>7.4358640179461535</v>
      </c>
    </row>
    <row r="9" spans="1:14" x14ac:dyDescent="0.25">
      <c r="A9" t="s">
        <v>20</v>
      </c>
      <c r="B9" t="s">
        <v>23</v>
      </c>
      <c r="C9">
        <v>0.02</v>
      </c>
      <c r="D9">
        <v>350</v>
      </c>
      <c r="E9">
        <v>323</v>
      </c>
      <c r="F9">
        <v>770</v>
      </c>
      <c r="G9">
        <v>864</v>
      </c>
      <c r="H9">
        <v>930</v>
      </c>
      <c r="I9" s="1">
        <f t="shared" si="5"/>
        <v>9.5238095238095247E-2</v>
      </c>
      <c r="J9" s="1">
        <f t="shared" si="0"/>
        <v>4.345351490833278</v>
      </c>
      <c r="K9" s="1">
        <f t="shared" si="1"/>
        <v>12.80285118881438</v>
      </c>
      <c r="L9" s="1">
        <f t="shared" si="2"/>
        <v>3.469665432824991</v>
      </c>
      <c r="M9" s="1">
        <f t="shared" si="3"/>
        <v>3.7970529172179077</v>
      </c>
      <c r="N9" s="1">
        <f t="shared" si="4"/>
        <v>4.975878929302314</v>
      </c>
    </row>
    <row r="10" spans="1:14" x14ac:dyDescent="0.25">
      <c r="A10" t="s">
        <v>16</v>
      </c>
      <c r="B10" t="s">
        <v>22</v>
      </c>
      <c r="C10">
        <v>1.4999999999999999E-2</v>
      </c>
      <c r="D10">
        <v>245</v>
      </c>
      <c r="E10">
        <v>608</v>
      </c>
      <c r="F10">
        <v>740</v>
      </c>
      <c r="G10">
        <v>832</v>
      </c>
      <c r="H10">
        <v>934</v>
      </c>
      <c r="I10" s="1">
        <f t="shared" si="5"/>
        <v>7.1428571428571425E-2</v>
      </c>
      <c r="J10" s="1">
        <f t="shared" si="0"/>
        <v>7.1761482909537033</v>
      </c>
      <c r="K10" s="1">
        <f t="shared" si="1"/>
        <v>4.0323265686198866</v>
      </c>
      <c r="L10" s="1">
        <f t="shared" si="2"/>
        <v>4.0384296253973604</v>
      </c>
      <c r="M10" s="1">
        <f t="shared" si="3"/>
        <v>4.7366719627703793</v>
      </c>
      <c r="N10" s="1">
        <f t="shared" si="4"/>
        <v>4.7414692152880722</v>
      </c>
    </row>
    <row r="11" spans="1:14" x14ac:dyDescent="0.25">
      <c r="A11" t="s">
        <v>15</v>
      </c>
      <c r="B11" t="s">
        <v>24</v>
      </c>
      <c r="C11">
        <v>7.0000000000000001E-3</v>
      </c>
      <c r="D11">
        <v>243</v>
      </c>
      <c r="E11">
        <v>550</v>
      </c>
      <c r="F11">
        <v>645</v>
      </c>
      <c r="G11">
        <v>821</v>
      </c>
      <c r="H11">
        <v>930</v>
      </c>
      <c r="I11" s="1">
        <f t="shared" si="5"/>
        <v>3.3333333333333333E-2</v>
      </c>
      <c r="J11" s="1">
        <f t="shared" si="0"/>
        <v>7.2538107546058415</v>
      </c>
      <c r="K11" s="1">
        <f t="shared" si="1"/>
        <v>5.0805371474697978</v>
      </c>
      <c r="L11" s="1">
        <f t="shared" si="2"/>
        <v>6.1885640278091847</v>
      </c>
      <c r="M11" s="1">
        <f t="shared" si="3"/>
        <v>5.0765828720628079</v>
      </c>
      <c r="N11" s="1">
        <f t="shared" si="4"/>
        <v>4.975878929302314</v>
      </c>
    </row>
    <row r="12" spans="1:14" x14ac:dyDescent="0.25">
      <c r="A12" t="s">
        <v>18</v>
      </c>
      <c r="B12" t="s">
        <v>24</v>
      </c>
      <c r="C12">
        <v>2.1000000000000001E-2</v>
      </c>
      <c r="D12">
        <v>340</v>
      </c>
      <c r="E12">
        <v>690</v>
      </c>
      <c r="F12">
        <v>814</v>
      </c>
      <c r="G12">
        <v>900</v>
      </c>
      <c r="H12">
        <v>963</v>
      </c>
      <c r="I12" s="1">
        <f t="shared" si="5"/>
        <v>0.1</v>
      </c>
      <c r="J12" s="1">
        <f t="shared" si="0"/>
        <v>4.5396218594689932</v>
      </c>
      <c r="K12" s="1">
        <f t="shared" si="1"/>
        <v>2.8510597743637387</v>
      </c>
      <c r="L12" s="1">
        <f t="shared" si="2"/>
        <v>2.7113131760618323</v>
      </c>
      <c r="M12" s="1">
        <f t="shared" si="3"/>
        <v>2.8198491098433367</v>
      </c>
      <c r="N12" s="1">
        <f t="shared" si="4"/>
        <v>3.1002360930232484</v>
      </c>
    </row>
    <row r="13" spans="1:14" x14ac:dyDescent="0.25">
      <c r="A13" t="s">
        <v>19</v>
      </c>
      <c r="B13" t="s">
        <v>25</v>
      </c>
      <c r="C13">
        <v>8.9999999999999993E-3</v>
      </c>
      <c r="D13">
        <v>260</v>
      </c>
      <c r="E13">
        <v>554</v>
      </c>
      <c r="F13">
        <v>719</v>
      </c>
      <c r="G13">
        <v>848</v>
      </c>
      <c r="H13">
        <v>941</v>
      </c>
      <c r="I13" s="1">
        <f t="shared" si="5"/>
        <v>4.2857142857142858E-2</v>
      </c>
      <c r="J13" s="1">
        <f t="shared" si="0"/>
        <v>6.631764290930545</v>
      </c>
      <c r="K13" s="1">
        <f t="shared" si="1"/>
        <v>5.0012004075294589</v>
      </c>
      <c r="L13" s="1">
        <f t="shared" si="2"/>
        <v>4.464805007589999</v>
      </c>
      <c r="M13" s="1">
        <f t="shared" si="3"/>
        <v>4.2579981093757233</v>
      </c>
      <c r="N13" s="1">
        <f t="shared" si="4"/>
        <v>4.3360475260657783</v>
      </c>
    </row>
    <row r="14" spans="1:14" x14ac:dyDescent="0.25">
      <c r="A14" t="s">
        <v>17</v>
      </c>
      <c r="B14" t="s">
        <v>25</v>
      </c>
      <c r="C14">
        <v>6.0000000000000001E-3</v>
      </c>
      <c r="D14">
        <v>215</v>
      </c>
      <c r="E14">
        <v>490</v>
      </c>
      <c r="F14">
        <v>630</v>
      </c>
      <c r="G14">
        <v>800</v>
      </c>
      <c r="H14">
        <v>913</v>
      </c>
      <c r="I14" s="1">
        <f t="shared" si="5"/>
        <v>2.8571428571428574E-2</v>
      </c>
      <c r="J14" s="1">
        <f t="shared" si="0"/>
        <v>8.4927979654283199</v>
      </c>
      <c r="K14" s="1">
        <f t="shared" si="1"/>
        <v>6.4260234921722885</v>
      </c>
      <c r="L14" s="1">
        <f t="shared" si="2"/>
        <v>6.5873358217401998</v>
      </c>
      <c r="M14" s="1">
        <f t="shared" si="3"/>
        <v>5.7514605319670489</v>
      </c>
      <c r="N14" s="1">
        <f t="shared" si="4"/>
        <v>5.9950348545811014</v>
      </c>
    </row>
    <row r="15" spans="1:14" x14ac:dyDescent="0.25">
      <c r="A15" t="s">
        <v>16</v>
      </c>
      <c r="B15" t="s">
        <v>25</v>
      </c>
      <c r="C15">
        <v>1.7999999999999999E-2</v>
      </c>
      <c r="D15">
        <v>298</v>
      </c>
      <c r="E15">
        <v>611</v>
      </c>
      <c r="F15">
        <v>773</v>
      </c>
      <c r="G15">
        <v>878</v>
      </c>
      <c r="H15">
        <v>955</v>
      </c>
      <c r="I15" s="1">
        <f t="shared" si="5"/>
        <v>8.5714285714285715E-2</v>
      </c>
      <c r="J15" s="1">
        <f t="shared" si="0"/>
        <v>5.4979354228733612</v>
      </c>
      <c r="K15" s="1">
        <f t="shared" si="1"/>
        <v>3.9835216852996549</v>
      </c>
      <c r="L15" s="1">
        <f t="shared" si="2"/>
        <v>3.415217114260495</v>
      </c>
      <c r="M15" s="1">
        <f t="shared" si="3"/>
        <v>3.4075069803373839</v>
      </c>
      <c r="N15" s="1">
        <f t="shared" si="4"/>
        <v>3.543034211440391</v>
      </c>
    </row>
    <row r="16" spans="1:14" x14ac:dyDescent="0.25">
      <c r="A16" t="s">
        <v>18</v>
      </c>
      <c r="B16" t="s">
        <v>25</v>
      </c>
      <c r="C16">
        <v>4.3999999999999997E-2</v>
      </c>
      <c r="D16">
        <v>420</v>
      </c>
      <c r="E16">
        <v>752</v>
      </c>
      <c r="F16">
        <v>861</v>
      </c>
      <c r="G16">
        <v>929</v>
      </c>
      <c r="H16">
        <v>985</v>
      </c>
      <c r="I16" s="1">
        <f t="shared" si="5"/>
        <v>0.20952380952380953</v>
      </c>
      <c r="J16" s="1">
        <f t="shared" si="0"/>
        <v>3.2444860685642229</v>
      </c>
      <c r="K16" s="1">
        <f t="shared" si="1"/>
        <v>2.1289361191308682</v>
      </c>
      <c r="L16" s="1">
        <f t="shared" si="2"/>
        <v>1.9868709795604402</v>
      </c>
      <c r="M16" s="1">
        <f t="shared" si="3"/>
        <v>2.0877351701956495</v>
      </c>
      <c r="N16" s="1">
        <f t="shared" si="4"/>
        <v>1.9196284194262734</v>
      </c>
    </row>
    <row r="17" spans="1:14" x14ac:dyDescent="0.25">
      <c r="A17" t="s">
        <v>20</v>
      </c>
      <c r="B17" t="s">
        <v>25</v>
      </c>
      <c r="C17">
        <v>3.2000000000000001E-2</v>
      </c>
      <c r="D17">
        <v>336</v>
      </c>
      <c r="E17">
        <v>674</v>
      </c>
      <c r="F17">
        <v>802</v>
      </c>
      <c r="G17">
        <v>902</v>
      </c>
      <c r="H17">
        <v>971</v>
      </c>
      <c r="I17" s="1">
        <f t="shared" si="5"/>
        <v>0.15238095238095239</v>
      </c>
      <c r="J17" s="1">
        <f t="shared" si="0"/>
        <v>4.6205678464005411</v>
      </c>
      <c r="K17" s="1">
        <f t="shared" si="1"/>
        <v>3.05898051284756</v>
      </c>
      <c r="L17" s="1">
        <f t="shared" si="2"/>
        <v>2.9098842158626592</v>
      </c>
      <c r="M17" s="1">
        <f t="shared" si="3"/>
        <v>2.7678471333976833</v>
      </c>
      <c r="N17" s="1">
        <f t="shared" si="4"/>
        <v>2.66473433907024</v>
      </c>
    </row>
    <row r="18" spans="1:14" x14ac:dyDescent="0.25">
      <c r="A18" t="s">
        <v>19</v>
      </c>
      <c r="B18" t="s">
        <v>26</v>
      </c>
      <c r="C18">
        <v>3.2000000000000001E-2</v>
      </c>
      <c r="D18">
        <v>373</v>
      </c>
      <c r="E18">
        <v>671</v>
      </c>
      <c r="F18">
        <v>821</v>
      </c>
      <c r="G18">
        <v>901</v>
      </c>
      <c r="H18">
        <v>969</v>
      </c>
      <c r="I18" s="1">
        <f t="shared" si="5"/>
        <v>0.15238095238095239</v>
      </c>
      <c r="J18" s="1">
        <f t="shared" si="0"/>
        <v>3.9380607984120188</v>
      </c>
      <c r="K18" s="1">
        <f t="shared" si="1"/>
        <v>3.0990695524024692</v>
      </c>
      <c r="L18" s="1">
        <f t="shared" si="2"/>
        <v>2.5981607382378531</v>
      </c>
      <c r="M18" s="1">
        <f t="shared" si="3"/>
        <v>2.7938192636979537</v>
      </c>
      <c r="N18" s="1">
        <f t="shared" si="4"/>
        <v>2.7729356262365834</v>
      </c>
    </row>
    <row r="19" spans="1:14" x14ac:dyDescent="0.25">
      <c r="A19" t="s">
        <v>16</v>
      </c>
      <c r="B19" t="s">
        <v>26</v>
      </c>
      <c r="C19">
        <v>4.8000000000000001E-2</v>
      </c>
      <c r="D19">
        <v>435</v>
      </c>
      <c r="E19">
        <v>720</v>
      </c>
      <c r="F19">
        <v>831</v>
      </c>
      <c r="G19">
        <v>918</v>
      </c>
      <c r="H19">
        <v>972</v>
      </c>
      <c r="I19" s="1">
        <f t="shared" si="5"/>
        <v>0.22857142857142859</v>
      </c>
      <c r="J19" s="1">
        <f t="shared" si="0"/>
        <v>3.0546816854143857</v>
      </c>
      <c r="K19" s="1">
        <f t="shared" si="1"/>
        <v>2.4861155615041159</v>
      </c>
      <c r="L19" s="1">
        <f t="shared" si="2"/>
        <v>2.439821242984769</v>
      </c>
      <c r="M19" s="1">
        <f t="shared" si="3"/>
        <v>2.3599884946082446</v>
      </c>
      <c r="N19" s="1">
        <f t="shared" si="4"/>
        <v>2.6108006727820783</v>
      </c>
    </row>
    <row r="20" spans="1:14" x14ac:dyDescent="0.25">
      <c r="A20" t="s">
        <v>18</v>
      </c>
      <c r="B20" t="s">
        <v>26</v>
      </c>
      <c r="C20">
        <v>7.6999999999999999E-2</v>
      </c>
      <c r="D20">
        <v>493</v>
      </c>
      <c r="E20">
        <v>800</v>
      </c>
      <c r="F20">
        <v>894</v>
      </c>
      <c r="G20">
        <v>948</v>
      </c>
      <c r="H20">
        <v>992</v>
      </c>
      <c r="I20" s="1">
        <f t="shared" si="5"/>
        <v>0.3666666666666667</v>
      </c>
      <c r="J20" s="1">
        <f t="shared" si="0"/>
        <v>2.429443717391393</v>
      </c>
      <c r="K20" s="1">
        <f t="shared" si="1"/>
        <v>1.6467438719269838</v>
      </c>
      <c r="L20" s="1">
        <f t="shared" si="2"/>
        <v>1.5237369350456993</v>
      </c>
      <c r="M20" s="1">
        <f t="shared" si="3"/>
        <v>1.6323609388565163</v>
      </c>
      <c r="N20" s="1">
        <f t="shared" si="4"/>
        <v>1.554962165406973</v>
      </c>
    </row>
    <row r="21" spans="1:14" x14ac:dyDescent="0.25">
      <c r="A21" t="s">
        <v>20</v>
      </c>
      <c r="B21" t="s">
        <v>26</v>
      </c>
      <c r="C21">
        <v>4.7E-2</v>
      </c>
      <c r="D21">
        <v>403</v>
      </c>
      <c r="E21">
        <v>732</v>
      </c>
      <c r="F21">
        <v>853</v>
      </c>
      <c r="G21">
        <v>932</v>
      </c>
      <c r="H21">
        <v>982</v>
      </c>
      <c r="I21" s="1">
        <f t="shared" si="5"/>
        <v>0.22380952380952382</v>
      </c>
      <c r="J21" s="1">
        <f t="shared" si="0"/>
        <v>3.4766785273554626</v>
      </c>
      <c r="K21" s="1">
        <f t="shared" si="1"/>
        <v>2.3485136451799962</v>
      </c>
      <c r="L21" s="1">
        <f t="shared" si="2"/>
        <v>2.1045424665180383</v>
      </c>
      <c r="M21" s="1">
        <f t="shared" si="3"/>
        <v>2.0145996205046344</v>
      </c>
      <c r="N21" s="1">
        <f t="shared" si="4"/>
        <v>2.0775054592810069</v>
      </c>
    </row>
    <row r="22" spans="1:14" x14ac:dyDescent="0.25">
      <c r="A22" t="s">
        <v>19</v>
      </c>
      <c r="B22" t="s">
        <v>27</v>
      </c>
      <c r="C22">
        <v>4.8000000000000001E-2</v>
      </c>
      <c r="D22">
        <v>403</v>
      </c>
      <c r="E22">
        <v>710</v>
      </c>
      <c r="F22">
        <v>861</v>
      </c>
      <c r="G22">
        <v>929</v>
      </c>
      <c r="H22">
        <v>975</v>
      </c>
      <c r="I22" s="1">
        <f t="shared" si="5"/>
        <v>0.22857142857142859</v>
      </c>
      <c r="J22" s="1">
        <f t="shared" si="0"/>
        <v>3.4766785273554626</v>
      </c>
      <c r="K22" s="1">
        <f t="shared" si="1"/>
        <v>2.6043369262332896</v>
      </c>
      <c r="L22" s="1">
        <f t="shared" si="2"/>
        <v>1.9868709795604402</v>
      </c>
      <c r="M22" s="1">
        <f t="shared" si="3"/>
        <v>2.0877351701956495</v>
      </c>
      <c r="N22" s="1">
        <f t="shared" si="4"/>
        <v>2.449663472887293</v>
      </c>
    </row>
    <row r="23" spans="1:14" x14ac:dyDescent="0.25">
      <c r="A23" t="s">
        <v>16</v>
      </c>
      <c r="B23" t="s">
        <v>27</v>
      </c>
      <c r="C23">
        <v>5.0999999999999997E-2</v>
      </c>
      <c r="D23">
        <v>415</v>
      </c>
      <c r="E23">
        <v>750</v>
      </c>
      <c r="F23">
        <v>861</v>
      </c>
      <c r="G23">
        <v>929</v>
      </c>
      <c r="H23">
        <v>979</v>
      </c>
      <c r="I23" s="1">
        <f t="shared" si="5"/>
        <v>0.24285714285714285</v>
      </c>
      <c r="J23" s="1">
        <f t="shared" si="0"/>
        <v>3.3108032626768167</v>
      </c>
      <c r="K23" s="1">
        <f t="shared" si="1"/>
        <v>2.1503668856732632</v>
      </c>
      <c r="L23" s="1">
        <f t="shared" si="2"/>
        <v>1.9868709795604402</v>
      </c>
      <c r="M23" s="1">
        <f t="shared" si="3"/>
        <v>2.0877351701956495</v>
      </c>
      <c r="N23" s="1">
        <f t="shared" si="4"/>
        <v>2.2363500805853098</v>
      </c>
    </row>
    <row r="24" spans="1:14" x14ac:dyDescent="0.25">
      <c r="A24" t="s">
        <v>18</v>
      </c>
      <c r="B24" t="s">
        <v>27</v>
      </c>
      <c r="C24">
        <v>9.4E-2</v>
      </c>
      <c r="D24">
        <v>531</v>
      </c>
      <c r="E24">
        <v>829</v>
      </c>
      <c r="F24">
        <v>913</v>
      </c>
      <c r="G24">
        <v>964</v>
      </c>
      <c r="H24">
        <v>993</v>
      </c>
      <c r="I24" s="1">
        <f t="shared" si="5"/>
        <v>0.44761904761904764</v>
      </c>
      <c r="J24" s="1">
        <f t="shared" si="0"/>
        <v>2.0938640170400697</v>
      </c>
      <c r="K24" s="1">
        <f t="shared" si="1"/>
        <v>1.3824784787066806</v>
      </c>
      <c r="L24" s="1">
        <f t="shared" si="2"/>
        <v>1.2722712430474037</v>
      </c>
      <c r="M24" s="1">
        <f t="shared" si="3"/>
        <v>1.2628106781759705</v>
      </c>
      <c r="N24" s="1">
        <f t="shared" si="4"/>
        <v>1.5032866855898228</v>
      </c>
    </row>
    <row r="25" spans="1:14" x14ac:dyDescent="0.25">
      <c r="A25" t="s">
        <v>20</v>
      </c>
      <c r="B25" t="s">
        <v>28</v>
      </c>
      <c r="C25">
        <v>4.4999999999999998E-2</v>
      </c>
      <c r="D25">
        <v>359</v>
      </c>
      <c r="E25">
        <v>742</v>
      </c>
      <c r="F25">
        <v>843</v>
      </c>
      <c r="G25">
        <v>916</v>
      </c>
      <c r="H25">
        <v>979</v>
      </c>
      <c r="I25" s="1">
        <f t="shared" si="5"/>
        <v>0.21428571428571427</v>
      </c>
      <c r="J25" s="1">
        <f t="shared" si="0"/>
        <v>4.1797617058680157</v>
      </c>
      <c r="K25" s="1">
        <f t="shared" si="1"/>
        <v>2.2372452492305728</v>
      </c>
      <c r="L25" s="1">
        <f t="shared" si="2"/>
        <v>2.2547725232655056</v>
      </c>
      <c r="M25" s="1">
        <f t="shared" si="3"/>
        <v>2.4101916185422065</v>
      </c>
      <c r="N25" s="1">
        <f t="shared" si="4"/>
        <v>2.2363500805853098</v>
      </c>
    </row>
    <row r="26" spans="1:14" x14ac:dyDescent="0.25">
      <c r="A26" t="s">
        <v>19</v>
      </c>
      <c r="B26" t="s">
        <v>28</v>
      </c>
      <c r="C26">
        <v>6.0999999999999999E-2</v>
      </c>
      <c r="D26">
        <v>462</v>
      </c>
      <c r="E26">
        <v>768</v>
      </c>
      <c r="F26">
        <v>856</v>
      </c>
      <c r="G26">
        <v>928</v>
      </c>
      <c r="H26">
        <v>973</v>
      </c>
      <c r="I26" s="1">
        <f t="shared" ref="I26:I28" si="6">IF((C26/0.21 = 0),"",C26/0.21)</f>
        <v>0.2904761904761905</v>
      </c>
      <c r="J26" s="1">
        <f t="shared" ref="J26:J28" si="7" xml:space="preserve"> IFERROR(((J$2* (ADC_const - D26)) / D26) / (J$1),"")</f>
        <v>2.7440926948055617</v>
      </c>
      <c r="K26" s="1">
        <f t="shared" ref="K26:K28" si="8" xml:space="preserve"> IFERROR(((K$2* (ADC_const - E26)) / E26) / (K$1),"")</f>
        <v>1.9615082555184085</v>
      </c>
      <c r="L26" s="1">
        <f t="shared" ref="L26:L28" si="9" xml:space="preserve"> IFERROR(((L$2* (ADC_const - F26)) / F26) / (L$1),"")</f>
        <v>2.0601579088644937</v>
      </c>
      <c r="M26" s="1">
        <f t="shared" ref="M26:M28" si="10" xml:space="preserve"> IFERROR(((M$2* (ADC_const - G26)) / G26) / (M$1),"")</f>
        <v>2.1122187665720955</v>
      </c>
      <c r="N26" s="1">
        <f t="shared" ref="N26:N28" si="11" xml:space="preserve"> IFERROR(((N$2* (ADC_const - H26)) / H26) / (N$1),"")</f>
        <v>2.5569778670618262</v>
      </c>
    </row>
    <row r="27" spans="1:14" x14ac:dyDescent="0.25">
      <c r="A27" t="s">
        <v>16</v>
      </c>
      <c r="B27" t="s">
        <v>28</v>
      </c>
      <c r="C27">
        <v>6.9000000000000006E-2</v>
      </c>
      <c r="D27">
        <v>499</v>
      </c>
      <c r="E27">
        <v>732</v>
      </c>
      <c r="F27">
        <v>882</v>
      </c>
      <c r="G27">
        <v>929</v>
      </c>
      <c r="H27">
        <v>983</v>
      </c>
      <c r="I27" s="1">
        <f t="shared" si="6"/>
        <v>0.32857142857142863</v>
      </c>
      <c r="J27" s="1">
        <f t="shared" si="7"/>
        <v>2.3730595318983378</v>
      </c>
      <c r="K27" s="1">
        <f t="shared" si="8"/>
        <v>2.3485136451799962</v>
      </c>
      <c r="L27" s="1">
        <f t="shared" si="9"/>
        <v>1.6881394963020144</v>
      </c>
      <c r="M27" s="1">
        <f t="shared" si="10"/>
        <v>2.0877351701956495</v>
      </c>
      <c r="N27" s="1">
        <f t="shared" si="11"/>
        <v>2.0247727077527218</v>
      </c>
    </row>
    <row r="28" spans="1:14" x14ac:dyDescent="0.25">
      <c r="A28" t="s">
        <v>17</v>
      </c>
      <c r="B28" t="s">
        <v>28</v>
      </c>
      <c r="C28">
        <v>3.5999999999999997E-2</v>
      </c>
      <c r="D28">
        <v>337</v>
      </c>
      <c r="E28">
        <v>708</v>
      </c>
      <c r="F28">
        <v>823</v>
      </c>
      <c r="G28">
        <v>902</v>
      </c>
      <c r="H28">
        <v>975</v>
      </c>
      <c r="I28" s="1">
        <f t="shared" si="6"/>
        <v>0.17142857142857143</v>
      </c>
      <c r="J28" s="1">
        <f t="shared" si="7"/>
        <v>4.6001512028124649</v>
      </c>
      <c r="K28" s="1">
        <f t="shared" si="8"/>
        <v>2.6283819495680372</v>
      </c>
      <c r="L28" s="1">
        <f t="shared" si="9"/>
        <v>2.566185010277874</v>
      </c>
      <c r="M28" s="1">
        <f t="shared" si="10"/>
        <v>2.7678471333976833</v>
      </c>
      <c r="N28" s="1">
        <f t="shared" si="11"/>
        <v>2.449663472887293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0.21</v>
      </c>
    </row>
    <row r="2" spans="1:1" x14ac:dyDescent="0.25">
      <c r="A2">
        <v>8.4000000000000005E-2</v>
      </c>
    </row>
    <row r="3" spans="1:1" x14ac:dyDescent="0.25">
      <c r="A3"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Data</vt:lpstr>
      <vt:lpstr>Constants</vt:lpstr>
      <vt:lpstr>ADC_const</vt:lpstr>
      <vt:lpstr>BACmgL</vt:lpstr>
      <vt:lpstr>mgLStandard</vt:lpstr>
      <vt:lpstr>R0RL1</vt:lpstr>
      <vt:lpstr>R0RL2</vt:lpstr>
      <vt:lpstr>R0RL3</vt:lpstr>
      <vt:lpstr>R0RL4</vt:lpstr>
      <vt:lpstr>R0RL5</vt:lpstr>
      <vt:lpstr>RL1_val</vt:lpstr>
      <vt:lpstr>RL2_val</vt:lpstr>
      <vt:lpstr>RL3_val</vt:lpstr>
      <vt:lpstr>RL4_val</vt:lpstr>
      <vt:lpstr>RL5_val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2017-03-30T01:14:47Z</dcterms:created>
  <dcterms:modified xsi:type="dcterms:W3CDTF">2017-04-06T06:20:07Z</dcterms:modified>
</cp:coreProperties>
</file>