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装备制作" sheetId="1" r:id="rId1"/>
    <sheet name="Sheet2" sheetId="2" r:id="rId2"/>
    <sheet name="提现率" sheetId="3" r:id="rId3"/>
    <sheet name="Sheet1" sheetId="4" r:id="rId4"/>
  </sheets>
  <definedNames>
    <definedName name="_xlnm._FilterDatabase" localSheetId="3" hidden="1">Sheet1!$A$1:$D$10</definedName>
  </definedNames>
  <calcPr calcId="162913"/>
</workbook>
</file>

<file path=xl/calcChain.xml><?xml version="1.0" encoding="utf-8"?>
<calcChain xmlns="http://schemas.openxmlformats.org/spreadsheetml/2006/main">
  <c r="D32" i="3" l="1"/>
  <c r="B33" i="3"/>
  <c r="B34" i="3"/>
  <c r="C32" i="3"/>
  <c r="D26" i="3" l="1"/>
  <c r="C27" i="3"/>
  <c r="B14" i="3" l="1"/>
  <c r="A21" i="3"/>
  <c r="C19" i="3"/>
  <c r="C20" i="3"/>
  <c r="C15" i="3"/>
  <c r="C16" i="3"/>
  <c r="C17" i="3"/>
  <c r="C18" i="3"/>
  <c r="C14" i="3"/>
  <c r="D3" i="3"/>
  <c r="D4" i="3"/>
  <c r="D5" i="3"/>
  <c r="D6" i="3"/>
  <c r="D7" i="3"/>
  <c r="D2" i="3"/>
  <c r="E10" i="1"/>
  <c r="C10" i="2" l="1"/>
  <c r="F2" i="2" l="1"/>
  <c r="E4" i="1" l="1"/>
  <c r="E8" i="1"/>
  <c r="E6" i="1"/>
  <c r="E3" i="1"/>
</calcChain>
</file>

<file path=xl/sharedStrings.xml><?xml version="1.0" encoding="utf-8"?>
<sst xmlns="http://schemas.openxmlformats.org/spreadsheetml/2006/main" count="71" uniqueCount="67">
  <si>
    <t>名称</t>
    <phoneticPr fontId="1" type="noConversion"/>
  </si>
  <si>
    <t>+1弓制作</t>
    <phoneticPr fontId="1" type="noConversion"/>
  </si>
  <si>
    <t>制作方法</t>
    <phoneticPr fontId="1" type="noConversion"/>
  </si>
  <si>
    <t>1.洗出纯净金装</t>
    <phoneticPr fontId="1" type="noConversion"/>
  </si>
  <si>
    <t>步骤</t>
    <phoneticPr fontId="1" type="noConversion"/>
  </si>
  <si>
    <t>上脱变然后改造洗出只有一条词缀</t>
    <phoneticPr fontId="1" type="noConversion"/>
  </si>
  <si>
    <t>成本</t>
    <phoneticPr fontId="1" type="noConversion"/>
  </si>
  <si>
    <t>上富豪变成只有两条词缀的金装</t>
    <phoneticPr fontId="1" type="noConversion"/>
  </si>
  <si>
    <t>1富豪</t>
    <phoneticPr fontId="1" type="noConversion"/>
  </si>
  <si>
    <t>(1重铸、1脱变)、N改造</t>
    <phoneticPr fontId="1" type="noConversion"/>
  </si>
  <si>
    <t>上两个剥离石去掉两条词缀</t>
    <phoneticPr fontId="1" type="noConversion"/>
  </si>
  <si>
    <t>2剥离</t>
    <phoneticPr fontId="1" type="noConversion"/>
  </si>
  <si>
    <t>2.附魔</t>
    <phoneticPr fontId="1" type="noConversion"/>
  </si>
  <si>
    <t>工艺台上不能附加武器攻击相关属性修正</t>
    <phoneticPr fontId="1" type="noConversion"/>
  </si>
  <si>
    <t>1嵩高</t>
    <phoneticPr fontId="1" type="noConversion"/>
  </si>
  <si>
    <t>3.上猎魔词缀</t>
    <phoneticPr fontId="1" type="noConversion"/>
  </si>
  <si>
    <t>拓印的封魔之玉</t>
    <phoneticPr fontId="1" type="noConversion"/>
  </si>
  <si>
    <t>买大地巨狼，添加一个前缀去除一个后缀</t>
    <phoneticPr fontId="1" type="noConversion"/>
  </si>
  <si>
    <t>能量护盾</t>
    <phoneticPr fontId="1" type="noConversion"/>
  </si>
  <si>
    <t>丝绸手套</t>
    <phoneticPr fontId="1" type="noConversion"/>
  </si>
  <si>
    <t>Tier 4 无畏的 60 该装备的能量护盾提高 (68–79)%</t>
    <phoneticPr fontId="1" type="noConversion"/>
  </si>
  <si>
    <t xml:space="preserve">Tier 3 无法征服的 72 该装备的能量护盾提高 (80–91)% </t>
    <phoneticPr fontId="1" type="noConversion"/>
  </si>
  <si>
    <t xml:space="preserve">Tier 5 无惧的 44 该装备的能量护盾提高 (56–67)% </t>
    <phoneticPr fontId="1" type="noConversion"/>
  </si>
  <si>
    <t>百分比</t>
    <phoneticPr fontId="1" type="noConversion"/>
  </si>
  <si>
    <t>最大能量护盾</t>
    <phoneticPr fontId="1" type="noConversion"/>
  </si>
  <si>
    <t>合计</t>
    <phoneticPr fontId="1" type="noConversion"/>
  </si>
  <si>
    <t>品质</t>
    <phoneticPr fontId="1" type="noConversion"/>
  </si>
  <si>
    <t>工匠石</t>
    <phoneticPr fontId="1" type="noConversion"/>
  </si>
  <si>
    <t>数量</t>
    <phoneticPr fontId="1" type="noConversion"/>
  </si>
  <si>
    <t>混沌石</t>
    <phoneticPr fontId="1" type="noConversion"/>
  </si>
  <si>
    <t>六连</t>
    <phoneticPr fontId="1" type="noConversion"/>
  </si>
  <si>
    <t>加工费</t>
    <phoneticPr fontId="1" type="noConversion"/>
  </si>
  <si>
    <t>合计数量</t>
    <phoneticPr fontId="1" type="noConversion"/>
  </si>
  <si>
    <t>uu898</t>
    <phoneticPr fontId="1" type="noConversion"/>
  </si>
  <si>
    <t>农行</t>
    <phoneticPr fontId="1" type="noConversion"/>
  </si>
  <si>
    <t>税率</t>
    <phoneticPr fontId="1" type="noConversion"/>
  </si>
  <si>
    <t>支付宝</t>
    <phoneticPr fontId="1" type="noConversion"/>
  </si>
  <si>
    <t>实得金额</t>
    <phoneticPr fontId="1" type="noConversion"/>
  </si>
  <si>
    <t>提现金额</t>
    <phoneticPr fontId="1" type="noConversion"/>
  </si>
  <si>
    <t>最低收税</t>
    <phoneticPr fontId="1" type="noConversion"/>
  </si>
  <si>
    <t>嵩高</t>
    <phoneticPr fontId="1" type="noConversion"/>
  </si>
  <si>
    <t>混沌</t>
    <phoneticPr fontId="1" type="noConversion"/>
  </si>
  <si>
    <t>单价</t>
    <phoneticPr fontId="1" type="noConversion"/>
  </si>
  <si>
    <t>通货</t>
    <phoneticPr fontId="1" type="noConversion"/>
  </si>
  <si>
    <t>数量</t>
    <phoneticPr fontId="1" type="noConversion"/>
  </si>
  <si>
    <t>魔法化石</t>
    <phoneticPr fontId="1" type="noConversion"/>
  </si>
  <si>
    <t>混沌</t>
    <phoneticPr fontId="1" type="noConversion"/>
  </si>
  <si>
    <t>嵩高</t>
    <phoneticPr fontId="1" type="noConversion"/>
  </si>
  <si>
    <t>物品</t>
    <phoneticPr fontId="1" type="noConversion"/>
  </si>
  <si>
    <t>备注</t>
    <phoneticPr fontId="1" type="noConversion"/>
  </si>
  <si>
    <t>5-7是压价</t>
    <phoneticPr fontId="1" type="noConversion"/>
  </si>
  <si>
    <t>完美化石</t>
    <phoneticPr fontId="1" type="noConversion"/>
  </si>
  <si>
    <t>狼牙</t>
    <phoneticPr fontId="1" type="noConversion"/>
  </si>
  <si>
    <t>金属化石</t>
    <phoneticPr fontId="1" type="noConversion"/>
  </si>
  <si>
    <t>绑博</t>
    <phoneticPr fontId="1" type="noConversion"/>
  </si>
  <si>
    <t>原始化石</t>
    <phoneticPr fontId="1" type="noConversion"/>
  </si>
  <si>
    <t>五彩化石</t>
    <phoneticPr fontId="1" type="noConversion"/>
  </si>
  <si>
    <t>震颠</t>
    <phoneticPr fontId="1" type="noConversion"/>
  </si>
  <si>
    <t>致密</t>
    <phoneticPr fontId="1" type="noConversion"/>
  </si>
  <si>
    <t>10-11</t>
    <phoneticPr fontId="1" type="noConversion"/>
  </si>
  <si>
    <t>2+</t>
    <phoneticPr fontId="1" type="noConversion"/>
  </si>
  <si>
    <t>3+</t>
    <phoneticPr fontId="1" type="noConversion"/>
  </si>
  <si>
    <t>6+</t>
    <phoneticPr fontId="1" type="noConversion"/>
  </si>
  <si>
    <t>5+</t>
    <phoneticPr fontId="1" type="noConversion"/>
  </si>
  <si>
    <t>工匠</t>
    <phoneticPr fontId="1" type="noConversion"/>
  </si>
  <si>
    <t>E</t>
    <phoneticPr fontId="1" type="noConversion"/>
  </si>
  <si>
    <t>链结石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</si>
</sst>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¥&quot;* #,##0.00_ ;_ &quot;¥&quot;* \-#,##0.00_ ;_ &quot;¥&quot;* &quot;-&quot;??_ ;_ @_ "/>
    <numFmt numFmtId="176" formatCode="#\c"/>
    <numFmt numFmtId="177" formatCode="0.00_);[Red]\(0.00\)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20"/>
      <color theme="1"/>
      <name val="宋体"/>
      <family val="2"/>
      <scheme val="minor"/>
    </font>
    <font>
      <b/>
      <sz val="2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4" fontId="0" fillId="0" borderId="0" xfId="2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百分比" xfId="1" builtinId="5"/>
    <cellStyle name="常规" xfId="0" builtinId="0"/>
    <cellStyle name="货币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90" zoomScaleNormal="190" workbookViewId="0">
      <selection activeCell="E11" sqref="E11"/>
    </sheetView>
  </sheetViews>
  <sheetFormatPr defaultRowHeight="13.5" x14ac:dyDescent="0.15"/>
  <cols>
    <col min="1" max="1" width="10" style="2" customWidth="1"/>
    <col min="2" max="2" width="15.25" style="2" bestFit="1" customWidth="1"/>
    <col min="3" max="3" width="38" style="2" bestFit="1" customWidth="1"/>
    <col min="4" max="4" width="22.75" style="2" bestFit="1" customWidth="1"/>
    <col min="5" max="5" width="10.75" style="4" customWidth="1"/>
    <col min="6" max="16384" width="9" style="2"/>
  </cols>
  <sheetData>
    <row r="1" spans="1:5" ht="20.25" x14ac:dyDescent="0.15">
      <c r="A1" s="1" t="s">
        <v>0</v>
      </c>
      <c r="B1" s="1" t="s">
        <v>2</v>
      </c>
      <c r="C1" s="1" t="s">
        <v>4</v>
      </c>
      <c r="D1" s="21" t="s">
        <v>6</v>
      </c>
      <c r="E1" s="21"/>
    </row>
    <row r="2" spans="1:5" x14ac:dyDescent="0.15">
      <c r="A2" s="3" t="s">
        <v>1</v>
      </c>
      <c r="B2" s="5" t="s">
        <v>3</v>
      </c>
      <c r="C2" s="2" t="s">
        <v>5</v>
      </c>
      <c r="D2" s="2" t="s">
        <v>9</v>
      </c>
    </row>
    <row r="3" spans="1:5" x14ac:dyDescent="0.15">
      <c r="C3" s="2" t="s">
        <v>7</v>
      </c>
      <c r="D3" s="2" t="s">
        <v>8</v>
      </c>
      <c r="E3" s="4">
        <f>1</f>
        <v>1</v>
      </c>
    </row>
    <row r="4" spans="1:5" x14ac:dyDescent="0.15">
      <c r="C4" s="2" t="s">
        <v>10</v>
      </c>
      <c r="D4" s="2" t="s">
        <v>11</v>
      </c>
      <c r="E4" s="4">
        <f>45*2</f>
        <v>90</v>
      </c>
    </row>
    <row r="6" spans="1:5" x14ac:dyDescent="0.15">
      <c r="B6" s="6" t="s">
        <v>12</v>
      </c>
      <c r="C6" s="2" t="s">
        <v>13</v>
      </c>
      <c r="D6" s="2" t="s">
        <v>14</v>
      </c>
      <c r="E6" s="4">
        <f>140</f>
        <v>140</v>
      </c>
    </row>
    <row r="8" spans="1:5" x14ac:dyDescent="0.15">
      <c r="B8" s="5" t="s">
        <v>15</v>
      </c>
      <c r="C8" s="2" t="s">
        <v>17</v>
      </c>
      <c r="D8" s="2" t="s">
        <v>16</v>
      </c>
      <c r="E8" s="4">
        <f>60</f>
        <v>60</v>
      </c>
    </row>
    <row r="10" spans="1:5" ht="14.25" x14ac:dyDescent="0.15">
      <c r="E10" s="7">
        <f>SUM(E3:E8)</f>
        <v>291</v>
      </c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C10" sqref="C10"/>
    </sheetView>
  </sheetViews>
  <sheetFormatPr defaultRowHeight="13.5" x14ac:dyDescent="0.15"/>
  <cols>
    <col min="1" max="1" width="9" style="2"/>
    <col min="2" max="2" width="10.375" style="2" customWidth="1"/>
    <col min="3" max="3" width="18.125" style="2" customWidth="1"/>
    <col min="4" max="4" width="15" style="2" bestFit="1" customWidth="1"/>
    <col min="5" max="5" width="15.375" style="2" customWidth="1"/>
    <col min="6" max="16384" width="9" style="2"/>
  </cols>
  <sheetData>
    <row r="1" spans="1:6" s="8" customFormat="1" ht="14.25" x14ac:dyDescent="0.15">
      <c r="B1" s="8" t="s">
        <v>18</v>
      </c>
      <c r="C1" s="8" t="s">
        <v>23</v>
      </c>
      <c r="D1" s="8" t="s">
        <v>24</v>
      </c>
      <c r="E1" s="8" t="s">
        <v>26</v>
      </c>
      <c r="F1" s="8" t="s">
        <v>25</v>
      </c>
    </row>
    <row r="2" spans="1:6" x14ac:dyDescent="0.15">
      <c r="A2" s="2" t="s">
        <v>19</v>
      </c>
      <c r="B2" s="2">
        <v>43</v>
      </c>
      <c r="C2" s="9">
        <v>0.34</v>
      </c>
      <c r="D2" s="2">
        <v>39</v>
      </c>
      <c r="E2" s="9">
        <v>0.2</v>
      </c>
      <c r="F2" s="10">
        <f>(D2+B2)*(1+C2+E2)</f>
        <v>126.28</v>
      </c>
    </row>
    <row r="6" spans="1:6" x14ac:dyDescent="0.15">
      <c r="B6" s="2" t="s">
        <v>28</v>
      </c>
      <c r="C6" s="2" t="s">
        <v>29</v>
      </c>
    </row>
    <row r="7" spans="1:6" x14ac:dyDescent="0.15">
      <c r="A7" s="2" t="s">
        <v>27</v>
      </c>
      <c r="B7" s="2">
        <v>20</v>
      </c>
      <c r="C7" s="2">
        <v>3</v>
      </c>
      <c r="E7" s="10"/>
    </row>
    <row r="9" spans="1:6" x14ac:dyDescent="0.15">
      <c r="B9" s="2" t="s">
        <v>32</v>
      </c>
      <c r="C9" s="2" t="s">
        <v>31</v>
      </c>
    </row>
    <row r="10" spans="1:6" x14ac:dyDescent="0.15">
      <c r="A10" s="2" t="s">
        <v>30</v>
      </c>
      <c r="B10" s="2">
        <v>350</v>
      </c>
      <c r="C10" s="2">
        <f>B10/B7*3</f>
        <v>52.5</v>
      </c>
    </row>
    <row r="12" spans="1:6" x14ac:dyDescent="0.15">
      <c r="C12" s="2" t="s">
        <v>22</v>
      </c>
    </row>
    <row r="13" spans="1:6" x14ac:dyDescent="0.15">
      <c r="C13" s="2" t="s">
        <v>20</v>
      </c>
    </row>
    <row r="14" spans="1:6" x14ac:dyDescent="0.15">
      <c r="C14" s="2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22" zoomScale="175" zoomScaleNormal="175" workbookViewId="0">
      <selection activeCell="H35" sqref="H35"/>
    </sheetView>
  </sheetViews>
  <sheetFormatPr defaultRowHeight="13.5" x14ac:dyDescent="0.15"/>
  <cols>
    <col min="1" max="1" width="12.75" style="2" customWidth="1"/>
    <col min="2" max="2" width="10.375" style="2" customWidth="1"/>
    <col min="3" max="4" width="10.25" style="2" bestFit="1" customWidth="1"/>
    <col min="5" max="16384" width="9" style="2"/>
  </cols>
  <sheetData>
    <row r="1" spans="1:5" ht="14.25" x14ac:dyDescent="0.15">
      <c r="A1" s="8" t="s">
        <v>33</v>
      </c>
      <c r="B1" s="8" t="s">
        <v>35</v>
      </c>
      <c r="C1" s="8" t="s">
        <v>38</v>
      </c>
      <c r="D1" s="8" t="s">
        <v>37</v>
      </c>
      <c r="E1" s="12" t="s">
        <v>39</v>
      </c>
    </row>
    <row r="2" spans="1:5" x14ac:dyDescent="0.15">
      <c r="A2" s="2" t="s">
        <v>34</v>
      </c>
      <c r="B2" s="11">
        <v>4.0000000000000001E-3</v>
      </c>
      <c r="C2" s="2">
        <v>100</v>
      </c>
      <c r="D2" s="2">
        <f>C2-C2*B2</f>
        <v>99.6</v>
      </c>
    </row>
    <row r="3" spans="1:5" x14ac:dyDescent="0.15">
      <c r="A3" s="2" t="s">
        <v>36</v>
      </c>
      <c r="B3" s="11">
        <v>8.9999999999999993E-3</v>
      </c>
      <c r="C3" s="2">
        <v>100</v>
      </c>
      <c r="D3" s="2">
        <f t="shared" ref="D3:D7" si="0">C3-C3*B3</f>
        <v>99.1</v>
      </c>
    </row>
    <row r="4" spans="1:5" x14ac:dyDescent="0.15">
      <c r="C4" s="2">
        <v>100</v>
      </c>
      <c r="D4" s="2">
        <f t="shared" si="0"/>
        <v>100</v>
      </c>
    </row>
    <row r="5" spans="1:5" x14ac:dyDescent="0.15">
      <c r="C5" s="2">
        <v>100</v>
      </c>
      <c r="D5" s="2">
        <f t="shared" si="0"/>
        <v>100</v>
      </c>
    </row>
    <row r="6" spans="1:5" x14ac:dyDescent="0.15">
      <c r="C6" s="2">
        <v>100</v>
      </c>
      <c r="D6" s="2">
        <f t="shared" si="0"/>
        <v>100</v>
      </c>
    </row>
    <row r="7" spans="1:5" x14ac:dyDescent="0.15">
      <c r="C7" s="2">
        <v>100</v>
      </c>
      <c r="D7" s="2">
        <f t="shared" si="0"/>
        <v>100</v>
      </c>
    </row>
    <row r="8" spans="1:5" x14ac:dyDescent="0.15">
      <c r="C8" s="2">
        <v>100</v>
      </c>
    </row>
    <row r="9" spans="1:5" x14ac:dyDescent="0.15">
      <c r="C9" s="2">
        <v>100</v>
      </c>
    </row>
    <row r="10" spans="1:5" x14ac:dyDescent="0.15">
      <c r="C10" s="2">
        <v>100</v>
      </c>
    </row>
    <row r="11" spans="1:5" x14ac:dyDescent="0.15">
      <c r="C11" s="2">
        <v>100</v>
      </c>
    </row>
    <row r="14" spans="1:5" x14ac:dyDescent="0.15">
      <c r="A14" s="2">
        <v>10</v>
      </c>
      <c r="B14" s="13">
        <f>98/(98-95.06)/1000</f>
        <v>3.3333333333333354E-2</v>
      </c>
      <c r="C14" s="14">
        <f>A14-A14*B$14</f>
        <v>9.6666666666666661</v>
      </c>
    </row>
    <row r="15" spans="1:5" x14ac:dyDescent="0.15">
      <c r="A15" s="2">
        <v>5</v>
      </c>
      <c r="B15" s="13"/>
      <c r="C15" s="14">
        <f t="shared" ref="C15:C20" si="1">A15-A15*B$14</f>
        <v>4.833333333333333</v>
      </c>
    </row>
    <row r="16" spans="1:5" x14ac:dyDescent="0.15">
      <c r="A16" s="2">
        <v>5</v>
      </c>
      <c r="B16" s="13"/>
      <c r="C16" s="14">
        <f t="shared" si="1"/>
        <v>4.833333333333333</v>
      </c>
    </row>
    <row r="17" spans="1:4" x14ac:dyDescent="0.15">
      <c r="B17" s="13"/>
      <c r="C17" s="14">
        <f t="shared" si="1"/>
        <v>0</v>
      </c>
    </row>
    <row r="18" spans="1:4" x14ac:dyDescent="0.15">
      <c r="A18" s="2">
        <v>182</v>
      </c>
      <c r="C18" s="14">
        <f t="shared" si="1"/>
        <v>175.93333333333334</v>
      </c>
    </row>
    <row r="19" spans="1:4" x14ac:dyDescent="0.15">
      <c r="A19" s="14">
        <v>130</v>
      </c>
      <c r="C19" s="14">
        <f t="shared" si="1"/>
        <v>125.66666666666666</v>
      </c>
    </row>
    <row r="20" spans="1:4" x14ac:dyDescent="0.15">
      <c r="C20" s="14">
        <f t="shared" si="1"/>
        <v>0</v>
      </c>
    </row>
    <row r="21" spans="1:4" x14ac:dyDescent="0.15">
      <c r="A21" s="14">
        <f>C18+C19</f>
        <v>301.60000000000002</v>
      </c>
    </row>
    <row r="25" spans="1:4" x14ac:dyDescent="0.15">
      <c r="A25" s="12" t="s">
        <v>43</v>
      </c>
      <c r="B25" s="12" t="s">
        <v>44</v>
      </c>
      <c r="C25" s="12" t="s">
        <v>42</v>
      </c>
    </row>
    <row r="26" spans="1:4" x14ac:dyDescent="0.15">
      <c r="A26" s="2" t="s">
        <v>40</v>
      </c>
      <c r="B26" s="2">
        <v>7</v>
      </c>
      <c r="C26" s="15">
        <v>9.6</v>
      </c>
      <c r="D26" s="16">
        <f>C26*B26</f>
        <v>67.2</v>
      </c>
    </row>
    <row r="27" spans="1:4" x14ac:dyDescent="0.15">
      <c r="A27" s="2" t="s">
        <v>41</v>
      </c>
      <c r="B27" s="2">
        <v>166</v>
      </c>
      <c r="C27" s="16">
        <f>C26/B27</f>
        <v>5.7831325301204814E-2</v>
      </c>
    </row>
    <row r="31" spans="1:4" x14ac:dyDescent="0.15">
      <c r="A31" s="2" t="s">
        <v>64</v>
      </c>
      <c r="B31" s="2">
        <v>3292</v>
      </c>
    </row>
    <row r="32" spans="1:4" x14ac:dyDescent="0.15">
      <c r="A32" s="2" t="s">
        <v>41</v>
      </c>
      <c r="B32" s="2">
        <v>3</v>
      </c>
      <c r="C32" s="2">
        <f>B31/20*B32</f>
        <v>493.79999999999995</v>
      </c>
      <c r="D32" s="2">
        <f>B33/20*11</f>
        <v>452.65</v>
      </c>
    </row>
    <row r="33" spans="1:2" x14ac:dyDescent="0.15">
      <c r="A33" s="2" t="s">
        <v>66</v>
      </c>
      <c r="B33" s="2">
        <f>B31/4</f>
        <v>823</v>
      </c>
    </row>
    <row r="34" spans="1:2" x14ac:dyDescent="0.15">
      <c r="A34" s="2" t="s">
        <v>65</v>
      </c>
      <c r="B34" s="2">
        <f>C32/170</f>
        <v>2.9047058823529408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pane ySplit="1" topLeftCell="A2" activePane="bottomLeft" state="frozen"/>
      <selection pane="bottomLeft" activeCell="D16" sqref="D16"/>
    </sheetView>
  </sheetViews>
  <sheetFormatPr defaultColWidth="21" defaultRowHeight="25.5" x14ac:dyDescent="0.15"/>
  <cols>
    <col min="1" max="1" width="21" style="19"/>
    <col min="2" max="2" width="21" style="20"/>
    <col min="3" max="16384" width="21" style="19"/>
  </cols>
  <sheetData>
    <row r="1" spans="1:4" ht="31.5" x14ac:dyDescent="0.15">
      <c r="A1" s="17" t="s">
        <v>48</v>
      </c>
      <c r="B1" s="18" t="s">
        <v>46</v>
      </c>
      <c r="C1" s="17" t="s">
        <v>47</v>
      </c>
      <c r="D1" s="17" t="s">
        <v>49</v>
      </c>
    </row>
    <row r="2" spans="1:4" x14ac:dyDescent="0.15">
      <c r="A2" s="19" t="s">
        <v>45</v>
      </c>
      <c r="B2" s="20">
        <v>8</v>
      </c>
      <c r="D2" s="19" t="s">
        <v>50</v>
      </c>
    </row>
    <row r="3" spans="1:4" x14ac:dyDescent="0.15">
      <c r="A3" s="19" t="s">
        <v>58</v>
      </c>
      <c r="B3" s="20" t="s">
        <v>59</v>
      </c>
    </row>
    <row r="4" spans="1:4" x14ac:dyDescent="0.15">
      <c r="A4" s="19" t="s">
        <v>51</v>
      </c>
      <c r="B4" s="20" t="s">
        <v>60</v>
      </c>
    </row>
    <row r="5" spans="1:4" x14ac:dyDescent="0.15">
      <c r="A5" s="19" t="s">
        <v>53</v>
      </c>
      <c r="B5" s="20" t="s">
        <v>61</v>
      </c>
    </row>
    <row r="6" spans="1:4" x14ac:dyDescent="0.15">
      <c r="A6" s="19" t="s">
        <v>55</v>
      </c>
      <c r="B6" s="20" t="s">
        <v>63</v>
      </c>
    </row>
    <row r="7" spans="1:4" x14ac:dyDescent="0.15">
      <c r="A7" s="19" t="s">
        <v>57</v>
      </c>
      <c r="B7" s="20" t="s">
        <v>63</v>
      </c>
    </row>
    <row r="8" spans="1:4" x14ac:dyDescent="0.15">
      <c r="A8" s="19" t="s">
        <v>54</v>
      </c>
      <c r="B8" s="20" t="s">
        <v>62</v>
      </c>
    </row>
    <row r="9" spans="1:4" x14ac:dyDescent="0.15">
      <c r="A9" s="19" t="s">
        <v>56</v>
      </c>
      <c r="B9" s="20" t="s">
        <v>62</v>
      </c>
    </row>
    <row r="10" spans="1:4" x14ac:dyDescent="0.15">
      <c r="A10" s="19" t="s">
        <v>52</v>
      </c>
      <c r="B10" s="20" t="s">
        <v>61</v>
      </c>
    </row>
  </sheetData>
  <autoFilter ref="A1:D10">
    <sortState ref="A2:D10">
      <sortCondition ref="B1:B10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装备制作</vt:lpstr>
      <vt:lpstr>Sheet2</vt:lpstr>
      <vt:lpstr>提现率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2019-04-01T15:23:15Z</dcterms:modified>
</cp:coreProperties>
</file>