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N:\개인\업무용\Daewoo\140_고용센터 및 공단 신고 서류\141_위탁계약체결 및 변경\01_위탁체결서류\2025\04_클라우드 기반 웹 개발자(보안코딩) 양성(3회차,명지전문대)\"/>
    </mc:Choice>
  </mc:AlternateContent>
  <bookViews>
    <workbookView xWindow="35325" yWindow="2295" windowWidth="16575" windowHeight="15315" firstSheet="1" activeTab="1"/>
  </bookViews>
  <sheets>
    <sheet name="VXXXXXXXXXXXXXX" sheetId="1" state="veryHidden" r:id="rId1"/>
    <sheet name="시간표" sheetId="3" r:id="rId2"/>
    <sheet name="수업시수" sheetId="7" r:id="rId3"/>
  </sheets>
  <definedNames>
    <definedName name="_xlnm.Print_Area" localSheetId="1">시간표!$A$1:$L$1240</definedName>
  </definedNames>
  <calcPr calcId="162913"/>
</workbook>
</file>

<file path=xl/calcChain.xml><?xml version="1.0" encoding="utf-8"?>
<calcChain xmlns="http://schemas.openxmlformats.org/spreadsheetml/2006/main">
  <c r="E1120" i="3" l="1"/>
  <c r="G1120" i="3"/>
  <c r="C1120" i="3"/>
  <c r="E1089" i="3"/>
  <c r="G1089" i="3"/>
  <c r="I1089" i="3"/>
  <c r="K1089" i="3"/>
  <c r="C1089" i="3"/>
  <c r="E1058" i="3"/>
  <c r="G1058" i="3"/>
  <c r="I1058" i="3"/>
  <c r="K1058" i="3"/>
  <c r="C1058" i="3"/>
  <c r="E1027" i="3"/>
  <c r="G1027" i="3"/>
  <c r="I1027" i="3"/>
  <c r="K1027" i="3"/>
  <c r="C1027" i="3"/>
  <c r="E996" i="3"/>
  <c r="G996" i="3"/>
  <c r="I996" i="3"/>
  <c r="K996" i="3"/>
  <c r="C996" i="3"/>
  <c r="E1214" i="3"/>
  <c r="E1213" i="3" s="1"/>
  <c r="K1183" i="3"/>
  <c r="K1214" i="3" s="1"/>
  <c r="K1213" i="3" s="1"/>
  <c r="I1183" i="3"/>
  <c r="I1214" i="3" s="1"/>
  <c r="I1213" i="3" s="1"/>
  <c r="G1183" i="3"/>
  <c r="G1182" i="3" s="1"/>
  <c r="E1183" i="3"/>
  <c r="C1183" i="3"/>
  <c r="C1214" i="3" s="1"/>
  <c r="K1182" i="3"/>
  <c r="I1182" i="3"/>
  <c r="E1182" i="3"/>
  <c r="C1182" i="3"/>
  <c r="A1179" i="3"/>
  <c r="E1152" i="3"/>
  <c r="E1151" i="3" s="1"/>
  <c r="K1121" i="3"/>
  <c r="K1152" i="3" s="1"/>
  <c r="K1151" i="3" s="1"/>
  <c r="I1121" i="3"/>
  <c r="I1152" i="3" s="1"/>
  <c r="I1151" i="3" s="1"/>
  <c r="G1121" i="3"/>
  <c r="E1121" i="3"/>
  <c r="C1121" i="3"/>
  <c r="C1152" i="3" s="1"/>
  <c r="K1120" i="3"/>
  <c r="I1120" i="3"/>
  <c r="A1117" i="3"/>
  <c r="I1090" i="3"/>
  <c r="K1059" i="3"/>
  <c r="K1090" i="3" s="1"/>
  <c r="I1059" i="3"/>
  <c r="G1059" i="3"/>
  <c r="G1090" i="3" s="1"/>
  <c r="E1059" i="3"/>
  <c r="E1090" i="3" s="1"/>
  <c r="C1059" i="3"/>
  <c r="C1090" i="3" s="1"/>
  <c r="A1055" i="3"/>
  <c r="E1028" i="3"/>
  <c r="K997" i="3"/>
  <c r="K1028" i="3" s="1"/>
  <c r="I997" i="3"/>
  <c r="I1028" i="3" s="1"/>
  <c r="G997" i="3"/>
  <c r="E997" i="3"/>
  <c r="C997" i="3"/>
  <c r="C1028" i="3" s="1"/>
  <c r="A993" i="3"/>
  <c r="E965" i="3"/>
  <c r="G965" i="3"/>
  <c r="I965" i="3"/>
  <c r="K965" i="3"/>
  <c r="C965" i="3"/>
  <c r="E934" i="3"/>
  <c r="G934" i="3"/>
  <c r="I934" i="3"/>
  <c r="K934" i="3"/>
  <c r="C934" i="3"/>
  <c r="E903" i="3"/>
  <c r="G903" i="3"/>
  <c r="I903" i="3"/>
  <c r="K903" i="3"/>
  <c r="C903" i="3"/>
  <c r="K872" i="3"/>
  <c r="E841" i="3"/>
  <c r="G841" i="3"/>
  <c r="I841" i="3"/>
  <c r="C841" i="3"/>
  <c r="E810" i="3"/>
  <c r="G810" i="3"/>
  <c r="I810" i="3"/>
  <c r="K810" i="3"/>
  <c r="C810" i="3"/>
  <c r="E779" i="3"/>
  <c r="G779" i="3"/>
  <c r="I779" i="3"/>
  <c r="K779" i="3"/>
  <c r="C779" i="3"/>
  <c r="E748" i="3"/>
  <c r="G748" i="3"/>
  <c r="I748" i="3"/>
  <c r="K748" i="3"/>
  <c r="C748" i="3"/>
  <c r="E717" i="3"/>
  <c r="G717" i="3"/>
  <c r="I717" i="3"/>
  <c r="K717" i="3"/>
  <c r="C717" i="3"/>
  <c r="E686" i="3"/>
  <c r="G686" i="3"/>
  <c r="I686" i="3"/>
  <c r="K686" i="3"/>
  <c r="C686" i="3"/>
  <c r="E655" i="3"/>
  <c r="G655" i="3"/>
  <c r="I655" i="3"/>
  <c r="K655" i="3"/>
  <c r="C655" i="3"/>
  <c r="E624" i="3"/>
  <c r="G624" i="3"/>
  <c r="I624" i="3"/>
  <c r="C624" i="3"/>
  <c r="E593" i="3"/>
  <c r="G593" i="3"/>
  <c r="I593" i="3"/>
  <c r="K593" i="3"/>
  <c r="C593" i="3"/>
  <c r="E562" i="3"/>
  <c r="G562" i="3"/>
  <c r="I562" i="3"/>
  <c r="K562" i="3"/>
  <c r="C562" i="3"/>
  <c r="K531" i="3"/>
  <c r="E531" i="3"/>
  <c r="G531" i="3"/>
  <c r="I531" i="3"/>
  <c r="C531" i="3"/>
  <c r="E500" i="3"/>
  <c r="G500" i="3"/>
  <c r="I500" i="3"/>
  <c r="K500" i="3"/>
  <c r="C500" i="3"/>
  <c r="E469" i="3"/>
  <c r="G469" i="3"/>
  <c r="I469" i="3"/>
  <c r="K469" i="3"/>
  <c r="C469" i="3"/>
  <c r="E438" i="3"/>
  <c r="G438" i="3"/>
  <c r="I438" i="3"/>
  <c r="K438" i="3"/>
  <c r="C438" i="3"/>
  <c r="E407" i="3"/>
  <c r="G407" i="3"/>
  <c r="I407" i="3"/>
  <c r="K407" i="3"/>
  <c r="C407" i="3"/>
  <c r="E376" i="3"/>
  <c r="G376" i="3"/>
  <c r="I376" i="3"/>
  <c r="K376" i="3"/>
  <c r="C376" i="3"/>
  <c r="E345" i="3"/>
  <c r="G345" i="3"/>
  <c r="I345" i="3"/>
  <c r="K345" i="3"/>
  <c r="C345" i="3"/>
  <c r="E314" i="3"/>
  <c r="G314" i="3"/>
  <c r="I314" i="3"/>
  <c r="C314" i="3"/>
  <c r="E283" i="3"/>
  <c r="G283" i="3"/>
  <c r="I283" i="3"/>
  <c r="K283" i="3"/>
  <c r="C283" i="3"/>
  <c r="E252" i="3"/>
  <c r="G252" i="3"/>
  <c r="I252" i="3"/>
  <c r="K252" i="3"/>
  <c r="C252" i="3"/>
  <c r="E221" i="3"/>
  <c r="G221" i="3"/>
  <c r="I221" i="3"/>
  <c r="K221" i="3"/>
  <c r="C221" i="3"/>
  <c r="I190" i="3"/>
  <c r="K190" i="3"/>
  <c r="G190" i="3"/>
  <c r="K159" i="3"/>
  <c r="G66" i="3"/>
  <c r="E159" i="3"/>
  <c r="G159" i="3"/>
  <c r="E160" i="3"/>
  <c r="G160" i="3"/>
  <c r="C159" i="3"/>
  <c r="E128" i="3"/>
  <c r="G128" i="3"/>
  <c r="I128" i="3"/>
  <c r="K128" i="3"/>
  <c r="C128" i="3"/>
  <c r="E97" i="3"/>
  <c r="G97" i="3"/>
  <c r="I97" i="3"/>
  <c r="K97" i="3"/>
  <c r="C97" i="3"/>
  <c r="K66" i="3"/>
  <c r="I66" i="3"/>
  <c r="E66" i="3"/>
  <c r="C66" i="3"/>
  <c r="C35" i="3"/>
  <c r="C4" i="3"/>
  <c r="A962" i="3"/>
  <c r="A931" i="3"/>
  <c r="A900" i="3"/>
  <c r="A869" i="3"/>
  <c r="A838" i="3"/>
  <c r="K966" i="3"/>
  <c r="I966" i="3"/>
  <c r="C966" i="3"/>
  <c r="A1210" i="3" l="1"/>
  <c r="C1213" i="3"/>
  <c r="G1214" i="3"/>
  <c r="G1213" i="3" s="1"/>
  <c r="A1148" i="3"/>
  <c r="C1151" i="3"/>
  <c r="G1152" i="3"/>
  <c r="G1151" i="3" s="1"/>
  <c r="A1086" i="3"/>
  <c r="A1024" i="3"/>
  <c r="G1028" i="3"/>
  <c r="I873" i="3" l="1"/>
  <c r="K873" i="3"/>
  <c r="C873" i="3"/>
  <c r="K904" i="3" l="1"/>
  <c r="K935" i="3" s="1"/>
  <c r="I904" i="3"/>
  <c r="C904" i="3"/>
  <c r="C935" i="3" s="1"/>
  <c r="I935" i="3" l="1"/>
  <c r="K4" i="3"/>
  <c r="E4" i="3"/>
  <c r="G4" i="3"/>
  <c r="I4" i="3"/>
  <c r="F18" i="7" l="1"/>
  <c r="G18" i="7"/>
  <c r="E36" i="3" l="1"/>
  <c r="E35" i="3" s="1"/>
  <c r="G36" i="3"/>
  <c r="G35" i="3" s="1"/>
  <c r="I36" i="3"/>
  <c r="I35" i="3" s="1"/>
  <c r="K36" i="3"/>
  <c r="K35" i="3" s="1"/>
  <c r="H561" i="3" l="1"/>
  <c r="A561" i="3"/>
  <c r="H530" i="3"/>
  <c r="A530" i="3"/>
  <c r="A251" i="3"/>
  <c r="H251" i="3"/>
  <c r="A282" i="3"/>
  <c r="H282" i="3"/>
  <c r="I67" i="3" l="1"/>
  <c r="G67" i="3"/>
  <c r="E67" i="3"/>
  <c r="K67" i="3"/>
  <c r="I98" i="3"/>
  <c r="E98" i="3" l="1"/>
  <c r="K98" i="3"/>
  <c r="G98" i="3"/>
  <c r="I129" i="3"/>
  <c r="E129" i="3" l="1"/>
  <c r="K129" i="3"/>
  <c r="G129" i="3"/>
  <c r="H34" i="3" l="1"/>
  <c r="H65" i="3" s="1"/>
  <c r="H96" i="3" s="1"/>
  <c r="A34" i="3"/>
  <c r="A1" i="3"/>
  <c r="H158" i="3" l="1"/>
  <c r="H127" i="3"/>
  <c r="A65" i="3"/>
  <c r="C36" i="3"/>
  <c r="H189" i="3" l="1"/>
  <c r="H220" i="3"/>
  <c r="H344" i="3"/>
  <c r="H406" i="3" s="1"/>
  <c r="H437" i="3" s="1"/>
  <c r="H468" i="3" s="1"/>
  <c r="H499" i="3" s="1"/>
  <c r="H313" i="3"/>
  <c r="A96" i="3"/>
  <c r="A32" i="3"/>
  <c r="C67" i="3"/>
  <c r="H375" i="3" l="1"/>
  <c r="A127" i="3"/>
  <c r="A158" i="3"/>
  <c r="C98" i="3"/>
  <c r="A63" i="3"/>
  <c r="A189" i="3" l="1"/>
  <c r="A220" i="3"/>
  <c r="C129" i="3"/>
  <c r="I160" i="3"/>
  <c r="K160" i="3"/>
  <c r="A94" i="3"/>
  <c r="I191" i="3" l="1"/>
  <c r="K191" i="3"/>
  <c r="G191" i="3"/>
  <c r="A125" i="3"/>
  <c r="C160" i="3"/>
  <c r="H623" i="3"/>
  <c r="H654" i="3" s="1"/>
  <c r="H592" i="3"/>
  <c r="A313" i="3"/>
  <c r="A375" i="3" l="1"/>
  <c r="K222" i="3"/>
  <c r="G222" i="3"/>
  <c r="I222" i="3"/>
  <c r="C191" i="3"/>
  <c r="E191" i="3"/>
  <c r="A156" i="3"/>
  <c r="H685" i="3"/>
  <c r="H716" i="3" s="1"/>
  <c r="H747" i="3" s="1"/>
  <c r="H778" i="3" s="1"/>
  <c r="A344" i="3"/>
  <c r="H809" i="3" l="1"/>
  <c r="H840" i="3" s="1"/>
  <c r="H871" i="3" s="1"/>
  <c r="H902" i="3" s="1"/>
  <c r="H933" i="3" s="1"/>
  <c r="H964" i="3" s="1"/>
  <c r="H995" i="3" s="1"/>
  <c r="H1026" i="3" s="1"/>
  <c r="H1057" i="3" s="1"/>
  <c r="H1088" i="3" s="1"/>
  <c r="H1119" i="3" s="1"/>
  <c r="H1150" i="3" s="1"/>
  <c r="H1181" i="3" s="1"/>
  <c r="H1212" i="3" s="1"/>
  <c r="A187" i="3"/>
  <c r="C222" i="3"/>
  <c r="G253" i="3"/>
  <c r="I253" i="3"/>
  <c r="K253" i="3"/>
  <c r="E222" i="3"/>
  <c r="A406" i="3"/>
  <c r="A218" i="3" l="1"/>
  <c r="K284" i="3"/>
  <c r="E253" i="3"/>
  <c r="G284" i="3"/>
  <c r="I284" i="3"/>
  <c r="C253" i="3"/>
  <c r="A437" i="3"/>
  <c r="A468" i="3" s="1"/>
  <c r="A499" i="3" s="1"/>
  <c r="A249" i="3" l="1"/>
  <c r="C284" i="3"/>
  <c r="G315" i="3"/>
  <c r="I315" i="3"/>
  <c r="E284" i="3"/>
  <c r="K315" i="3"/>
  <c r="A280" i="3" l="1"/>
  <c r="E315" i="3"/>
  <c r="G346" i="3"/>
  <c r="K346" i="3"/>
  <c r="I346" i="3"/>
  <c r="C315" i="3"/>
  <c r="I377" i="3" l="1"/>
  <c r="K377" i="3"/>
  <c r="A311" i="3"/>
  <c r="G377" i="3"/>
  <c r="C346" i="3"/>
  <c r="E346" i="3"/>
  <c r="I408" i="3" l="1"/>
  <c r="K408" i="3"/>
  <c r="A342" i="3"/>
  <c r="C377" i="3"/>
  <c r="G408" i="3"/>
  <c r="E377" i="3"/>
  <c r="A623" i="3"/>
  <c r="A654" i="3" s="1"/>
  <c r="A685" i="3" s="1"/>
  <c r="A716" i="3" s="1"/>
  <c r="A747" i="3" s="1"/>
  <c r="A778" i="3" s="1"/>
  <c r="A592" i="3"/>
  <c r="A809" i="3" l="1"/>
  <c r="A840" i="3" s="1"/>
  <c r="A871" i="3" s="1"/>
  <c r="A902" i="3" s="1"/>
  <c r="A933" i="3" s="1"/>
  <c r="A964" i="3" s="1"/>
  <c r="A995" i="3" s="1"/>
  <c r="A1026" i="3" s="1"/>
  <c r="A1057" i="3" s="1"/>
  <c r="A1088" i="3" s="1"/>
  <c r="A1119" i="3" s="1"/>
  <c r="A1150" i="3" s="1"/>
  <c r="A1181" i="3" s="1"/>
  <c r="A1212" i="3" s="1"/>
  <c r="K439" i="3"/>
  <c r="I439" i="3"/>
  <c r="E408" i="3"/>
  <c r="A373" i="3"/>
  <c r="G439" i="3"/>
  <c r="C408" i="3"/>
  <c r="I470" i="3" l="1"/>
  <c r="I501" i="3" s="1"/>
  <c r="E439" i="3"/>
  <c r="K470" i="3"/>
  <c r="G470" i="3"/>
  <c r="A404" i="3"/>
  <c r="C439" i="3"/>
  <c r="E470" i="3" l="1"/>
  <c r="K501" i="3"/>
  <c r="G501" i="3"/>
  <c r="I532" i="3"/>
  <c r="C470" i="3"/>
  <c r="A435" i="3"/>
  <c r="G532" i="3"/>
  <c r="K532" i="3" l="1"/>
  <c r="E501" i="3"/>
  <c r="A466" i="3"/>
  <c r="C501" i="3"/>
  <c r="E532" i="3" l="1"/>
  <c r="C532" i="3"/>
  <c r="A497" i="3"/>
  <c r="E563" i="3" l="1"/>
  <c r="A528" i="3"/>
  <c r="K563" i="3"/>
  <c r="I563" i="3"/>
  <c r="E594" i="3"/>
  <c r="I594" i="3" l="1"/>
  <c r="G563" i="3"/>
  <c r="K594" i="3"/>
  <c r="E625" i="3"/>
  <c r="G594" i="3" l="1"/>
  <c r="C563" i="3"/>
  <c r="I625" i="3"/>
  <c r="K625" i="3"/>
  <c r="E656" i="3"/>
  <c r="A559" i="3" l="1"/>
  <c r="K656" i="3"/>
  <c r="C594" i="3"/>
  <c r="I656" i="3"/>
  <c r="G625" i="3"/>
  <c r="E687" i="3"/>
  <c r="E718" i="3" l="1"/>
  <c r="A590" i="3"/>
  <c r="G656" i="3"/>
  <c r="C625" i="3"/>
  <c r="I687" i="3"/>
  <c r="K687" i="3"/>
  <c r="K718" i="3" l="1"/>
  <c r="I718" i="3"/>
  <c r="E749" i="3"/>
  <c r="A621" i="3"/>
  <c r="G687" i="3"/>
  <c r="C656" i="3"/>
  <c r="I749" i="3" l="1"/>
  <c r="E780" i="3"/>
  <c r="K749" i="3"/>
  <c r="G718" i="3"/>
  <c r="A652" i="3"/>
  <c r="C687" i="3"/>
  <c r="E811" i="3" l="1"/>
  <c r="G749" i="3"/>
  <c r="K780" i="3"/>
  <c r="I780" i="3"/>
  <c r="C718" i="3"/>
  <c r="A683" i="3"/>
  <c r="E842" i="3" l="1"/>
  <c r="G780" i="3"/>
  <c r="I811" i="3"/>
  <c r="K811" i="3"/>
  <c r="A714" i="3"/>
  <c r="C749" i="3"/>
  <c r="E873" i="3" l="1"/>
  <c r="G811" i="3"/>
  <c r="K842" i="3"/>
  <c r="I842" i="3"/>
  <c r="A745" i="3"/>
  <c r="C780" i="3"/>
  <c r="E904" i="3" l="1"/>
  <c r="G842" i="3"/>
  <c r="C811" i="3"/>
  <c r="A776" i="3"/>
  <c r="G873" i="3" l="1"/>
  <c r="E935" i="3"/>
  <c r="C842" i="3"/>
  <c r="A807" i="3"/>
  <c r="E966" i="3" l="1"/>
  <c r="G904" i="3"/>
  <c r="G935" i="3" l="1"/>
  <c r="N4" i="3" l="1"/>
  <c r="G966" i="3"/>
  <c r="D13" i="7" l="1"/>
  <c r="D6" i="7"/>
  <c r="D9" i="7"/>
  <c r="D8" i="7"/>
  <c r="E7" i="7"/>
  <c r="E13" i="7"/>
  <c r="E6" i="7"/>
  <c r="D5" i="7"/>
  <c r="E4" i="7"/>
  <c r="D7" i="7"/>
  <c r="D10" i="7"/>
  <c r="D12" i="7"/>
  <c r="D14" i="7"/>
  <c r="E5" i="7"/>
  <c r="D11" i="7"/>
  <c r="E10" i="7"/>
  <c r="E8" i="7"/>
  <c r="E12" i="7"/>
  <c r="E14" i="7"/>
  <c r="D4" i="7"/>
  <c r="E9" i="7"/>
  <c r="E11" i="7"/>
  <c r="D18" i="7" l="1"/>
  <c r="E18" i="7"/>
</calcChain>
</file>

<file path=xl/sharedStrings.xml><?xml version="1.0" encoding="utf-8"?>
<sst xmlns="http://schemas.openxmlformats.org/spreadsheetml/2006/main" count="4459" uniqueCount="63">
  <si>
    <t>시
간</t>
  </si>
  <si>
    <t>교
시</t>
  </si>
  <si>
    <t>09:00
~
09:50</t>
  </si>
  <si>
    <t>10:00
~
10:50</t>
  </si>
  <si>
    <t>12:00
~
12:50</t>
  </si>
  <si>
    <t>11:00
~
11:50</t>
  </si>
  <si>
    <t>16:40
~
17:30</t>
  </si>
  <si>
    <t>14:40
~
15:30</t>
  </si>
  <si>
    <t>13:40
~
14:30</t>
  </si>
  <si>
    <t>15:40
~
16:30</t>
  </si>
  <si>
    <t>.</t>
    <phoneticPr fontId="12" type="noConversion"/>
  </si>
  <si>
    <t>[200103]  정보기술운영</t>
  </si>
  <si>
    <t>[200102]  정보기술개발</t>
  </si>
  <si>
    <t>[200106]  정보보호</t>
  </si>
  <si>
    <t>목</t>
    <phoneticPr fontId="12" type="noConversion"/>
  </si>
  <si>
    <t>소양교과</t>
    <phoneticPr fontId="12" type="noConversion"/>
  </si>
  <si>
    <t>소양 교과</t>
    <phoneticPr fontId="12" type="noConversion"/>
  </si>
  <si>
    <t>자바 프로그래밍</t>
    <phoneticPr fontId="12" type="noConversion"/>
  </si>
  <si>
    <t>자바프로그래밍</t>
    <phoneticPr fontId="12" type="noConversion"/>
  </si>
  <si>
    <t>[200104]  정보기술운영</t>
  </si>
  <si>
    <t>웹표준기술</t>
    <phoneticPr fontId="12" type="noConversion"/>
  </si>
  <si>
    <t>웹 표준 기술</t>
    <phoneticPr fontId="12" type="noConversion"/>
  </si>
  <si>
    <t>프레임워크기반 프로그래밍</t>
    <phoneticPr fontId="12" type="noConversion"/>
  </si>
  <si>
    <t>프레임워크 기반 프로그래밍</t>
    <phoneticPr fontId="12" type="noConversion"/>
  </si>
  <si>
    <t>RDBMS활용</t>
    <phoneticPr fontId="12" type="noConversion"/>
  </si>
  <si>
    <t>RDBMS 활용</t>
    <phoneticPr fontId="12" type="noConversion"/>
  </si>
  <si>
    <t>서버프로그램개발</t>
    <phoneticPr fontId="12" type="noConversion"/>
  </si>
  <si>
    <t>서버프로그램 개발</t>
    <phoneticPr fontId="12" type="noConversion"/>
  </si>
  <si>
    <t>리눅스의 이해 및활용</t>
    <phoneticPr fontId="12" type="noConversion"/>
  </si>
  <si>
    <t>리눅스의 이해 및 활용</t>
    <phoneticPr fontId="12" type="noConversion"/>
  </si>
  <si>
    <t>[200105]  정보기술운영</t>
  </si>
  <si>
    <t>[200106]  정보기술운영</t>
  </si>
  <si>
    <t>AWS를 활용한 클라우드 서버 구축과 클라우드 서버 보안</t>
    <phoneticPr fontId="12" type="noConversion"/>
  </si>
  <si>
    <t>AWS를 활용한 클라우드 서버 구축과 클라우드 서버보안</t>
    <phoneticPr fontId="12" type="noConversion"/>
  </si>
  <si>
    <t>보안코딩</t>
    <phoneticPr fontId="12" type="noConversion"/>
  </si>
  <si>
    <t>보안 코딩</t>
  </si>
  <si>
    <t>프로젝트(취약점 분석, 시큐어코딩 적용 리뉴얼)</t>
    <phoneticPr fontId="12" type="noConversion"/>
  </si>
  <si>
    <t>프로젝트(웹 개발)</t>
    <phoneticPr fontId="12" type="noConversion"/>
  </si>
  <si>
    <t>프로젝트 (웹 개발)</t>
    <phoneticPr fontId="12" type="noConversion"/>
  </si>
  <si>
    <t>프로젝트 (취약점 분석, 시큐어코딩 적용 리뉴얼)</t>
    <phoneticPr fontId="12" type="noConversion"/>
  </si>
  <si>
    <t>보안 코딩</t>
    <phoneticPr fontId="12" type="noConversion"/>
  </si>
  <si>
    <t>17:00
~
17:50</t>
    <phoneticPr fontId="12" type="noConversion"/>
  </si>
  <si>
    <t>18:00
~
18:50</t>
    <phoneticPr fontId="12" type="noConversion"/>
  </si>
  <si>
    <t>19:00
~
19:50</t>
    <phoneticPr fontId="12" type="noConversion"/>
  </si>
  <si>
    <t>20:00
~
20:50</t>
    <phoneticPr fontId="12" type="noConversion"/>
  </si>
  <si>
    <t>21:00
~
21:50</t>
    <phoneticPr fontId="12" type="noConversion"/>
  </si>
  <si>
    <t>전광욱</t>
  </si>
  <si>
    <t>전광욱</t>
    <phoneticPr fontId="12" type="noConversion"/>
  </si>
  <si>
    <t>근로자의날</t>
    <phoneticPr fontId="12" type="noConversion"/>
  </si>
  <si>
    <t>어린이날</t>
    <phoneticPr fontId="12" type="noConversion"/>
  </si>
  <si>
    <t>대체휴일</t>
    <phoneticPr fontId="12" type="noConversion"/>
  </si>
  <si>
    <t>현충일</t>
    <phoneticPr fontId="12" type="noConversion"/>
  </si>
  <si>
    <t>광복절</t>
    <phoneticPr fontId="12" type="noConversion"/>
  </si>
  <si>
    <t>개천절</t>
    <phoneticPr fontId="12" type="noConversion"/>
  </si>
  <si>
    <t>* 06/17부터 2학기 개시일전까지 09:00~17:30 수업</t>
    <phoneticPr fontId="12" type="noConversion"/>
  </si>
  <si>
    <t>월</t>
    <phoneticPr fontId="12" type="noConversion"/>
  </si>
  <si>
    <t>화</t>
    <phoneticPr fontId="12" type="noConversion"/>
  </si>
  <si>
    <t>금</t>
    <phoneticPr fontId="12" type="noConversion"/>
  </si>
  <si>
    <t>수</t>
    <phoneticPr fontId="12" type="noConversion"/>
  </si>
  <si>
    <t>목</t>
    <phoneticPr fontId="12" type="noConversion"/>
  </si>
  <si>
    <t>공학관 813호</t>
  </si>
  <si>
    <t>전체훈련시간 : 173일 / 1024시간
점심시간 : 13:00 ~ 13:40</t>
    <phoneticPr fontId="12" type="noConversion"/>
  </si>
  <si>
    <t>훈련기간 : 2025년 03월 24일 ~ 2025년 12월 03일                                          
훈련교사 : 전광욱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</si>
</sst>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2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8"/>
      <color indexed="62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6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3" fillId="0" borderId="0">
      <alignment vertical="center"/>
    </xf>
    <xf numFmtId="0" fontId="11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7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5" fillId="25" borderId="11" xfId="0" applyFont="1" applyFill="1" applyBorder="1" applyAlignment="1">
      <alignment horizontal="center" vertical="center" wrapText="1"/>
    </xf>
    <xf numFmtId="0" fontId="5" fillId="25" borderId="13" xfId="0" applyFont="1" applyFill="1" applyBorder="1" applyAlignment="1">
      <alignment horizontal="center" vertical="center" wrapText="1"/>
    </xf>
    <xf numFmtId="0" fontId="15" fillId="27" borderId="11" xfId="103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6" fillId="0" borderId="11" xfId="104" applyFont="1" applyBorder="1" applyAlignment="1">
      <alignment horizontal="center" vertical="center"/>
    </xf>
    <xf numFmtId="0" fontId="0" fillId="0" borderId="11" xfId="0" applyBorder="1"/>
    <xf numFmtId="0" fontId="16" fillId="0" borderId="11" xfId="104" applyFont="1" applyBorder="1" applyAlignment="1">
      <alignment horizontal="center" vertical="center" wrapText="1"/>
    </xf>
    <xf numFmtId="0" fontId="0" fillId="28" borderId="20" xfId="0" applyFill="1" applyBorder="1"/>
    <xf numFmtId="0" fontId="16" fillId="28" borderId="11" xfId="104" applyFont="1" applyFill="1" applyBorder="1" applyAlignment="1">
      <alignment horizontal="center" vertical="center"/>
    </xf>
    <xf numFmtId="0" fontId="0" fillId="28" borderId="11" xfId="0" applyFill="1" applyBorder="1"/>
    <xf numFmtId="0" fontId="16" fillId="28" borderId="11" xfId="104" applyFont="1" applyFill="1" applyBorder="1" applyAlignment="1">
      <alignment horizontal="center" vertical="center" wrapText="1"/>
    </xf>
    <xf numFmtId="0" fontId="16" fillId="29" borderId="11" xfId="104" applyFont="1" applyFill="1" applyBorder="1" applyAlignment="1">
      <alignment horizontal="center" vertical="center"/>
    </xf>
    <xf numFmtId="0" fontId="0" fillId="29" borderId="11" xfId="0" applyFill="1" applyBorder="1"/>
    <xf numFmtId="0" fontId="16" fillId="29" borderId="11" xfId="104" applyFont="1" applyFill="1" applyBorder="1" applyAlignment="1">
      <alignment horizontal="center" vertical="center" wrapText="1"/>
    </xf>
    <xf numFmtId="0" fontId="0" fillId="29" borderId="20" xfId="0" applyFill="1" applyBorder="1"/>
    <xf numFmtId="0" fontId="0" fillId="30" borderId="11" xfId="0" applyFill="1" applyBorder="1"/>
    <xf numFmtId="0" fontId="15" fillId="26" borderId="11" xfId="103" applyFont="1" applyFill="1" applyBorder="1" applyAlignment="1">
      <alignment horizontal="center" vertical="center" wrapText="1"/>
    </xf>
    <xf numFmtId="0" fontId="15" fillId="0" borderId="11" xfId="103" applyFont="1" applyBorder="1" applyAlignment="1">
      <alignment horizontal="center" vertical="center" wrapText="1"/>
    </xf>
    <xf numFmtId="0" fontId="15" fillId="31" borderId="11" xfId="103" applyFont="1" applyFill="1" applyBorder="1" applyAlignment="1">
      <alignment horizontal="center" vertical="center" wrapText="1"/>
    </xf>
    <xf numFmtId="0" fontId="15" fillId="32" borderId="11" xfId="103" applyFont="1" applyFill="1" applyBorder="1" applyAlignment="1">
      <alignment horizontal="center" vertical="center" wrapText="1"/>
    </xf>
    <xf numFmtId="0" fontId="0" fillId="28" borderId="0" xfId="0" applyFill="1"/>
    <xf numFmtId="0" fontId="5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5" fillId="0" borderId="0" xfId="103" applyFont="1" applyBorder="1" applyAlignment="1">
      <alignment horizontal="center" vertical="center" wrapText="1"/>
    </xf>
    <xf numFmtId="0" fontId="19" fillId="33" borderId="0" xfId="103" applyFont="1" applyFill="1" applyBorder="1" applyAlignment="1">
      <alignment horizontal="center" vertical="center" wrapText="1"/>
    </xf>
    <xf numFmtId="0" fontId="15" fillId="0" borderId="11" xfId="103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24" borderId="11" xfId="0" applyFont="1" applyFill="1" applyBorder="1" applyAlignment="1">
      <alignment horizontal="center" vertical="center" wrapText="1"/>
    </xf>
    <xf numFmtId="0" fontId="13" fillId="24" borderId="11" xfId="0" applyFont="1" applyFill="1" applyBorder="1" applyAlignment="1">
      <alignment horizontal="center" vertical="center"/>
    </xf>
    <xf numFmtId="176" fontId="9" fillId="24" borderId="1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32" borderId="13" xfId="0" applyFont="1" applyFill="1" applyBorder="1" applyAlignment="1">
      <alignment horizontal="center" vertical="center" wrapText="1"/>
    </xf>
    <xf numFmtId="0" fontId="5" fillId="32" borderId="14" xfId="0" applyFont="1" applyFill="1" applyBorder="1" applyAlignment="1">
      <alignment horizontal="center" vertical="center" wrapText="1"/>
    </xf>
    <xf numFmtId="0" fontId="5" fillId="32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27" borderId="13" xfId="0" applyFont="1" applyFill="1" applyBorder="1" applyAlignment="1">
      <alignment horizontal="center" vertical="center" wrapText="1"/>
    </xf>
    <xf numFmtId="0" fontId="5" fillId="27" borderId="14" xfId="0" applyFont="1" applyFill="1" applyBorder="1" applyAlignment="1">
      <alignment horizontal="center" vertical="center" wrapText="1"/>
    </xf>
    <xf numFmtId="0" fontId="5" fillId="27" borderId="1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/>
    </xf>
    <xf numFmtId="176" fontId="9" fillId="24" borderId="16" xfId="0" applyNumberFormat="1" applyFont="1" applyFill="1" applyBorder="1" applyAlignment="1">
      <alignment horizontal="center" vertical="center"/>
    </xf>
    <xf numFmtId="176" fontId="9" fillId="24" borderId="17" xfId="0" applyNumberFormat="1" applyFont="1" applyFill="1" applyBorder="1" applyAlignment="1">
      <alignment horizontal="center" vertical="center"/>
    </xf>
    <xf numFmtId="0" fontId="13" fillId="24" borderId="16" xfId="0" applyFont="1" applyFill="1" applyBorder="1" applyAlignment="1">
      <alignment horizontal="center" vertical="center"/>
    </xf>
    <xf numFmtId="0" fontId="13" fillId="24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26" borderId="13" xfId="0" applyFont="1" applyFill="1" applyBorder="1" applyAlignment="1">
      <alignment horizontal="center" vertical="center" wrapText="1"/>
    </xf>
    <xf numFmtId="0" fontId="5" fillId="26" borderId="14" xfId="0" applyFont="1" applyFill="1" applyBorder="1" applyAlignment="1">
      <alignment horizontal="center" vertical="center" wrapText="1"/>
    </xf>
    <xf numFmtId="0" fontId="5" fillId="26" borderId="15" xfId="0" applyFont="1" applyFill="1" applyBorder="1" applyAlignment="1">
      <alignment horizontal="center" vertical="center" wrapText="1"/>
    </xf>
    <xf numFmtId="0" fontId="9" fillId="24" borderId="13" xfId="0" applyFont="1" applyFill="1" applyBorder="1" applyAlignment="1">
      <alignment horizontal="center" vertical="center" wrapText="1"/>
    </xf>
    <xf numFmtId="0" fontId="9" fillId="24" borderId="15" xfId="0" applyFont="1" applyFill="1" applyBorder="1" applyAlignment="1">
      <alignment horizontal="center" vertical="center" wrapText="1"/>
    </xf>
    <xf numFmtId="0" fontId="5" fillId="31" borderId="13" xfId="0" applyFont="1" applyFill="1" applyBorder="1" applyAlignment="1">
      <alignment horizontal="center" vertical="center" wrapText="1"/>
    </xf>
    <xf numFmtId="0" fontId="5" fillId="31" borderId="14" xfId="0" applyFont="1" applyFill="1" applyBorder="1" applyAlignment="1">
      <alignment horizontal="center" vertical="center" wrapText="1"/>
    </xf>
    <xf numFmtId="0" fontId="5" fillId="31" borderId="15" xfId="0" applyFont="1" applyFill="1" applyBorder="1" applyAlignment="1">
      <alignment horizontal="center" vertical="center" wrapText="1"/>
    </xf>
    <xf numFmtId="0" fontId="18" fillId="33" borderId="18" xfId="103" applyFont="1" applyFill="1" applyBorder="1" applyAlignment="1">
      <alignment horizontal="center" vertical="center" wrapText="1"/>
    </xf>
    <xf numFmtId="0" fontId="19" fillId="33" borderId="19" xfId="103" applyFont="1" applyFill="1" applyBorder="1" applyAlignment="1">
      <alignment horizontal="center" vertical="center" wrapText="1"/>
    </xf>
    <xf numFmtId="0" fontId="19" fillId="33" borderId="20" xfId="103" applyFont="1" applyFill="1" applyBorder="1" applyAlignment="1">
      <alignment horizontal="center" vertical="center" wrapText="1"/>
    </xf>
    <xf numFmtId="0" fontId="19" fillId="33" borderId="21" xfId="103" applyFont="1" applyFill="1" applyBorder="1" applyAlignment="1">
      <alignment horizontal="center" vertical="center" wrapText="1"/>
    </xf>
    <xf numFmtId="0" fontId="19" fillId="33" borderId="22" xfId="103" applyFont="1" applyFill="1" applyBorder="1" applyAlignment="1">
      <alignment horizontal="center" vertical="center" wrapText="1"/>
    </xf>
    <xf numFmtId="0" fontId="19" fillId="33" borderId="23" xfId="103" applyFont="1" applyFill="1" applyBorder="1" applyAlignment="1">
      <alignment horizontal="center" vertical="center" wrapText="1"/>
    </xf>
  </cellXfs>
  <cellStyles count="106">
    <cellStyle name="20% - 강조색1" xfId="1" builtinId="30" customBuiltin="1"/>
    <cellStyle name="20% - 강조색1 2" xfId="44"/>
    <cellStyle name="20% - 강조색2" xfId="2" builtinId="34" customBuiltin="1"/>
    <cellStyle name="20% - 강조색2 2" xfId="45"/>
    <cellStyle name="20% - 강조색3" xfId="3" builtinId="38" customBuiltin="1"/>
    <cellStyle name="20% - 강조색3 2" xfId="46"/>
    <cellStyle name="20% - 강조색4" xfId="4" builtinId="42" customBuiltin="1"/>
    <cellStyle name="20% - 강조색4 2" xfId="47"/>
    <cellStyle name="20% - 강조색5" xfId="5" builtinId="46" customBuiltin="1"/>
    <cellStyle name="20% - 강조색5 2" xfId="48"/>
    <cellStyle name="20% - 강조색6" xfId="6" builtinId="50" customBuiltin="1"/>
    <cellStyle name="20% - 강조색6 2" xfId="49"/>
    <cellStyle name="40% - 강조색1" xfId="7" builtinId="31" customBuiltin="1"/>
    <cellStyle name="40% - 강조색1 2" xfId="50"/>
    <cellStyle name="40% - 강조색2" xfId="8" builtinId="35" customBuiltin="1"/>
    <cellStyle name="40% - 강조색2 2" xfId="51"/>
    <cellStyle name="40% - 강조색3" xfId="9" builtinId="39" customBuiltin="1"/>
    <cellStyle name="40% - 강조색3 2" xfId="52"/>
    <cellStyle name="40% - 강조색4" xfId="10" builtinId="43" customBuiltin="1"/>
    <cellStyle name="40% - 강조색4 2" xfId="53"/>
    <cellStyle name="40% - 강조색5" xfId="11" builtinId="47" customBuiltin="1"/>
    <cellStyle name="40% - 강조색5 2" xfId="54"/>
    <cellStyle name="40% - 강조색6" xfId="12" builtinId="51" customBuiltin="1"/>
    <cellStyle name="40% - 강조색6 2" xfId="55"/>
    <cellStyle name="60% - 강조색1" xfId="13" builtinId="32" customBuiltin="1"/>
    <cellStyle name="60% - 강조색1 2" xfId="56"/>
    <cellStyle name="60% - 강조색2" xfId="14" builtinId="36" customBuiltin="1"/>
    <cellStyle name="60% - 강조색2 2" xfId="57"/>
    <cellStyle name="60% - 강조색3" xfId="15" builtinId="40" customBuiltin="1"/>
    <cellStyle name="60% - 강조색3 2" xfId="58"/>
    <cellStyle name="60% - 강조색4" xfId="16" builtinId="44" customBuiltin="1"/>
    <cellStyle name="60% - 강조색4 2" xfId="59"/>
    <cellStyle name="60% - 강조색5" xfId="17" builtinId="48" customBuiltin="1"/>
    <cellStyle name="60% - 강조색5 2" xfId="60"/>
    <cellStyle name="60% - 강조색6" xfId="18" builtinId="52" customBuiltin="1"/>
    <cellStyle name="60% - 강조색6 2" xfId="61"/>
    <cellStyle name="강조색1" xfId="19" builtinId="29" customBuiltin="1"/>
    <cellStyle name="강조색1 2" xfId="62"/>
    <cellStyle name="강조색2" xfId="20" builtinId="33" customBuiltin="1"/>
    <cellStyle name="강조색2 2" xfId="63"/>
    <cellStyle name="강조색3" xfId="21" builtinId="37" customBuiltin="1"/>
    <cellStyle name="강조색3 2" xfId="64"/>
    <cellStyle name="강조색4" xfId="22" builtinId="41" customBuiltin="1"/>
    <cellStyle name="강조색4 2" xfId="65"/>
    <cellStyle name="강조색5" xfId="23" builtinId="45" customBuiltin="1"/>
    <cellStyle name="강조색5 2" xfId="66"/>
    <cellStyle name="강조색6" xfId="24" builtinId="49" customBuiltin="1"/>
    <cellStyle name="강조색6 2" xfId="67"/>
    <cellStyle name="경고문" xfId="25" builtinId="11" customBuiltin="1"/>
    <cellStyle name="경고문 2" xfId="68"/>
    <cellStyle name="계산" xfId="26" builtinId="22" customBuiltin="1"/>
    <cellStyle name="계산 2" xfId="69"/>
    <cellStyle name="나쁨" xfId="27" builtinId="27" customBuiltin="1"/>
    <cellStyle name="나쁨 2" xfId="70"/>
    <cellStyle name="메모" xfId="28" builtinId="10" customBuiltin="1"/>
    <cellStyle name="메모 2" xfId="71"/>
    <cellStyle name="보통" xfId="29" builtinId="28" customBuiltin="1"/>
    <cellStyle name="보통 2" xfId="72"/>
    <cellStyle name="설명 텍스트" xfId="30" builtinId="53" customBuiltin="1"/>
    <cellStyle name="설명 텍스트 2" xfId="73"/>
    <cellStyle name="셀 확인" xfId="31" builtinId="23" customBuiltin="1"/>
    <cellStyle name="셀 확인 2" xfId="74"/>
    <cellStyle name="연결된 셀" xfId="32" builtinId="24" customBuiltin="1"/>
    <cellStyle name="연결된 셀 2" xfId="75"/>
    <cellStyle name="요약" xfId="33" builtinId="25" customBuiltin="1"/>
    <cellStyle name="요약 2" xfId="76"/>
    <cellStyle name="입력" xfId="34" builtinId="20" customBuiltin="1"/>
    <cellStyle name="입력 2" xfId="77"/>
    <cellStyle name="제목" xfId="35" builtinId="15" customBuiltin="1"/>
    <cellStyle name="제목 1" xfId="36" builtinId="16" customBuiltin="1"/>
    <cellStyle name="제목 1 2" xfId="79"/>
    <cellStyle name="제목 2" xfId="37" builtinId="17" customBuiltin="1"/>
    <cellStyle name="제목 2 2" xfId="80"/>
    <cellStyle name="제목 3" xfId="38" builtinId="18" customBuiltin="1"/>
    <cellStyle name="제목 3 2" xfId="81"/>
    <cellStyle name="제목 4" xfId="39" builtinId="19" customBuiltin="1"/>
    <cellStyle name="제목 4 2" xfId="82"/>
    <cellStyle name="제목 5" xfId="78"/>
    <cellStyle name="좋음" xfId="40" builtinId="26" customBuiltin="1"/>
    <cellStyle name="좋음 2" xfId="83"/>
    <cellStyle name="출력" xfId="41" builtinId="21" customBuiltin="1"/>
    <cellStyle name="출력 2" xfId="84"/>
    <cellStyle name="표준" xfId="0" builtinId="0"/>
    <cellStyle name="표준 2" xfId="43"/>
    <cellStyle name="표준 3" xfId="85"/>
    <cellStyle name="표준 3 2" xfId="89"/>
    <cellStyle name="표준 3 2 2" xfId="93"/>
    <cellStyle name="표준 3 2 2 2" xfId="103"/>
    <cellStyle name="표준 3 2 3" xfId="99"/>
    <cellStyle name="표준 3 2 4" xfId="105"/>
    <cellStyle name="표준 3 3" xfId="91"/>
    <cellStyle name="표준 3 3 2" xfId="101"/>
    <cellStyle name="표준 3 4" xfId="87"/>
    <cellStyle name="표준 3 4 2" xfId="97"/>
    <cellStyle name="표준 3 5" xfId="95"/>
    <cellStyle name="표준 3 6" xfId="104"/>
    <cellStyle name="표준 4" xfId="42"/>
    <cellStyle name="표준 4 2" xfId="88"/>
    <cellStyle name="표준 4 2 2" xfId="92"/>
    <cellStyle name="표준 4 2 2 2" xfId="102"/>
    <cellStyle name="표준 4 2 3" xfId="98"/>
    <cellStyle name="표준 4 3" xfId="90"/>
    <cellStyle name="표준 4 3 2" xfId="100"/>
    <cellStyle name="표준 4 4" xfId="86"/>
    <cellStyle name="표준 4 4 2" xfId="96"/>
    <cellStyle name="표준 4 5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10026</xdr:colOff>
      <xdr:row>501</xdr:row>
      <xdr:rowOff>40105</xdr:rowOff>
    </xdr:from>
    <xdr:to>
      <xdr:col>5</xdr:col>
      <xdr:colOff>180474</xdr:colOff>
      <xdr:row>521</xdr:row>
      <xdr:rowOff>320842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E8F294C1-0EA2-4B4D-8766-C1151017302E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501</xdr:row>
      <xdr:rowOff>40105</xdr:rowOff>
    </xdr:from>
    <xdr:to>
      <xdr:col>9</xdr:col>
      <xdr:colOff>180474</xdr:colOff>
      <xdr:row>521</xdr:row>
      <xdr:rowOff>320842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0A699750-5474-4C6C-896F-EF03481E78D6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501</xdr:row>
      <xdr:rowOff>40105</xdr:rowOff>
    </xdr:from>
    <xdr:to>
      <xdr:col>11</xdr:col>
      <xdr:colOff>180474</xdr:colOff>
      <xdr:row>521</xdr:row>
      <xdr:rowOff>320842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F314A89F-6190-4395-BB8F-AF1B10704522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40367785-BC0A-4960-8C1E-7B2BCFD715B9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E6EE1E3A-6330-415F-8D13-1509E4B64FF8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FD48A96-AAD0-4A9D-9A78-8F94B06CBAB0}"/>
            </a:ext>
          </a:extLst>
        </xdr:cNvPr>
        <xdr:cNvCxnSpPr/>
      </xdr:nvCxnSpPr>
      <xdr:spPr bwMode="auto">
        <a:xfrm>
          <a:off x="4562976" y="1406957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501</xdr:row>
      <xdr:rowOff>40105</xdr:rowOff>
    </xdr:from>
    <xdr:to>
      <xdr:col>9</xdr:col>
      <xdr:colOff>180474</xdr:colOff>
      <xdr:row>521</xdr:row>
      <xdr:rowOff>320842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2088335-DE8B-46E2-A88B-8B415FF48AC7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501</xdr:row>
      <xdr:rowOff>40105</xdr:rowOff>
    </xdr:from>
    <xdr:to>
      <xdr:col>11</xdr:col>
      <xdr:colOff>180474</xdr:colOff>
      <xdr:row>521</xdr:row>
      <xdr:rowOff>320842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5FAC2C3F-0A60-4616-947B-0C0E9E5A1DDC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7B2B2D4-4E4F-4754-9D94-611DA950DEE6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7BA9A8DB-0C2D-44CE-B890-96449F9AB8E8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CDECEDE-7D8F-4D99-A001-B2FAA73B1AB7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61D8E089-CE6A-4F8C-8462-8F9B15990C7B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501</xdr:row>
      <xdr:rowOff>40105</xdr:rowOff>
    </xdr:from>
    <xdr:to>
      <xdr:col>7</xdr:col>
      <xdr:colOff>180474</xdr:colOff>
      <xdr:row>521</xdr:row>
      <xdr:rowOff>320842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FCEB453D-1A26-401F-8E0D-F45AA4E3F62B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F36FCCF-1E4A-40C5-82E0-11E51A8E48E7}"/>
            </a:ext>
          </a:extLst>
        </xdr:cNvPr>
        <xdr:cNvCxnSpPr/>
      </xdr:nvCxnSpPr>
      <xdr:spPr bwMode="auto">
        <a:xfrm>
          <a:off x="1955131" y="118601289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81CAA130-9453-43A0-A3A0-C634265187DF}"/>
            </a:ext>
          </a:extLst>
        </xdr:cNvPr>
        <xdr:cNvCxnSpPr/>
      </xdr:nvCxnSpPr>
      <xdr:spPr bwMode="auto">
        <a:xfrm>
          <a:off x="5855368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6</xdr:row>
      <xdr:rowOff>130342</xdr:rowOff>
    </xdr:from>
    <xdr:to>
      <xdr:col>12</xdr:col>
      <xdr:colOff>220579</xdr:colOff>
      <xdr:row>27</xdr:row>
      <xdr:rowOff>60158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6BBD77AC-93D9-4BF0-816E-C99DAA71CEDB}"/>
            </a:ext>
          </a:extLst>
        </xdr:cNvPr>
        <xdr:cNvCxnSpPr/>
      </xdr:nvCxnSpPr>
      <xdr:spPr bwMode="auto">
        <a:xfrm>
          <a:off x="7820525" y="1453816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470</xdr:row>
      <xdr:rowOff>40105</xdr:rowOff>
    </xdr:from>
    <xdr:to>
      <xdr:col>3</xdr:col>
      <xdr:colOff>180474</xdr:colOff>
      <xdr:row>490</xdr:row>
      <xdr:rowOff>320842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AA968DAB-ABD1-4755-A9B4-3E6172D1A314}"/>
            </a:ext>
          </a:extLst>
        </xdr:cNvPr>
        <xdr:cNvCxnSpPr/>
      </xdr:nvCxnSpPr>
      <xdr:spPr bwMode="auto">
        <a:xfrm>
          <a:off x="7579894" y="103922763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470</xdr:row>
      <xdr:rowOff>40105</xdr:rowOff>
    </xdr:from>
    <xdr:to>
      <xdr:col>5</xdr:col>
      <xdr:colOff>180474</xdr:colOff>
      <xdr:row>490</xdr:row>
      <xdr:rowOff>320842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58386827-7E21-4FBB-B9B2-89C75699F902}"/>
            </a:ext>
          </a:extLst>
        </xdr:cNvPr>
        <xdr:cNvCxnSpPr/>
      </xdr:nvCxnSpPr>
      <xdr:spPr bwMode="auto">
        <a:xfrm>
          <a:off x="7579894" y="103922763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470</xdr:row>
      <xdr:rowOff>40105</xdr:rowOff>
    </xdr:from>
    <xdr:to>
      <xdr:col>7</xdr:col>
      <xdr:colOff>180474</xdr:colOff>
      <xdr:row>490</xdr:row>
      <xdr:rowOff>320842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06B442A5-F273-4CDD-94EE-609A480EFEA3}"/>
            </a:ext>
          </a:extLst>
        </xdr:cNvPr>
        <xdr:cNvCxnSpPr/>
      </xdr:nvCxnSpPr>
      <xdr:spPr bwMode="auto">
        <a:xfrm>
          <a:off x="7579894" y="103922763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470</xdr:row>
      <xdr:rowOff>40105</xdr:rowOff>
    </xdr:from>
    <xdr:to>
      <xdr:col>9</xdr:col>
      <xdr:colOff>180474</xdr:colOff>
      <xdr:row>490</xdr:row>
      <xdr:rowOff>320842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BCA4F751-F8FB-45D3-BEBE-24865F8FC3C9}"/>
            </a:ext>
          </a:extLst>
        </xdr:cNvPr>
        <xdr:cNvCxnSpPr/>
      </xdr:nvCxnSpPr>
      <xdr:spPr bwMode="auto">
        <a:xfrm>
          <a:off x="7579894" y="103922763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470</xdr:row>
      <xdr:rowOff>40105</xdr:rowOff>
    </xdr:from>
    <xdr:to>
      <xdr:col>11</xdr:col>
      <xdr:colOff>180474</xdr:colOff>
      <xdr:row>490</xdr:row>
      <xdr:rowOff>320842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749C0088-BF82-45D1-A8A6-3127A5E8FABF}"/>
            </a:ext>
          </a:extLst>
        </xdr:cNvPr>
        <xdr:cNvCxnSpPr/>
      </xdr:nvCxnSpPr>
      <xdr:spPr bwMode="auto">
        <a:xfrm>
          <a:off x="7579894" y="103922763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501</xdr:row>
      <xdr:rowOff>40105</xdr:rowOff>
    </xdr:from>
    <xdr:to>
      <xdr:col>3</xdr:col>
      <xdr:colOff>180474</xdr:colOff>
      <xdr:row>521</xdr:row>
      <xdr:rowOff>320842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7E23A999-9296-4354-9001-1B07DB1F1487}"/>
            </a:ext>
          </a:extLst>
        </xdr:cNvPr>
        <xdr:cNvCxnSpPr/>
      </xdr:nvCxnSpPr>
      <xdr:spPr bwMode="auto">
        <a:xfrm>
          <a:off x="3248526" y="125940552"/>
          <a:ext cx="1283369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501</xdr:row>
      <xdr:rowOff>40105</xdr:rowOff>
    </xdr:from>
    <xdr:to>
      <xdr:col>5</xdr:col>
      <xdr:colOff>180474</xdr:colOff>
      <xdr:row>521</xdr:row>
      <xdr:rowOff>320842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896077B3-75AF-4CF7-80C5-5EF2C8CDF3F9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501</xdr:row>
      <xdr:rowOff>40105</xdr:rowOff>
    </xdr:from>
    <xdr:to>
      <xdr:col>5</xdr:col>
      <xdr:colOff>180474</xdr:colOff>
      <xdr:row>521</xdr:row>
      <xdr:rowOff>320842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8C4FFCA7-C74B-4B91-9D66-D32D2063A719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501</xdr:row>
      <xdr:rowOff>40105</xdr:rowOff>
    </xdr:from>
    <xdr:to>
      <xdr:col>5</xdr:col>
      <xdr:colOff>180474</xdr:colOff>
      <xdr:row>521</xdr:row>
      <xdr:rowOff>320842</xdr:rowOff>
    </xdr:to>
    <xdr:cxnSp macro="">
      <xdr:nvCxnSpPr>
        <xdr:cNvPr id="53" name="직선 연결선 52">
          <a:extLst>
            <a:ext uri="{FF2B5EF4-FFF2-40B4-BE49-F238E27FC236}">
              <a16:creationId xmlns:a16="http://schemas.microsoft.com/office/drawing/2014/main" id="{2773832A-7B73-4A94-A563-AF01AB3461DA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501</xdr:row>
      <xdr:rowOff>40105</xdr:rowOff>
    </xdr:from>
    <xdr:to>
      <xdr:col>7</xdr:col>
      <xdr:colOff>180474</xdr:colOff>
      <xdr:row>521</xdr:row>
      <xdr:rowOff>320842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8B89A476-62F8-4858-8439-500E640547AE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501</xdr:row>
      <xdr:rowOff>40105</xdr:rowOff>
    </xdr:from>
    <xdr:to>
      <xdr:col>7</xdr:col>
      <xdr:colOff>180474</xdr:colOff>
      <xdr:row>521</xdr:row>
      <xdr:rowOff>320842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900A7A50-CB57-47E6-9621-56C9023F9105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501</xdr:row>
      <xdr:rowOff>40105</xdr:rowOff>
    </xdr:from>
    <xdr:to>
      <xdr:col>7</xdr:col>
      <xdr:colOff>180474</xdr:colOff>
      <xdr:row>521</xdr:row>
      <xdr:rowOff>320842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2341DD6B-5D76-4C91-B626-DED6AB5CA074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501</xdr:row>
      <xdr:rowOff>40105</xdr:rowOff>
    </xdr:from>
    <xdr:to>
      <xdr:col>9</xdr:col>
      <xdr:colOff>180474</xdr:colOff>
      <xdr:row>521</xdr:row>
      <xdr:rowOff>320842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38CF7490-EDBE-4343-9FD2-99768B6EE3B3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501</xdr:row>
      <xdr:rowOff>40105</xdr:rowOff>
    </xdr:from>
    <xdr:to>
      <xdr:col>9</xdr:col>
      <xdr:colOff>180474</xdr:colOff>
      <xdr:row>521</xdr:row>
      <xdr:rowOff>320842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837E780F-50FD-434B-951E-8C75982D8344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501</xdr:row>
      <xdr:rowOff>40105</xdr:rowOff>
    </xdr:from>
    <xdr:to>
      <xdr:col>9</xdr:col>
      <xdr:colOff>180474</xdr:colOff>
      <xdr:row>521</xdr:row>
      <xdr:rowOff>320842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939DC04C-1843-48CC-A46A-7724DED37FDA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501</xdr:row>
      <xdr:rowOff>40105</xdr:rowOff>
    </xdr:from>
    <xdr:to>
      <xdr:col>11</xdr:col>
      <xdr:colOff>180474</xdr:colOff>
      <xdr:row>521</xdr:row>
      <xdr:rowOff>320842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0DD15580-CB20-41A8-A5B6-1BE50A754B04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501</xdr:row>
      <xdr:rowOff>40105</xdr:rowOff>
    </xdr:from>
    <xdr:to>
      <xdr:col>11</xdr:col>
      <xdr:colOff>180474</xdr:colOff>
      <xdr:row>521</xdr:row>
      <xdr:rowOff>320842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1981E739-F7CC-4D8C-AC45-2AD6145E5C0D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501</xdr:row>
      <xdr:rowOff>40105</xdr:rowOff>
    </xdr:from>
    <xdr:to>
      <xdr:col>11</xdr:col>
      <xdr:colOff>180474</xdr:colOff>
      <xdr:row>521</xdr:row>
      <xdr:rowOff>320842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C78E3112-BD95-4621-BF1C-5B719488FF45}"/>
            </a:ext>
          </a:extLst>
        </xdr:cNvPr>
        <xdr:cNvCxnSpPr/>
      </xdr:nvCxnSpPr>
      <xdr:spPr bwMode="auto">
        <a:xfrm>
          <a:off x="4561973" y="125940552"/>
          <a:ext cx="1263317" cy="504323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501</xdr:row>
      <xdr:rowOff>40105</xdr:rowOff>
    </xdr:from>
    <xdr:to>
      <xdr:col>3</xdr:col>
      <xdr:colOff>180474</xdr:colOff>
      <xdr:row>521</xdr:row>
      <xdr:rowOff>320842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94DC6F1B-0711-4F9A-8213-1CF6F3FAE070}"/>
            </a:ext>
          </a:extLst>
        </xdr:cNvPr>
        <xdr:cNvCxnSpPr/>
      </xdr:nvCxnSpPr>
      <xdr:spPr bwMode="auto">
        <a:xfrm>
          <a:off x="5858376" y="11132068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98206EC9-2BD1-48C4-A07B-6A764C87FFA0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FE776A76-1170-424D-B2A0-D278C5BD5D76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05B5FA90-0851-4EA0-A297-5C9ACE3064EF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CD9B6694-49AA-4B30-B234-4239DAA16338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532</xdr:row>
      <xdr:rowOff>40105</xdr:rowOff>
    </xdr:from>
    <xdr:to>
      <xdr:col>3</xdr:col>
      <xdr:colOff>180474</xdr:colOff>
      <xdr:row>552</xdr:row>
      <xdr:rowOff>320842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9F574C93-3045-4507-A756-72348BF774EB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4B59F3E8-4FB5-474D-A220-1F02CF533037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864DC735-18E4-471A-BECD-4BC78DD75394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CE64B6F2-FC49-416A-9414-9601A1F22653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63" name="직선 연결선 62">
          <a:extLst>
            <a:ext uri="{FF2B5EF4-FFF2-40B4-BE49-F238E27FC236}">
              <a16:creationId xmlns:a16="http://schemas.microsoft.com/office/drawing/2014/main" id="{B4A376D8-67DA-4F92-A1D4-FF1153EF008D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10026</xdr:colOff>
      <xdr:row>532</xdr:row>
      <xdr:rowOff>40105</xdr:rowOff>
    </xdr:from>
    <xdr:to>
      <xdr:col>5</xdr:col>
      <xdr:colOff>180474</xdr:colOff>
      <xdr:row>552</xdr:row>
      <xdr:rowOff>320842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3043A96E-8052-46FA-B5F6-8D911541847F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7406B8CB-0D8B-4E5E-8626-C04E62B305CA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CA8C9DB2-CDF0-44E4-A22D-74203C1ADCDB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17A5DC24-B43E-484E-9C6C-A9D15E8CE916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3CF44B2A-AEC9-4CBE-BC8C-B4D898D0D53C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10026</xdr:colOff>
      <xdr:row>532</xdr:row>
      <xdr:rowOff>40105</xdr:rowOff>
    </xdr:from>
    <xdr:to>
      <xdr:col>7</xdr:col>
      <xdr:colOff>180474</xdr:colOff>
      <xdr:row>552</xdr:row>
      <xdr:rowOff>320842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F92EF236-034C-45F0-A1E6-1B96E14E1123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44F7C277-1944-4038-9585-99FB14F39A8D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404237D5-F97B-4E80-A75F-B51A334B8996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E584C245-5280-4BCA-B7DD-2A86DF4262DC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1EA75C81-8775-45CD-8C18-E166A78A44CE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10026</xdr:colOff>
      <xdr:row>532</xdr:row>
      <xdr:rowOff>40105</xdr:rowOff>
    </xdr:from>
    <xdr:to>
      <xdr:col>9</xdr:col>
      <xdr:colOff>180474</xdr:colOff>
      <xdr:row>552</xdr:row>
      <xdr:rowOff>320842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4F02B77D-7DE2-42A7-89C5-9DC5BB0EEFD1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6A251A18-3C5A-46F7-B845-85C665BB8268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76" name="직선 연결선 75">
          <a:extLst>
            <a:ext uri="{FF2B5EF4-FFF2-40B4-BE49-F238E27FC236}">
              <a16:creationId xmlns:a16="http://schemas.microsoft.com/office/drawing/2014/main" id="{6D8F8EAC-E8BD-4ED0-BBF1-361387F364D0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id="{2A4115E6-EEBF-47B5-A926-BC866BC02671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78" name="직선 연결선 77">
          <a:extLst>
            <a:ext uri="{FF2B5EF4-FFF2-40B4-BE49-F238E27FC236}">
              <a16:creationId xmlns:a16="http://schemas.microsoft.com/office/drawing/2014/main" id="{23A6C835-0B9B-4154-A8A2-7B666A0B0D20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10026</xdr:colOff>
      <xdr:row>532</xdr:row>
      <xdr:rowOff>40105</xdr:rowOff>
    </xdr:from>
    <xdr:to>
      <xdr:col>11</xdr:col>
      <xdr:colOff>180474</xdr:colOff>
      <xdr:row>552</xdr:row>
      <xdr:rowOff>320842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id="{95BD3149-FF85-4C15-84E9-A18390C0F6A7}"/>
            </a:ext>
          </a:extLst>
        </xdr:cNvPr>
        <xdr:cNvCxnSpPr/>
      </xdr:nvCxnSpPr>
      <xdr:spPr bwMode="auto">
        <a:xfrm>
          <a:off x="5858376" y="118664455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ADD31AA2-FF07-4E44-B295-6B2D5307D39F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1" name="직선 연결선 80">
          <a:extLst>
            <a:ext uri="{FF2B5EF4-FFF2-40B4-BE49-F238E27FC236}">
              <a16:creationId xmlns:a16="http://schemas.microsoft.com/office/drawing/2014/main" id="{E8AB2B9F-079B-4F07-AC45-38847099761C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2" name="직선 연결선 81">
          <a:extLst>
            <a:ext uri="{FF2B5EF4-FFF2-40B4-BE49-F238E27FC236}">
              <a16:creationId xmlns:a16="http://schemas.microsoft.com/office/drawing/2014/main" id="{2112F1D8-150C-4238-904E-E7E2DF83E168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728F293D-6A49-4F67-8292-A65EA34B7327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4" name="직선 연결선 83">
          <a:extLst>
            <a:ext uri="{FF2B5EF4-FFF2-40B4-BE49-F238E27FC236}">
              <a16:creationId xmlns:a16="http://schemas.microsoft.com/office/drawing/2014/main" id="{0E93EAA7-39D8-42CA-B946-2D8D8FCCD166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10026</xdr:colOff>
      <xdr:row>563</xdr:row>
      <xdr:rowOff>40105</xdr:rowOff>
    </xdr:from>
    <xdr:to>
      <xdr:col>3</xdr:col>
      <xdr:colOff>180474</xdr:colOff>
      <xdr:row>583</xdr:row>
      <xdr:rowOff>320842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EC53DF69-E754-4084-B0D0-10BFCF5F10DF}"/>
            </a:ext>
          </a:extLst>
        </xdr:cNvPr>
        <xdr:cNvCxnSpPr/>
      </xdr:nvCxnSpPr>
      <xdr:spPr bwMode="auto">
        <a:xfrm>
          <a:off x="5858376" y="126008230"/>
          <a:ext cx="1265823" cy="505276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5" x14ac:dyDescent="0.15"/>
  <sheetData/>
  <phoneticPr fontId="1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241"/>
  <sheetViews>
    <sheetView tabSelected="1" view="pageBreakPreview" topLeftCell="A553" zoomScale="85" zoomScaleNormal="98" zoomScaleSheetLayoutView="85" workbookViewId="0">
      <selection activeCell="O565" sqref="O565"/>
    </sheetView>
  </sheetViews>
  <sheetFormatPr defaultColWidth="8.88671875" defaultRowHeight="13.5" x14ac:dyDescent="0.15"/>
  <cols>
    <col min="1" max="1" width="2.88671875" style="3" customWidth="1"/>
    <col min="2" max="2" width="4.6640625" style="1" customWidth="1"/>
    <col min="3" max="3" width="12.77734375" style="1" customWidth="1"/>
    <col min="4" max="4" width="2.33203125" style="1" customWidth="1"/>
    <col min="5" max="5" width="12.77734375" style="1" customWidth="1"/>
    <col min="6" max="6" width="2.33203125" style="1" customWidth="1"/>
    <col min="7" max="7" width="13" style="1" customWidth="1"/>
    <col min="8" max="8" width="2.33203125" style="1" customWidth="1"/>
    <col min="9" max="9" width="12.77734375" style="1" customWidth="1"/>
    <col min="10" max="10" width="2.33203125" style="1" customWidth="1"/>
    <col min="11" max="11" width="12.77734375" style="1" customWidth="1"/>
    <col min="12" max="12" width="2.6640625" style="1" customWidth="1"/>
    <col min="13" max="13" width="8.44140625" style="1" customWidth="1"/>
    <col min="14" max="16384" width="8.88671875" style="1"/>
  </cols>
  <sheetData>
    <row r="1" spans="1:14" ht="18.75" customHeight="1" x14ac:dyDescent="0.15">
      <c r="A1" s="45" t="str">
        <f>YEAR(C5) &amp;"년  " &amp; MONTH(C5)&amp;"월 " &amp;  "1주차 시간표"</f>
        <v>2025년  3월 1주차 시간표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13"/>
    </row>
    <row r="2" spans="1:14" ht="6" customHeight="1" x14ac:dyDescent="0.15">
      <c r="C2" s="2"/>
      <c r="E2" s="2"/>
    </row>
    <row r="3" spans="1:14" s="4" customFormat="1" ht="33.75" customHeight="1" x14ac:dyDescent="0.15">
      <c r="A3" s="46" t="s">
        <v>62</v>
      </c>
      <c r="B3" s="46"/>
      <c r="C3" s="46"/>
      <c r="D3" s="46"/>
      <c r="E3" s="46"/>
      <c r="F3" s="46"/>
      <c r="G3" s="46"/>
      <c r="H3" s="47" t="s">
        <v>61</v>
      </c>
      <c r="I3" s="47"/>
      <c r="J3" s="47"/>
      <c r="K3" s="47"/>
      <c r="L3" s="7"/>
      <c r="M3" s="13"/>
    </row>
    <row r="4" spans="1:14" ht="15" customHeight="1" x14ac:dyDescent="0.15">
      <c r="A4" s="42" t="s">
        <v>1</v>
      </c>
      <c r="B4" s="42" t="s">
        <v>0</v>
      </c>
      <c r="C4" s="43" t="str">
        <f>CHOOSE(WEEKDAY(C5,2),"월","화","수","목","금")&amp;"("&amp;TEXT(WEEKDAY(C5)-1,"000")&amp;")"</f>
        <v>월(001)</v>
      </c>
      <c r="D4" s="43"/>
      <c r="E4" s="43" t="str">
        <f t="shared" ref="E4" si="0">CHOOSE(WEEKDAY(E5,2),"월","화","수","목","금")&amp;"("&amp;TEXT(WEEKDAY(E5)-1,"000")&amp;")"</f>
        <v>화(002)</v>
      </c>
      <c r="F4" s="43"/>
      <c r="G4" s="43" t="str">
        <f t="shared" ref="G4" si="1">CHOOSE(WEEKDAY(G5,2),"월","화","수","목","금")&amp;"("&amp;TEXT(WEEKDAY(G5)-1,"000")&amp;")"</f>
        <v>수(003)</v>
      </c>
      <c r="H4" s="43"/>
      <c r="I4" s="43" t="str">
        <f t="shared" ref="I4" si="2">CHOOSE(WEEKDAY(I5,2),"월","화","수","목","금")&amp;"("&amp;TEXT(WEEKDAY(I5)-1,"000")&amp;")"</f>
        <v>목(004)</v>
      </c>
      <c r="J4" s="43"/>
      <c r="K4" s="60" t="str">
        <f t="shared" ref="K4" si="3">CHOOSE(WEEKDAY(K5,2),"월","화","수","목","금")&amp;"("&amp;TEXT(WEEKDAY(K5)-1,"000")&amp;")"</f>
        <v>금(005)</v>
      </c>
      <c r="L4" s="61"/>
      <c r="N4" s="1">
        <f>COUNTIF(A4:L1374,E689)</f>
        <v>100</v>
      </c>
    </row>
    <row r="5" spans="1:14" ht="15" customHeight="1" x14ac:dyDescent="0.15">
      <c r="A5" s="42"/>
      <c r="B5" s="42"/>
      <c r="C5" s="58">
        <v>45740</v>
      </c>
      <c r="D5" s="59"/>
      <c r="E5" s="58">
        <v>45741</v>
      </c>
      <c r="F5" s="59"/>
      <c r="G5" s="58">
        <v>45742</v>
      </c>
      <c r="H5" s="59"/>
      <c r="I5" s="58">
        <v>45743</v>
      </c>
      <c r="J5" s="59"/>
      <c r="K5" s="58">
        <v>45744</v>
      </c>
      <c r="L5" s="59"/>
    </row>
    <row r="6" spans="1:14" ht="15" customHeight="1" x14ac:dyDescent="0.15">
      <c r="A6" s="37">
        <v>1</v>
      </c>
      <c r="B6" s="38" t="s">
        <v>41</v>
      </c>
      <c r="C6" s="26" t="s">
        <v>15</v>
      </c>
      <c r="D6" s="65" t="s">
        <v>46</v>
      </c>
      <c r="E6" s="12" t="s">
        <v>15</v>
      </c>
      <c r="F6" s="54" t="s">
        <v>46</v>
      </c>
      <c r="G6" s="12" t="s">
        <v>15</v>
      </c>
      <c r="H6" s="54" t="s">
        <v>46</v>
      </c>
      <c r="I6" s="12" t="s">
        <v>15</v>
      </c>
      <c r="J6" s="54" t="s">
        <v>46</v>
      </c>
      <c r="K6" s="12" t="s">
        <v>15</v>
      </c>
      <c r="L6" s="54" t="s">
        <v>46</v>
      </c>
    </row>
    <row r="7" spans="1:14" ht="28.5" customHeight="1" x14ac:dyDescent="0.15">
      <c r="A7" s="37"/>
      <c r="B7" s="38"/>
      <c r="C7" s="26" t="s">
        <v>16</v>
      </c>
      <c r="D7" s="66"/>
      <c r="E7" s="12" t="s">
        <v>16</v>
      </c>
      <c r="F7" s="55"/>
      <c r="G7" s="12" t="s">
        <v>16</v>
      </c>
      <c r="H7" s="55"/>
      <c r="I7" s="12" t="s">
        <v>16</v>
      </c>
      <c r="J7" s="55"/>
      <c r="K7" s="12" t="s">
        <v>16</v>
      </c>
      <c r="L7" s="55"/>
    </row>
    <row r="8" spans="1:14" ht="14.25" customHeight="1" x14ac:dyDescent="0.15">
      <c r="A8" s="37"/>
      <c r="B8" s="38"/>
      <c r="C8" s="26" t="s">
        <v>60</v>
      </c>
      <c r="D8" s="67"/>
      <c r="E8" s="12" t="s">
        <v>60</v>
      </c>
      <c r="F8" s="56"/>
      <c r="G8" s="12" t="s">
        <v>60</v>
      </c>
      <c r="H8" s="56"/>
      <c r="I8" s="12" t="s">
        <v>60</v>
      </c>
      <c r="J8" s="56"/>
      <c r="K8" s="12" t="s">
        <v>60</v>
      </c>
      <c r="L8" s="56"/>
    </row>
    <row r="9" spans="1:14" ht="15" customHeight="1" x14ac:dyDescent="0.15">
      <c r="A9" s="37">
        <v>2</v>
      </c>
      <c r="B9" s="38" t="s">
        <v>42</v>
      </c>
      <c r="C9" s="12" t="s">
        <v>15</v>
      </c>
      <c r="D9" s="54" t="s">
        <v>46</v>
      </c>
      <c r="E9" s="12" t="s">
        <v>15</v>
      </c>
      <c r="F9" s="54" t="s">
        <v>46</v>
      </c>
      <c r="G9" s="12" t="s">
        <v>15</v>
      </c>
      <c r="H9" s="54" t="s">
        <v>46</v>
      </c>
      <c r="I9" s="12" t="s">
        <v>15</v>
      </c>
      <c r="J9" s="54" t="s">
        <v>46</v>
      </c>
      <c r="K9" s="12" t="s">
        <v>15</v>
      </c>
      <c r="L9" s="54" t="s">
        <v>46</v>
      </c>
    </row>
    <row r="10" spans="1:14" ht="28.5" customHeight="1" x14ac:dyDescent="0.15">
      <c r="A10" s="37"/>
      <c r="B10" s="38"/>
      <c r="C10" s="12" t="s">
        <v>16</v>
      </c>
      <c r="D10" s="55"/>
      <c r="E10" s="12" t="s">
        <v>16</v>
      </c>
      <c r="F10" s="55"/>
      <c r="G10" s="12" t="s">
        <v>16</v>
      </c>
      <c r="H10" s="55"/>
      <c r="I10" s="12" t="s">
        <v>16</v>
      </c>
      <c r="J10" s="55"/>
      <c r="K10" s="12" t="s">
        <v>16</v>
      </c>
      <c r="L10" s="55"/>
    </row>
    <row r="11" spans="1:14" ht="14.25" customHeight="1" x14ac:dyDescent="0.15">
      <c r="A11" s="37"/>
      <c r="B11" s="38"/>
      <c r="C11" s="12" t="s">
        <v>60</v>
      </c>
      <c r="D11" s="56"/>
      <c r="E11" s="12" t="s">
        <v>60</v>
      </c>
      <c r="F11" s="56"/>
      <c r="G11" s="12" t="s">
        <v>60</v>
      </c>
      <c r="H11" s="56"/>
      <c r="I11" s="12" t="s">
        <v>60</v>
      </c>
      <c r="J11" s="56"/>
      <c r="K11" s="12" t="s">
        <v>60</v>
      </c>
      <c r="L11" s="56"/>
    </row>
    <row r="12" spans="1:14" ht="15" customHeight="1" x14ac:dyDescent="0.15">
      <c r="A12" s="37">
        <v>3</v>
      </c>
      <c r="B12" s="38" t="s">
        <v>43</v>
      </c>
      <c r="C12" s="12" t="s">
        <v>15</v>
      </c>
      <c r="D12" s="54" t="s">
        <v>46</v>
      </c>
      <c r="E12" s="12" t="s">
        <v>15</v>
      </c>
      <c r="F12" s="54" t="s">
        <v>46</v>
      </c>
      <c r="G12" s="12" t="s">
        <v>15</v>
      </c>
      <c r="H12" s="54" t="s">
        <v>46</v>
      </c>
      <c r="I12" s="12" t="s">
        <v>15</v>
      </c>
      <c r="J12" s="54" t="s">
        <v>46</v>
      </c>
      <c r="K12" s="12" t="s">
        <v>15</v>
      </c>
      <c r="L12" s="54" t="s">
        <v>46</v>
      </c>
    </row>
    <row r="13" spans="1:14" ht="28.5" customHeight="1" x14ac:dyDescent="0.15">
      <c r="A13" s="37"/>
      <c r="B13" s="38"/>
      <c r="C13" s="12" t="s">
        <v>16</v>
      </c>
      <c r="D13" s="55"/>
      <c r="E13" s="12" t="s">
        <v>16</v>
      </c>
      <c r="F13" s="55"/>
      <c r="G13" s="12" t="s">
        <v>16</v>
      </c>
      <c r="H13" s="55"/>
      <c r="I13" s="12" t="s">
        <v>16</v>
      </c>
      <c r="J13" s="55"/>
      <c r="K13" s="12" t="s">
        <v>16</v>
      </c>
      <c r="L13" s="55"/>
    </row>
    <row r="14" spans="1:14" ht="14.25" customHeight="1" x14ac:dyDescent="0.15">
      <c r="A14" s="37"/>
      <c r="B14" s="38"/>
      <c r="C14" s="12" t="s">
        <v>60</v>
      </c>
      <c r="D14" s="56"/>
      <c r="E14" s="12" t="s">
        <v>60</v>
      </c>
      <c r="F14" s="56"/>
      <c r="G14" s="12" t="s">
        <v>60</v>
      </c>
      <c r="H14" s="56"/>
      <c r="I14" s="12" t="s">
        <v>60</v>
      </c>
      <c r="J14" s="56"/>
      <c r="K14" s="12" t="s">
        <v>60</v>
      </c>
      <c r="L14" s="56"/>
    </row>
    <row r="15" spans="1:14" ht="15" customHeight="1" x14ac:dyDescent="0.15">
      <c r="A15" s="37">
        <v>4</v>
      </c>
      <c r="B15" s="38" t="s">
        <v>44</v>
      </c>
      <c r="C15" s="12" t="s">
        <v>15</v>
      </c>
      <c r="D15" s="54" t="s">
        <v>46</v>
      </c>
      <c r="E15" s="12" t="s">
        <v>15</v>
      </c>
      <c r="F15" s="54" t="s">
        <v>46</v>
      </c>
      <c r="G15" s="12" t="s">
        <v>15</v>
      </c>
      <c r="H15" s="54" t="s">
        <v>46</v>
      </c>
      <c r="I15" s="12" t="s">
        <v>15</v>
      </c>
      <c r="J15" s="54" t="s">
        <v>46</v>
      </c>
      <c r="K15" s="12" t="s">
        <v>15</v>
      </c>
      <c r="L15" s="54" t="s">
        <v>46</v>
      </c>
    </row>
    <row r="16" spans="1:14" ht="28.5" customHeight="1" x14ac:dyDescent="0.15">
      <c r="A16" s="37"/>
      <c r="B16" s="38"/>
      <c r="C16" s="12" t="s">
        <v>16</v>
      </c>
      <c r="D16" s="55"/>
      <c r="E16" s="12" t="s">
        <v>16</v>
      </c>
      <c r="F16" s="55"/>
      <c r="G16" s="12" t="s">
        <v>16</v>
      </c>
      <c r="H16" s="55"/>
      <c r="I16" s="12" t="s">
        <v>16</v>
      </c>
      <c r="J16" s="55"/>
      <c r="K16" s="12" t="s">
        <v>16</v>
      </c>
      <c r="L16" s="55"/>
    </row>
    <row r="17" spans="1:12" ht="14.25" customHeight="1" x14ac:dyDescent="0.15">
      <c r="A17" s="37"/>
      <c r="B17" s="38"/>
      <c r="C17" s="12" t="s">
        <v>60</v>
      </c>
      <c r="D17" s="56"/>
      <c r="E17" s="12" t="s">
        <v>60</v>
      </c>
      <c r="F17" s="56"/>
      <c r="G17" s="12" t="s">
        <v>60</v>
      </c>
      <c r="H17" s="56"/>
      <c r="I17" s="12" t="s">
        <v>60</v>
      </c>
      <c r="J17" s="56"/>
      <c r="K17" s="12" t="s">
        <v>60</v>
      </c>
      <c r="L17" s="56"/>
    </row>
    <row r="18" spans="1:12" ht="14.25" customHeight="1" x14ac:dyDescent="0.15">
      <c r="A18" s="9"/>
      <c r="B18" s="8"/>
      <c r="C18" s="10"/>
      <c r="D18" s="11"/>
      <c r="E18" s="10"/>
      <c r="F18" s="11"/>
      <c r="G18" s="10"/>
      <c r="H18" s="11"/>
      <c r="I18" s="10"/>
      <c r="J18" s="11"/>
      <c r="K18" s="10"/>
      <c r="L18" s="11"/>
    </row>
    <row r="19" spans="1:12" ht="15" customHeight="1" x14ac:dyDescent="0.15">
      <c r="A19" s="37">
        <v>5</v>
      </c>
      <c r="B19" s="38" t="s">
        <v>45</v>
      </c>
      <c r="C19" s="12" t="s">
        <v>15</v>
      </c>
      <c r="D19" s="54" t="s">
        <v>46</v>
      </c>
      <c r="E19" s="12" t="s">
        <v>15</v>
      </c>
      <c r="F19" s="54" t="s">
        <v>46</v>
      </c>
      <c r="G19" s="12" t="s">
        <v>15</v>
      </c>
      <c r="H19" s="54" t="s">
        <v>46</v>
      </c>
      <c r="I19" s="12" t="s">
        <v>15</v>
      </c>
      <c r="J19" s="54" t="s">
        <v>46</v>
      </c>
      <c r="K19" s="12" t="s">
        <v>15</v>
      </c>
      <c r="L19" s="54" t="s">
        <v>46</v>
      </c>
    </row>
    <row r="20" spans="1:12" ht="28.5" customHeight="1" x14ac:dyDescent="0.15">
      <c r="A20" s="37"/>
      <c r="B20" s="38"/>
      <c r="C20" s="12" t="s">
        <v>16</v>
      </c>
      <c r="D20" s="55"/>
      <c r="E20" s="12" t="s">
        <v>16</v>
      </c>
      <c r="F20" s="55"/>
      <c r="G20" s="12" t="s">
        <v>16</v>
      </c>
      <c r="H20" s="55"/>
      <c r="I20" s="12" t="s">
        <v>16</v>
      </c>
      <c r="J20" s="55"/>
      <c r="K20" s="12" t="s">
        <v>16</v>
      </c>
      <c r="L20" s="55"/>
    </row>
    <row r="21" spans="1:12" ht="14.25" customHeight="1" x14ac:dyDescent="0.15">
      <c r="A21" s="37"/>
      <c r="B21" s="38"/>
      <c r="C21" s="12" t="s">
        <v>60</v>
      </c>
      <c r="D21" s="56"/>
      <c r="E21" s="12" t="s">
        <v>60</v>
      </c>
      <c r="F21" s="56"/>
      <c r="G21" s="12" t="s">
        <v>60</v>
      </c>
      <c r="H21" s="56"/>
      <c r="I21" s="12" t="s">
        <v>60</v>
      </c>
      <c r="J21" s="56"/>
      <c r="K21" s="12" t="s">
        <v>60</v>
      </c>
      <c r="L21" s="56"/>
    </row>
    <row r="22" spans="1:12" ht="15" customHeight="1" x14ac:dyDescent="0.15">
      <c r="A22" s="37">
        <v>6</v>
      </c>
      <c r="B22" s="38"/>
      <c r="C22" s="12"/>
      <c r="D22" s="54"/>
      <c r="E22" s="12"/>
      <c r="F22" s="54"/>
      <c r="G22" s="12"/>
      <c r="H22" s="54"/>
      <c r="I22" s="12"/>
      <c r="J22" s="54"/>
      <c r="K22" s="12"/>
      <c r="L22" s="54"/>
    </row>
    <row r="23" spans="1:12" ht="28.5" customHeight="1" x14ac:dyDescent="0.15">
      <c r="A23" s="37"/>
      <c r="B23" s="38"/>
      <c r="C23" s="12"/>
      <c r="D23" s="55"/>
      <c r="E23" s="12"/>
      <c r="F23" s="55"/>
      <c r="G23" s="12"/>
      <c r="H23" s="55"/>
      <c r="I23" s="12"/>
      <c r="J23" s="55"/>
      <c r="K23" s="12"/>
      <c r="L23" s="55"/>
    </row>
    <row r="24" spans="1:12" ht="14.25" customHeight="1" x14ac:dyDescent="0.15">
      <c r="A24" s="37"/>
      <c r="B24" s="38"/>
      <c r="C24" s="12"/>
      <c r="D24" s="56"/>
      <c r="E24" s="12"/>
      <c r="F24" s="56"/>
      <c r="G24" s="12"/>
      <c r="H24" s="56"/>
      <c r="I24" s="12"/>
      <c r="J24" s="56"/>
      <c r="K24" s="12"/>
      <c r="L24" s="56"/>
    </row>
    <row r="25" spans="1:12" ht="15" customHeight="1" x14ac:dyDescent="0.15">
      <c r="A25" s="37">
        <v>7</v>
      </c>
      <c r="B25" s="38"/>
      <c r="C25" s="12"/>
      <c r="D25" s="54"/>
      <c r="E25" s="12"/>
      <c r="F25" s="54"/>
      <c r="G25" s="12"/>
      <c r="H25" s="54"/>
      <c r="I25" s="12"/>
      <c r="J25" s="54"/>
      <c r="K25" s="12"/>
      <c r="L25" s="54"/>
    </row>
    <row r="26" spans="1:12" ht="28.5" customHeight="1" x14ac:dyDescent="0.15">
      <c r="A26" s="37"/>
      <c r="B26" s="38"/>
      <c r="C26" s="12"/>
      <c r="D26" s="55"/>
      <c r="E26" s="12"/>
      <c r="F26" s="55"/>
      <c r="G26" s="12"/>
      <c r="H26" s="55"/>
      <c r="I26" s="12"/>
      <c r="J26" s="55"/>
      <c r="K26" s="12"/>
      <c r="L26" s="55"/>
    </row>
    <row r="27" spans="1:12" ht="14.25" customHeight="1" x14ac:dyDescent="0.15">
      <c r="A27" s="37"/>
      <c r="B27" s="38"/>
      <c r="C27" s="12"/>
      <c r="D27" s="56"/>
      <c r="E27" s="12"/>
      <c r="F27" s="56"/>
      <c r="G27" s="12"/>
      <c r="H27" s="56"/>
      <c r="I27" s="12"/>
      <c r="J27" s="56"/>
      <c r="K27" s="12"/>
      <c r="L27" s="56"/>
    </row>
    <row r="28" spans="1:12" ht="15" customHeight="1" x14ac:dyDescent="0.15">
      <c r="A28" s="37">
        <v>8</v>
      </c>
      <c r="B28" s="38"/>
      <c r="C28" s="12"/>
      <c r="D28" s="54"/>
      <c r="E28" s="12"/>
      <c r="F28" s="54"/>
      <c r="G28" s="12"/>
      <c r="H28" s="54"/>
      <c r="I28" s="12"/>
      <c r="J28" s="54"/>
      <c r="K28" s="12"/>
      <c r="L28" s="54"/>
    </row>
    <row r="29" spans="1:12" ht="28.5" customHeight="1" x14ac:dyDescent="0.15">
      <c r="A29" s="37"/>
      <c r="B29" s="38"/>
      <c r="C29" s="12"/>
      <c r="D29" s="55"/>
      <c r="E29" s="12"/>
      <c r="F29" s="55"/>
      <c r="G29" s="12"/>
      <c r="H29" s="55"/>
      <c r="I29" s="12"/>
      <c r="J29" s="55"/>
      <c r="K29" s="12"/>
      <c r="L29" s="55"/>
    </row>
    <row r="30" spans="1:12" ht="14.25" customHeight="1" x14ac:dyDescent="0.15">
      <c r="A30" s="37"/>
      <c r="B30" s="38"/>
      <c r="C30" s="12"/>
      <c r="D30" s="56"/>
      <c r="E30" s="12"/>
      <c r="F30" s="56"/>
      <c r="G30" s="12"/>
      <c r="H30" s="56"/>
      <c r="I30" s="12"/>
      <c r="J30" s="56"/>
      <c r="K30" s="12"/>
      <c r="L30" s="56"/>
    </row>
    <row r="31" spans="1:1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.75" customHeight="1" x14ac:dyDescent="0.15">
      <c r="A32" s="45" t="str">
        <f>YEAR(C36) &amp;"년  " &amp; MONTH(C36)&amp;"월 " &amp;  "2주차 시간표"</f>
        <v>2025년  3월 2주차 시간표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</row>
    <row r="33" spans="1:13" ht="6" customHeight="1" x14ac:dyDescent="0.15">
      <c r="C33" s="2"/>
      <c r="E33" s="2"/>
    </row>
    <row r="34" spans="1:13" s="4" customFormat="1" ht="33.75" customHeight="1" x14ac:dyDescent="0.15">
      <c r="A34" s="46" t="str">
        <f>A3</f>
        <v>훈련기간 : 2025년 03월 24일 ~ 2025년 12월 03일                                          
훈련교사 : 전광욱</v>
      </c>
      <c r="B34" s="46"/>
      <c r="C34" s="46"/>
      <c r="D34" s="46"/>
      <c r="E34" s="46"/>
      <c r="F34" s="46"/>
      <c r="G34" s="46"/>
      <c r="H34" s="47" t="str">
        <f>H3</f>
        <v>전체훈련시간 : 173일 / 1024시간
점심시간 : 13:00 ~ 13:40</v>
      </c>
      <c r="I34" s="47"/>
      <c r="J34" s="47"/>
      <c r="K34" s="47"/>
      <c r="L34" s="7"/>
      <c r="M34" s="13"/>
    </row>
    <row r="35" spans="1:13" ht="15" customHeight="1" x14ac:dyDescent="0.15">
      <c r="A35" s="42" t="s">
        <v>1</v>
      </c>
      <c r="B35" s="42" t="s">
        <v>0</v>
      </c>
      <c r="C35" s="43" t="str">
        <f>CHOOSE(WEEKDAY(C36,2),"월","화","수","목","금")&amp;"("&amp;TEXT(WEEKDAY(C36)+4,"000")&amp;")"</f>
        <v>월(006)</v>
      </c>
      <c r="D35" s="43"/>
      <c r="E35" s="43" t="str">
        <f t="shared" ref="E35" si="4">CHOOSE(WEEKDAY(E36,2),"월","화","수","목","금")&amp;"("&amp;TEXT(WEEKDAY(E36)+4,"000")&amp;")"</f>
        <v>화(007)</v>
      </c>
      <c r="F35" s="43"/>
      <c r="G35" s="43" t="str">
        <f t="shared" ref="G35" si="5">CHOOSE(WEEKDAY(G36,2),"월","화","수","목","금")&amp;"("&amp;TEXT(WEEKDAY(G36)+4,"000")&amp;")"</f>
        <v>수(008)</v>
      </c>
      <c r="H35" s="43"/>
      <c r="I35" s="43" t="str">
        <f t="shared" ref="I35" si="6">CHOOSE(WEEKDAY(I36,2),"월","화","수","목","금")&amp;"("&amp;TEXT(WEEKDAY(I36)+4,"000")&amp;")"</f>
        <v>목(009)</v>
      </c>
      <c r="J35" s="43"/>
      <c r="K35" s="43" t="str">
        <f t="shared" ref="K35" si="7">CHOOSE(WEEKDAY(K36,2),"월","화","수","목","금")&amp;"("&amp;TEXT(WEEKDAY(K36)+4,"000")&amp;")"</f>
        <v>금(010)</v>
      </c>
      <c r="L35" s="43"/>
    </row>
    <row r="36" spans="1:13" ht="15" customHeight="1" x14ac:dyDescent="0.15">
      <c r="A36" s="42"/>
      <c r="B36" s="42"/>
      <c r="C36" s="44">
        <f>C5+7</f>
        <v>45747</v>
      </c>
      <c r="D36" s="44"/>
      <c r="E36" s="44">
        <f t="shared" ref="E36" si="8">E5+7</f>
        <v>45748</v>
      </c>
      <c r="F36" s="44"/>
      <c r="G36" s="44">
        <f t="shared" ref="G36" si="9">G5+7</f>
        <v>45749</v>
      </c>
      <c r="H36" s="44"/>
      <c r="I36" s="44">
        <f t="shared" ref="I36" si="10">I5+7</f>
        <v>45750</v>
      </c>
      <c r="J36" s="44"/>
      <c r="K36" s="44">
        <f t="shared" ref="K36" si="11">K5+7</f>
        <v>45751</v>
      </c>
      <c r="L36" s="44"/>
    </row>
    <row r="37" spans="1:13" ht="15" customHeight="1" x14ac:dyDescent="0.15">
      <c r="A37" s="37">
        <v>1</v>
      </c>
      <c r="B37" s="38" t="s">
        <v>41</v>
      </c>
      <c r="C37" s="12" t="s">
        <v>15</v>
      </c>
      <c r="D37" s="54" t="s">
        <v>46</v>
      </c>
      <c r="E37" s="26" t="s">
        <v>20</v>
      </c>
      <c r="F37" s="65" t="s">
        <v>46</v>
      </c>
      <c r="G37" s="27" t="s">
        <v>20</v>
      </c>
      <c r="H37" s="39" t="s">
        <v>46</v>
      </c>
      <c r="I37" s="27" t="s">
        <v>20</v>
      </c>
      <c r="J37" s="39" t="s">
        <v>46</v>
      </c>
      <c r="K37" s="27" t="s">
        <v>20</v>
      </c>
      <c r="L37" s="39" t="s">
        <v>46</v>
      </c>
    </row>
    <row r="38" spans="1:13" ht="28.5" customHeight="1" x14ac:dyDescent="0.15">
      <c r="A38" s="37"/>
      <c r="B38" s="38"/>
      <c r="C38" s="12" t="s">
        <v>16</v>
      </c>
      <c r="D38" s="55"/>
      <c r="E38" s="26" t="s">
        <v>21</v>
      </c>
      <c r="F38" s="66"/>
      <c r="G38" s="27" t="s">
        <v>21</v>
      </c>
      <c r="H38" s="40"/>
      <c r="I38" s="27" t="s">
        <v>21</v>
      </c>
      <c r="J38" s="40"/>
      <c r="K38" s="27" t="s">
        <v>21</v>
      </c>
      <c r="L38" s="40"/>
    </row>
    <row r="39" spans="1:13" ht="14.25" customHeight="1" x14ac:dyDescent="0.15">
      <c r="A39" s="37"/>
      <c r="B39" s="38"/>
      <c r="C39" s="12" t="s">
        <v>60</v>
      </c>
      <c r="D39" s="56"/>
      <c r="E39" s="26" t="s">
        <v>60</v>
      </c>
      <c r="F39" s="67"/>
      <c r="G39" s="27" t="s">
        <v>60</v>
      </c>
      <c r="H39" s="41"/>
      <c r="I39" s="27" t="s">
        <v>60</v>
      </c>
      <c r="J39" s="41"/>
      <c r="K39" s="27" t="s">
        <v>60</v>
      </c>
      <c r="L39" s="41"/>
    </row>
    <row r="40" spans="1:13" ht="15" customHeight="1" x14ac:dyDescent="0.15">
      <c r="A40" s="37">
        <v>2</v>
      </c>
      <c r="B40" s="38" t="s">
        <v>42</v>
      </c>
      <c r="C40" s="12" t="s">
        <v>15</v>
      </c>
      <c r="D40" s="54" t="s">
        <v>46</v>
      </c>
      <c r="E40" s="27" t="s">
        <v>20</v>
      </c>
      <c r="F40" s="39" t="s">
        <v>46</v>
      </c>
      <c r="G40" s="27" t="s">
        <v>20</v>
      </c>
      <c r="H40" s="39" t="s">
        <v>46</v>
      </c>
      <c r="I40" s="27" t="s">
        <v>20</v>
      </c>
      <c r="J40" s="39" t="s">
        <v>46</v>
      </c>
      <c r="K40" s="27" t="s">
        <v>20</v>
      </c>
      <c r="L40" s="39" t="s">
        <v>46</v>
      </c>
    </row>
    <row r="41" spans="1:13" ht="28.5" customHeight="1" x14ac:dyDescent="0.15">
      <c r="A41" s="37"/>
      <c r="B41" s="38"/>
      <c r="C41" s="12" t="s">
        <v>16</v>
      </c>
      <c r="D41" s="55"/>
      <c r="E41" s="27" t="s">
        <v>21</v>
      </c>
      <c r="F41" s="40"/>
      <c r="G41" s="27" t="s">
        <v>21</v>
      </c>
      <c r="H41" s="40"/>
      <c r="I41" s="27" t="s">
        <v>21</v>
      </c>
      <c r="J41" s="40"/>
      <c r="K41" s="27" t="s">
        <v>21</v>
      </c>
      <c r="L41" s="40"/>
    </row>
    <row r="42" spans="1:13" ht="14.25" customHeight="1" x14ac:dyDescent="0.15">
      <c r="A42" s="37"/>
      <c r="B42" s="38"/>
      <c r="C42" s="12" t="s">
        <v>60</v>
      </c>
      <c r="D42" s="56"/>
      <c r="E42" s="27" t="s">
        <v>60</v>
      </c>
      <c r="F42" s="41"/>
      <c r="G42" s="27" t="s">
        <v>60</v>
      </c>
      <c r="H42" s="41"/>
      <c r="I42" s="27" t="s">
        <v>60</v>
      </c>
      <c r="J42" s="41"/>
      <c r="K42" s="27" t="s">
        <v>60</v>
      </c>
      <c r="L42" s="41"/>
    </row>
    <row r="43" spans="1:13" ht="15" customHeight="1" x14ac:dyDescent="0.15">
      <c r="A43" s="37">
        <v>3</v>
      </c>
      <c r="B43" s="38" t="s">
        <v>43</v>
      </c>
      <c r="C43" s="12" t="s">
        <v>15</v>
      </c>
      <c r="D43" s="54" t="s">
        <v>46</v>
      </c>
      <c r="E43" s="27" t="s">
        <v>20</v>
      </c>
      <c r="F43" s="39" t="s">
        <v>46</v>
      </c>
      <c r="G43" s="27" t="s">
        <v>20</v>
      </c>
      <c r="H43" s="39" t="s">
        <v>46</v>
      </c>
      <c r="I43" s="27" t="s">
        <v>20</v>
      </c>
      <c r="J43" s="39" t="s">
        <v>46</v>
      </c>
      <c r="K43" s="27" t="s">
        <v>20</v>
      </c>
      <c r="L43" s="39" t="s">
        <v>46</v>
      </c>
    </row>
    <row r="44" spans="1:13" ht="28.5" customHeight="1" x14ac:dyDescent="0.15">
      <c r="A44" s="37"/>
      <c r="B44" s="38"/>
      <c r="C44" s="12" t="s">
        <v>16</v>
      </c>
      <c r="D44" s="55"/>
      <c r="E44" s="27" t="s">
        <v>21</v>
      </c>
      <c r="F44" s="40"/>
      <c r="G44" s="27" t="s">
        <v>21</v>
      </c>
      <c r="H44" s="40"/>
      <c r="I44" s="27" t="s">
        <v>21</v>
      </c>
      <c r="J44" s="40"/>
      <c r="K44" s="27" t="s">
        <v>21</v>
      </c>
      <c r="L44" s="40"/>
    </row>
    <row r="45" spans="1:13" ht="14.25" customHeight="1" x14ac:dyDescent="0.15">
      <c r="A45" s="37"/>
      <c r="B45" s="38"/>
      <c r="C45" s="12" t="s">
        <v>60</v>
      </c>
      <c r="D45" s="56"/>
      <c r="E45" s="27" t="s">
        <v>60</v>
      </c>
      <c r="F45" s="41"/>
      <c r="G45" s="27" t="s">
        <v>60</v>
      </c>
      <c r="H45" s="41"/>
      <c r="I45" s="27" t="s">
        <v>60</v>
      </c>
      <c r="J45" s="41"/>
      <c r="K45" s="27" t="s">
        <v>60</v>
      </c>
      <c r="L45" s="41"/>
    </row>
    <row r="46" spans="1:13" ht="15" customHeight="1" x14ac:dyDescent="0.15">
      <c r="A46" s="37">
        <v>4</v>
      </c>
      <c r="B46" s="38" t="s">
        <v>44</v>
      </c>
      <c r="C46" s="12" t="s">
        <v>15</v>
      </c>
      <c r="D46" s="54" t="s">
        <v>46</v>
      </c>
      <c r="E46" s="27" t="s">
        <v>20</v>
      </c>
      <c r="F46" s="39" t="s">
        <v>46</v>
      </c>
      <c r="G46" s="27" t="s">
        <v>20</v>
      </c>
      <c r="H46" s="39" t="s">
        <v>46</v>
      </c>
      <c r="I46" s="27" t="s">
        <v>20</v>
      </c>
      <c r="J46" s="39" t="s">
        <v>46</v>
      </c>
      <c r="K46" s="27" t="s">
        <v>20</v>
      </c>
      <c r="L46" s="39" t="s">
        <v>46</v>
      </c>
    </row>
    <row r="47" spans="1:13" ht="28.5" customHeight="1" x14ac:dyDescent="0.15">
      <c r="A47" s="37"/>
      <c r="B47" s="38"/>
      <c r="C47" s="12" t="s">
        <v>16</v>
      </c>
      <c r="D47" s="55"/>
      <c r="E47" s="27" t="s">
        <v>21</v>
      </c>
      <c r="F47" s="40"/>
      <c r="G47" s="27" t="s">
        <v>21</v>
      </c>
      <c r="H47" s="40"/>
      <c r="I47" s="27" t="s">
        <v>21</v>
      </c>
      <c r="J47" s="40"/>
      <c r="K47" s="27" t="s">
        <v>21</v>
      </c>
      <c r="L47" s="40"/>
    </row>
    <row r="48" spans="1:13" ht="14.25" customHeight="1" x14ac:dyDescent="0.15">
      <c r="A48" s="37"/>
      <c r="B48" s="38"/>
      <c r="C48" s="12" t="s">
        <v>60</v>
      </c>
      <c r="D48" s="56"/>
      <c r="E48" s="27" t="s">
        <v>60</v>
      </c>
      <c r="F48" s="41"/>
      <c r="G48" s="27" t="s">
        <v>60</v>
      </c>
      <c r="H48" s="41"/>
      <c r="I48" s="27" t="s">
        <v>60</v>
      </c>
      <c r="J48" s="41"/>
      <c r="K48" s="27" t="s">
        <v>60</v>
      </c>
      <c r="L48" s="41"/>
    </row>
    <row r="49" spans="1:12" ht="14.25" customHeight="1" x14ac:dyDescent="0.15">
      <c r="A49" s="9"/>
      <c r="B49" s="8"/>
      <c r="C49" s="10"/>
      <c r="D49" s="11"/>
      <c r="E49" s="10"/>
      <c r="F49" s="11"/>
      <c r="G49" s="10"/>
      <c r="H49" s="11"/>
      <c r="I49" s="10"/>
      <c r="J49" s="11"/>
      <c r="K49" s="10"/>
      <c r="L49" s="11"/>
    </row>
    <row r="50" spans="1:12" ht="15" customHeight="1" x14ac:dyDescent="0.15">
      <c r="A50" s="37">
        <v>5</v>
      </c>
      <c r="B50" s="38" t="s">
        <v>45</v>
      </c>
      <c r="C50" s="29" t="s">
        <v>15</v>
      </c>
      <c r="D50" s="48" t="s">
        <v>46</v>
      </c>
      <c r="E50" s="27" t="s">
        <v>20</v>
      </c>
      <c r="F50" s="39" t="s">
        <v>46</v>
      </c>
      <c r="G50" s="27" t="s">
        <v>20</v>
      </c>
      <c r="H50" s="39" t="s">
        <v>46</v>
      </c>
      <c r="I50" s="27" t="s">
        <v>20</v>
      </c>
      <c r="J50" s="39" t="s">
        <v>46</v>
      </c>
      <c r="K50" s="27" t="s">
        <v>20</v>
      </c>
      <c r="L50" s="39" t="s">
        <v>46</v>
      </c>
    </row>
    <row r="51" spans="1:12" ht="28.5" customHeight="1" x14ac:dyDescent="0.15">
      <c r="A51" s="37"/>
      <c r="B51" s="38"/>
      <c r="C51" s="29" t="s">
        <v>16</v>
      </c>
      <c r="D51" s="49"/>
      <c r="E51" s="27" t="s">
        <v>21</v>
      </c>
      <c r="F51" s="40"/>
      <c r="G51" s="27" t="s">
        <v>21</v>
      </c>
      <c r="H51" s="40"/>
      <c r="I51" s="27" t="s">
        <v>21</v>
      </c>
      <c r="J51" s="40"/>
      <c r="K51" s="27" t="s">
        <v>21</v>
      </c>
      <c r="L51" s="40"/>
    </row>
    <row r="52" spans="1:12" ht="14.25" customHeight="1" x14ac:dyDescent="0.15">
      <c r="A52" s="37"/>
      <c r="B52" s="38"/>
      <c r="C52" s="29" t="s">
        <v>60</v>
      </c>
      <c r="D52" s="50"/>
      <c r="E52" s="27" t="s">
        <v>60</v>
      </c>
      <c r="F52" s="41"/>
      <c r="G52" s="27" t="s">
        <v>60</v>
      </c>
      <c r="H52" s="41"/>
      <c r="I52" s="27" t="s">
        <v>60</v>
      </c>
      <c r="J52" s="41"/>
      <c r="K52" s="27" t="s">
        <v>60</v>
      </c>
      <c r="L52" s="41"/>
    </row>
    <row r="53" spans="1:12" ht="15" customHeight="1" x14ac:dyDescent="0.15">
      <c r="A53" s="37">
        <v>6</v>
      </c>
      <c r="B53" s="38"/>
      <c r="C53" s="12"/>
      <c r="D53" s="54"/>
      <c r="E53" s="12"/>
      <c r="F53" s="54"/>
      <c r="G53" s="12"/>
      <c r="H53" s="54"/>
      <c r="I53" s="12"/>
      <c r="J53" s="54"/>
      <c r="K53" s="12"/>
      <c r="L53" s="54"/>
    </row>
    <row r="54" spans="1:12" ht="28.5" customHeight="1" x14ac:dyDescent="0.15">
      <c r="A54" s="37"/>
      <c r="B54" s="38"/>
      <c r="C54" s="12"/>
      <c r="D54" s="55"/>
      <c r="E54" s="12"/>
      <c r="F54" s="55"/>
      <c r="G54" s="12"/>
      <c r="H54" s="55"/>
      <c r="I54" s="12"/>
      <c r="J54" s="55"/>
      <c r="K54" s="12"/>
      <c r="L54" s="55"/>
    </row>
    <row r="55" spans="1:12" ht="14.25" customHeight="1" x14ac:dyDescent="0.15">
      <c r="A55" s="37"/>
      <c r="B55" s="38"/>
      <c r="C55" s="12"/>
      <c r="D55" s="56"/>
      <c r="E55" s="12"/>
      <c r="F55" s="56"/>
      <c r="G55" s="12"/>
      <c r="H55" s="56"/>
      <c r="I55" s="12"/>
      <c r="J55" s="56"/>
      <c r="K55" s="12"/>
      <c r="L55" s="56"/>
    </row>
    <row r="56" spans="1:12" ht="15" customHeight="1" x14ac:dyDescent="0.15">
      <c r="A56" s="37">
        <v>7</v>
      </c>
      <c r="B56" s="38"/>
      <c r="C56" s="12"/>
      <c r="D56" s="54"/>
      <c r="E56" s="12"/>
      <c r="F56" s="54"/>
      <c r="G56" s="12"/>
      <c r="H56" s="54"/>
      <c r="I56" s="12"/>
      <c r="J56" s="54"/>
      <c r="K56" s="12"/>
      <c r="L56" s="54"/>
    </row>
    <row r="57" spans="1:12" ht="28.5" customHeight="1" x14ac:dyDescent="0.15">
      <c r="A57" s="37"/>
      <c r="B57" s="38"/>
      <c r="C57" s="12"/>
      <c r="D57" s="55"/>
      <c r="E57" s="12"/>
      <c r="F57" s="55"/>
      <c r="G57" s="12"/>
      <c r="H57" s="55"/>
      <c r="I57" s="12"/>
      <c r="J57" s="55"/>
      <c r="K57" s="12"/>
      <c r="L57" s="55"/>
    </row>
    <row r="58" spans="1:12" ht="14.25" customHeight="1" x14ac:dyDescent="0.15">
      <c r="A58" s="37"/>
      <c r="B58" s="38"/>
      <c r="C58" s="12"/>
      <c r="D58" s="56"/>
      <c r="E58" s="12"/>
      <c r="F58" s="56"/>
      <c r="G58" s="12"/>
      <c r="H58" s="56"/>
      <c r="I58" s="12"/>
      <c r="J58" s="56"/>
      <c r="K58" s="12"/>
      <c r="L58" s="56"/>
    </row>
    <row r="59" spans="1:12" ht="15" customHeight="1" x14ac:dyDescent="0.15">
      <c r="A59" s="37">
        <v>8</v>
      </c>
      <c r="B59" s="38"/>
      <c r="C59" s="12"/>
      <c r="D59" s="54"/>
      <c r="E59" s="12"/>
      <c r="F59" s="54"/>
      <c r="G59" s="12"/>
      <c r="H59" s="54"/>
      <c r="I59" s="12"/>
      <c r="J59" s="54"/>
      <c r="K59" s="12"/>
      <c r="L59" s="54"/>
    </row>
    <row r="60" spans="1:12" ht="28.5" customHeight="1" x14ac:dyDescent="0.15">
      <c r="A60" s="37"/>
      <c r="B60" s="38"/>
      <c r="C60" s="12"/>
      <c r="D60" s="55"/>
      <c r="E60" s="12"/>
      <c r="F60" s="55"/>
      <c r="G60" s="12"/>
      <c r="H60" s="55"/>
      <c r="I60" s="12"/>
      <c r="J60" s="55"/>
      <c r="K60" s="12"/>
      <c r="L60" s="55"/>
    </row>
    <row r="61" spans="1:12" ht="14.25" customHeight="1" x14ac:dyDescent="0.15">
      <c r="A61" s="37"/>
      <c r="B61" s="38"/>
      <c r="C61" s="12"/>
      <c r="D61" s="56"/>
      <c r="E61" s="12"/>
      <c r="F61" s="56"/>
      <c r="G61" s="12"/>
      <c r="H61" s="56"/>
      <c r="I61" s="12"/>
      <c r="J61" s="56"/>
      <c r="K61" s="12"/>
      <c r="L61" s="56"/>
    </row>
    <row r="62" spans="1:12" x14ac:dyDescent="0.1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8.75" customHeight="1" x14ac:dyDescent="0.15">
      <c r="A63" s="45" t="str">
        <f>YEAR(C67) &amp;"년  " &amp; MONTH(C67)&amp;"월 " &amp;  "3주차 시간표"</f>
        <v>2025년  4월 3주차 시간표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12" ht="6" customHeight="1" x14ac:dyDescent="0.15">
      <c r="C64" s="2"/>
      <c r="E64" s="2"/>
    </row>
    <row r="65" spans="1:13" s="4" customFormat="1" ht="33.75" customHeight="1" x14ac:dyDescent="0.15">
      <c r="A65" s="46" t="str">
        <f>A34</f>
        <v>훈련기간 : 2025년 03월 24일 ~ 2025년 12월 03일                                          
훈련교사 : 전광욱</v>
      </c>
      <c r="B65" s="46"/>
      <c r="C65" s="46"/>
      <c r="D65" s="46"/>
      <c r="E65" s="46"/>
      <c r="F65" s="46"/>
      <c r="G65" s="46"/>
      <c r="H65" s="47" t="str">
        <f>H34</f>
        <v>전체훈련시간 : 173일 / 1024시간
점심시간 : 13:00 ~ 13:40</v>
      </c>
      <c r="I65" s="47"/>
      <c r="J65" s="47"/>
      <c r="K65" s="47"/>
      <c r="L65" s="7"/>
      <c r="M65" s="13"/>
    </row>
    <row r="66" spans="1:13" ht="15" customHeight="1" x14ac:dyDescent="0.15">
      <c r="A66" s="42" t="s">
        <v>1</v>
      </c>
      <c r="B66" s="42" t="s">
        <v>0</v>
      </c>
      <c r="C66" s="43" t="str">
        <f>CHOOSE(WEEKDAY(C67,2),"월","화","수","목","금")&amp;"("&amp;TEXT(WEEKDAY(C67)+9,"000")&amp;")"</f>
        <v>월(011)</v>
      </c>
      <c r="D66" s="43"/>
      <c r="E66" s="43" t="str">
        <f>CHOOSE(WEEKDAY(E67,2),"월","화","수","목","금")&amp;"("&amp;TEXT(WEEKDAY(E67)+9,"000")&amp;")"</f>
        <v>화(012)</v>
      </c>
      <c r="F66" s="43"/>
      <c r="G66" s="43" t="str">
        <f>CHOOSE(WEEKDAY(G67,2),"월","화","수","목","금")&amp;"("&amp;TEXT(WEEKDAY(G67)+9,"000")&amp;")"</f>
        <v>수(013)</v>
      </c>
      <c r="H66" s="43"/>
      <c r="I66" s="43" t="str">
        <f>CHOOSE(WEEKDAY(I67,2),"월","화","수","목","금")&amp;"("&amp;TEXT(WEEKDAY(I67)+9,"000")&amp;")"</f>
        <v>목(014)</v>
      </c>
      <c r="J66" s="43"/>
      <c r="K66" s="43" t="str">
        <f>CHOOSE(WEEKDAY(K67,2),"월","화","수","목","금")&amp;"("&amp;TEXT(WEEKDAY(K67)+9,"000")&amp;")"</f>
        <v>금(015)</v>
      </c>
      <c r="L66" s="43"/>
    </row>
    <row r="67" spans="1:13" ht="15" customHeight="1" x14ac:dyDescent="0.15">
      <c r="A67" s="42"/>
      <c r="B67" s="42"/>
      <c r="C67" s="44">
        <f>C36+7</f>
        <v>45754</v>
      </c>
      <c r="D67" s="44"/>
      <c r="E67" s="44">
        <f t="shared" ref="E67" si="12">E36+7</f>
        <v>45755</v>
      </c>
      <c r="F67" s="44"/>
      <c r="G67" s="44">
        <f t="shared" ref="G67" si="13">G36+7</f>
        <v>45756</v>
      </c>
      <c r="H67" s="44"/>
      <c r="I67" s="44">
        <f t="shared" ref="I67" si="14">I36+7</f>
        <v>45757</v>
      </c>
      <c r="J67" s="44"/>
      <c r="K67" s="44">
        <f t="shared" ref="K67" si="15">K36+7</f>
        <v>45758</v>
      </c>
      <c r="L67" s="44"/>
    </row>
    <row r="68" spans="1:13" ht="15" customHeight="1" x14ac:dyDescent="0.15">
      <c r="A68" s="37">
        <v>1</v>
      </c>
      <c r="B68" s="38" t="s">
        <v>41</v>
      </c>
      <c r="C68" s="27" t="s">
        <v>20</v>
      </c>
      <c r="D68" s="39" t="s">
        <v>46</v>
      </c>
      <c r="E68" s="27" t="s">
        <v>20</v>
      </c>
      <c r="F68" s="39" t="s">
        <v>46</v>
      </c>
      <c r="G68" s="27" t="s">
        <v>20</v>
      </c>
      <c r="H68" s="39" t="s">
        <v>46</v>
      </c>
      <c r="I68" s="27" t="s">
        <v>20</v>
      </c>
      <c r="J68" s="39" t="s">
        <v>46</v>
      </c>
      <c r="K68" s="27" t="s">
        <v>20</v>
      </c>
      <c r="L68" s="39" t="s">
        <v>46</v>
      </c>
    </row>
    <row r="69" spans="1:13" ht="28.5" customHeight="1" x14ac:dyDescent="0.15">
      <c r="A69" s="37"/>
      <c r="B69" s="38"/>
      <c r="C69" s="27" t="s">
        <v>21</v>
      </c>
      <c r="D69" s="40"/>
      <c r="E69" s="27" t="s">
        <v>21</v>
      </c>
      <c r="F69" s="40"/>
      <c r="G69" s="27" t="s">
        <v>21</v>
      </c>
      <c r="H69" s="40"/>
      <c r="I69" s="27" t="s">
        <v>21</v>
      </c>
      <c r="J69" s="40"/>
      <c r="K69" s="27" t="s">
        <v>21</v>
      </c>
      <c r="L69" s="40"/>
    </row>
    <row r="70" spans="1:13" ht="14.25" customHeight="1" x14ac:dyDescent="0.15">
      <c r="A70" s="37"/>
      <c r="B70" s="38"/>
      <c r="C70" s="27" t="s">
        <v>60</v>
      </c>
      <c r="D70" s="41"/>
      <c r="E70" s="27" t="s">
        <v>60</v>
      </c>
      <c r="F70" s="41"/>
      <c r="G70" s="27" t="s">
        <v>60</v>
      </c>
      <c r="H70" s="41"/>
      <c r="I70" s="27" t="s">
        <v>60</v>
      </c>
      <c r="J70" s="41"/>
      <c r="K70" s="27" t="s">
        <v>60</v>
      </c>
      <c r="L70" s="41"/>
    </row>
    <row r="71" spans="1:13" ht="15" customHeight="1" x14ac:dyDescent="0.15">
      <c r="A71" s="37">
        <v>2</v>
      </c>
      <c r="B71" s="38" t="s">
        <v>42</v>
      </c>
      <c r="C71" s="27" t="s">
        <v>20</v>
      </c>
      <c r="D71" s="39" t="s">
        <v>46</v>
      </c>
      <c r="E71" s="27" t="s">
        <v>20</v>
      </c>
      <c r="F71" s="39" t="s">
        <v>46</v>
      </c>
      <c r="G71" s="27" t="s">
        <v>20</v>
      </c>
      <c r="H71" s="39" t="s">
        <v>46</v>
      </c>
      <c r="I71" s="27" t="s">
        <v>20</v>
      </c>
      <c r="J71" s="39" t="s">
        <v>46</v>
      </c>
      <c r="K71" s="27" t="s">
        <v>20</v>
      </c>
      <c r="L71" s="39" t="s">
        <v>46</v>
      </c>
    </row>
    <row r="72" spans="1:13" ht="28.5" customHeight="1" x14ac:dyDescent="0.15">
      <c r="A72" s="37"/>
      <c r="B72" s="38"/>
      <c r="C72" s="27" t="s">
        <v>21</v>
      </c>
      <c r="D72" s="40"/>
      <c r="E72" s="27" t="s">
        <v>21</v>
      </c>
      <c r="F72" s="40"/>
      <c r="G72" s="27" t="s">
        <v>21</v>
      </c>
      <c r="H72" s="40"/>
      <c r="I72" s="27" t="s">
        <v>21</v>
      </c>
      <c r="J72" s="40"/>
      <c r="K72" s="27" t="s">
        <v>21</v>
      </c>
      <c r="L72" s="40"/>
    </row>
    <row r="73" spans="1:13" ht="14.25" customHeight="1" x14ac:dyDescent="0.15">
      <c r="A73" s="37"/>
      <c r="B73" s="38"/>
      <c r="C73" s="27" t="s">
        <v>60</v>
      </c>
      <c r="D73" s="41"/>
      <c r="E73" s="27" t="s">
        <v>60</v>
      </c>
      <c r="F73" s="41"/>
      <c r="G73" s="27" t="s">
        <v>60</v>
      </c>
      <c r="H73" s="41"/>
      <c r="I73" s="27" t="s">
        <v>60</v>
      </c>
      <c r="J73" s="41"/>
      <c r="K73" s="27" t="s">
        <v>60</v>
      </c>
      <c r="L73" s="41"/>
    </row>
    <row r="74" spans="1:13" ht="15" customHeight="1" x14ac:dyDescent="0.15">
      <c r="A74" s="37">
        <v>3</v>
      </c>
      <c r="B74" s="38" t="s">
        <v>43</v>
      </c>
      <c r="C74" s="27" t="s">
        <v>20</v>
      </c>
      <c r="D74" s="39" t="s">
        <v>46</v>
      </c>
      <c r="E74" s="27" t="s">
        <v>20</v>
      </c>
      <c r="F74" s="39" t="s">
        <v>46</v>
      </c>
      <c r="G74" s="27" t="s">
        <v>20</v>
      </c>
      <c r="H74" s="39" t="s">
        <v>46</v>
      </c>
      <c r="I74" s="27" t="s">
        <v>20</v>
      </c>
      <c r="J74" s="39" t="s">
        <v>46</v>
      </c>
      <c r="K74" s="27" t="s">
        <v>20</v>
      </c>
      <c r="L74" s="39" t="s">
        <v>46</v>
      </c>
    </row>
    <row r="75" spans="1:13" ht="28.5" customHeight="1" x14ac:dyDescent="0.15">
      <c r="A75" s="37"/>
      <c r="B75" s="38"/>
      <c r="C75" s="27" t="s">
        <v>21</v>
      </c>
      <c r="D75" s="40"/>
      <c r="E75" s="27" t="s">
        <v>21</v>
      </c>
      <c r="F75" s="40"/>
      <c r="G75" s="27" t="s">
        <v>21</v>
      </c>
      <c r="H75" s="40"/>
      <c r="I75" s="27" t="s">
        <v>21</v>
      </c>
      <c r="J75" s="40"/>
      <c r="K75" s="27" t="s">
        <v>21</v>
      </c>
      <c r="L75" s="40"/>
    </row>
    <row r="76" spans="1:13" ht="14.25" customHeight="1" x14ac:dyDescent="0.15">
      <c r="A76" s="37"/>
      <c r="B76" s="38"/>
      <c r="C76" s="27" t="s">
        <v>60</v>
      </c>
      <c r="D76" s="41"/>
      <c r="E76" s="27" t="s">
        <v>60</v>
      </c>
      <c r="F76" s="41"/>
      <c r="G76" s="27" t="s">
        <v>60</v>
      </c>
      <c r="H76" s="41"/>
      <c r="I76" s="27" t="s">
        <v>60</v>
      </c>
      <c r="J76" s="41"/>
      <c r="K76" s="27" t="s">
        <v>60</v>
      </c>
      <c r="L76" s="41"/>
    </row>
    <row r="77" spans="1:13" ht="15" customHeight="1" x14ac:dyDescent="0.15">
      <c r="A77" s="37">
        <v>4</v>
      </c>
      <c r="B77" s="38" t="s">
        <v>44</v>
      </c>
      <c r="C77" s="27" t="s">
        <v>20</v>
      </c>
      <c r="D77" s="39" t="s">
        <v>46</v>
      </c>
      <c r="E77" s="27" t="s">
        <v>20</v>
      </c>
      <c r="F77" s="39" t="s">
        <v>46</v>
      </c>
      <c r="G77" s="27" t="s">
        <v>20</v>
      </c>
      <c r="H77" s="39" t="s">
        <v>46</v>
      </c>
      <c r="I77" s="27" t="s">
        <v>20</v>
      </c>
      <c r="J77" s="39" t="s">
        <v>46</v>
      </c>
      <c r="K77" s="27" t="s">
        <v>20</v>
      </c>
      <c r="L77" s="39" t="s">
        <v>46</v>
      </c>
    </row>
    <row r="78" spans="1:13" ht="28.5" customHeight="1" x14ac:dyDescent="0.15">
      <c r="A78" s="37"/>
      <c r="B78" s="38"/>
      <c r="C78" s="27" t="s">
        <v>21</v>
      </c>
      <c r="D78" s="40"/>
      <c r="E78" s="27" t="s">
        <v>21</v>
      </c>
      <c r="F78" s="40"/>
      <c r="G78" s="27" t="s">
        <v>21</v>
      </c>
      <c r="H78" s="40"/>
      <c r="I78" s="27" t="s">
        <v>21</v>
      </c>
      <c r="J78" s="40"/>
      <c r="K78" s="27" t="s">
        <v>21</v>
      </c>
      <c r="L78" s="40"/>
    </row>
    <row r="79" spans="1:13" ht="14.25" customHeight="1" x14ac:dyDescent="0.15">
      <c r="A79" s="37"/>
      <c r="B79" s="38"/>
      <c r="C79" s="27" t="s">
        <v>60</v>
      </c>
      <c r="D79" s="41"/>
      <c r="E79" s="27" t="s">
        <v>60</v>
      </c>
      <c r="F79" s="41"/>
      <c r="G79" s="27" t="s">
        <v>60</v>
      </c>
      <c r="H79" s="41"/>
      <c r="I79" s="27" t="s">
        <v>60</v>
      </c>
      <c r="J79" s="41"/>
      <c r="K79" s="27" t="s">
        <v>60</v>
      </c>
      <c r="L79" s="41"/>
    </row>
    <row r="80" spans="1:13" ht="14.25" customHeight="1" x14ac:dyDescent="0.15">
      <c r="A80" s="9"/>
      <c r="B80" s="8"/>
      <c r="C80" s="10"/>
      <c r="D80" s="11"/>
      <c r="E80" s="10"/>
      <c r="F80" s="11"/>
      <c r="G80" s="10"/>
      <c r="H80" s="11"/>
      <c r="I80" s="10"/>
      <c r="J80" s="11"/>
      <c r="K80" s="10"/>
      <c r="L80" s="11"/>
    </row>
    <row r="81" spans="1:13" ht="15" customHeight="1" x14ac:dyDescent="0.15">
      <c r="A81" s="37">
        <v>5</v>
      </c>
      <c r="B81" s="38" t="s">
        <v>45</v>
      </c>
      <c r="C81" s="27" t="s">
        <v>20</v>
      </c>
      <c r="D81" s="39" t="s">
        <v>46</v>
      </c>
      <c r="E81" s="27" t="s">
        <v>20</v>
      </c>
      <c r="F81" s="39" t="s">
        <v>46</v>
      </c>
      <c r="G81" s="27" t="s">
        <v>20</v>
      </c>
      <c r="H81" s="39" t="s">
        <v>46</v>
      </c>
      <c r="I81" s="27" t="s">
        <v>20</v>
      </c>
      <c r="J81" s="39" t="s">
        <v>46</v>
      </c>
      <c r="K81" s="27" t="s">
        <v>20</v>
      </c>
      <c r="L81" s="39" t="s">
        <v>46</v>
      </c>
    </row>
    <row r="82" spans="1:13" ht="28.5" customHeight="1" x14ac:dyDescent="0.15">
      <c r="A82" s="37"/>
      <c r="B82" s="38"/>
      <c r="C82" s="27" t="s">
        <v>21</v>
      </c>
      <c r="D82" s="40"/>
      <c r="E82" s="27" t="s">
        <v>21</v>
      </c>
      <c r="F82" s="40"/>
      <c r="G82" s="27" t="s">
        <v>21</v>
      </c>
      <c r="H82" s="40"/>
      <c r="I82" s="27" t="s">
        <v>21</v>
      </c>
      <c r="J82" s="40"/>
      <c r="K82" s="27" t="s">
        <v>21</v>
      </c>
      <c r="L82" s="40"/>
    </row>
    <row r="83" spans="1:13" ht="14.25" customHeight="1" x14ac:dyDescent="0.15">
      <c r="A83" s="37"/>
      <c r="B83" s="38"/>
      <c r="C83" s="27" t="s">
        <v>60</v>
      </c>
      <c r="D83" s="41"/>
      <c r="E83" s="27" t="s">
        <v>60</v>
      </c>
      <c r="F83" s="41"/>
      <c r="G83" s="27" t="s">
        <v>60</v>
      </c>
      <c r="H83" s="41"/>
      <c r="I83" s="27" t="s">
        <v>60</v>
      </c>
      <c r="J83" s="41"/>
      <c r="K83" s="27" t="s">
        <v>60</v>
      </c>
      <c r="L83" s="41"/>
    </row>
    <row r="84" spans="1:13" ht="15" customHeight="1" x14ac:dyDescent="0.15">
      <c r="A84" s="37">
        <v>6</v>
      </c>
      <c r="B84" s="38"/>
      <c r="C84" s="12"/>
      <c r="D84" s="54"/>
      <c r="E84" s="12"/>
      <c r="F84" s="54"/>
      <c r="G84" s="12"/>
      <c r="H84" s="54"/>
      <c r="I84" s="12"/>
      <c r="J84" s="54"/>
      <c r="K84" s="12"/>
      <c r="L84" s="54"/>
    </row>
    <row r="85" spans="1:13" ht="28.5" customHeight="1" x14ac:dyDescent="0.15">
      <c r="A85" s="37"/>
      <c r="B85" s="38"/>
      <c r="C85" s="12"/>
      <c r="D85" s="55"/>
      <c r="E85" s="12"/>
      <c r="F85" s="55"/>
      <c r="G85" s="12"/>
      <c r="H85" s="55"/>
      <c r="I85" s="12"/>
      <c r="J85" s="55"/>
      <c r="K85" s="12"/>
      <c r="L85" s="55"/>
    </row>
    <row r="86" spans="1:13" ht="14.25" customHeight="1" x14ac:dyDescent="0.15">
      <c r="A86" s="37"/>
      <c r="B86" s="38"/>
      <c r="C86" s="12"/>
      <c r="D86" s="56"/>
      <c r="E86" s="12"/>
      <c r="F86" s="56"/>
      <c r="G86" s="12"/>
      <c r="H86" s="56"/>
      <c r="I86" s="12"/>
      <c r="J86" s="56"/>
      <c r="K86" s="12"/>
      <c r="L86" s="56"/>
    </row>
    <row r="87" spans="1:13" ht="15" customHeight="1" x14ac:dyDescent="0.15">
      <c r="A87" s="37">
        <v>7</v>
      </c>
      <c r="B87" s="38"/>
      <c r="C87" s="12"/>
      <c r="D87" s="54"/>
      <c r="E87" s="12"/>
      <c r="F87" s="54"/>
      <c r="G87" s="12"/>
      <c r="H87" s="54"/>
      <c r="I87" s="12"/>
      <c r="J87" s="54"/>
      <c r="K87" s="12"/>
      <c r="L87" s="54"/>
    </row>
    <row r="88" spans="1:13" ht="28.5" customHeight="1" x14ac:dyDescent="0.15">
      <c r="A88" s="37"/>
      <c r="B88" s="38"/>
      <c r="C88" s="12"/>
      <c r="D88" s="55"/>
      <c r="E88" s="12"/>
      <c r="F88" s="55"/>
      <c r="G88" s="12"/>
      <c r="H88" s="55"/>
      <c r="I88" s="12"/>
      <c r="J88" s="55"/>
      <c r="K88" s="12"/>
      <c r="L88" s="55"/>
    </row>
    <row r="89" spans="1:13" ht="14.25" customHeight="1" x14ac:dyDescent="0.15">
      <c r="A89" s="37"/>
      <c r="B89" s="38"/>
      <c r="C89" s="12"/>
      <c r="D89" s="56"/>
      <c r="E89" s="12"/>
      <c r="F89" s="56"/>
      <c r="G89" s="12"/>
      <c r="H89" s="56"/>
      <c r="I89" s="12"/>
      <c r="J89" s="56"/>
      <c r="K89" s="12"/>
      <c r="L89" s="56"/>
    </row>
    <row r="90" spans="1:13" ht="15" customHeight="1" x14ac:dyDescent="0.15">
      <c r="A90" s="37">
        <v>8</v>
      </c>
      <c r="B90" s="38"/>
      <c r="C90" s="12"/>
      <c r="D90" s="54"/>
      <c r="E90" s="12"/>
      <c r="F90" s="54"/>
      <c r="G90" s="12"/>
      <c r="H90" s="54"/>
      <c r="I90" s="12"/>
      <c r="J90" s="54"/>
      <c r="K90" s="12"/>
      <c r="L90" s="54"/>
    </row>
    <row r="91" spans="1:13" ht="28.5" customHeight="1" x14ac:dyDescent="0.15">
      <c r="A91" s="37"/>
      <c r="B91" s="38"/>
      <c r="C91" s="12"/>
      <c r="D91" s="55"/>
      <c r="E91" s="12"/>
      <c r="F91" s="55"/>
      <c r="G91" s="12"/>
      <c r="H91" s="55"/>
      <c r="I91" s="12"/>
      <c r="J91" s="55"/>
      <c r="K91" s="12"/>
      <c r="L91" s="55"/>
    </row>
    <row r="92" spans="1:13" ht="14.25" customHeight="1" x14ac:dyDescent="0.15">
      <c r="A92" s="37"/>
      <c r="B92" s="38"/>
      <c r="C92" s="12"/>
      <c r="D92" s="56"/>
      <c r="E92" s="12"/>
      <c r="F92" s="56"/>
      <c r="G92" s="12"/>
      <c r="H92" s="56"/>
      <c r="I92" s="12"/>
      <c r="J92" s="56"/>
      <c r="K92" s="12"/>
      <c r="L92" s="56"/>
    </row>
    <row r="93" spans="1:13" x14ac:dyDescent="0.1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3" ht="18.75" customHeight="1" x14ac:dyDescent="0.15">
      <c r="A94" s="45" t="str">
        <f>YEAR(C98) &amp;"년  " &amp; MONTH(C98)&amp;"월 " &amp;  "4주차 시간표"</f>
        <v>2025년  4월 4주차 시간표</v>
      </c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</row>
    <row r="95" spans="1:13" ht="6" customHeight="1" x14ac:dyDescent="0.15">
      <c r="C95" s="2"/>
      <c r="E95" s="2"/>
    </row>
    <row r="96" spans="1:13" s="4" customFormat="1" ht="33.75" customHeight="1" x14ac:dyDescent="0.15">
      <c r="A96" s="46" t="str">
        <f>A65</f>
        <v>훈련기간 : 2025년 03월 24일 ~ 2025년 12월 03일                                          
훈련교사 : 전광욱</v>
      </c>
      <c r="B96" s="46"/>
      <c r="C96" s="46"/>
      <c r="D96" s="46"/>
      <c r="E96" s="46"/>
      <c r="F96" s="46"/>
      <c r="G96" s="46"/>
      <c r="H96" s="47" t="str">
        <f>H65</f>
        <v>전체훈련시간 : 173일 / 1024시간
점심시간 : 13:00 ~ 13:40</v>
      </c>
      <c r="I96" s="47"/>
      <c r="J96" s="47"/>
      <c r="K96" s="47"/>
      <c r="L96" s="7"/>
      <c r="M96" s="13"/>
    </row>
    <row r="97" spans="1:12" ht="15" customHeight="1" x14ac:dyDescent="0.15">
      <c r="A97" s="42" t="s">
        <v>1</v>
      </c>
      <c r="B97" s="42" t="s">
        <v>0</v>
      </c>
      <c r="C97" s="60" t="str">
        <f>CHOOSE(WEEKDAY(C98,2),"월","화","수","목","금")&amp;"("&amp;TEXT(WEEKDAY(C98)+14,"000")&amp;")"</f>
        <v>월(016)</v>
      </c>
      <c r="D97" s="61"/>
      <c r="E97" s="60" t="str">
        <f t="shared" ref="E97" si="16">CHOOSE(WEEKDAY(E98,2),"월","화","수","목","금")&amp;"("&amp;TEXT(WEEKDAY(E98)+14,"000")&amp;")"</f>
        <v>화(017)</v>
      </c>
      <c r="F97" s="61"/>
      <c r="G97" s="60" t="str">
        <f t="shared" ref="G97" si="17">CHOOSE(WEEKDAY(G98,2),"월","화","수","목","금")&amp;"("&amp;TEXT(WEEKDAY(G98)+14,"000")&amp;")"</f>
        <v>수(018)</v>
      </c>
      <c r="H97" s="61"/>
      <c r="I97" s="60" t="str">
        <f t="shared" ref="I97" si="18">CHOOSE(WEEKDAY(I98,2),"월","화","수","목","금")&amp;"("&amp;TEXT(WEEKDAY(I98)+14,"000")&amp;")"</f>
        <v>목(019)</v>
      </c>
      <c r="J97" s="61"/>
      <c r="K97" s="60" t="str">
        <f t="shared" ref="K97" si="19">CHOOSE(WEEKDAY(K98,2),"월","화","수","목","금")&amp;"("&amp;TEXT(WEEKDAY(K98)+14,"000")&amp;")"</f>
        <v>금(020)</v>
      </c>
      <c r="L97" s="61"/>
    </row>
    <row r="98" spans="1:12" ht="15" customHeight="1" x14ac:dyDescent="0.15">
      <c r="A98" s="42"/>
      <c r="B98" s="42"/>
      <c r="C98" s="44">
        <f>C67+7</f>
        <v>45761</v>
      </c>
      <c r="D98" s="44"/>
      <c r="E98" s="44">
        <f t="shared" ref="E98" si="20">E67+7</f>
        <v>45762</v>
      </c>
      <c r="F98" s="44"/>
      <c r="G98" s="44">
        <f t="shared" ref="G98" si="21">G67+7</f>
        <v>45763</v>
      </c>
      <c r="H98" s="44"/>
      <c r="I98" s="44">
        <f t="shared" ref="I98" si="22">I67+7</f>
        <v>45764</v>
      </c>
      <c r="J98" s="44"/>
      <c r="K98" s="44">
        <f t="shared" ref="K98" si="23">K67+7</f>
        <v>45765</v>
      </c>
      <c r="L98" s="44"/>
    </row>
    <row r="99" spans="1:12" ht="15" customHeight="1" x14ac:dyDescent="0.15">
      <c r="A99" s="37">
        <v>1</v>
      </c>
      <c r="B99" s="38" t="s">
        <v>41</v>
      </c>
      <c r="C99" s="27" t="s">
        <v>20</v>
      </c>
      <c r="D99" s="39" t="s">
        <v>47</v>
      </c>
      <c r="E99" s="27" t="s">
        <v>20</v>
      </c>
      <c r="F99" s="39" t="s">
        <v>47</v>
      </c>
      <c r="G99" s="27" t="s">
        <v>20</v>
      </c>
      <c r="H99" s="39" t="s">
        <v>47</v>
      </c>
      <c r="I99" s="27" t="s">
        <v>20</v>
      </c>
      <c r="J99" s="39" t="s">
        <v>47</v>
      </c>
      <c r="K99" s="27" t="s">
        <v>20</v>
      </c>
      <c r="L99" s="39" t="s">
        <v>47</v>
      </c>
    </row>
    <row r="100" spans="1:12" ht="28.5" customHeight="1" x14ac:dyDescent="0.15">
      <c r="A100" s="37"/>
      <c r="B100" s="38"/>
      <c r="C100" s="27" t="s">
        <v>21</v>
      </c>
      <c r="D100" s="40"/>
      <c r="E100" s="27" t="s">
        <v>21</v>
      </c>
      <c r="F100" s="40"/>
      <c r="G100" s="27" t="s">
        <v>21</v>
      </c>
      <c r="H100" s="40"/>
      <c r="I100" s="27" t="s">
        <v>21</v>
      </c>
      <c r="J100" s="40"/>
      <c r="K100" s="27" t="s">
        <v>21</v>
      </c>
      <c r="L100" s="40"/>
    </row>
    <row r="101" spans="1:12" ht="14.25" customHeight="1" x14ac:dyDescent="0.15">
      <c r="A101" s="37"/>
      <c r="B101" s="38"/>
      <c r="C101" s="27" t="s">
        <v>60</v>
      </c>
      <c r="D101" s="41"/>
      <c r="E101" s="27" t="s">
        <v>60</v>
      </c>
      <c r="F101" s="41"/>
      <c r="G101" s="27" t="s">
        <v>60</v>
      </c>
      <c r="H101" s="41"/>
      <c r="I101" s="27" t="s">
        <v>60</v>
      </c>
      <c r="J101" s="41"/>
      <c r="K101" s="27" t="s">
        <v>60</v>
      </c>
      <c r="L101" s="41"/>
    </row>
    <row r="102" spans="1:12" ht="15" customHeight="1" x14ac:dyDescent="0.15">
      <c r="A102" s="37">
        <v>2</v>
      </c>
      <c r="B102" s="38" t="s">
        <v>42</v>
      </c>
      <c r="C102" s="27" t="s">
        <v>20</v>
      </c>
      <c r="D102" s="39" t="s">
        <v>47</v>
      </c>
      <c r="E102" s="27" t="s">
        <v>20</v>
      </c>
      <c r="F102" s="39" t="s">
        <v>47</v>
      </c>
      <c r="G102" s="27" t="s">
        <v>20</v>
      </c>
      <c r="H102" s="39" t="s">
        <v>47</v>
      </c>
      <c r="I102" s="27" t="s">
        <v>20</v>
      </c>
      <c r="J102" s="39" t="s">
        <v>47</v>
      </c>
      <c r="K102" s="27" t="s">
        <v>20</v>
      </c>
      <c r="L102" s="39" t="s">
        <v>47</v>
      </c>
    </row>
    <row r="103" spans="1:12" ht="28.5" customHeight="1" x14ac:dyDescent="0.15">
      <c r="A103" s="37"/>
      <c r="B103" s="38"/>
      <c r="C103" s="27" t="s">
        <v>21</v>
      </c>
      <c r="D103" s="40"/>
      <c r="E103" s="27" t="s">
        <v>21</v>
      </c>
      <c r="F103" s="40"/>
      <c r="G103" s="27" t="s">
        <v>21</v>
      </c>
      <c r="H103" s="40"/>
      <c r="I103" s="27" t="s">
        <v>21</v>
      </c>
      <c r="J103" s="40"/>
      <c r="K103" s="27" t="s">
        <v>21</v>
      </c>
      <c r="L103" s="40"/>
    </row>
    <row r="104" spans="1:12" ht="14.25" customHeight="1" x14ac:dyDescent="0.15">
      <c r="A104" s="37"/>
      <c r="B104" s="38"/>
      <c r="C104" s="27" t="s">
        <v>60</v>
      </c>
      <c r="D104" s="41"/>
      <c r="E104" s="27" t="s">
        <v>60</v>
      </c>
      <c r="F104" s="41"/>
      <c r="G104" s="27" t="s">
        <v>60</v>
      </c>
      <c r="H104" s="41"/>
      <c r="I104" s="27" t="s">
        <v>60</v>
      </c>
      <c r="J104" s="41"/>
      <c r="K104" s="27" t="s">
        <v>60</v>
      </c>
      <c r="L104" s="41"/>
    </row>
    <row r="105" spans="1:12" ht="15" customHeight="1" x14ac:dyDescent="0.15">
      <c r="A105" s="37">
        <v>3</v>
      </c>
      <c r="B105" s="38" t="s">
        <v>43</v>
      </c>
      <c r="C105" s="27" t="s">
        <v>20</v>
      </c>
      <c r="D105" s="39" t="s">
        <v>47</v>
      </c>
      <c r="E105" s="27" t="s">
        <v>20</v>
      </c>
      <c r="F105" s="39" t="s">
        <v>47</v>
      </c>
      <c r="G105" s="27" t="s">
        <v>20</v>
      </c>
      <c r="H105" s="39" t="s">
        <v>47</v>
      </c>
      <c r="I105" s="27" t="s">
        <v>20</v>
      </c>
      <c r="J105" s="39" t="s">
        <v>47</v>
      </c>
      <c r="K105" s="27" t="s">
        <v>20</v>
      </c>
      <c r="L105" s="39" t="s">
        <v>47</v>
      </c>
    </row>
    <row r="106" spans="1:12" ht="28.5" customHeight="1" x14ac:dyDescent="0.15">
      <c r="A106" s="37"/>
      <c r="B106" s="38"/>
      <c r="C106" s="27" t="s">
        <v>21</v>
      </c>
      <c r="D106" s="40"/>
      <c r="E106" s="27" t="s">
        <v>21</v>
      </c>
      <c r="F106" s="40"/>
      <c r="G106" s="27" t="s">
        <v>21</v>
      </c>
      <c r="H106" s="40"/>
      <c r="I106" s="27" t="s">
        <v>21</v>
      </c>
      <c r="J106" s="40"/>
      <c r="K106" s="27" t="s">
        <v>21</v>
      </c>
      <c r="L106" s="40"/>
    </row>
    <row r="107" spans="1:12" ht="14.25" customHeight="1" x14ac:dyDescent="0.15">
      <c r="A107" s="37"/>
      <c r="B107" s="38"/>
      <c r="C107" s="27" t="s">
        <v>60</v>
      </c>
      <c r="D107" s="41"/>
      <c r="E107" s="27" t="s">
        <v>60</v>
      </c>
      <c r="F107" s="41"/>
      <c r="G107" s="27" t="s">
        <v>60</v>
      </c>
      <c r="H107" s="41"/>
      <c r="I107" s="27" t="s">
        <v>60</v>
      </c>
      <c r="J107" s="41"/>
      <c r="K107" s="27" t="s">
        <v>60</v>
      </c>
      <c r="L107" s="41"/>
    </row>
    <row r="108" spans="1:12" ht="15" customHeight="1" x14ac:dyDescent="0.15">
      <c r="A108" s="37">
        <v>4</v>
      </c>
      <c r="B108" s="38" t="s">
        <v>44</v>
      </c>
      <c r="C108" s="27" t="s">
        <v>20</v>
      </c>
      <c r="D108" s="39" t="s">
        <v>47</v>
      </c>
      <c r="E108" s="27" t="s">
        <v>20</v>
      </c>
      <c r="F108" s="39" t="s">
        <v>47</v>
      </c>
      <c r="G108" s="27" t="s">
        <v>20</v>
      </c>
      <c r="H108" s="39" t="s">
        <v>47</v>
      </c>
      <c r="I108" s="27" t="s">
        <v>20</v>
      </c>
      <c r="J108" s="39" t="s">
        <v>47</v>
      </c>
      <c r="K108" s="27" t="s">
        <v>20</v>
      </c>
      <c r="L108" s="39" t="s">
        <v>47</v>
      </c>
    </row>
    <row r="109" spans="1:12" ht="28.5" customHeight="1" x14ac:dyDescent="0.15">
      <c r="A109" s="37"/>
      <c r="B109" s="38"/>
      <c r="C109" s="27" t="s">
        <v>21</v>
      </c>
      <c r="D109" s="40"/>
      <c r="E109" s="27" t="s">
        <v>21</v>
      </c>
      <c r="F109" s="40"/>
      <c r="G109" s="27" t="s">
        <v>21</v>
      </c>
      <c r="H109" s="40"/>
      <c r="I109" s="27" t="s">
        <v>21</v>
      </c>
      <c r="J109" s="40"/>
      <c r="K109" s="27" t="s">
        <v>21</v>
      </c>
      <c r="L109" s="40"/>
    </row>
    <row r="110" spans="1:12" ht="14.25" customHeight="1" x14ac:dyDescent="0.15">
      <c r="A110" s="37"/>
      <c r="B110" s="38"/>
      <c r="C110" s="27" t="s">
        <v>60</v>
      </c>
      <c r="D110" s="41"/>
      <c r="E110" s="27" t="s">
        <v>60</v>
      </c>
      <c r="F110" s="41"/>
      <c r="G110" s="27" t="s">
        <v>60</v>
      </c>
      <c r="H110" s="41"/>
      <c r="I110" s="27" t="s">
        <v>60</v>
      </c>
      <c r="J110" s="41"/>
      <c r="K110" s="27" t="s">
        <v>60</v>
      </c>
      <c r="L110" s="41"/>
    </row>
    <row r="111" spans="1:12" ht="14.25" customHeight="1" x14ac:dyDescent="0.15">
      <c r="A111" s="9"/>
      <c r="B111" s="8"/>
      <c r="C111" s="10"/>
      <c r="D111" s="11"/>
      <c r="E111" s="10"/>
      <c r="F111" s="11"/>
      <c r="G111" s="10"/>
      <c r="H111" s="11"/>
      <c r="I111" s="10"/>
      <c r="J111" s="11"/>
      <c r="K111" s="10"/>
      <c r="L111" s="11"/>
    </row>
    <row r="112" spans="1:12" ht="15" customHeight="1" x14ac:dyDescent="0.15">
      <c r="A112" s="37">
        <v>5</v>
      </c>
      <c r="B112" s="38" t="s">
        <v>45</v>
      </c>
      <c r="C112" s="27" t="s">
        <v>20</v>
      </c>
      <c r="D112" s="39" t="s">
        <v>47</v>
      </c>
      <c r="E112" s="27" t="s">
        <v>20</v>
      </c>
      <c r="F112" s="39" t="s">
        <v>47</v>
      </c>
      <c r="G112" s="27" t="s">
        <v>20</v>
      </c>
      <c r="H112" s="39" t="s">
        <v>47</v>
      </c>
      <c r="I112" s="27" t="s">
        <v>20</v>
      </c>
      <c r="J112" s="39" t="s">
        <v>47</v>
      </c>
      <c r="K112" s="27" t="s">
        <v>20</v>
      </c>
      <c r="L112" s="39" t="s">
        <v>47</v>
      </c>
    </row>
    <row r="113" spans="1:13" ht="28.5" customHeight="1" x14ac:dyDescent="0.15">
      <c r="A113" s="37"/>
      <c r="B113" s="38"/>
      <c r="C113" s="27" t="s">
        <v>21</v>
      </c>
      <c r="D113" s="40"/>
      <c r="E113" s="27" t="s">
        <v>21</v>
      </c>
      <c r="F113" s="40"/>
      <c r="G113" s="27" t="s">
        <v>21</v>
      </c>
      <c r="H113" s="40"/>
      <c r="I113" s="27" t="s">
        <v>21</v>
      </c>
      <c r="J113" s="40"/>
      <c r="K113" s="27" t="s">
        <v>21</v>
      </c>
      <c r="L113" s="40"/>
    </row>
    <row r="114" spans="1:13" ht="14.25" customHeight="1" x14ac:dyDescent="0.15">
      <c r="A114" s="37"/>
      <c r="B114" s="38"/>
      <c r="C114" s="27" t="s">
        <v>60</v>
      </c>
      <c r="D114" s="41"/>
      <c r="E114" s="27" t="s">
        <v>60</v>
      </c>
      <c r="F114" s="41"/>
      <c r="G114" s="27" t="s">
        <v>60</v>
      </c>
      <c r="H114" s="41"/>
      <c r="I114" s="27" t="s">
        <v>60</v>
      </c>
      <c r="J114" s="41"/>
      <c r="K114" s="27" t="s">
        <v>60</v>
      </c>
      <c r="L114" s="41"/>
    </row>
    <row r="115" spans="1:13" ht="15" customHeight="1" x14ac:dyDescent="0.15">
      <c r="A115" s="37">
        <v>6</v>
      </c>
      <c r="B115" s="38"/>
      <c r="C115" s="12"/>
      <c r="D115" s="54"/>
      <c r="E115" s="12"/>
      <c r="F115" s="54"/>
      <c r="G115" s="12"/>
      <c r="H115" s="54"/>
      <c r="I115" s="12"/>
      <c r="J115" s="54"/>
      <c r="K115" s="12"/>
      <c r="L115" s="54"/>
    </row>
    <row r="116" spans="1:13" ht="28.5" customHeight="1" x14ac:dyDescent="0.15">
      <c r="A116" s="37"/>
      <c r="B116" s="38"/>
      <c r="C116" s="12"/>
      <c r="D116" s="55"/>
      <c r="E116" s="12"/>
      <c r="F116" s="55"/>
      <c r="G116" s="12"/>
      <c r="H116" s="55"/>
      <c r="I116" s="12"/>
      <c r="J116" s="55"/>
      <c r="K116" s="12"/>
      <c r="L116" s="55"/>
    </row>
    <row r="117" spans="1:13" ht="14.25" customHeight="1" x14ac:dyDescent="0.15">
      <c r="A117" s="37"/>
      <c r="B117" s="38"/>
      <c r="C117" s="12"/>
      <c r="D117" s="56"/>
      <c r="E117" s="12"/>
      <c r="F117" s="56"/>
      <c r="G117" s="12"/>
      <c r="H117" s="56"/>
      <c r="I117" s="12"/>
      <c r="J117" s="56"/>
      <c r="K117" s="12"/>
      <c r="L117" s="56"/>
    </row>
    <row r="118" spans="1:13" ht="15" customHeight="1" x14ac:dyDescent="0.15">
      <c r="A118" s="37">
        <v>7</v>
      </c>
      <c r="B118" s="38"/>
      <c r="C118" s="12"/>
      <c r="D118" s="54"/>
      <c r="E118" s="12"/>
      <c r="F118" s="54"/>
      <c r="G118" s="12"/>
      <c r="H118" s="54"/>
      <c r="I118" s="12"/>
      <c r="J118" s="54"/>
      <c r="K118" s="12"/>
      <c r="L118" s="54"/>
    </row>
    <row r="119" spans="1:13" ht="28.5" customHeight="1" x14ac:dyDescent="0.15">
      <c r="A119" s="37"/>
      <c r="B119" s="38"/>
      <c r="C119" s="12"/>
      <c r="D119" s="55"/>
      <c r="E119" s="12"/>
      <c r="F119" s="55"/>
      <c r="G119" s="12"/>
      <c r="H119" s="55"/>
      <c r="I119" s="12"/>
      <c r="J119" s="55"/>
      <c r="K119" s="12"/>
      <c r="L119" s="55"/>
    </row>
    <row r="120" spans="1:13" ht="14.25" customHeight="1" x14ac:dyDescent="0.15">
      <c r="A120" s="37"/>
      <c r="B120" s="38"/>
      <c r="C120" s="12"/>
      <c r="D120" s="56"/>
      <c r="E120" s="12"/>
      <c r="F120" s="56"/>
      <c r="G120" s="12"/>
      <c r="H120" s="56"/>
      <c r="I120" s="12"/>
      <c r="J120" s="56"/>
      <c r="K120" s="12"/>
      <c r="L120" s="56"/>
    </row>
    <row r="121" spans="1:13" ht="15" customHeight="1" x14ac:dyDescent="0.15">
      <c r="A121" s="37">
        <v>8</v>
      </c>
      <c r="B121" s="38"/>
      <c r="C121" s="12"/>
      <c r="D121" s="54"/>
      <c r="E121" s="12"/>
      <c r="F121" s="54"/>
      <c r="G121" s="12"/>
      <c r="H121" s="54"/>
      <c r="I121" s="12"/>
      <c r="J121" s="54"/>
      <c r="K121" s="12"/>
      <c r="L121" s="54"/>
    </row>
    <row r="122" spans="1:13" ht="28.5" customHeight="1" x14ac:dyDescent="0.15">
      <c r="A122" s="37"/>
      <c r="B122" s="38"/>
      <c r="C122" s="12"/>
      <c r="D122" s="55"/>
      <c r="E122" s="12"/>
      <c r="F122" s="55"/>
      <c r="G122" s="12"/>
      <c r="H122" s="55"/>
      <c r="I122" s="12"/>
      <c r="J122" s="55"/>
      <c r="K122" s="12"/>
      <c r="L122" s="55"/>
    </row>
    <row r="123" spans="1:13" ht="14.25" customHeight="1" x14ac:dyDescent="0.15">
      <c r="A123" s="37"/>
      <c r="B123" s="38"/>
      <c r="C123" s="12"/>
      <c r="D123" s="56"/>
      <c r="E123" s="12"/>
      <c r="F123" s="56"/>
      <c r="G123" s="12"/>
      <c r="H123" s="56"/>
      <c r="I123" s="12"/>
      <c r="J123" s="56"/>
      <c r="K123" s="12"/>
      <c r="L123" s="56"/>
    </row>
    <row r="124" spans="1:13" x14ac:dyDescent="0.1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3" ht="18.75" customHeight="1" x14ac:dyDescent="0.15">
      <c r="A125" s="45" t="str">
        <f>YEAR(C129) &amp;"년  " &amp; MONTH(C129)&amp;"월 " &amp;  "5주차 시간표"</f>
        <v>2025년  4월 5주차 시간표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</row>
    <row r="126" spans="1:13" ht="6" customHeight="1" x14ac:dyDescent="0.15">
      <c r="C126" s="2"/>
      <c r="E126" s="2"/>
    </row>
    <row r="127" spans="1:13" s="4" customFormat="1" ht="33.75" customHeight="1" x14ac:dyDescent="0.15">
      <c r="A127" s="46" t="str">
        <f>A96</f>
        <v>훈련기간 : 2025년 03월 24일 ~ 2025년 12월 03일                                          
훈련교사 : 전광욱</v>
      </c>
      <c r="B127" s="46"/>
      <c r="C127" s="46"/>
      <c r="D127" s="46"/>
      <c r="E127" s="46"/>
      <c r="F127" s="46"/>
      <c r="G127" s="46"/>
      <c r="H127" s="47" t="str">
        <f>H96</f>
        <v>전체훈련시간 : 173일 / 1024시간
점심시간 : 13:00 ~ 13:40</v>
      </c>
      <c r="I127" s="47"/>
      <c r="J127" s="47"/>
      <c r="K127" s="47"/>
      <c r="L127" s="7"/>
      <c r="M127" s="13"/>
    </row>
    <row r="128" spans="1:13" ht="15" customHeight="1" x14ac:dyDescent="0.15">
      <c r="A128" s="42" t="s">
        <v>1</v>
      </c>
      <c r="B128" s="42" t="s">
        <v>0</v>
      </c>
      <c r="C128" s="60" t="str">
        <f>CHOOSE(WEEKDAY(C129,2),"월","화","수","목","금")&amp;"("&amp;TEXT(WEEKDAY(C129)+19,"000")&amp;")"</f>
        <v>월(021)</v>
      </c>
      <c r="D128" s="61"/>
      <c r="E128" s="60" t="str">
        <f t="shared" ref="E128" si="24">CHOOSE(WEEKDAY(E129,2),"월","화","수","목","금")&amp;"("&amp;TEXT(WEEKDAY(E129)+19,"000")&amp;")"</f>
        <v>화(022)</v>
      </c>
      <c r="F128" s="61"/>
      <c r="G128" s="60" t="str">
        <f t="shared" ref="G128" si="25">CHOOSE(WEEKDAY(G129,2),"월","화","수","목","금")&amp;"("&amp;TEXT(WEEKDAY(G129)+19,"000")&amp;")"</f>
        <v>수(023)</v>
      </c>
      <c r="H128" s="61"/>
      <c r="I128" s="60" t="str">
        <f t="shared" ref="I128" si="26">CHOOSE(WEEKDAY(I129,2),"월","화","수","목","금")&amp;"("&amp;TEXT(WEEKDAY(I129)+19,"000")&amp;")"</f>
        <v>목(024)</v>
      </c>
      <c r="J128" s="61"/>
      <c r="K128" s="60" t="str">
        <f t="shared" ref="K128" si="27">CHOOSE(WEEKDAY(K129,2),"월","화","수","목","금")&amp;"("&amp;TEXT(WEEKDAY(K129)+19,"000")&amp;")"</f>
        <v>금(025)</v>
      </c>
      <c r="L128" s="61"/>
    </row>
    <row r="129" spans="1:12" ht="15" customHeight="1" x14ac:dyDescent="0.15">
      <c r="A129" s="42"/>
      <c r="B129" s="42"/>
      <c r="C129" s="44">
        <f>C98+7</f>
        <v>45768</v>
      </c>
      <c r="D129" s="44"/>
      <c r="E129" s="44">
        <f t="shared" ref="E129" si="28">E98+7</f>
        <v>45769</v>
      </c>
      <c r="F129" s="44"/>
      <c r="G129" s="44">
        <f t="shared" ref="G129" si="29">G98+7</f>
        <v>45770</v>
      </c>
      <c r="H129" s="44"/>
      <c r="I129" s="44">
        <f t="shared" ref="I129" si="30">I98+7</f>
        <v>45771</v>
      </c>
      <c r="J129" s="44"/>
      <c r="K129" s="44">
        <f t="shared" ref="K129" si="31">K98+7</f>
        <v>45772</v>
      </c>
      <c r="L129" s="44"/>
    </row>
    <row r="130" spans="1:12" ht="15" customHeight="1" x14ac:dyDescent="0.15">
      <c r="A130" s="37">
        <v>1</v>
      </c>
      <c r="B130" s="38" t="s">
        <v>41</v>
      </c>
      <c r="C130" s="27" t="s">
        <v>20</v>
      </c>
      <c r="D130" s="39" t="s">
        <v>47</v>
      </c>
      <c r="E130" s="27" t="s">
        <v>20</v>
      </c>
      <c r="F130" s="39" t="s">
        <v>47</v>
      </c>
      <c r="G130" s="28" t="s">
        <v>18</v>
      </c>
      <c r="H130" s="70" t="s">
        <v>46</v>
      </c>
      <c r="I130" s="12" t="s">
        <v>18</v>
      </c>
      <c r="J130" s="54" t="s">
        <v>46</v>
      </c>
      <c r="K130" s="12" t="s">
        <v>18</v>
      </c>
      <c r="L130" s="54" t="s">
        <v>46</v>
      </c>
    </row>
    <row r="131" spans="1:12" ht="28.5" customHeight="1" x14ac:dyDescent="0.15">
      <c r="A131" s="37"/>
      <c r="B131" s="38"/>
      <c r="C131" s="27" t="s">
        <v>21</v>
      </c>
      <c r="D131" s="40"/>
      <c r="E131" s="27" t="s">
        <v>21</v>
      </c>
      <c r="F131" s="40"/>
      <c r="G131" s="28" t="s">
        <v>17</v>
      </c>
      <c r="H131" s="71"/>
      <c r="I131" s="12" t="s">
        <v>17</v>
      </c>
      <c r="J131" s="55"/>
      <c r="K131" s="12" t="s">
        <v>17</v>
      </c>
      <c r="L131" s="55"/>
    </row>
    <row r="132" spans="1:12" ht="14.25" customHeight="1" x14ac:dyDescent="0.15">
      <c r="A132" s="37"/>
      <c r="B132" s="38"/>
      <c r="C132" s="27" t="s">
        <v>60</v>
      </c>
      <c r="D132" s="41"/>
      <c r="E132" s="27" t="s">
        <v>60</v>
      </c>
      <c r="F132" s="41"/>
      <c r="G132" s="28" t="s">
        <v>60</v>
      </c>
      <c r="H132" s="72"/>
      <c r="I132" s="12" t="s">
        <v>60</v>
      </c>
      <c r="J132" s="56"/>
      <c r="K132" s="12" t="s">
        <v>60</v>
      </c>
      <c r="L132" s="56"/>
    </row>
    <row r="133" spans="1:12" ht="15" customHeight="1" x14ac:dyDescent="0.15">
      <c r="A133" s="37">
        <v>2</v>
      </c>
      <c r="B133" s="38" t="s">
        <v>42</v>
      </c>
      <c r="C133" s="27" t="s">
        <v>20</v>
      </c>
      <c r="D133" s="39" t="s">
        <v>47</v>
      </c>
      <c r="E133" s="27" t="s">
        <v>20</v>
      </c>
      <c r="F133" s="39" t="s">
        <v>47</v>
      </c>
      <c r="G133" s="12" t="s">
        <v>18</v>
      </c>
      <c r="H133" s="54" t="s">
        <v>46</v>
      </c>
      <c r="I133" s="12" t="s">
        <v>18</v>
      </c>
      <c r="J133" s="54" t="s">
        <v>46</v>
      </c>
      <c r="K133" s="12" t="s">
        <v>18</v>
      </c>
      <c r="L133" s="54" t="s">
        <v>46</v>
      </c>
    </row>
    <row r="134" spans="1:12" ht="28.5" customHeight="1" x14ac:dyDescent="0.15">
      <c r="A134" s="37"/>
      <c r="B134" s="38"/>
      <c r="C134" s="27" t="s">
        <v>21</v>
      </c>
      <c r="D134" s="40"/>
      <c r="E134" s="27" t="s">
        <v>21</v>
      </c>
      <c r="F134" s="40"/>
      <c r="G134" s="12" t="s">
        <v>17</v>
      </c>
      <c r="H134" s="55"/>
      <c r="I134" s="12" t="s">
        <v>17</v>
      </c>
      <c r="J134" s="55"/>
      <c r="K134" s="12" t="s">
        <v>17</v>
      </c>
      <c r="L134" s="55"/>
    </row>
    <row r="135" spans="1:12" ht="14.25" customHeight="1" x14ac:dyDescent="0.15">
      <c r="A135" s="37"/>
      <c r="B135" s="38"/>
      <c r="C135" s="27" t="s">
        <v>60</v>
      </c>
      <c r="D135" s="41"/>
      <c r="E135" s="27" t="s">
        <v>60</v>
      </c>
      <c r="F135" s="41"/>
      <c r="G135" s="12" t="s">
        <v>60</v>
      </c>
      <c r="H135" s="56"/>
      <c r="I135" s="12" t="s">
        <v>60</v>
      </c>
      <c r="J135" s="56"/>
      <c r="K135" s="12" t="s">
        <v>60</v>
      </c>
      <c r="L135" s="56"/>
    </row>
    <row r="136" spans="1:12" ht="15" customHeight="1" x14ac:dyDescent="0.15">
      <c r="A136" s="37">
        <v>3</v>
      </c>
      <c r="B136" s="38" t="s">
        <v>43</v>
      </c>
      <c r="C136" s="27" t="s">
        <v>20</v>
      </c>
      <c r="D136" s="39" t="s">
        <v>47</v>
      </c>
      <c r="E136" s="27" t="s">
        <v>20</v>
      </c>
      <c r="F136" s="39" t="s">
        <v>47</v>
      </c>
      <c r="G136" s="12" t="s">
        <v>18</v>
      </c>
      <c r="H136" s="54" t="s">
        <v>46</v>
      </c>
      <c r="I136" s="12" t="s">
        <v>18</v>
      </c>
      <c r="J136" s="54" t="s">
        <v>46</v>
      </c>
      <c r="K136" s="12" t="s">
        <v>18</v>
      </c>
      <c r="L136" s="54" t="s">
        <v>46</v>
      </c>
    </row>
    <row r="137" spans="1:12" ht="28.5" customHeight="1" x14ac:dyDescent="0.15">
      <c r="A137" s="37"/>
      <c r="B137" s="38"/>
      <c r="C137" s="27" t="s">
        <v>21</v>
      </c>
      <c r="D137" s="40"/>
      <c r="E137" s="27" t="s">
        <v>21</v>
      </c>
      <c r="F137" s="40"/>
      <c r="G137" s="12" t="s">
        <v>17</v>
      </c>
      <c r="H137" s="55"/>
      <c r="I137" s="12" t="s">
        <v>17</v>
      </c>
      <c r="J137" s="55"/>
      <c r="K137" s="12" t="s">
        <v>17</v>
      </c>
      <c r="L137" s="55"/>
    </row>
    <row r="138" spans="1:12" ht="14.25" customHeight="1" x14ac:dyDescent="0.15">
      <c r="A138" s="37"/>
      <c r="B138" s="38"/>
      <c r="C138" s="27" t="s">
        <v>60</v>
      </c>
      <c r="D138" s="41"/>
      <c r="E138" s="27" t="s">
        <v>60</v>
      </c>
      <c r="F138" s="41"/>
      <c r="G138" s="12" t="s">
        <v>60</v>
      </c>
      <c r="H138" s="56"/>
      <c r="I138" s="12" t="s">
        <v>60</v>
      </c>
      <c r="J138" s="56"/>
      <c r="K138" s="12" t="s">
        <v>60</v>
      </c>
      <c r="L138" s="56"/>
    </row>
    <row r="139" spans="1:12" ht="15" customHeight="1" x14ac:dyDescent="0.15">
      <c r="A139" s="37">
        <v>4</v>
      </c>
      <c r="B139" s="38" t="s">
        <v>44</v>
      </c>
      <c r="C139" s="27" t="s">
        <v>20</v>
      </c>
      <c r="D139" s="39" t="s">
        <v>47</v>
      </c>
      <c r="E139" s="27" t="s">
        <v>20</v>
      </c>
      <c r="F139" s="39" t="s">
        <v>47</v>
      </c>
      <c r="G139" s="12" t="s">
        <v>18</v>
      </c>
      <c r="H139" s="54" t="s">
        <v>46</v>
      </c>
      <c r="I139" s="12" t="s">
        <v>18</v>
      </c>
      <c r="J139" s="54" t="s">
        <v>46</v>
      </c>
      <c r="K139" s="12" t="s">
        <v>18</v>
      </c>
      <c r="L139" s="54" t="s">
        <v>46</v>
      </c>
    </row>
    <row r="140" spans="1:12" ht="28.5" customHeight="1" x14ac:dyDescent="0.15">
      <c r="A140" s="37"/>
      <c r="B140" s="38"/>
      <c r="C140" s="27" t="s">
        <v>21</v>
      </c>
      <c r="D140" s="40"/>
      <c r="E140" s="27" t="s">
        <v>21</v>
      </c>
      <c r="F140" s="40"/>
      <c r="G140" s="12" t="s">
        <v>17</v>
      </c>
      <c r="H140" s="55"/>
      <c r="I140" s="12" t="s">
        <v>17</v>
      </c>
      <c r="J140" s="55"/>
      <c r="K140" s="12" t="s">
        <v>17</v>
      </c>
      <c r="L140" s="55"/>
    </row>
    <row r="141" spans="1:12" ht="14.25" customHeight="1" x14ac:dyDescent="0.15">
      <c r="A141" s="37"/>
      <c r="B141" s="38"/>
      <c r="C141" s="27" t="s">
        <v>60</v>
      </c>
      <c r="D141" s="41"/>
      <c r="E141" s="27" t="s">
        <v>60</v>
      </c>
      <c r="F141" s="41"/>
      <c r="G141" s="12" t="s">
        <v>60</v>
      </c>
      <c r="H141" s="56"/>
      <c r="I141" s="12" t="s">
        <v>60</v>
      </c>
      <c r="J141" s="56"/>
      <c r="K141" s="12" t="s">
        <v>60</v>
      </c>
      <c r="L141" s="56"/>
    </row>
    <row r="142" spans="1:12" ht="14.25" customHeight="1" x14ac:dyDescent="0.15">
      <c r="A142" s="9"/>
      <c r="B142" s="8"/>
      <c r="C142" s="10"/>
      <c r="D142" s="11"/>
      <c r="E142" s="10"/>
      <c r="F142" s="11"/>
      <c r="G142" s="10"/>
      <c r="H142" s="11"/>
      <c r="I142" s="10"/>
      <c r="J142" s="11"/>
      <c r="K142" s="10"/>
      <c r="L142" s="11"/>
    </row>
    <row r="143" spans="1:12" ht="15" customHeight="1" x14ac:dyDescent="0.15">
      <c r="A143" s="37">
        <v>5</v>
      </c>
      <c r="B143" s="38" t="s">
        <v>45</v>
      </c>
      <c r="C143" s="27" t="s">
        <v>20</v>
      </c>
      <c r="D143" s="39" t="s">
        <v>47</v>
      </c>
      <c r="E143" s="29" t="s">
        <v>20</v>
      </c>
      <c r="F143" s="48" t="s">
        <v>47</v>
      </c>
      <c r="G143" s="12" t="s">
        <v>18</v>
      </c>
      <c r="H143" s="54" t="s">
        <v>46</v>
      </c>
      <c r="I143" s="12" t="s">
        <v>18</v>
      </c>
      <c r="J143" s="54" t="s">
        <v>46</v>
      </c>
      <c r="K143" s="12" t="s">
        <v>18</v>
      </c>
      <c r="L143" s="54" t="s">
        <v>46</v>
      </c>
    </row>
    <row r="144" spans="1:12" ht="28.5" customHeight="1" x14ac:dyDescent="0.15">
      <c r="A144" s="37"/>
      <c r="B144" s="38"/>
      <c r="C144" s="27" t="s">
        <v>21</v>
      </c>
      <c r="D144" s="40"/>
      <c r="E144" s="29" t="s">
        <v>21</v>
      </c>
      <c r="F144" s="49"/>
      <c r="G144" s="12" t="s">
        <v>17</v>
      </c>
      <c r="H144" s="55"/>
      <c r="I144" s="12" t="s">
        <v>17</v>
      </c>
      <c r="J144" s="55"/>
      <c r="K144" s="12" t="s">
        <v>17</v>
      </c>
      <c r="L144" s="55"/>
    </row>
    <row r="145" spans="1:13" ht="14.25" customHeight="1" x14ac:dyDescent="0.15">
      <c r="A145" s="37"/>
      <c r="B145" s="38"/>
      <c r="C145" s="27" t="s">
        <v>60</v>
      </c>
      <c r="D145" s="41"/>
      <c r="E145" s="29" t="s">
        <v>60</v>
      </c>
      <c r="F145" s="50"/>
      <c r="G145" s="12" t="s">
        <v>60</v>
      </c>
      <c r="H145" s="56"/>
      <c r="I145" s="12" t="s">
        <v>60</v>
      </c>
      <c r="J145" s="56"/>
      <c r="K145" s="12" t="s">
        <v>60</v>
      </c>
      <c r="L145" s="56"/>
    </row>
    <row r="146" spans="1:13" ht="15" customHeight="1" x14ac:dyDescent="0.15">
      <c r="A146" s="37">
        <v>6</v>
      </c>
      <c r="B146" s="38"/>
      <c r="C146" s="12"/>
      <c r="D146" s="54"/>
      <c r="E146" s="12"/>
      <c r="F146" s="54"/>
      <c r="G146" s="12"/>
      <c r="H146" s="54"/>
      <c r="I146" s="12"/>
      <c r="J146" s="54"/>
      <c r="K146" s="12"/>
      <c r="L146" s="54"/>
    </row>
    <row r="147" spans="1:13" ht="28.5" customHeight="1" x14ac:dyDescent="0.15">
      <c r="A147" s="37"/>
      <c r="B147" s="38"/>
      <c r="C147" s="12"/>
      <c r="D147" s="55"/>
      <c r="E147" s="12"/>
      <c r="F147" s="55"/>
      <c r="G147" s="12"/>
      <c r="H147" s="55"/>
      <c r="I147" s="12"/>
      <c r="J147" s="55"/>
      <c r="K147" s="12"/>
      <c r="L147" s="55"/>
    </row>
    <row r="148" spans="1:13" ht="14.25" customHeight="1" x14ac:dyDescent="0.15">
      <c r="A148" s="37"/>
      <c r="B148" s="38"/>
      <c r="C148" s="12"/>
      <c r="D148" s="56"/>
      <c r="E148" s="12"/>
      <c r="F148" s="56"/>
      <c r="G148" s="12"/>
      <c r="H148" s="56"/>
      <c r="I148" s="12"/>
      <c r="J148" s="56"/>
      <c r="K148" s="12"/>
      <c r="L148" s="56"/>
    </row>
    <row r="149" spans="1:13" ht="15" customHeight="1" x14ac:dyDescent="0.15">
      <c r="A149" s="37">
        <v>7</v>
      </c>
      <c r="B149" s="38"/>
      <c r="C149" s="12"/>
      <c r="D149" s="54"/>
      <c r="E149" s="12"/>
      <c r="F149" s="54"/>
      <c r="G149" s="12"/>
      <c r="H149" s="54"/>
      <c r="I149" s="12"/>
      <c r="J149" s="54"/>
      <c r="K149" s="12"/>
      <c r="L149" s="54"/>
    </row>
    <row r="150" spans="1:13" ht="28.5" customHeight="1" x14ac:dyDescent="0.15">
      <c r="A150" s="37"/>
      <c r="B150" s="38"/>
      <c r="C150" s="12"/>
      <c r="D150" s="55"/>
      <c r="E150" s="12"/>
      <c r="F150" s="55"/>
      <c r="G150" s="12"/>
      <c r="H150" s="55"/>
      <c r="I150" s="12"/>
      <c r="J150" s="55"/>
      <c r="K150" s="12"/>
      <c r="L150" s="55"/>
    </row>
    <row r="151" spans="1:13" ht="14.25" customHeight="1" x14ac:dyDescent="0.15">
      <c r="A151" s="37"/>
      <c r="B151" s="38"/>
      <c r="C151" s="12"/>
      <c r="D151" s="56"/>
      <c r="E151" s="12"/>
      <c r="F151" s="56"/>
      <c r="G151" s="12"/>
      <c r="H151" s="56"/>
      <c r="I151" s="12"/>
      <c r="J151" s="56"/>
      <c r="K151" s="12"/>
      <c r="L151" s="56"/>
    </row>
    <row r="152" spans="1:13" ht="15" customHeight="1" x14ac:dyDescent="0.15">
      <c r="A152" s="37">
        <v>8</v>
      </c>
      <c r="B152" s="38"/>
      <c r="C152" s="12"/>
      <c r="D152" s="54"/>
      <c r="E152" s="12"/>
      <c r="F152" s="54"/>
      <c r="G152" s="12"/>
      <c r="H152" s="54"/>
      <c r="I152" s="12"/>
      <c r="J152" s="54"/>
      <c r="K152" s="12"/>
      <c r="L152" s="54"/>
    </row>
    <row r="153" spans="1:13" ht="28.5" customHeight="1" x14ac:dyDescent="0.15">
      <c r="A153" s="37"/>
      <c r="B153" s="38"/>
      <c r="C153" s="12"/>
      <c r="D153" s="55"/>
      <c r="E153" s="12"/>
      <c r="F153" s="55"/>
      <c r="G153" s="12"/>
      <c r="H153" s="55"/>
      <c r="I153" s="12"/>
      <c r="J153" s="55"/>
      <c r="K153" s="12"/>
      <c r="L153" s="55"/>
    </row>
    <row r="154" spans="1:13" ht="14.25" customHeight="1" x14ac:dyDescent="0.15">
      <c r="A154" s="37"/>
      <c r="B154" s="38"/>
      <c r="C154" s="12"/>
      <c r="D154" s="56"/>
      <c r="E154" s="12"/>
      <c r="F154" s="56"/>
      <c r="G154" s="12"/>
      <c r="H154" s="56"/>
      <c r="I154" s="12"/>
      <c r="J154" s="56"/>
      <c r="K154" s="12"/>
      <c r="L154" s="56"/>
    </row>
    <row r="155" spans="1:13" x14ac:dyDescent="0.1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3" ht="18.75" customHeight="1" x14ac:dyDescent="0.15">
      <c r="A156" s="45" t="str">
        <f>YEAR(C160) &amp;"년  " &amp; MONTH(C160)&amp;"월 " &amp;  "6주차 시간표"</f>
        <v>2025년  4월 6주차 시간표</v>
      </c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</row>
    <row r="157" spans="1:13" ht="6" customHeight="1" x14ac:dyDescent="0.15">
      <c r="C157" s="2"/>
      <c r="E157" s="2"/>
    </row>
    <row r="158" spans="1:13" s="4" customFormat="1" ht="33.75" customHeight="1" x14ac:dyDescent="0.15">
      <c r="A158" s="46" t="str">
        <f>A96</f>
        <v>훈련기간 : 2025년 03월 24일 ~ 2025년 12월 03일                                          
훈련교사 : 전광욱</v>
      </c>
      <c r="B158" s="46"/>
      <c r="C158" s="46"/>
      <c r="D158" s="46"/>
      <c r="E158" s="46"/>
      <c r="F158" s="46"/>
      <c r="G158" s="46"/>
      <c r="H158" s="47" t="str">
        <f>H96</f>
        <v>전체훈련시간 : 173일 / 1024시간
점심시간 : 13:00 ~ 13:40</v>
      </c>
      <c r="I158" s="47"/>
      <c r="J158" s="47"/>
      <c r="K158" s="47"/>
      <c r="L158" s="7"/>
      <c r="M158" s="13"/>
    </row>
    <row r="159" spans="1:13" ht="15" customHeight="1" x14ac:dyDescent="0.15">
      <c r="A159" s="42" t="s">
        <v>1</v>
      </c>
      <c r="B159" s="42" t="s">
        <v>0</v>
      </c>
      <c r="C159" s="43" t="str">
        <f>CHOOSE(WEEKDAY(C160,2),"월","화","수","목","금")&amp;"("&amp;TEXT(WEEKDAY(C160)+24,"000")&amp;")"</f>
        <v>월(026)</v>
      </c>
      <c r="D159" s="43"/>
      <c r="E159" s="43" t="str">
        <f t="shared" ref="E159" si="32">CHOOSE(WEEKDAY(E160,2),"월","화","수","목","금")&amp;"("&amp;TEXT(WEEKDAY(E160)+24,"000")&amp;")"</f>
        <v>화(027)</v>
      </c>
      <c r="F159" s="43"/>
      <c r="G159" s="43" t="str">
        <f t="shared" ref="G159" si="33">CHOOSE(WEEKDAY(G160,2),"월","화","수","목","금")&amp;"("&amp;TEXT(WEEKDAY(G160)+24,"000")&amp;")"</f>
        <v>수(028)</v>
      </c>
      <c r="H159" s="43"/>
      <c r="I159" s="43" t="s">
        <v>14</v>
      </c>
      <c r="J159" s="43"/>
      <c r="K159" s="43" t="str">
        <f>CHOOSE(WEEKDAY(K160,2),"월","화","수","목","금")&amp;"("&amp;TEXT(WEEKDAY(K160)+23,"000")&amp;")"</f>
        <v>금(029)</v>
      </c>
      <c r="L159" s="43"/>
    </row>
    <row r="160" spans="1:13" ht="15" customHeight="1" x14ac:dyDescent="0.15">
      <c r="A160" s="42"/>
      <c r="B160" s="42"/>
      <c r="C160" s="44">
        <f>C129+7</f>
        <v>45775</v>
      </c>
      <c r="D160" s="44"/>
      <c r="E160" s="44">
        <f t="shared" ref="E160" si="34">E129+7</f>
        <v>45776</v>
      </c>
      <c r="F160" s="44"/>
      <c r="G160" s="44">
        <f t="shared" ref="G160" si="35">G129+7</f>
        <v>45777</v>
      </c>
      <c r="H160" s="44"/>
      <c r="I160" s="44">
        <f t="shared" ref="I160" si="36">I129+7</f>
        <v>45778</v>
      </c>
      <c r="J160" s="44"/>
      <c r="K160" s="44">
        <f t="shared" ref="K160" si="37">K129+7</f>
        <v>45779</v>
      </c>
      <c r="L160" s="44"/>
    </row>
    <row r="161" spans="1:12" ht="15" customHeight="1" x14ac:dyDescent="0.15">
      <c r="A161" s="37">
        <v>1</v>
      </c>
      <c r="B161" s="38" t="s">
        <v>41</v>
      </c>
      <c r="C161" s="12" t="s">
        <v>18</v>
      </c>
      <c r="D161" s="54" t="s">
        <v>46</v>
      </c>
      <c r="E161" s="12" t="s">
        <v>18</v>
      </c>
      <c r="F161" s="54" t="s">
        <v>46</v>
      </c>
      <c r="G161" s="12" t="s">
        <v>18</v>
      </c>
      <c r="H161" s="54" t="s">
        <v>46</v>
      </c>
      <c r="I161" s="73" t="s">
        <v>48</v>
      </c>
      <c r="J161" s="74"/>
      <c r="K161" s="12" t="s">
        <v>18</v>
      </c>
      <c r="L161" s="54" t="s">
        <v>46</v>
      </c>
    </row>
    <row r="162" spans="1:12" ht="28.5" customHeight="1" x14ac:dyDescent="0.15">
      <c r="A162" s="37"/>
      <c r="B162" s="38"/>
      <c r="C162" s="12" t="s">
        <v>17</v>
      </c>
      <c r="D162" s="55"/>
      <c r="E162" s="12" t="s">
        <v>17</v>
      </c>
      <c r="F162" s="55"/>
      <c r="G162" s="12" t="s">
        <v>17</v>
      </c>
      <c r="H162" s="55"/>
      <c r="I162" s="75"/>
      <c r="J162" s="76"/>
      <c r="K162" s="12" t="s">
        <v>17</v>
      </c>
      <c r="L162" s="55"/>
    </row>
    <row r="163" spans="1:12" ht="14.25" customHeight="1" x14ac:dyDescent="0.15">
      <c r="A163" s="37"/>
      <c r="B163" s="38"/>
      <c r="C163" s="12" t="s">
        <v>60</v>
      </c>
      <c r="D163" s="56"/>
      <c r="E163" s="12" t="s">
        <v>60</v>
      </c>
      <c r="F163" s="56"/>
      <c r="G163" s="12" t="s">
        <v>60</v>
      </c>
      <c r="H163" s="56"/>
      <c r="I163" s="75"/>
      <c r="J163" s="76"/>
      <c r="K163" s="12" t="s">
        <v>60</v>
      </c>
      <c r="L163" s="56"/>
    </row>
    <row r="164" spans="1:12" ht="15" customHeight="1" x14ac:dyDescent="0.15">
      <c r="A164" s="37">
        <v>2</v>
      </c>
      <c r="B164" s="38" t="s">
        <v>42</v>
      </c>
      <c r="C164" s="12" t="s">
        <v>18</v>
      </c>
      <c r="D164" s="54" t="s">
        <v>46</v>
      </c>
      <c r="E164" s="12" t="s">
        <v>18</v>
      </c>
      <c r="F164" s="54" t="s">
        <v>46</v>
      </c>
      <c r="G164" s="12" t="s">
        <v>18</v>
      </c>
      <c r="H164" s="54" t="s">
        <v>46</v>
      </c>
      <c r="I164" s="75"/>
      <c r="J164" s="76"/>
      <c r="K164" s="12" t="s">
        <v>18</v>
      </c>
      <c r="L164" s="54" t="s">
        <v>46</v>
      </c>
    </row>
    <row r="165" spans="1:12" ht="28.5" customHeight="1" x14ac:dyDescent="0.15">
      <c r="A165" s="37"/>
      <c r="B165" s="38"/>
      <c r="C165" s="12" t="s">
        <v>17</v>
      </c>
      <c r="D165" s="55"/>
      <c r="E165" s="12" t="s">
        <v>17</v>
      </c>
      <c r="F165" s="55"/>
      <c r="G165" s="12" t="s">
        <v>17</v>
      </c>
      <c r="H165" s="55"/>
      <c r="I165" s="75"/>
      <c r="J165" s="76"/>
      <c r="K165" s="12" t="s">
        <v>17</v>
      </c>
      <c r="L165" s="55"/>
    </row>
    <row r="166" spans="1:12" ht="14.25" customHeight="1" x14ac:dyDescent="0.15">
      <c r="A166" s="37"/>
      <c r="B166" s="38"/>
      <c r="C166" s="12" t="s">
        <v>60</v>
      </c>
      <c r="D166" s="56"/>
      <c r="E166" s="12" t="s">
        <v>60</v>
      </c>
      <c r="F166" s="56"/>
      <c r="G166" s="12" t="s">
        <v>60</v>
      </c>
      <c r="H166" s="56"/>
      <c r="I166" s="75"/>
      <c r="J166" s="76"/>
      <c r="K166" s="12" t="s">
        <v>60</v>
      </c>
      <c r="L166" s="56"/>
    </row>
    <row r="167" spans="1:12" ht="15" customHeight="1" x14ac:dyDescent="0.15">
      <c r="A167" s="37">
        <v>3</v>
      </c>
      <c r="B167" s="38" t="s">
        <v>43</v>
      </c>
      <c r="C167" s="12" t="s">
        <v>18</v>
      </c>
      <c r="D167" s="54" t="s">
        <v>46</v>
      </c>
      <c r="E167" s="12" t="s">
        <v>18</v>
      </c>
      <c r="F167" s="54" t="s">
        <v>46</v>
      </c>
      <c r="G167" s="12" t="s">
        <v>18</v>
      </c>
      <c r="H167" s="54" t="s">
        <v>46</v>
      </c>
      <c r="I167" s="75"/>
      <c r="J167" s="76"/>
      <c r="K167" s="12" t="s">
        <v>18</v>
      </c>
      <c r="L167" s="54" t="s">
        <v>46</v>
      </c>
    </row>
    <row r="168" spans="1:12" ht="28.5" customHeight="1" x14ac:dyDescent="0.15">
      <c r="A168" s="37"/>
      <c r="B168" s="38"/>
      <c r="C168" s="12" t="s">
        <v>17</v>
      </c>
      <c r="D168" s="55"/>
      <c r="E168" s="12" t="s">
        <v>17</v>
      </c>
      <c r="F168" s="55"/>
      <c r="G168" s="12" t="s">
        <v>17</v>
      </c>
      <c r="H168" s="55"/>
      <c r="I168" s="75"/>
      <c r="J168" s="76"/>
      <c r="K168" s="12" t="s">
        <v>17</v>
      </c>
      <c r="L168" s="55"/>
    </row>
    <row r="169" spans="1:12" ht="14.25" customHeight="1" x14ac:dyDescent="0.15">
      <c r="A169" s="37"/>
      <c r="B169" s="38"/>
      <c r="C169" s="12" t="s">
        <v>60</v>
      </c>
      <c r="D169" s="56"/>
      <c r="E169" s="12" t="s">
        <v>60</v>
      </c>
      <c r="F169" s="56"/>
      <c r="G169" s="12" t="s">
        <v>60</v>
      </c>
      <c r="H169" s="56"/>
      <c r="I169" s="75"/>
      <c r="J169" s="76"/>
      <c r="K169" s="12" t="s">
        <v>60</v>
      </c>
      <c r="L169" s="56"/>
    </row>
    <row r="170" spans="1:12" ht="15" customHeight="1" x14ac:dyDescent="0.15">
      <c r="A170" s="37">
        <v>4</v>
      </c>
      <c r="B170" s="38" t="s">
        <v>44</v>
      </c>
      <c r="C170" s="12" t="s">
        <v>18</v>
      </c>
      <c r="D170" s="54" t="s">
        <v>46</v>
      </c>
      <c r="E170" s="12" t="s">
        <v>18</v>
      </c>
      <c r="F170" s="54" t="s">
        <v>46</v>
      </c>
      <c r="G170" s="12" t="s">
        <v>18</v>
      </c>
      <c r="H170" s="54" t="s">
        <v>46</v>
      </c>
      <c r="I170" s="75"/>
      <c r="J170" s="76"/>
      <c r="K170" s="12" t="s">
        <v>18</v>
      </c>
      <c r="L170" s="54" t="s">
        <v>46</v>
      </c>
    </row>
    <row r="171" spans="1:12" ht="28.5" customHeight="1" x14ac:dyDescent="0.15">
      <c r="A171" s="37"/>
      <c r="B171" s="38"/>
      <c r="C171" s="12" t="s">
        <v>17</v>
      </c>
      <c r="D171" s="55"/>
      <c r="E171" s="12" t="s">
        <v>17</v>
      </c>
      <c r="F171" s="55"/>
      <c r="G171" s="12" t="s">
        <v>17</v>
      </c>
      <c r="H171" s="55"/>
      <c r="I171" s="75"/>
      <c r="J171" s="76"/>
      <c r="K171" s="12" t="s">
        <v>17</v>
      </c>
      <c r="L171" s="55"/>
    </row>
    <row r="172" spans="1:12" ht="14.25" customHeight="1" x14ac:dyDescent="0.15">
      <c r="A172" s="37"/>
      <c r="B172" s="38"/>
      <c r="C172" s="12" t="s">
        <v>60</v>
      </c>
      <c r="D172" s="56"/>
      <c r="E172" s="12" t="s">
        <v>60</v>
      </c>
      <c r="F172" s="56"/>
      <c r="G172" s="12" t="s">
        <v>60</v>
      </c>
      <c r="H172" s="56"/>
      <c r="I172" s="75"/>
      <c r="J172" s="76"/>
      <c r="K172" s="12" t="s">
        <v>60</v>
      </c>
      <c r="L172" s="56"/>
    </row>
    <row r="173" spans="1:12" ht="14.25" customHeight="1" x14ac:dyDescent="0.15">
      <c r="A173" s="9"/>
      <c r="B173" s="8"/>
      <c r="C173" s="10"/>
      <c r="D173" s="11"/>
      <c r="E173" s="10"/>
      <c r="F173" s="11"/>
      <c r="G173" s="10"/>
      <c r="H173" s="11"/>
      <c r="I173" s="75"/>
      <c r="J173" s="76"/>
      <c r="K173" s="10"/>
      <c r="L173" s="11"/>
    </row>
    <row r="174" spans="1:12" ht="15" customHeight="1" x14ac:dyDescent="0.15">
      <c r="A174" s="37">
        <v>5</v>
      </c>
      <c r="B174" s="38" t="s">
        <v>45</v>
      </c>
      <c r="C174" s="12" t="s">
        <v>18</v>
      </c>
      <c r="D174" s="54" t="s">
        <v>46</v>
      </c>
      <c r="E174" s="12" t="s">
        <v>18</v>
      </c>
      <c r="F174" s="54" t="s">
        <v>46</v>
      </c>
      <c r="G174" s="12" t="s">
        <v>18</v>
      </c>
      <c r="H174" s="54" t="s">
        <v>46</v>
      </c>
      <c r="I174" s="75"/>
      <c r="J174" s="76"/>
      <c r="K174" s="12" t="s">
        <v>18</v>
      </c>
      <c r="L174" s="54" t="s">
        <v>46</v>
      </c>
    </row>
    <row r="175" spans="1:12" ht="28.5" customHeight="1" x14ac:dyDescent="0.15">
      <c r="A175" s="37"/>
      <c r="B175" s="38"/>
      <c r="C175" s="12" t="s">
        <v>17</v>
      </c>
      <c r="D175" s="55"/>
      <c r="E175" s="12" t="s">
        <v>17</v>
      </c>
      <c r="F175" s="55"/>
      <c r="G175" s="12" t="s">
        <v>17</v>
      </c>
      <c r="H175" s="55"/>
      <c r="I175" s="75"/>
      <c r="J175" s="76"/>
      <c r="K175" s="12" t="s">
        <v>17</v>
      </c>
      <c r="L175" s="55"/>
    </row>
    <row r="176" spans="1:12" ht="14.25" customHeight="1" x14ac:dyDescent="0.15">
      <c r="A176" s="37"/>
      <c r="B176" s="38"/>
      <c r="C176" s="12" t="s">
        <v>60</v>
      </c>
      <c r="D176" s="56"/>
      <c r="E176" s="12" t="s">
        <v>60</v>
      </c>
      <c r="F176" s="56"/>
      <c r="G176" s="12" t="s">
        <v>60</v>
      </c>
      <c r="H176" s="56"/>
      <c r="I176" s="75"/>
      <c r="J176" s="76"/>
      <c r="K176" s="12" t="s">
        <v>60</v>
      </c>
      <c r="L176" s="56"/>
    </row>
    <row r="177" spans="1:13" ht="15" customHeight="1" x14ac:dyDescent="0.15">
      <c r="A177" s="37">
        <v>6</v>
      </c>
      <c r="B177" s="38"/>
      <c r="C177" s="12"/>
      <c r="D177" s="54"/>
      <c r="E177" s="12"/>
      <c r="F177" s="54"/>
      <c r="G177" s="12"/>
      <c r="H177" s="54"/>
      <c r="I177" s="75"/>
      <c r="J177" s="76"/>
      <c r="K177" s="12"/>
      <c r="L177" s="54"/>
    </row>
    <row r="178" spans="1:13" ht="28.5" customHeight="1" x14ac:dyDescent="0.15">
      <c r="A178" s="37"/>
      <c r="B178" s="38"/>
      <c r="C178" s="12"/>
      <c r="D178" s="55"/>
      <c r="E178" s="12"/>
      <c r="F178" s="55"/>
      <c r="G178" s="12"/>
      <c r="H178" s="55"/>
      <c r="I178" s="75"/>
      <c r="J178" s="76"/>
      <c r="K178" s="12"/>
      <c r="L178" s="55"/>
    </row>
    <row r="179" spans="1:13" ht="14.25" customHeight="1" x14ac:dyDescent="0.15">
      <c r="A179" s="37"/>
      <c r="B179" s="38"/>
      <c r="C179" s="12"/>
      <c r="D179" s="56"/>
      <c r="E179" s="12"/>
      <c r="F179" s="56"/>
      <c r="G179" s="12"/>
      <c r="H179" s="56"/>
      <c r="I179" s="75"/>
      <c r="J179" s="76"/>
      <c r="K179" s="12"/>
      <c r="L179" s="56"/>
    </row>
    <row r="180" spans="1:13" ht="15" customHeight="1" x14ac:dyDescent="0.15">
      <c r="A180" s="37">
        <v>7</v>
      </c>
      <c r="B180" s="38"/>
      <c r="C180" s="12"/>
      <c r="D180" s="54"/>
      <c r="E180" s="12"/>
      <c r="F180" s="54"/>
      <c r="G180" s="12"/>
      <c r="H180" s="54"/>
      <c r="I180" s="75"/>
      <c r="J180" s="76"/>
      <c r="K180" s="12"/>
      <c r="L180" s="54"/>
    </row>
    <row r="181" spans="1:13" ht="28.5" customHeight="1" x14ac:dyDescent="0.15">
      <c r="A181" s="37"/>
      <c r="B181" s="38"/>
      <c r="C181" s="12"/>
      <c r="D181" s="55"/>
      <c r="E181" s="12"/>
      <c r="F181" s="55"/>
      <c r="G181" s="12"/>
      <c r="H181" s="55"/>
      <c r="I181" s="75"/>
      <c r="J181" s="76"/>
      <c r="K181" s="12"/>
      <c r="L181" s="55"/>
    </row>
    <row r="182" spans="1:13" ht="14.25" customHeight="1" x14ac:dyDescent="0.15">
      <c r="A182" s="37"/>
      <c r="B182" s="38"/>
      <c r="C182" s="12"/>
      <c r="D182" s="56"/>
      <c r="E182" s="12"/>
      <c r="F182" s="56"/>
      <c r="G182" s="12"/>
      <c r="H182" s="56"/>
      <c r="I182" s="75"/>
      <c r="J182" s="76"/>
      <c r="K182" s="12"/>
      <c r="L182" s="56"/>
    </row>
    <row r="183" spans="1:13" ht="15" customHeight="1" x14ac:dyDescent="0.15">
      <c r="A183" s="37">
        <v>8</v>
      </c>
      <c r="B183" s="38"/>
      <c r="C183" s="12"/>
      <c r="D183" s="54"/>
      <c r="E183" s="12"/>
      <c r="F183" s="54"/>
      <c r="G183" s="12"/>
      <c r="H183" s="54"/>
      <c r="I183" s="75"/>
      <c r="J183" s="76"/>
      <c r="K183" s="12"/>
      <c r="L183" s="54"/>
    </row>
    <row r="184" spans="1:13" ht="28.5" customHeight="1" x14ac:dyDescent="0.15">
      <c r="A184" s="37"/>
      <c r="B184" s="38"/>
      <c r="C184" s="12"/>
      <c r="D184" s="55"/>
      <c r="E184" s="12"/>
      <c r="F184" s="55"/>
      <c r="G184" s="12"/>
      <c r="H184" s="55"/>
      <c r="I184" s="75"/>
      <c r="J184" s="76"/>
      <c r="K184" s="12"/>
      <c r="L184" s="55"/>
    </row>
    <row r="185" spans="1:13" ht="14.25" customHeight="1" x14ac:dyDescent="0.15">
      <c r="A185" s="37"/>
      <c r="B185" s="38"/>
      <c r="C185" s="12"/>
      <c r="D185" s="56"/>
      <c r="E185" s="12"/>
      <c r="F185" s="56"/>
      <c r="G185" s="12"/>
      <c r="H185" s="56"/>
      <c r="I185" s="77"/>
      <c r="J185" s="78"/>
      <c r="K185" s="12"/>
      <c r="L185" s="56"/>
    </row>
    <row r="186" spans="1:13" x14ac:dyDescent="0.1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3" ht="18.75" customHeight="1" x14ac:dyDescent="0.15">
      <c r="A187" s="45" t="str">
        <f>YEAR(C191) &amp;"년  " &amp; MONTH(C191)&amp;"월 " &amp;  "7주차 시간표"</f>
        <v>2025년  5월 7주차 시간표</v>
      </c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</row>
    <row r="188" spans="1:13" ht="6" customHeight="1" x14ac:dyDescent="0.15">
      <c r="C188" s="2"/>
      <c r="E188" s="2"/>
    </row>
    <row r="189" spans="1:13" s="4" customFormat="1" ht="33.75" customHeight="1" x14ac:dyDescent="0.15">
      <c r="A189" s="46" t="str">
        <f>A127</f>
        <v>훈련기간 : 2025년 03월 24일 ~ 2025년 12월 03일                                          
훈련교사 : 전광욱</v>
      </c>
      <c r="B189" s="46"/>
      <c r="C189" s="46"/>
      <c r="D189" s="46"/>
      <c r="E189" s="46"/>
      <c r="F189" s="46"/>
      <c r="G189" s="46"/>
      <c r="H189" s="47" t="str">
        <f>H127</f>
        <v>전체훈련시간 : 173일 / 1024시간
점심시간 : 13:00 ~ 13:40</v>
      </c>
      <c r="I189" s="47"/>
      <c r="J189" s="47"/>
      <c r="K189" s="47"/>
      <c r="L189" s="7"/>
      <c r="M189" s="13"/>
    </row>
    <row r="190" spans="1:13" ht="15" customHeight="1" x14ac:dyDescent="0.15">
      <c r="A190" s="42" t="s">
        <v>1</v>
      </c>
      <c r="B190" s="42" t="s">
        <v>0</v>
      </c>
      <c r="C190" s="43" t="s">
        <v>55</v>
      </c>
      <c r="D190" s="43"/>
      <c r="E190" s="43" t="s">
        <v>56</v>
      </c>
      <c r="F190" s="43"/>
      <c r="G190" s="43" t="str">
        <f>CHOOSE(WEEKDAY(G191,2),"월","화","수","목","금")&amp;"("&amp;TEXT(WEEKDAY(G191)+26,"000")&amp;")"</f>
        <v>수(030)</v>
      </c>
      <c r="H190" s="43"/>
      <c r="I190" s="43" t="str">
        <f t="shared" ref="I190" si="38">CHOOSE(WEEKDAY(I191,2),"월","화","수","목","금")&amp;"("&amp;TEXT(WEEKDAY(I191)+26,"000")&amp;")"</f>
        <v>목(031)</v>
      </c>
      <c r="J190" s="43"/>
      <c r="K190" s="43" t="str">
        <f t="shared" ref="K190" si="39">CHOOSE(WEEKDAY(K191,2),"월","화","수","목","금")&amp;"("&amp;TEXT(WEEKDAY(K191)+26,"000")&amp;")"</f>
        <v>금(032)</v>
      </c>
      <c r="L190" s="43"/>
    </row>
    <row r="191" spans="1:13" ht="15" customHeight="1" x14ac:dyDescent="0.15">
      <c r="A191" s="42"/>
      <c r="B191" s="42"/>
      <c r="C191" s="44">
        <f>C160+7</f>
        <v>45782</v>
      </c>
      <c r="D191" s="44"/>
      <c r="E191" s="44">
        <f t="shared" ref="E191" si="40">E160+7</f>
        <v>45783</v>
      </c>
      <c r="F191" s="44"/>
      <c r="G191" s="44">
        <f t="shared" ref="G191" si="41">G160+7</f>
        <v>45784</v>
      </c>
      <c r="H191" s="44"/>
      <c r="I191" s="44">
        <f t="shared" ref="I191" si="42">I160+7</f>
        <v>45785</v>
      </c>
      <c r="J191" s="44"/>
      <c r="K191" s="44">
        <f t="shared" ref="K191" si="43">K160+7</f>
        <v>45786</v>
      </c>
      <c r="L191" s="44"/>
    </row>
    <row r="192" spans="1:13" ht="15" customHeight="1" x14ac:dyDescent="0.15">
      <c r="A192" s="37">
        <v>1</v>
      </c>
      <c r="B192" s="38" t="s">
        <v>41</v>
      </c>
      <c r="C192" s="73" t="s">
        <v>49</v>
      </c>
      <c r="D192" s="74"/>
      <c r="E192" s="73" t="s">
        <v>50</v>
      </c>
      <c r="F192" s="74"/>
      <c r="G192" s="12" t="s">
        <v>18</v>
      </c>
      <c r="H192" s="54" t="s">
        <v>46</v>
      </c>
      <c r="I192" s="12" t="s">
        <v>18</v>
      </c>
      <c r="J192" s="54" t="s">
        <v>46</v>
      </c>
      <c r="K192" s="12" t="s">
        <v>18</v>
      </c>
      <c r="L192" s="54" t="s">
        <v>46</v>
      </c>
    </row>
    <row r="193" spans="1:12" ht="28.5" customHeight="1" x14ac:dyDescent="0.15">
      <c r="A193" s="37"/>
      <c r="B193" s="38"/>
      <c r="C193" s="75"/>
      <c r="D193" s="76"/>
      <c r="E193" s="75"/>
      <c r="F193" s="76"/>
      <c r="G193" s="12" t="s">
        <v>17</v>
      </c>
      <c r="H193" s="55"/>
      <c r="I193" s="12" t="s">
        <v>17</v>
      </c>
      <c r="J193" s="55"/>
      <c r="K193" s="12" t="s">
        <v>17</v>
      </c>
      <c r="L193" s="55"/>
    </row>
    <row r="194" spans="1:12" ht="14.25" customHeight="1" x14ac:dyDescent="0.15">
      <c r="A194" s="37"/>
      <c r="B194" s="38"/>
      <c r="C194" s="75"/>
      <c r="D194" s="76"/>
      <c r="E194" s="75"/>
      <c r="F194" s="76"/>
      <c r="G194" s="12" t="s">
        <v>60</v>
      </c>
      <c r="H194" s="56"/>
      <c r="I194" s="12" t="s">
        <v>60</v>
      </c>
      <c r="J194" s="56"/>
      <c r="K194" s="12" t="s">
        <v>60</v>
      </c>
      <c r="L194" s="56"/>
    </row>
    <row r="195" spans="1:12" ht="15" customHeight="1" x14ac:dyDescent="0.15">
      <c r="A195" s="37">
        <v>2</v>
      </c>
      <c r="B195" s="38" t="s">
        <v>42</v>
      </c>
      <c r="C195" s="75"/>
      <c r="D195" s="76"/>
      <c r="E195" s="75"/>
      <c r="F195" s="76"/>
      <c r="G195" s="12" t="s">
        <v>18</v>
      </c>
      <c r="H195" s="54" t="s">
        <v>46</v>
      </c>
      <c r="I195" s="12" t="s">
        <v>18</v>
      </c>
      <c r="J195" s="54" t="s">
        <v>46</v>
      </c>
      <c r="K195" s="12" t="s">
        <v>18</v>
      </c>
      <c r="L195" s="54" t="s">
        <v>46</v>
      </c>
    </row>
    <row r="196" spans="1:12" ht="28.5" customHeight="1" x14ac:dyDescent="0.15">
      <c r="A196" s="37"/>
      <c r="B196" s="38"/>
      <c r="C196" s="75"/>
      <c r="D196" s="76"/>
      <c r="E196" s="75"/>
      <c r="F196" s="76"/>
      <c r="G196" s="12" t="s">
        <v>17</v>
      </c>
      <c r="H196" s="55"/>
      <c r="I196" s="12" t="s">
        <v>17</v>
      </c>
      <c r="J196" s="55"/>
      <c r="K196" s="12" t="s">
        <v>17</v>
      </c>
      <c r="L196" s="55"/>
    </row>
    <row r="197" spans="1:12" ht="14.25" customHeight="1" x14ac:dyDescent="0.15">
      <c r="A197" s="37"/>
      <c r="B197" s="38"/>
      <c r="C197" s="75"/>
      <c r="D197" s="76"/>
      <c r="E197" s="75"/>
      <c r="F197" s="76"/>
      <c r="G197" s="12" t="s">
        <v>60</v>
      </c>
      <c r="H197" s="56"/>
      <c r="I197" s="12" t="s">
        <v>60</v>
      </c>
      <c r="J197" s="56"/>
      <c r="K197" s="12" t="s">
        <v>60</v>
      </c>
      <c r="L197" s="56"/>
    </row>
    <row r="198" spans="1:12" ht="15" customHeight="1" x14ac:dyDescent="0.15">
      <c r="A198" s="37">
        <v>3</v>
      </c>
      <c r="B198" s="38" t="s">
        <v>43</v>
      </c>
      <c r="C198" s="75"/>
      <c r="D198" s="76"/>
      <c r="E198" s="75"/>
      <c r="F198" s="76"/>
      <c r="G198" s="12" t="s">
        <v>18</v>
      </c>
      <c r="H198" s="54" t="s">
        <v>46</v>
      </c>
      <c r="I198" s="12" t="s">
        <v>18</v>
      </c>
      <c r="J198" s="54" t="s">
        <v>46</v>
      </c>
      <c r="K198" s="12" t="s">
        <v>18</v>
      </c>
      <c r="L198" s="54" t="s">
        <v>46</v>
      </c>
    </row>
    <row r="199" spans="1:12" ht="28.5" customHeight="1" x14ac:dyDescent="0.15">
      <c r="A199" s="37"/>
      <c r="B199" s="38"/>
      <c r="C199" s="75"/>
      <c r="D199" s="76"/>
      <c r="E199" s="75"/>
      <c r="F199" s="76"/>
      <c r="G199" s="12" t="s">
        <v>17</v>
      </c>
      <c r="H199" s="55"/>
      <c r="I199" s="12" t="s">
        <v>17</v>
      </c>
      <c r="J199" s="55"/>
      <c r="K199" s="12" t="s">
        <v>17</v>
      </c>
      <c r="L199" s="55"/>
    </row>
    <row r="200" spans="1:12" ht="14.25" customHeight="1" x14ac:dyDescent="0.15">
      <c r="A200" s="37"/>
      <c r="B200" s="38"/>
      <c r="C200" s="75"/>
      <c r="D200" s="76"/>
      <c r="E200" s="75"/>
      <c r="F200" s="76"/>
      <c r="G200" s="12" t="s">
        <v>60</v>
      </c>
      <c r="H200" s="56"/>
      <c r="I200" s="12" t="s">
        <v>60</v>
      </c>
      <c r="J200" s="56"/>
      <c r="K200" s="12" t="s">
        <v>60</v>
      </c>
      <c r="L200" s="56"/>
    </row>
    <row r="201" spans="1:12" ht="15" customHeight="1" x14ac:dyDescent="0.15">
      <c r="A201" s="37">
        <v>4</v>
      </c>
      <c r="B201" s="38" t="s">
        <v>44</v>
      </c>
      <c r="C201" s="75"/>
      <c r="D201" s="76"/>
      <c r="E201" s="75"/>
      <c r="F201" s="76"/>
      <c r="G201" s="12" t="s">
        <v>18</v>
      </c>
      <c r="H201" s="54" t="s">
        <v>46</v>
      </c>
      <c r="I201" s="12" t="s">
        <v>18</v>
      </c>
      <c r="J201" s="54" t="s">
        <v>46</v>
      </c>
      <c r="K201" s="12" t="s">
        <v>18</v>
      </c>
      <c r="L201" s="54" t="s">
        <v>46</v>
      </c>
    </row>
    <row r="202" spans="1:12" ht="28.5" customHeight="1" x14ac:dyDescent="0.15">
      <c r="A202" s="37"/>
      <c r="B202" s="38"/>
      <c r="C202" s="75"/>
      <c r="D202" s="76"/>
      <c r="E202" s="75"/>
      <c r="F202" s="76"/>
      <c r="G202" s="12" t="s">
        <v>17</v>
      </c>
      <c r="H202" s="55"/>
      <c r="I202" s="12" t="s">
        <v>17</v>
      </c>
      <c r="J202" s="55"/>
      <c r="K202" s="12" t="s">
        <v>17</v>
      </c>
      <c r="L202" s="55"/>
    </row>
    <row r="203" spans="1:12" ht="14.25" customHeight="1" x14ac:dyDescent="0.15">
      <c r="A203" s="37"/>
      <c r="B203" s="38"/>
      <c r="C203" s="75"/>
      <c r="D203" s="76"/>
      <c r="E203" s="75"/>
      <c r="F203" s="76"/>
      <c r="G203" s="12" t="s">
        <v>60</v>
      </c>
      <c r="H203" s="56"/>
      <c r="I203" s="12" t="s">
        <v>60</v>
      </c>
      <c r="J203" s="56"/>
      <c r="K203" s="12" t="s">
        <v>60</v>
      </c>
      <c r="L203" s="56"/>
    </row>
    <row r="204" spans="1:12" ht="14.25" customHeight="1" x14ac:dyDescent="0.15">
      <c r="A204" s="9"/>
      <c r="B204" s="8"/>
      <c r="C204" s="75"/>
      <c r="D204" s="76"/>
      <c r="E204" s="75"/>
      <c r="F204" s="76"/>
      <c r="G204" s="10"/>
      <c r="H204" s="11"/>
      <c r="I204" s="10"/>
      <c r="J204" s="11"/>
      <c r="K204" s="10"/>
      <c r="L204" s="11"/>
    </row>
    <row r="205" spans="1:12" ht="15" customHeight="1" x14ac:dyDescent="0.15">
      <c r="A205" s="37">
        <v>5</v>
      </c>
      <c r="B205" s="38" t="s">
        <v>45</v>
      </c>
      <c r="C205" s="75"/>
      <c r="D205" s="76"/>
      <c r="E205" s="75"/>
      <c r="F205" s="76"/>
      <c r="G205" s="12" t="s">
        <v>18</v>
      </c>
      <c r="H205" s="54" t="s">
        <v>46</v>
      </c>
      <c r="I205" s="12" t="s">
        <v>18</v>
      </c>
      <c r="J205" s="54" t="s">
        <v>46</v>
      </c>
      <c r="K205" s="12" t="s">
        <v>18</v>
      </c>
      <c r="L205" s="54" t="s">
        <v>46</v>
      </c>
    </row>
    <row r="206" spans="1:12" ht="28.5" customHeight="1" x14ac:dyDescent="0.15">
      <c r="A206" s="37"/>
      <c r="B206" s="38"/>
      <c r="C206" s="75"/>
      <c r="D206" s="76"/>
      <c r="E206" s="75"/>
      <c r="F206" s="76"/>
      <c r="G206" s="12" t="s">
        <v>17</v>
      </c>
      <c r="H206" s="55"/>
      <c r="I206" s="12" t="s">
        <v>17</v>
      </c>
      <c r="J206" s="55"/>
      <c r="K206" s="12" t="s">
        <v>17</v>
      </c>
      <c r="L206" s="55"/>
    </row>
    <row r="207" spans="1:12" ht="14.25" customHeight="1" x14ac:dyDescent="0.15">
      <c r="A207" s="37"/>
      <c r="B207" s="38"/>
      <c r="C207" s="75"/>
      <c r="D207" s="76"/>
      <c r="E207" s="75"/>
      <c r="F207" s="76"/>
      <c r="G207" s="12" t="s">
        <v>60</v>
      </c>
      <c r="H207" s="56"/>
      <c r="I207" s="12" t="s">
        <v>60</v>
      </c>
      <c r="J207" s="56"/>
      <c r="K207" s="12" t="s">
        <v>60</v>
      </c>
      <c r="L207" s="56"/>
    </row>
    <row r="208" spans="1:12" ht="15" customHeight="1" x14ac:dyDescent="0.15">
      <c r="A208" s="37">
        <v>6</v>
      </c>
      <c r="B208" s="38"/>
      <c r="C208" s="75"/>
      <c r="D208" s="76"/>
      <c r="E208" s="75"/>
      <c r="F208" s="76"/>
      <c r="G208" s="12"/>
      <c r="H208" s="54"/>
      <c r="I208" s="12"/>
      <c r="J208" s="54"/>
      <c r="K208" s="12"/>
      <c r="L208" s="54"/>
    </row>
    <row r="209" spans="1:13" ht="28.5" customHeight="1" x14ac:dyDescent="0.15">
      <c r="A209" s="37"/>
      <c r="B209" s="38"/>
      <c r="C209" s="75"/>
      <c r="D209" s="76"/>
      <c r="E209" s="75"/>
      <c r="F209" s="76"/>
      <c r="G209" s="12"/>
      <c r="H209" s="55"/>
      <c r="I209" s="12"/>
      <c r="J209" s="55"/>
      <c r="K209" s="12"/>
      <c r="L209" s="55"/>
    </row>
    <row r="210" spans="1:13" ht="14.25" customHeight="1" x14ac:dyDescent="0.15">
      <c r="A210" s="37"/>
      <c r="B210" s="38"/>
      <c r="C210" s="75"/>
      <c r="D210" s="76"/>
      <c r="E210" s="75"/>
      <c r="F210" s="76"/>
      <c r="G210" s="12"/>
      <c r="H210" s="56"/>
      <c r="I210" s="12"/>
      <c r="J210" s="56"/>
      <c r="K210" s="12"/>
      <c r="L210" s="56"/>
    </row>
    <row r="211" spans="1:13" ht="15" customHeight="1" x14ac:dyDescent="0.15">
      <c r="A211" s="37">
        <v>7</v>
      </c>
      <c r="B211" s="38"/>
      <c r="C211" s="75"/>
      <c r="D211" s="76"/>
      <c r="E211" s="75"/>
      <c r="F211" s="76"/>
      <c r="G211" s="12"/>
      <c r="H211" s="54"/>
      <c r="I211" s="12"/>
      <c r="J211" s="54"/>
      <c r="K211" s="12"/>
      <c r="L211" s="54"/>
    </row>
    <row r="212" spans="1:13" ht="28.5" customHeight="1" x14ac:dyDescent="0.15">
      <c r="A212" s="37"/>
      <c r="B212" s="38"/>
      <c r="C212" s="75"/>
      <c r="D212" s="76"/>
      <c r="E212" s="75"/>
      <c r="F212" s="76"/>
      <c r="G212" s="12"/>
      <c r="H212" s="55"/>
      <c r="I212" s="12"/>
      <c r="J212" s="55"/>
      <c r="K212" s="12"/>
      <c r="L212" s="55"/>
    </row>
    <row r="213" spans="1:13" ht="14.25" customHeight="1" x14ac:dyDescent="0.15">
      <c r="A213" s="37"/>
      <c r="B213" s="38"/>
      <c r="C213" s="75"/>
      <c r="D213" s="76"/>
      <c r="E213" s="75"/>
      <c r="F213" s="76"/>
      <c r="G213" s="12"/>
      <c r="H213" s="56"/>
      <c r="I213" s="12"/>
      <c r="J213" s="56"/>
      <c r="K213" s="12"/>
      <c r="L213" s="56"/>
    </row>
    <row r="214" spans="1:13" ht="15" customHeight="1" x14ac:dyDescent="0.15">
      <c r="A214" s="37">
        <v>8</v>
      </c>
      <c r="B214" s="38"/>
      <c r="C214" s="75"/>
      <c r="D214" s="76"/>
      <c r="E214" s="75"/>
      <c r="F214" s="76"/>
      <c r="G214" s="12"/>
      <c r="H214" s="54"/>
      <c r="I214" s="12"/>
      <c r="J214" s="54"/>
      <c r="K214" s="12"/>
      <c r="L214" s="54"/>
    </row>
    <row r="215" spans="1:13" ht="28.5" customHeight="1" x14ac:dyDescent="0.15">
      <c r="A215" s="37"/>
      <c r="B215" s="38"/>
      <c r="C215" s="75"/>
      <c r="D215" s="76"/>
      <c r="E215" s="75"/>
      <c r="F215" s="76"/>
      <c r="G215" s="12"/>
      <c r="H215" s="55"/>
      <c r="I215" s="12"/>
      <c r="J215" s="55"/>
      <c r="K215" s="12"/>
      <c r="L215" s="55"/>
    </row>
    <row r="216" spans="1:13" ht="14.25" customHeight="1" x14ac:dyDescent="0.15">
      <c r="A216" s="37"/>
      <c r="B216" s="38"/>
      <c r="C216" s="77"/>
      <c r="D216" s="78"/>
      <c r="E216" s="77"/>
      <c r="F216" s="78"/>
      <c r="G216" s="12"/>
      <c r="H216" s="56"/>
      <c r="I216" s="12"/>
      <c r="J216" s="56"/>
      <c r="K216" s="12"/>
      <c r="L216" s="56"/>
    </row>
    <row r="217" spans="1:13" x14ac:dyDescent="0.15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3" ht="18.75" customHeight="1" x14ac:dyDescent="0.15">
      <c r="A218" s="45" t="str">
        <f>YEAR(C222) &amp;"년  " &amp; MONTH(C222)&amp;"월 " &amp;  "8주차 시간표"</f>
        <v>2025년  5월 8주차 시간표</v>
      </c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</row>
    <row r="219" spans="1:13" ht="6" customHeight="1" x14ac:dyDescent="0.15">
      <c r="C219" s="2"/>
      <c r="E219" s="2"/>
    </row>
    <row r="220" spans="1:13" s="4" customFormat="1" ht="33.75" customHeight="1" x14ac:dyDescent="0.15">
      <c r="A220" s="46" t="str">
        <f>A127</f>
        <v>훈련기간 : 2025년 03월 24일 ~ 2025년 12월 03일                                          
훈련교사 : 전광욱</v>
      </c>
      <c r="B220" s="46"/>
      <c r="C220" s="46"/>
      <c r="D220" s="46"/>
      <c r="E220" s="46"/>
      <c r="F220" s="46"/>
      <c r="G220" s="46"/>
      <c r="H220" s="47" t="str">
        <f>H127</f>
        <v>전체훈련시간 : 173일 / 1024시간
점심시간 : 13:00 ~ 13:40</v>
      </c>
      <c r="I220" s="47"/>
      <c r="J220" s="47"/>
      <c r="K220" s="47"/>
      <c r="L220" s="7"/>
      <c r="M220" s="13"/>
    </row>
    <row r="221" spans="1:13" ht="15" customHeight="1" x14ac:dyDescent="0.15">
      <c r="A221" s="68" t="s">
        <v>1</v>
      </c>
      <c r="B221" s="68" t="s">
        <v>0</v>
      </c>
      <c r="C221" s="60" t="str">
        <f>CHOOSE(WEEKDAY(C222,2),"월","화","수","목","금")&amp;"("&amp;TEXT(WEEKDAY(C222)+31,"000")&amp;")"</f>
        <v>월(033)</v>
      </c>
      <c r="D221" s="61"/>
      <c r="E221" s="60" t="str">
        <f t="shared" ref="E221" si="44">CHOOSE(WEEKDAY(E222,2),"월","화","수","목","금")&amp;"("&amp;TEXT(WEEKDAY(E222)+31,"000")&amp;")"</f>
        <v>화(034)</v>
      </c>
      <c r="F221" s="61"/>
      <c r="G221" s="60" t="str">
        <f t="shared" ref="G221" si="45">CHOOSE(WEEKDAY(G222,2),"월","화","수","목","금")&amp;"("&amp;TEXT(WEEKDAY(G222)+31,"000")&amp;")"</f>
        <v>수(035)</v>
      </c>
      <c r="H221" s="61"/>
      <c r="I221" s="60" t="str">
        <f t="shared" ref="I221" si="46">CHOOSE(WEEKDAY(I222,2),"월","화","수","목","금")&amp;"("&amp;TEXT(WEEKDAY(I222)+31,"000")&amp;")"</f>
        <v>목(036)</v>
      </c>
      <c r="J221" s="61"/>
      <c r="K221" s="60" t="str">
        <f t="shared" ref="K221" si="47">CHOOSE(WEEKDAY(K222,2),"월","화","수","목","금")&amp;"("&amp;TEXT(WEEKDAY(K222)+31,"000")&amp;")"</f>
        <v>금(037)</v>
      </c>
      <c r="L221" s="61"/>
    </row>
    <row r="222" spans="1:13" ht="15" customHeight="1" x14ac:dyDescent="0.15">
      <c r="A222" s="69"/>
      <c r="B222" s="69"/>
      <c r="C222" s="58">
        <f>C191+7</f>
        <v>45789</v>
      </c>
      <c r="D222" s="59"/>
      <c r="E222" s="58">
        <f t="shared" ref="E222" si="48">E191+7</f>
        <v>45790</v>
      </c>
      <c r="F222" s="59"/>
      <c r="G222" s="58">
        <f t="shared" ref="G222" si="49">G191+7</f>
        <v>45791</v>
      </c>
      <c r="H222" s="59"/>
      <c r="I222" s="58">
        <f t="shared" ref="I222" si="50">I191+7</f>
        <v>45792</v>
      </c>
      <c r="J222" s="59"/>
      <c r="K222" s="58">
        <f t="shared" ref="K222" si="51">K191+7</f>
        <v>45793</v>
      </c>
      <c r="L222" s="59"/>
    </row>
    <row r="223" spans="1:13" ht="15" customHeight="1" x14ac:dyDescent="0.15">
      <c r="A223" s="62">
        <v>1</v>
      </c>
      <c r="B223" s="38" t="s">
        <v>41</v>
      </c>
      <c r="C223" s="12" t="s">
        <v>18</v>
      </c>
      <c r="D223" s="54" t="s">
        <v>46</v>
      </c>
      <c r="E223" s="12" t="s">
        <v>18</v>
      </c>
      <c r="F223" s="54" t="s">
        <v>46</v>
      </c>
      <c r="G223" s="12" t="s">
        <v>18</v>
      </c>
      <c r="H223" s="54" t="s">
        <v>46</v>
      </c>
      <c r="I223" s="12" t="s">
        <v>18</v>
      </c>
      <c r="J223" s="54" t="s">
        <v>46</v>
      </c>
      <c r="K223" s="12" t="s">
        <v>18</v>
      </c>
      <c r="L223" s="54" t="s">
        <v>46</v>
      </c>
    </row>
    <row r="224" spans="1:13" ht="28.5" customHeight="1" x14ac:dyDescent="0.15">
      <c r="A224" s="63"/>
      <c r="B224" s="38"/>
      <c r="C224" s="12" t="s">
        <v>17</v>
      </c>
      <c r="D224" s="55"/>
      <c r="E224" s="12" t="s">
        <v>17</v>
      </c>
      <c r="F224" s="55"/>
      <c r="G224" s="12" t="s">
        <v>17</v>
      </c>
      <c r="H224" s="55"/>
      <c r="I224" s="12" t="s">
        <v>17</v>
      </c>
      <c r="J224" s="55"/>
      <c r="K224" s="12" t="s">
        <v>17</v>
      </c>
      <c r="L224" s="55"/>
    </row>
    <row r="225" spans="1:12" ht="14.25" customHeight="1" x14ac:dyDescent="0.15">
      <c r="A225" s="64"/>
      <c r="B225" s="38"/>
      <c r="C225" s="12" t="s">
        <v>60</v>
      </c>
      <c r="D225" s="56"/>
      <c r="E225" s="12" t="s">
        <v>60</v>
      </c>
      <c r="F225" s="56"/>
      <c r="G225" s="12" t="s">
        <v>60</v>
      </c>
      <c r="H225" s="56"/>
      <c r="I225" s="12" t="s">
        <v>60</v>
      </c>
      <c r="J225" s="56"/>
      <c r="K225" s="12" t="s">
        <v>60</v>
      </c>
      <c r="L225" s="56"/>
    </row>
    <row r="226" spans="1:12" ht="15" customHeight="1" x14ac:dyDescent="0.15">
      <c r="A226" s="62">
        <v>2</v>
      </c>
      <c r="B226" s="38" t="s">
        <v>42</v>
      </c>
      <c r="C226" s="12" t="s">
        <v>18</v>
      </c>
      <c r="D226" s="54" t="s">
        <v>46</v>
      </c>
      <c r="E226" s="12" t="s">
        <v>18</v>
      </c>
      <c r="F226" s="54" t="s">
        <v>46</v>
      </c>
      <c r="G226" s="12" t="s">
        <v>18</v>
      </c>
      <c r="H226" s="54" t="s">
        <v>46</v>
      </c>
      <c r="I226" s="12" t="s">
        <v>18</v>
      </c>
      <c r="J226" s="54" t="s">
        <v>46</v>
      </c>
      <c r="K226" s="12" t="s">
        <v>18</v>
      </c>
      <c r="L226" s="54" t="s">
        <v>46</v>
      </c>
    </row>
    <row r="227" spans="1:12" ht="28.5" customHeight="1" x14ac:dyDescent="0.15">
      <c r="A227" s="63"/>
      <c r="B227" s="38"/>
      <c r="C227" s="12" t="s">
        <v>17</v>
      </c>
      <c r="D227" s="55"/>
      <c r="E227" s="12" t="s">
        <v>17</v>
      </c>
      <c r="F227" s="55"/>
      <c r="G227" s="12" t="s">
        <v>17</v>
      </c>
      <c r="H227" s="55"/>
      <c r="I227" s="12" t="s">
        <v>17</v>
      </c>
      <c r="J227" s="55"/>
      <c r="K227" s="12" t="s">
        <v>17</v>
      </c>
      <c r="L227" s="55"/>
    </row>
    <row r="228" spans="1:12" ht="14.25" customHeight="1" x14ac:dyDescent="0.15">
      <c r="A228" s="64"/>
      <c r="B228" s="38"/>
      <c r="C228" s="12" t="s">
        <v>60</v>
      </c>
      <c r="D228" s="56"/>
      <c r="E228" s="12" t="s">
        <v>60</v>
      </c>
      <c r="F228" s="56"/>
      <c r="G228" s="12" t="s">
        <v>60</v>
      </c>
      <c r="H228" s="56"/>
      <c r="I228" s="12" t="s">
        <v>60</v>
      </c>
      <c r="J228" s="56"/>
      <c r="K228" s="12" t="s">
        <v>60</v>
      </c>
      <c r="L228" s="56"/>
    </row>
    <row r="229" spans="1:12" ht="15" customHeight="1" x14ac:dyDescent="0.15">
      <c r="A229" s="62">
        <v>3</v>
      </c>
      <c r="B229" s="38" t="s">
        <v>43</v>
      </c>
      <c r="C229" s="12" t="s">
        <v>18</v>
      </c>
      <c r="D229" s="54" t="s">
        <v>46</v>
      </c>
      <c r="E229" s="12" t="s">
        <v>18</v>
      </c>
      <c r="F229" s="54" t="s">
        <v>46</v>
      </c>
      <c r="G229" s="12" t="s">
        <v>18</v>
      </c>
      <c r="H229" s="54" t="s">
        <v>46</v>
      </c>
      <c r="I229" s="12" t="s">
        <v>18</v>
      </c>
      <c r="J229" s="54" t="s">
        <v>46</v>
      </c>
      <c r="K229" s="12" t="s">
        <v>18</v>
      </c>
      <c r="L229" s="54" t="s">
        <v>46</v>
      </c>
    </row>
    <row r="230" spans="1:12" ht="28.5" customHeight="1" x14ac:dyDescent="0.15">
      <c r="A230" s="63"/>
      <c r="B230" s="38"/>
      <c r="C230" s="12" t="s">
        <v>17</v>
      </c>
      <c r="D230" s="55"/>
      <c r="E230" s="12" t="s">
        <v>17</v>
      </c>
      <c r="F230" s="55"/>
      <c r="G230" s="12" t="s">
        <v>17</v>
      </c>
      <c r="H230" s="55"/>
      <c r="I230" s="12" t="s">
        <v>17</v>
      </c>
      <c r="J230" s="55"/>
      <c r="K230" s="12" t="s">
        <v>17</v>
      </c>
      <c r="L230" s="55"/>
    </row>
    <row r="231" spans="1:12" ht="14.25" customHeight="1" x14ac:dyDescent="0.15">
      <c r="A231" s="64"/>
      <c r="B231" s="38"/>
      <c r="C231" s="12" t="s">
        <v>60</v>
      </c>
      <c r="D231" s="56"/>
      <c r="E231" s="12" t="s">
        <v>60</v>
      </c>
      <c r="F231" s="56"/>
      <c r="G231" s="12" t="s">
        <v>60</v>
      </c>
      <c r="H231" s="56"/>
      <c r="I231" s="12" t="s">
        <v>60</v>
      </c>
      <c r="J231" s="56"/>
      <c r="K231" s="12" t="s">
        <v>60</v>
      </c>
      <c r="L231" s="56"/>
    </row>
    <row r="232" spans="1:12" ht="15" customHeight="1" x14ac:dyDescent="0.15">
      <c r="A232" s="62">
        <v>4</v>
      </c>
      <c r="B232" s="38" t="s">
        <v>44</v>
      </c>
      <c r="C232" s="12" t="s">
        <v>18</v>
      </c>
      <c r="D232" s="54" t="s">
        <v>46</v>
      </c>
      <c r="E232" s="12" t="s">
        <v>18</v>
      </c>
      <c r="F232" s="54" t="s">
        <v>46</v>
      </c>
      <c r="G232" s="12" t="s">
        <v>18</v>
      </c>
      <c r="H232" s="54" t="s">
        <v>46</v>
      </c>
      <c r="I232" s="12" t="s">
        <v>18</v>
      </c>
      <c r="J232" s="54" t="s">
        <v>46</v>
      </c>
      <c r="K232" s="12" t="s">
        <v>18</v>
      </c>
      <c r="L232" s="54" t="s">
        <v>46</v>
      </c>
    </row>
    <row r="233" spans="1:12" ht="28.5" customHeight="1" x14ac:dyDescent="0.15">
      <c r="A233" s="63"/>
      <c r="B233" s="38"/>
      <c r="C233" s="12" t="s">
        <v>17</v>
      </c>
      <c r="D233" s="55"/>
      <c r="E233" s="12" t="s">
        <v>17</v>
      </c>
      <c r="F233" s="55"/>
      <c r="G233" s="12" t="s">
        <v>17</v>
      </c>
      <c r="H233" s="55"/>
      <c r="I233" s="12" t="s">
        <v>17</v>
      </c>
      <c r="J233" s="55"/>
      <c r="K233" s="12" t="s">
        <v>17</v>
      </c>
      <c r="L233" s="55"/>
    </row>
    <row r="234" spans="1:12" ht="14.25" customHeight="1" x14ac:dyDescent="0.15">
      <c r="A234" s="64"/>
      <c r="B234" s="38"/>
      <c r="C234" s="12" t="s">
        <v>60</v>
      </c>
      <c r="D234" s="56"/>
      <c r="E234" s="12" t="s">
        <v>60</v>
      </c>
      <c r="F234" s="56"/>
      <c r="G234" s="12" t="s">
        <v>60</v>
      </c>
      <c r="H234" s="56"/>
      <c r="I234" s="12" t="s">
        <v>60</v>
      </c>
      <c r="J234" s="56"/>
      <c r="K234" s="12" t="s">
        <v>60</v>
      </c>
      <c r="L234" s="56"/>
    </row>
    <row r="235" spans="1:12" ht="14.25" customHeight="1" x14ac:dyDescent="0.15">
      <c r="A235" s="9"/>
      <c r="B235" s="8"/>
      <c r="C235" s="10"/>
      <c r="D235" s="11"/>
      <c r="E235" s="10"/>
      <c r="F235" s="11"/>
      <c r="G235" s="10"/>
      <c r="H235" s="11"/>
      <c r="I235" s="10"/>
      <c r="J235" s="11"/>
      <c r="K235" s="10"/>
      <c r="L235" s="11"/>
    </row>
    <row r="236" spans="1:12" ht="15" customHeight="1" x14ac:dyDescent="0.15">
      <c r="A236" s="62">
        <v>5</v>
      </c>
      <c r="B236" s="38" t="s">
        <v>45</v>
      </c>
      <c r="C236" s="12" t="s">
        <v>18</v>
      </c>
      <c r="D236" s="54" t="s">
        <v>46</v>
      </c>
      <c r="E236" s="12" t="s">
        <v>18</v>
      </c>
      <c r="F236" s="54" t="s">
        <v>46</v>
      </c>
      <c r="G236" s="12" t="s">
        <v>18</v>
      </c>
      <c r="H236" s="54" t="s">
        <v>46</v>
      </c>
      <c r="I236" s="12" t="s">
        <v>18</v>
      </c>
      <c r="J236" s="54" t="s">
        <v>46</v>
      </c>
      <c r="K236" s="12" t="s">
        <v>18</v>
      </c>
      <c r="L236" s="54" t="s">
        <v>46</v>
      </c>
    </row>
    <row r="237" spans="1:12" ht="28.5" customHeight="1" x14ac:dyDescent="0.15">
      <c r="A237" s="63"/>
      <c r="B237" s="38"/>
      <c r="C237" s="12" t="s">
        <v>17</v>
      </c>
      <c r="D237" s="55"/>
      <c r="E237" s="12" t="s">
        <v>17</v>
      </c>
      <c r="F237" s="55"/>
      <c r="G237" s="12" t="s">
        <v>17</v>
      </c>
      <c r="H237" s="55"/>
      <c r="I237" s="12" t="s">
        <v>17</v>
      </c>
      <c r="J237" s="55"/>
      <c r="K237" s="12" t="s">
        <v>17</v>
      </c>
      <c r="L237" s="55"/>
    </row>
    <row r="238" spans="1:12" ht="14.25" customHeight="1" x14ac:dyDescent="0.15">
      <c r="A238" s="64"/>
      <c r="B238" s="38"/>
      <c r="C238" s="12" t="s">
        <v>60</v>
      </c>
      <c r="D238" s="56"/>
      <c r="E238" s="12" t="s">
        <v>60</v>
      </c>
      <c r="F238" s="56"/>
      <c r="G238" s="12" t="s">
        <v>60</v>
      </c>
      <c r="H238" s="56"/>
      <c r="I238" s="12" t="s">
        <v>60</v>
      </c>
      <c r="J238" s="56"/>
      <c r="K238" s="12" t="s">
        <v>60</v>
      </c>
      <c r="L238" s="56"/>
    </row>
    <row r="239" spans="1:12" ht="15" customHeight="1" x14ac:dyDescent="0.15">
      <c r="A239" s="37">
        <v>6</v>
      </c>
      <c r="B239" s="38"/>
      <c r="C239" s="12"/>
      <c r="D239" s="54"/>
      <c r="E239" s="12"/>
      <c r="F239" s="54"/>
      <c r="G239" s="12"/>
      <c r="H239" s="54"/>
      <c r="I239" s="12"/>
      <c r="J239" s="54"/>
      <c r="K239" s="12"/>
      <c r="L239" s="54"/>
    </row>
    <row r="240" spans="1:12" ht="28.5" customHeight="1" x14ac:dyDescent="0.15">
      <c r="A240" s="37"/>
      <c r="B240" s="38"/>
      <c r="C240" s="12"/>
      <c r="D240" s="55"/>
      <c r="E240" s="12"/>
      <c r="F240" s="55"/>
      <c r="G240" s="12"/>
      <c r="H240" s="55"/>
      <c r="I240" s="12"/>
      <c r="J240" s="55"/>
      <c r="K240" s="12"/>
      <c r="L240" s="55"/>
    </row>
    <row r="241" spans="1:13" ht="14.25" customHeight="1" x14ac:dyDescent="0.15">
      <c r="A241" s="37"/>
      <c r="B241" s="38"/>
      <c r="C241" s="12"/>
      <c r="D241" s="56"/>
      <c r="E241" s="12"/>
      <c r="F241" s="56"/>
      <c r="G241" s="12"/>
      <c r="H241" s="56"/>
      <c r="I241" s="12"/>
      <c r="J241" s="56"/>
      <c r="K241" s="12"/>
      <c r="L241" s="56"/>
    </row>
    <row r="242" spans="1:13" ht="15" customHeight="1" x14ac:dyDescent="0.15">
      <c r="A242" s="37">
        <v>7</v>
      </c>
      <c r="B242" s="38"/>
      <c r="C242" s="12"/>
      <c r="D242" s="54"/>
      <c r="E242" s="12"/>
      <c r="F242" s="54"/>
      <c r="G242" s="12"/>
      <c r="H242" s="54"/>
      <c r="I242" s="12"/>
      <c r="J242" s="54"/>
      <c r="K242" s="12"/>
      <c r="L242" s="54"/>
    </row>
    <row r="243" spans="1:13" ht="28.5" customHeight="1" x14ac:dyDescent="0.15">
      <c r="A243" s="37"/>
      <c r="B243" s="38"/>
      <c r="C243" s="12"/>
      <c r="D243" s="55"/>
      <c r="E243" s="12"/>
      <c r="F243" s="55"/>
      <c r="G243" s="12"/>
      <c r="H243" s="55"/>
      <c r="I243" s="12"/>
      <c r="J243" s="55"/>
      <c r="K243" s="12"/>
      <c r="L243" s="55"/>
    </row>
    <row r="244" spans="1:13" ht="14.25" customHeight="1" x14ac:dyDescent="0.15">
      <c r="A244" s="37"/>
      <c r="B244" s="38"/>
      <c r="C244" s="12"/>
      <c r="D244" s="56"/>
      <c r="E244" s="12"/>
      <c r="F244" s="56"/>
      <c r="G244" s="12"/>
      <c r="H244" s="56"/>
      <c r="I244" s="12"/>
      <c r="J244" s="56"/>
      <c r="K244" s="12"/>
      <c r="L244" s="56"/>
    </row>
    <row r="245" spans="1:13" ht="15" customHeight="1" x14ac:dyDescent="0.15">
      <c r="A245" s="37">
        <v>8</v>
      </c>
      <c r="B245" s="38"/>
      <c r="C245" s="12"/>
      <c r="D245" s="54"/>
      <c r="E245" s="12"/>
      <c r="F245" s="54"/>
      <c r="G245" s="12"/>
      <c r="H245" s="54"/>
      <c r="I245" s="12"/>
      <c r="J245" s="54"/>
      <c r="K245" s="12"/>
      <c r="L245" s="54"/>
    </row>
    <row r="246" spans="1:13" ht="28.5" customHeight="1" x14ac:dyDescent="0.15">
      <c r="A246" s="37"/>
      <c r="B246" s="38"/>
      <c r="C246" s="12"/>
      <c r="D246" s="55"/>
      <c r="E246" s="12"/>
      <c r="F246" s="55"/>
      <c r="G246" s="12"/>
      <c r="H246" s="55"/>
      <c r="I246" s="12"/>
      <c r="J246" s="55"/>
      <c r="K246" s="12"/>
      <c r="L246" s="55"/>
    </row>
    <row r="247" spans="1:13" ht="14.25" customHeight="1" x14ac:dyDescent="0.15">
      <c r="A247" s="37"/>
      <c r="B247" s="38"/>
      <c r="C247" s="12"/>
      <c r="D247" s="56"/>
      <c r="E247" s="12"/>
      <c r="F247" s="56"/>
      <c r="G247" s="12"/>
      <c r="H247" s="56"/>
      <c r="I247" s="12"/>
      <c r="J247" s="56"/>
      <c r="K247" s="12"/>
      <c r="L247" s="56"/>
    </row>
    <row r="248" spans="1:13" x14ac:dyDescent="0.15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3" ht="18.75" customHeight="1" x14ac:dyDescent="0.15">
      <c r="A249" s="45" t="str">
        <f>YEAR(C253) &amp;"년  " &amp; MONTH(C253)&amp;"월 " &amp;  "9주차 시간표"</f>
        <v>2025년  5월 9주차 시간표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</row>
    <row r="250" spans="1:13" ht="6" customHeight="1" x14ac:dyDescent="0.15">
      <c r="C250" s="2"/>
      <c r="E250" s="2"/>
    </row>
    <row r="251" spans="1:13" s="4" customFormat="1" ht="33.75" customHeight="1" x14ac:dyDescent="0.15">
      <c r="A251" s="46" t="str">
        <f>A3</f>
        <v>훈련기간 : 2025년 03월 24일 ~ 2025년 12월 03일                                          
훈련교사 : 전광욱</v>
      </c>
      <c r="B251" s="46"/>
      <c r="C251" s="46"/>
      <c r="D251" s="46"/>
      <c r="E251" s="46"/>
      <c r="F251" s="46"/>
      <c r="G251" s="46"/>
      <c r="H251" s="47" t="str">
        <f>H3</f>
        <v>전체훈련시간 : 173일 / 1024시간
점심시간 : 13:00 ~ 13:40</v>
      </c>
      <c r="I251" s="47"/>
      <c r="J251" s="47"/>
      <c r="K251" s="47"/>
      <c r="L251" s="7"/>
      <c r="M251" s="13"/>
    </row>
    <row r="252" spans="1:13" ht="15" customHeight="1" x14ac:dyDescent="0.15">
      <c r="A252" s="68" t="s">
        <v>1</v>
      </c>
      <c r="B252" s="68" t="s">
        <v>0</v>
      </c>
      <c r="C252" s="60" t="str">
        <f>CHOOSE(WEEKDAY(C253,2),"월","화","수","목","금")&amp;"("&amp;TEXT(WEEKDAY(C253)+36,"000")&amp;")"</f>
        <v>월(038)</v>
      </c>
      <c r="D252" s="61"/>
      <c r="E252" s="60" t="str">
        <f t="shared" ref="E252" si="52">CHOOSE(WEEKDAY(E253,2),"월","화","수","목","금")&amp;"("&amp;TEXT(WEEKDAY(E253)+36,"000")&amp;")"</f>
        <v>화(039)</v>
      </c>
      <c r="F252" s="61"/>
      <c r="G252" s="60" t="str">
        <f t="shared" ref="G252" si="53">CHOOSE(WEEKDAY(G253,2),"월","화","수","목","금")&amp;"("&amp;TEXT(WEEKDAY(G253)+36,"000")&amp;")"</f>
        <v>수(040)</v>
      </c>
      <c r="H252" s="61"/>
      <c r="I252" s="60" t="str">
        <f t="shared" ref="I252" si="54">CHOOSE(WEEKDAY(I253,2),"월","화","수","목","금")&amp;"("&amp;TEXT(WEEKDAY(I253)+36,"000")&amp;")"</f>
        <v>목(041)</v>
      </c>
      <c r="J252" s="61"/>
      <c r="K252" s="60" t="str">
        <f t="shared" ref="K252" si="55">CHOOSE(WEEKDAY(K253,2),"월","화","수","목","금")&amp;"("&amp;TEXT(WEEKDAY(K253)+36,"000")&amp;")"</f>
        <v>금(042)</v>
      </c>
      <c r="L252" s="61"/>
    </row>
    <row r="253" spans="1:13" ht="15" customHeight="1" x14ac:dyDescent="0.15">
      <c r="A253" s="69"/>
      <c r="B253" s="69"/>
      <c r="C253" s="58">
        <f>C222+7</f>
        <v>45796</v>
      </c>
      <c r="D253" s="59"/>
      <c r="E253" s="58">
        <f t="shared" ref="E253" si="56">E222+7</f>
        <v>45797</v>
      </c>
      <c r="F253" s="59"/>
      <c r="G253" s="58">
        <f t="shared" ref="G253" si="57">G222+7</f>
        <v>45798</v>
      </c>
      <c r="H253" s="59"/>
      <c r="I253" s="58">
        <f t="shared" ref="I253" si="58">I222+7</f>
        <v>45799</v>
      </c>
      <c r="J253" s="59"/>
      <c r="K253" s="58">
        <f t="shared" ref="K253" si="59">K222+7</f>
        <v>45800</v>
      </c>
      <c r="L253" s="59"/>
    </row>
    <row r="254" spans="1:13" ht="15" customHeight="1" x14ac:dyDescent="0.15">
      <c r="A254" s="62">
        <v>1</v>
      </c>
      <c r="B254" s="38" t="s">
        <v>41</v>
      </c>
      <c r="C254" s="12" t="s">
        <v>18</v>
      </c>
      <c r="D254" s="54" t="s">
        <v>46</v>
      </c>
      <c r="E254" s="12" t="s">
        <v>18</v>
      </c>
      <c r="F254" s="54" t="s">
        <v>46</v>
      </c>
      <c r="G254" s="12" t="s">
        <v>18</v>
      </c>
      <c r="H254" s="54" t="s">
        <v>46</v>
      </c>
      <c r="I254" s="12" t="s">
        <v>18</v>
      </c>
      <c r="J254" s="54" t="s">
        <v>46</v>
      </c>
      <c r="K254" s="12" t="s">
        <v>18</v>
      </c>
      <c r="L254" s="54" t="s">
        <v>46</v>
      </c>
    </row>
    <row r="255" spans="1:13" ht="28.5" customHeight="1" x14ac:dyDescent="0.15">
      <c r="A255" s="63"/>
      <c r="B255" s="38"/>
      <c r="C255" s="12" t="s">
        <v>17</v>
      </c>
      <c r="D255" s="55"/>
      <c r="E255" s="12" t="s">
        <v>17</v>
      </c>
      <c r="F255" s="55"/>
      <c r="G255" s="12" t="s">
        <v>17</v>
      </c>
      <c r="H255" s="55"/>
      <c r="I255" s="12" t="s">
        <v>17</v>
      </c>
      <c r="J255" s="55"/>
      <c r="K255" s="12" t="s">
        <v>17</v>
      </c>
      <c r="L255" s="55"/>
    </row>
    <row r="256" spans="1:13" ht="14.25" customHeight="1" x14ac:dyDescent="0.15">
      <c r="A256" s="64"/>
      <c r="B256" s="38"/>
      <c r="C256" s="12" t="s">
        <v>60</v>
      </c>
      <c r="D256" s="56"/>
      <c r="E256" s="12" t="s">
        <v>60</v>
      </c>
      <c r="F256" s="56"/>
      <c r="G256" s="12" t="s">
        <v>60</v>
      </c>
      <c r="H256" s="56"/>
      <c r="I256" s="12" t="s">
        <v>60</v>
      </c>
      <c r="J256" s="56"/>
      <c r="K256" s="12" t="s">
        <v>60</v>
      </c>
      <c r="L256" s="56"/>
    </row>
    <row r="257" spans="1:12" ht="15" customHeight="1" x14ac:dyDescent="0.15">
      <c r="A257" s="62">
        <v>2</v>
      </c>
      <c r="B257" s="38" t="s">
        <v>42</v>
      </c>
      <c r="C257" s="12" t="s">
        <v>18</v>
      </c>
      <c r="D257" s="54" t="s">
        <v>46</v>
      </c>
      <c r="E257" s="12" t="s">
        <v>18</v>
      </c>
      <c r="F257" s="54" t="s">
        <v>46</v>
      </c>
      <c r="G257" s="12" t="s">
        <v>18</v>
      </c>
      <c r="H257" s="54" t="s">
        <v>46</v>
      </c>
      <c r="I257" s="12" t="s">
        <v>18</v>
      </c>
      <c r="J257" s="54" t="s">
        <v>46</v>
      </c>
      <c r="K257" s="12" t="s">
        <v>18</v>
      </c>
      <c r="L257" s="54" t="s">
        <v>46</v>
      </c>
    </row>
    <row r="258" spans="1:12" ht="28.5" customHeight="1" x14ac:dyDescent="0.15">
      <c r="A258" s="63"/>
      <c r="B258" s="38"/>
      <c r="C258" s="12" t="s">
        <v>17</v>
      </c>
      <c r="D258" s="55"/>
      <c r="E258" s="12" t="s">
        <v>17</v>
      </c>
      <c r="F258" s="55"/>
      <c r="G258" s="12" t="s">
        <v>17</v>
      </c>
      <c r="H258" s="55"/>
      <c r="I258" s="12" t="s">
        <v>17</v>
      </c>
      <c r="J258" s="55"/>
      <c r="K258" s="12" t="s">
        <v>17</v>
      </c>
      <c r="L258" s="55"/>
    </row>
    <row r="259" spans="1:12" ht="14.25" customHeight="1" x14ac:dyDescent="0.15">
      <c r="A259" s="64"/>
      <c r="B259" s="38"/>
      <c r="C259" s="12" t="s">
        <v>60</v>
      </c>
      <c r="D259" s="56"/>
      <c r="E259" s="12" t="s">
        <v>60</v>
      </c>
      <c r="F259" s="56"/>
      <c r="G259" s="12" t="s">
        <v>60</v>
      </c>
      <c r="H259" s="56"/>
      <c r="I259" s="12" t="s">
        <v>60</v>
      </c>
      <c r="J259" s="56"/>
      <c r="K259" s="12" t="s">
        <v>60</v>
      </c>
      <c r="L259" s="56"/>
    </row>
    <row r="260" spans="1:12" ht="15" customHeight="1" x14ac:dyDescent="0.15">
      <c r="A260" s="62">
        <v>3</v>
      </c>
      <c r="B260" s="38" t="s">
        <v>43</v>
      </c>
      <c r="C260" s="12" t="s">
        <v>18</v>
      </c>
      <c r="D260" s="54" t="s">
        <v>46</v>
      </c>
      <c r="E260" s="12" t="s">
        <v>18</v>
      </c>
      <c r="F260" s="54" t="s">
        <v>46</v>
      </c>
      <c r="G260" s="12" t="s">
        <v>18</v>
      </c>
      <c r="H260" s="54" t="s">
        <v>46</v>
      </c>
      <c r="I260" s="12" t="s">
        <v>18</v>
      </c>
      <c r="J260" s="54" t="s">
        <v>46</v>
      </c>
      <c r="K260" s="12" t="s">
        <v>18</v>
      </c>
      <c r="L260" s="54" t="s">
        <v>46</v>
      </c>
    </row>
    <row r="261" spans="1:12" ht="28.5" customHeight="1" x14ac:dyDescent="0.15">
      <c r="A261" s="63"/>
      <c r="B261" s="38"/>
      <c r="C261" s="12" t="s">
        <v>17</v>
      </c>
      <c r="D261" s="55"/>
      <c r="E261" s="12" t="s">
        <v>17</v>
      </c>
      <c r="F261" s="55"/>
      <c r="G261" s="12" t="s">
        <v>17</v>
      </c>
      <c r="H261" s="55"/>
      <c r="I261" s="12" t="s">
        <v>17</v>
      </c>
      <c r="J261" s="55"/>
      <c r="K261" s="12" t="s">
        <v>17</v>
      </c>
      <c r="L261" s="55"/>
    </row>
    <row r="262" spans="1:12" ht="14.25" customHeight="1" x14ac:dyDescent="0.15">
      <c r="A262" s="64"/>
      <c r="B262" s="38"/>
      <c r="C262" s="12" t="s">
        <v>60</v>
      </c>
      <c r="D262" s="56"/>
      <c r="E262" s="12" t="s">
        <v>60</v>
      </c>
      <c r="F262" s="56"/>
      <c r="G262" s="12" t="s">
        <v>60</v>
      </c>
      <c r="H262" s="56"/>
      <c r="I262" s="12" t="s">
        <v>60</v>
      </c>
      <c r="J262" s="56"/>
      <c r="K262" s="12" t="s">
        <v>60</v>
      </c>
      <c r="L262" s="56"/>
    </row>
    <row r="263" spans="1:12" ht="15" customHeight="1" x14ac:dyDescent="0.15">
      <c r="A263" s="62">
        <v>4</v>
      </c>
      <c r="B263" s="38" t="s">
        <v>44</v>
      </c>
      <c r="C263" s="12" t="s">
        <v>18</v>
      </c>
      <c r="D263" s="54" t="s">
        <v>46</v>
      </c>
      <c r="E263" s="12" t="s">
        <v>18</v>
      </c>
      <c r="F263" s="54" t="s">
        <v>46</v>
      </c>
      <c r="G263" s="12" t="s">
        <v>18</v>
      </c>
      <c r="H263" s="54" t="s">
        <v>46</v>
      </c>
      <c r="I263" s="12" t="s">
        <v>18</v>
      </c>
      <c r="J263" s="54" t="s">
        <v>46</v>
      </c>
      <c r="K263" s="12" t="s">
        <v>18</v>
      </c>
      <c r="L263" s="54" t="s">
        <v>46</v>
      </c>
    </row>
    <row r="264" spans="1:12" ht="28.5" customHeight="1" x14ac:dyDescent="0.15">
      <c r="A264" s="63"/>
      <c r="B264" s="38"/>
      <c r="C264" s="12" t="s">
        <v>17</v>
      </c>
      <c r="D264" s="55"/>
      <c r="E264" s="12" t="s">
        <v>17</v>
      </c>
      <c r="F264" s="55"/>
      <c r="G264" s="12" t="s">
        <v>17</v>
      </c>
      <c r="H264" s="55"/>
      <c r="I264" s="12" t="s">
        <v>17</v>
      </c>
      <c r="J264" s="55"/>
      <c r="K264" s="12" t="s">
        <v>17</v>
      </c>
      <c r="L264" s="55"/>
    </row>
    <row r="265" spans="1:12" ht="14.25" customHeight="1" x14ac:dyDescent="0.15">
      <c r="A265" s="64"/>
      <c r="B265" s="38"/>
      <c r="C265" s="12" t="s">
        <v>60</v>
      </c>
      <c r="D265" s="56"/>
      <c r="E265" s="12" t="s">
        <v>60</v>
      </c>
      <c r="F265" s="56"/>
      <c r="G265" s="12" t="s">
        <v>60</v>
      </c>
      <c r="H265" s="56"/>
      <c r="I265" s="12" t="s">
        <v>60</v>
      </c>
      <c r="J265" s="56"/>
      <c r="K265" s="12" t="s">
        <v>60</v>
      </c>
      <c r="L265" s="56"/>
    </row>
    <row r="266" spans="1:12" ht="14.25" customHeight="1" x14ac:dyDescent="0.15">
      <c r="A266" s="10"/>
      <c r="B266" s="8"/>
      <c r="C266" s="10"/>
      <c r="D266" s="11"/>
      <c r="E266" s="10"/>
      <c r="F266" s="11"/>
      <c r="G266" s="10"/>
      <c r="H266" s="11"/>
      <c r="I266" s="10"/>
      <c r="J266" s="11"/>
      <c r="K266" s="10"/>
      <c r="L266" s="11"/>
    </row>
    <row r="267" spans="1:12" ht="15" customHeight="1" x14ac:dyDescent="0.15">
      <c r="A267" s="62">
        <v>5</v>
      </c>
      <c r="B267" s="38" t="s">
        <v>45</v>
      </c>
      <c r="C267" s="12" t="s">
        <v>18</v>
      </c>
      <c r="D267" s="54" t="s">
        <v>46</v>
      </c>
      <c r="E267" s="12" t="s">
        <v>18</v>
      </c>
      <c r="F267" s="54" t="s">
        <v>46</v>
      </c>
      <c r="G267" s="12" t="s">
        <v>18</v>
      </c>
      <c r="H267" s="54" t="s">
        <v>46</v>
      </c>
      <c r="I267" s="12" t="s">
        <v>18</v>
      </c>
      <c r="J267" s="54" t="s">
        <v>46</v>
      </c>
      <c r="K267" s="12" t="s">
        <v>18</v>
      </c>
      <c r="L267" s="54" t="s">
        <v>46</v>
      </c>
    </row>
    <row r="268" spans="1:12" ht="28.5" customHeight="1" x14ac:dyDescent="0.15">
      <c r="A268" s="63"/>
      <c r="B268" s="38"/>
      <c r="C268" s="12" t="s">
        <v>17</v>
      </c>
      <c r="D268" s="55"/>
      <c r="E268" s="12" t="s">
        <v>17</v>
      </c>
      <c r="F268" s="55"/>
      <c r="G268" s="12" t="s">
        <v>17</v>
      </c>
      <c r="H268" s="55"/>
      <c r="I268" s="12" t="s">
        <v>17</v>
      </c>
      <c r="J268" s="55"/>
      <c r="K268" s="12" t="s">
        <v>17</v>
      </c>
      <c r="L268" s="55"/>
    </row>
    <row r="269" spans="1:12" ht="14.25" customHeight="1" x14ac:dyDescent="0.15">
      <c r="A269" s="64"/>
      <c r="B269" s="38"/>
      <c r="C269" s="12" t="s">
        <v>60</v>
      </c>
      <c r="D269" s="56"/>
      <c r="E269" s="12" t="s">
        <v>60</v>
      </c>
      <c r="F269" s="56"/>
      <c r="G269" s="12" t="s">
        <v>60</v>
      </c>
      <c r="H269" s="56"/>
      <c r="I269" s="12" t="s">
        <v>60</v>
      </c>
      <c r="J269" s="56"/>
      <c r="K269" s="12" t="s">
        <v>60</v>
      </c>
      <c r="L269" s="56"/>
    </row>
    <row r="270" spans="1:12" ht="15" customHeight="1" x14ac:dyDescent="0.15">
      <c r="A270" s="37"/>
      <c r="B270" s="38"/>
      <c r="C270" s="27"/>
      <c r="D270" s="39"/>
      <c r="E270" s="12"/>
      <c r="F270" s="54"/>
      <c r="G270" s="12"/>
      <c r="H270" s="54"/>
      <c r="I270" s="12"/>
      <c r="J270" s="54"/>
      <c r="K270" s="12"/>
      <c r="L270" s="54"/>
    </row>
    <row r="271" spans="1:12" ht="28.5" customHeight="1" x14ac:dyDescent="0.15">
      <c r="A271" s="37"/>
      <c r="B271" s="38"/>
      <c r="C271" s="27"/>
      <c r="D271" s="40"/>
      <c r="E271" s="12"/>
      <c r="F271" s="55"/>
      <c r="G271" s="12"/>
      <c r="H271" s="55"/>
      <c r="I271" s="12"/>
      <c r="J271" s="55"/>
      <c r="K271" s="12"/>
      <c r="L271" s="55"/>
    </row>
    <row r="272" spans="1:12" ht="14.25" customHeight="1" x14ac:dyDescent="0.15">
      <c r="A272" s="37"/>
      <c r="B272" s="38"/>
      <c r="C272" s="27"/>
      <c r="D272" s="41"/>
      <c r="E272" s="12"/>
      <c r="F272" s="56"/>
      <c r="G272" s="12"/>
      <c r="H272" s="56"/>
      <c r="I272" s="12"/>
      <c r="J272" s="56"/>
      <c r="K272" s="12"/>
      <c r="L272" s="56"/>
    </row>
    <row r="273" spans="1:13" ht="15" customHeight="1" x14ac:dyDescent="0.15">
      <c r="A273" s="37"/>
      <c r="B273" s="38"/>
      <c r="C273" s="27"/>
      <c r="D273" s="39"/>
      <c r="E273" s="12"/>
      <c r="F273" s="54"/>
      <c r="G273" s="12"/>
      <c r="H273" s="54"/>
      <c r="I273" s="12"/>
      <c r="J273" s="54"/>
      <c r="K273" s="12"/>
      <c r="L273" s="54"/>
    </row>
    <row r="274" spans="1:13" ht="28.5" customHeight="1" x14ac:dyDescent="0.15">
      <c r="A274" s="37"/>
      <c r="B274" s="38"/>
      <c r="C274" s="27"/>
      <c r="D274" s="40"/>
      <c r="E274" s="12"/>
      <c r="F274" s="55"/>
      <c r="G274" s="12"/>
      <c r="H274" s="55"/>
      <c r="I274" s="12"/>
      <c r="J274" s="55"/>
      <c r="K274" s="12"/>
      <c r="L274" s="55"/>
    </row>
    <row r="275" spans="1:13" ht="14.25" customHeight="1" x14ac:dyDescent="0.15">
      <c r="A275" s="37"/>
      <c r="B275" s="38"/>
      <c r="C275" s="27"/>
      <c r="D275" s="41"/>
      <c r="E275" s="12"/>
      <c r="F275" s="56"/>
      <c r="G275" s="12"/>
      <c r="H275" s="56"/>
      <c r="I275" s="12"/>
      <c r="J275" s="56"/>
      <c r="K275" s="12"/>
      <c r="L275" s="56"/>
    </row>
    <row r="276" spans="1:13" ht="15" customHeight="1" x14ac:dyDescent="0.15">
      <c r="A276" s="37"/>
      <c r="B276" s="38"/>
      <c r="C276" s="27"/>
      <c r="D276" s="39"/>
      <c r="E276" s="12"/>
      <c r="F276" s="54"/>
      <c r="G276" s="12"/>
      <c r="H276" s="54"/>
      <c r="I276" s="12"/>
      <c r="J276" s="54"/>
      <c r="K276" s="12"/>
      <c r="L276" s="54"/>
    </row>
    <row r="277" spans="1:13" ht="28.5" customHeight="1" x14ac:dyDescent="0.15">
      <c r="A277" s="37"/>
      <c r="B277" s="38"/>
      <c r="C277" s="27"/>
      <c r="D277" s="40"/>
      <c r="E277" s="12"/>
      <c r="F277" s="55"/>
      <c r="G277" s="12"/>
      <c r="H277" s="55"/>
      <c r="I277" s="12"/>
      <c r="J277" s="55"/>
      <c r="K277" s="12"/>
      <c r="L277" s="55"/>
    </row>
    <row r="278" spans="1:13" ht="14.25" customHeight="1" x14ac:dyDescent="0.15">
      <c r="A278" s="37"/>
      <c r="B278" s="38"/>
      <c r="C278" s="27"/>
      <c r="D278" s="41"/>
      <c r="E278" s="12"/>
      <c r="F278" s="56"/>
      <c r="G278" s="12"/>
      <c r="H278" s="56"/>
      <c r="I278" s="12"/>
      <c r="J278" s="56"/>
      <c r="K278" s="12"/>
      <c r="L278" s="56"/>
    </row>
    <row r="279" spans="1:13" x14ac:dyDescent="0.15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3" ht="18.75" customHeight="1" x14ac:dyDescent="0.15">
      <c r="A280" s="45" t="str">
        <f>YEAR(C284) &amp;"년  " &amp; MONTH(C284)&amp;"월 " &amp;  "10주차 시간표"</f>
        <v>2025년  5월 10주차 시간표</v>
      </c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</row>
    <row r="281" spans="1:13" ht="6" customHeight="1" x14ac:dyDescent="0.15">
      <c r="C281" s="2"/>
      <c r="E281" s="2"/>
    </row>
    <row r="282" spans="1:13" s="4" customFormat="1" ht="33.75" customHeight="1" x14ac:dyDescent="0.15">
      <c r="A282" s="46" t="str">
        <f>A3</f>
        <v>훈련기간 : 2025년 03월 24일 ~ 2025년 12월 03일                                          
훈련교사 : 전광욱</v>
      </c>
      <c r="B282" s="46"/>
      <c r="C282" s="46"/>
      <c r="D282" s="46"/>
      <c r="E282" s="46"/>
      <c r="F282" s="46"/>
      <c r="G282" s="46"/>
      <c r="H282" s="47" t="str">
        <f>H3</f>
        <v>전체훈련시간 : 173일 / 1024시간
점심시간 : 13:00 ~ 13:40</v>
      </c>
      <c r="I282" s="47"/>
      <c r="J282" s="47"/>
      <c r="K282" s="47"/>
      <c r="L282" s="7"/>
      <c r="M282" s="13"/>
    </row>
    <row r="283" spans="1:13" ht="15" customHeight="1" x14ac:dyDescent="0.15">
      <c r="A283" s="68" t="s">
        <v>1</v>
      </c>
      <c r="B283" s="68" t="s">
        <v>0</v>
      </c>
      <c r="C283" s="60" t="str">
        <f>CHOOSE(WEEKDAY(C284,2),"월","화","수","목","금")&amp;"("&amp;TEXT(WEEKDAY(C284)+41,"000")&amp;")"</f>
        <v>월(043)</v>
      </c>
      <c r="D283" s="61"/>
      <c r="E283" s="60" t="str">
        <f t="shared" ref="E283" si="60">CHOOSE(WEEKDAY(E284,2),"월","화","수","목","금")&amp;"("&amp;TEXT(WEEKDAY(E284)+41,"000")&amp;")"</f>
        <v>화(044)</v>
      </c>
      <c r="F283" s="61"/>
      <c r="G283" s="60" t="str">
        <f t="shared" ref="G283" si="61">CHOOSE(WEEKDAY(G284,2),"월","화","수","목","금")&amp;"("&amp;TEXT(WEEKDAY(G284)+41,"000")&amp;")"</f>
        <v>수(045)</v>
      </c>
      <c r="H283" s="61"/>
      <c r="I283" s="60" t="str">
        <f t="shared" ref="I283" si="62">CHOOSE(WEEKDAY(I284,2),"월","화","수","목","금")&amp;"("&amp;TEXT(WEEKDAY(I284)+41,"000")&amp;")"</f>
        <v>목(046)</v>
      </c>
      <c r="J283" s="61"/>
      <c r="K283" s="60" t="str">
        <f t="shared" ref="K283" si="63">CHOOSE(WEEKDAY(K284,2),"월","화","수","목","금")&amp;"("&amp;TEXT(WEEKDAY(K284)+41,"000")&amp;")"</f>
        <v>금(047)</v>
      </c>
      <c r="L283" s="61"/>
    </row>
    <row r="284" spans="1:13" ht="15" customHeight="1" x14ac:dyDescent="0.15">
      <c r="A284" s="69"/>
      <c r="B284" s="69"/>
      <c r="C284" s="58">
        <f>C253+7</f>
        <v>45803</v>
      </c>
      <c r="D284" s="59"/>
      <c r="E284" s="58">
        <f t="shared" ref="E284" si="64">E253+7</f>
        <v>45804</v>
      </c>
      <c r="F284" s="59"/>
      <c r="G284" s="58">
        <f t="shared" ref="G284" si="65">G253+7</f>
        <v>45805</v>
      </c>
      <c r="H284" s="59"/>
      <c r="I284" s="58">
        <f t="shared" ref="I284" si="66">I253+7</f>
        <v>45806</v>
      </c>
      <c r="J284" s="59"/>
      <c r="K284" s="58">
        <f t="shared" ref="K284" si="67">K253+7</f>
        <v>45807</v>
      </c>
      <c r="L284" s="59"/>
    </row>
    <row r="285" spans="1:13" ht="15" customHeight="1" x14ac:dyDescent="0.15">
      <c r="A285" s="62">
        <v>1</v>
      </c>
      <c r="B285" s="38" t="s">
        <v>41</v>
      </c>
      <c r="C285" s="12" t="s">
        <v>18</v>
      </c>
      <c r="D285" s="54" t="s">
        <v>46</v>
      </c>
      <c r="E285" s="12" t="s">
        <v>18</v>
      </c>
      <c r="F285" s="54" t="s">
        <v>46</v>
      </c>
      <c r="G285" s="12" t="s">
        <v>18</v>
      </c>
      <c r="H285" s="54" t="s">
        <v>46</v>
      </c>
      <c r="I285" s="12" t="s">
        <v>18</v>
      </c>
      <c r="J285" s="54" t="s">
        <v>46</v>
      </c>
      <c r="K285" s="12" t="s">
        <v>18</v>
      </c>
      <c r="L285" s="54" t="s">
        <v>46</v>
      </c>
    </row>
    <row r="286" spans="1:13" ht="28.5" customHeight="1" x14ac:dyDescent="0.15">
      <c r="A286" s="63"/>
      <c r="B286" s="38"/>
      <c r="C286" s="12" t="s">
        <v>17</v>
      </c>
      <c r="D286" s="55"/>
      <c r="E286" s="12" t="s">
        <v>17</v>
      </c>
      <c r="F286" s="55"/>
      <c r="G286" s="12" t="s">
        <v>17</v>
      </c>
      <c r="H286" s="55"/>
      <c r="I286" s="12" t="s">
        <v>17</v>
      </c>
      <c r="J286" s="55"/>
      <c r="K286" s="12" t="s">
        <v>17</v>
      </c>
      <c r="L286" s="55"/>
    </row>
    <row r="287" spans="1:13" ht="14.25" customHeight="1" x14ac:dyDescent="0.15">
      <c r="A287" s="64"/>
      <c r="B287" s="38"/>
      <c r="C287" s="12" t="s">
        <v>60</v>
      </c>
      <c r="D287" s="56"/>
      <c r="E287" s="12" t="s">
        <v>60</v>
      </c>
      <c r="F287" s="56"/>
      <c r="G287" s="12" t="s">
        <v>60</v>
      </c>
      <c r="H287" s="56"/>
      <c r="I287" s="12" t="s">
        <v>60</v>
      </c>
      <c r="J287" s="56"/>
      <c r="K287" s="12" t="s">
        <v>60</v>
      </c>
      <c r="L287" s="56"/>
    </row>
    <row r="288" spans="1:13" ht="15" customHeight="1" x14ac:dyDescent="0.15">
      <c r="A288" s="62">
        <v>2</v>
      </c>
      <c r="B288" s="38" t="s">
        <v>42</v>
      </c>
      <c r="C288" s="12" t="s">
        <v>18</v>
      </c>
      <c r="D288" s="54" t="s">
        <v>46</v>
      </c>
      <c r="E288" s="12" t="s">
        <v>18</v>
      </c>
      <c r="F288" s="54" t="s">
        <v>46</v>
      </c>
      <c r="G288" s="12" t="s">
        <v>18</v>
      </c>
      <c r="H288" s="54" t="s">
        <v>46</v>
      </c>
      <c r="I288" s="12" t="s">
        <v>18</v>
      </c>
      <c r="J288" s="54" t="s">
        <v>46</v>
      </c>
      <c r="K288" s="12" t="s">
        <v>18</v>
      </c>
      <c r="L288" s="54" t="s">
        <v>46</v>
      </c>
    </row>
    <row r="289" spans="1:12" ht="28.5" customHeight="1" x14ac:dyDescent="0.15">
      <c r="A289" s="63"/>
      <c r="B289" s="38"/>
      <c r="C289" s="12" t="s">
        <v>17</v>
      </c>
      <c r="D289" s="55"/>
      <c r="E289" s="12" t="s">
        <v>17</v>
      </c>
      <c r="F289" s="55"/>
      <c r="G289" s="12" t="s">
        <v>17</v>
      </c>
      <c r="H289" s="55"/>
      <c r="I289" s="12" t="s">
        <v>17</v>
      </c>
      <c r="J289" s="55"/>
      <c r="K289" s="12" t="s">
        <v>17</v>
      </c>
      <c r="L289" s="55"/>
    </row>
    <row r="290" spans="1:12" ht="14.25" customHeight="1" x14ac:dyDescent="0.15">
      <c r="A290" s="64"/>
      <c r="B290" s="38"/>
      <c r="C290" s="12" t="s">
        <v>60</v>
      </c>
      <c r="D290" s="56"/>
      <c r="E290" s="12" t="s">
        <v>60</v>
      </c>
      <c r="F290" s="56"/>
      <c r="G290" s="12" t="s">
        <v>60</v>
      </c>
      <c r="H290" s="56"/>
      <c r="I290" s="12" t="s">
        <v>60</v>
      </c>
      <c r="J290" s="56"/>
      <c r="K290" s="12" t="s">
        <v>60</v>
      </c>
      <c r="L290" s="56"/>
    </row>
    <row r="291" spans="1:12" ht="15" customHeight="1" x14ac:dyDescent="0.15">
      <c r="A291" s="62">
        <v>3</v>
      </c>
      <c r="B291" s="38" t="s">
        <v>43</v>
      </c>
      <c r="C291" s="12" t="s">
        <v>18</v>
      </c>
      <c r="D291" s="54" t="s">
        <v>46</v>
      </c>
      <c r="E291" s="12" t="s">
        <v>18</v>
      </c>
      <c r="F291" s="54" t="s">
        <v>46</v>
      </c>
      <c r="G291" s="12" t="s">
        <v>18</v>
      </c>
      <c r="H291" s="54" t="s">
        <v>46</v>
      </c>
      <c r="I291" s="12" t="s">
        <v>18</v>
      </c>
      <c r="J291" s="54" t="s">
        <v>46</v>
      </c>
      <c r="K291" s="12" t="s">
        <v>18</v>
      </c>
      <c r="L291" s="54" t="s">
        <v>46</v>
      </c>
    </row>
    <row r="292" spans="1:12" ht="28.5" customHeight="1" x14ac:dyDescent="0.15">
      <c r="A292" s="63"/>
      <c r="B292" s="38"/>
      <c r="C292" s="12" t="s">
        <v>17</v>
      </c>
      <c r="D292" s="55"/>
      <c r="E292" s="12" t="s">
        <v>17</v>
      </c>
      <c r="F292" s="55"/>
      <c r="G292" s="12" t="s">
        <v>17</v>
      </c>
      <c r="H292" s="55"/>
      <c r="I292" s="12" t="s">
        <v>17</v>
      </c>
      <c r="J292" s="55"/>
      <c r="K292" s="12" t="s">
        <v>17</v>
      </c>
      <c r="L292" s="55"/>
    </row>
    <row r="293" spans="1:12" ht="14.25" customHeight="1" x14ac:dyDescent="0.15">
      <c r="A293" s="64"/>
      <c r="B293" s="38"/>
      <c r="C293" s="12" t="s">
        <v>60</v>
      </c>
      <c r="D293" s="56"/>
      <c r="E293" s="12" t="s">
        <v>60</v>
      </c>
      <c r="F293" s="56"/>
      <c r="G293" s="12" t="s">
        <v>60</v>
      </c>
      <c r="H293" s="56"/>
      <c r="I293" s="12" t="s">
        <v>60</v>
      </c>
      <c r="J293" s="56"/>
      <c r="K293" s="12" t="s">
        <v>60</v>
      </c>
      <c r="L293" s="56"/>
    </row>
    <row r="294" spans="1:12" ht="15" customHeight="1" x14ac:dyDescent="0.15">
      <c r="A294" s="62">
        <v>4</v>
      </c>
      <c r="B294" s="38" t="s">
        <v>44</v>
      </c>
      <c r="C294" s="12" t="s">
        <v>18</v>
      </c>
      <c r="D294" s="54" t="s">
        <v>46</v>
      </c>
      <c r="E294" s="12" t="s">
        <v>18</v>
      </c>
      <c r="F294" s="54" t="s">
        <v>46</v>
      </c>
      <c r="G294" s="12" t="s">
        <v>18</v>
      </c>
      <c r="H294" s="54" t="s">
        <v>46</v>
      </c>
      <c r="I294" s="12" t="s">
        <v>18</v>
      </c>
      <c r="J294" s="54" t="s">
        <v>46</v>
      </c>
      <c r="K294" s="12" t="s">
        <v>18</v>
      </c>
      <c r="L294" s="54" t="s">
        <v>46</v>
      </c>
    </row>
    <row r="295" spans="1:12" ht="28.5" customHeight="1" x14ac:dyDescent="0.15">
      <c r="A295" s="63"/>
      <c r="B295" s="38"/>
      <c r="C295" s="12" t="s">
        <v>17</v>
      </c>
      <c r="D295" s="55"/>
      <c r="E295" s="12" t="s">
        <v>17</v>
      </c>
      <c r="F295" s="55"/>
      <c r="G295" s="12" t="s">
        <v>17</v>
      </c>
      <c r="H295" s="55"/>
      <c r="I295" s="12" t="s">
        <v>17</v>
      </c>
      <c r="J295" s="55"/>
      <c r="K295" s="12" t="s">
        <v>17</v>
      </c>
      <c r="L295" s="55"/>
    </row>
    <row r="296" spans="1:12" ht="14.25" customHeight="1" x14ac:dyDescent="0.15">
      <c r="A296" s="64"/>
      <c r="B296" s="38"/>
      <c r="C296" s="12" t="s">
        <v>60</v>
      </c>
      <c r="D296" s="56"/>
      <c r="E296" s="12" t="s">
        <v>60</v>
      </c>
      <c r="F296" s="56"/>
      <c r="G296" s="12" t="s">
        <v>60</v>
      </c>
      <c r="H296" s="56"/>
      <c r="I296" s="12" t="s">
        <v>60</v>
      </c>
      <c r="J296" s="56"/>
      <c r="K296" s="12" t="s">
        <v>60</v>
      </c>
      <c r="L296" s="56"/>
    </row>
    <row r="297" spans="1:12" ht="14.25" customHeight="1" x14ac:dyDescent="0.15">
      <c r="A297" s="10"/>
      <c r="B297" s="10"/>
      <c r="C297" s="10"/>
      <c r="D297" s="11"/>
      <c r="E297" s="10"/>
      <c r="F297" s="11"/>
      <c r="G297" s="10"/>
      <c r="H297" s="11"/>
      <c r="I297" s="10"/>
      <c r="J297" s="11"/>
      <c r="K297" s="10"/>
      <c r="L297" s="11"/>
    </row>
    <row r="298" spans="1:12" ht="15" customHeight="1" x14ac:dyDescent="0.15">
      <c r="A298" s="62">
        <v>5</v>
      </c>
      <c r="B298" s="38" t="s">
        <v>45</v>
      </c>
      <c r="C298" s="12" t="s">
        <v>18</v>
      </c>
      <c r="D298" s="54" t="s">
        <v>46</v>
      </c>
      <c r="E298" s="12" t="s">
        <v>18</v>
      </c>
      <c r="F298" s="54" t="s">
        <v>46</v>
      </c>
      <c r="G298" s="12" t="s">
        <v>18</v>
      </c>
      <c r="H298" s="54" t="s">
        <v>46</v>
      </c>
      <c r="I298" s="12" t="s">
        <v>18</v>
      </c>
      <c r="J298" s="54" t="s">
        <v>46</v>
      </c>
      <c r="K298" s="12" t="s">
        <v>18</v>
      </c>
      <c r="L298" s="54" t="s">
        <v>46</v>
      </c>
    </row>
    <row r="299" spans="1:12" ht="28.5" customHeight="1" x14ac:dyDescent="0.15">
      <c r="A299" s="63"/>
      <c r="B299" s="38"/>
      <c r="C299" s="12" t="s">
        <v>17</v>
      </c>
      <c r="D299" s="55"/>
      <c r="E299" s="12" t="s">
        <v>17</v>
      </c>
      <c r="F299" s="55"/>
      <c r="G299" s="12" t="s">
        <v>17</v>
      </c>
      <c r="H299" s="55"/>
      <c r="I299" s="12" t="s">
        <v>17</v>
      </c>
      <c r="J299" s="55"/>
      <c r="K299" s="12" t="s">
        <v>17</v>
      </c>
      <c r="L299" s="55"/>
    </row>
    <row r="300" spans="1:12" ht="14.25" customHeight="1" x14ac:dyDescent="0.15">
      <c r="A300" s="64"/>
      <c r="B300" s="38"/>
      <c r="C300" s="12" t="s">
        <v>60</v>
      </c>
      <c r="D300" s="56"/>
      <c r="E300" s="12" t="s">
        <v>60</v>
      </c>
      <c r="F300" s="56"/>
      <c r="G300" s="12" t="s">
        <v>60</v>
      </c>
      <c r="H300" s="56"/>
      <c r="I300" s="12" t="s">
        <v>60</v>
      </c>
      <c r="J300" s="56"/>
      <c r="K300" s="12" t="s">
        <v>60</v>
      </c>
      <c r="L300" s="56"/>
    </row>
    <row r="301" spans="1:12" ht="15" customHeight="1" x14ac:dyDescent="0.15">
      <c r="A301" s="37"/>
      <c r="B301" s="39"/>
      <c r="C301" s="12"/>
      <c r="D301" s="54"/>
      <c r="E301" s="12"/>
      <c r="F301" s="54"/>
      <c r="G301" s="12"/>
      <c r="H301" s="54"/>
      <c r="I301" s="12"/>
      <c r="J301" s="54"/>
      <c r="K301" s="12"/>
      <c r="L301" s="54"/>
    </row>
    <row r="302" spans="1:12" ht="28.5" customHeight="1" x14ac:dyDescent="0.15">
      <c r="A302" s="37"/>
      <c r="B302" s="40"/>
      <c r="C302" s="12"/>
      <c r="D302" s="55"/>
      <c r="E302" s="12"/>
      <c r="F302" s="55"/>
      <c r="G302" s="12"/>
      <c r="H302" s="55"/>
      <c r="I302" s="12"/>
      <c r="J302" s="55"/>
      <c r="K302" s="12"/>
      <c r="L302" s="55"/>
    </row>
    <row r="303" spans="1:12" ht="14.25" customHeight="1" x14ac:dyDescent="0.15">
      <c r="A303" s="37"/>
      <c r="B303" s="41"/>
      <c r="C303" s="12"/>
      <c r="D303" s="56"/>
      <c r="E303" s="12"/>
      <c r="F303" s="56"/>
      <c r="G303" s="12"/>
      <c r="H303" s="56"/>
      <c r="I303" s="12"/>
      <c r="J303" s="56"/>
      <c r="K303" s="12"/>
      <c r="L303" s="56"/>
    </row>
    <row r="304" spans="1:12" ht="15" customHeight="1" x14ac:dyDescent="0.15">
      <c r="A304" s="37"/>
      <c r="B304" s="39"/>
      <c r="C304" s="12"/>
      <c r="D304" s="54"/>
      <c r="E304" s="12"/>
      <c r="F304" s="54"/>
      <c r="G304" s="12"/>
      <c r="H304" s="54"/>
      <c r="I304" s="12"/>
      <c r="J304" s="54"/>
      <c r="K304" s="12"/>
      <c r="L304" s="54"/>
    </row>
    <row r="305" spans="1:13" ht="28.5" customHeight="1" x14ac:dyDescent="0.15">
      <c r="A305" s="37"/>
      <c r="B305" s="40"/>
      <c r="C305" s="12"/>
      <c r="D305" s="55"/>
      <c r="E305" s="12"/>
      <c r="F305" s="55"/>
      <c r="G305" s="12"/>
      <c r="H305" s="55"/>
      <c r="I305" s="12"/>
      <c r="J305" s="55"/>
      <c r="K305" s="12"/>
      <c r="L305" s="55"/>
    </row>
    <row r="306" spans="1:13" ht="14.25" customHeight="1" x14ac:dyDescent="0.15">
      <c r="A306" s="37"/>
      <c r="B306" s="41"/>
      <c r="C306" s="12"/>
      <c r="D306" s="56"/>
      <c r="E306" s="12"/>
      <c r="F306" s="56"/>
      <c r="G306" s="12"/>
      <c r="H306" s="56"/>
      <c r="I306" s="12"/>
      <c r="J306" s="56"/>
      <c r="K306" s="12"/>
      <c r="L306" s="56"/>
    </row>
    <row r="307" spans="1:13" ht="15" customHeight="1" x14ac:dyDescent="0.15">
      <c r="A307" s="37"/>
      <c r="B307" s="39"/>
      <c r="C307" s="27"/>
      <c r="D307" s="39"/>
      <c r="E307" s="27"/>
      <c r="F307" s="39"/>
      <c r="G307" s="27"/>
      <c r="H307" s="39"/>
      <c r="I307" s="12"/>
      <c r="J307" s="54"/>
      <c r="K307" s="27"/>
      <c r="L307" s="39"/>
    </row>
    <row r="308" spans="1:13" ht="28.5" customHeight="1" x14ac:dyDescent="0.15">
      <c r="A308" s="37"/>
      <c r="B308" s="40"/>
      <c r="C308" s="27"/>
      <c r="D308" s="40"/>
      <c r="E308" s="27"/>
      <c r="F308" s="40"/>
      <c r="G308" s="27"/>
      <c r="H308" s="40"/>
      <c r="I308" s="12"/>
      <c r="J308" s="55"/>
      <c r="K308" s="27"/>
      <c r="L308" s="40"/>
    </row>
    <row r="309" spans="1:13" ht="14.25" customHeight="1" x14ac:dyDescent="0.15">
      <c r="A309" s="37"/>
      <c r="B309" s="41"/>
      <c r="C309" s="27"/>
      <c r="D309" s="41"/>
      <c r="E309" s="27"/>
      <c r="F309" s="41"/>
      <c r="G309" s="27"/>
      <c r="H309" s="41"/>
      <c r="I309" s="12"/>
      <c r="J309" s="56"/>
      <c r="K309" s="27"/>
      <c r="L309" s="41"/>
    </row>
    <row r="310" spans="1:13" x14ac:dyDescent="0.15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3" ht="18.75" customHeight="1" x14ac:dyDescent="0.15">
      <c r="A311" s="45" t="str">
        <f>YEAR(C315) &amp;"년  " &amp; MONTH(C315)&amp;"월 " &amp;  "11주차 시간표"</f>
        <v>2025년  6월 11주차 시간표</v>
      </c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</row>
    <row r="312" spans="1:13" ht="6" customHeight="1" x14ac:dyDescent="0.15">
      <c r="C312" s="2"/>
      <c r="E312" s="2"/>
    </row>
    <row r="313" spans="1:13" s="4" customFormat="1" ht="33.75" customHeight="1" x14ac:dyDescent="0.15">
      <c r="A313" s="46" t="str">
        <f>A282</f>
        <v>훈련기간 : 2025년 03월 24일 ~ 2025년 12월 03일                                          
훈련교사 : 전광욱</v>
      </c>
      <c r="B313" s="46"/>
      <c r="C313" s="46"/>
      <c r="D313" s="46"/>
      <c r="E313" s="46"/>
      <c r="F313" s="46"/>
      <c r="G313" s="46"/>
      <c r="H313" s="47" t="str">
        <f>H282</f>
        <v>전체훈련시간 : 173일 / 1024시간
점심시간 : 13:00 ~ 13:40</v>
      </c>
      <c r="I313" s="47"/>
      <c r="J313" s="47"/>
      <c r="K313" s="47"/>
      <c r="L313" s="7"/>
      <c r="M313" s="13"/>
    </row>
    <row r="314" spans="1:13" ht="15" customHeight="1" x14ac:dyDescent="0.15">
      <c r="A314" s="42" t="s">
        <v>1</v>
      </c>
      <c r="B314" s="42" t="s">
        <v>0</v>
      </c>
      <c r="C314" s="43" t="str">
        <f>CHOOSE(WEEKDAY(C315,2),"월","화","수","목","금")&amp;"("&amp;TEXT(WEEKDAY(C315)+46,"000")&amp;")"</f>
        <v>월(048)</v>
      </c>
      <c r="D314" s="43"/>
      <c r="E314" s="43" t="str">
        <f t="shared" ref="E314" si="68">CHOOSE(WEEKDAY(E315,2),"월","화","수","목","금")&amp;"("&amp;TEXT(WEEKDAY(E315)+46,"000")&amp;")"</f>
        <v>화(049)</v>
      </c>
      <c r="F314" s="43"/>
      <c r="G314" s="43" t="str">
        <f t="shared" ref="G314" si="69">CHOOSE(WEEKDAY(G315,2),"월","화","수","목","금")&amp;"("&amp;TEXT(WEEKDAY(G315)+46,"000")&amp;")"</f>
        <v>수(050)</v>
      </c>
      <c r="H314" s="43"/>
      <c r="I314" s="43" t="str">
        <f t="shared" ref="I314" si="70">CHOOSE(WEEKDAY(I315,2),"월","화","수","목","금")&amp;"("&amp;TEXT(WEEKDAY(I315)+46,"000")&amp;")"</f>
        <v>목(051)</v>
      </c>
      <c r="J314" s="43"/>
      <c r="K314" s="43" t="s">
        <v>57</v>
      </c>
      <c r="L314" s="43"/>
    </row>
    <row r="315" spans="1:13" ht="15" customHeight="1" x14ac:dyDescent="0.15">
      <c r="A315" s="42"/>
      <c r="B315" s="42"/>
      <c r="C315" s="44">
        <f>C284+7</f>
        <v>45810</v>
      </c>
      <c r="D315" s="44"/>
      <c r="E315" s="44">
        <f>E284+7</f>
        <v>45811</v>
      </c>
      <c r="F315" s="44"/>
      <c r="G315" s="44">
        <f>G284+7</f>
        <v>45812</v>
      </c>
      <c r="H315" s="44"/>
      <c r="I315" s="44">
        <f>I284+7</f>
        <v>45813</v>
      </c>
      <c r="J315" s="44"/>
      <c r="K315" s="44">
        <f>K284+7</f>
        <v>45814</v>
      </c>
      <c r="L315" s="44"/>
    </row>
    <row r="316" spans="1:13" ht="15" customHeight="1" x14ac:dyDescent="0.15">
      <c r="A316" s="62">
        <v>1</v>
      </c>
      <c r="B316" s="38" t="s">
        <v>41</v>
      </c>
      <c r="C316" s="12" t="s">
        <v>18</v>
      </c>
      <c r="D316" s="54" t="s">
        <v>46</v>
      </c>
      <c r="E316" s="12" t="s">
        <v>18</v>
      </c>
      <c r="F316" s="54" t="s">
        <v>46</v>
      </c>
      <c r="G316" s="12" t="s">
        <v>18</v>
      </c>
      <c r="H316" s="54" t="s">
        <v>46</v>
      </c>
      <c r="I316" s="28" t="s">
        <v>22</v>
      </c>
      <c r="J316" s="70" t="s">
        <v>46</v>
      </c>
      <c r="K316" s="73" t="s">
        <v>51</v>
      </c>
      <c r="L316" s="74"/>
    </row>
    <row r="317" spans="1:13" ht="28.5" customHeight="1" x14ac:dyDescent="0.15">
      <c r="A317" s="63"/>
      <c r="B317" s="38"/>
      <c r="C317" s="12" t="s">
        <v>17</v>
      </c>
      <c r="D317" s="55"/>
      <c r="E317" s="12" t="s">
        <v>17</v>
      </c>
      <c r="F317" s="55"/>
      <c r="G317" s="12" t="s">
        <v>17</v>
      </c>
      <c r="H317" s="55"/>
      <c r="I317" s="28" t="s">
        <v>23</v>
      </c>
      <c r="J317" s="71"/>
      <c r="K317" s="75"/>
      <c r="L317" s="76"/>
    </row>
    <row r="318" spans="1:13" ht="14.25" customHeight="1" x14ac:dyDescent="0.15">
      <c r="A318" s="64"/>
      <c r="B318" s="38"/>
      <c r="C318" s="12" t="s">
        <v>60</v>
      </c>
      <c r="D318" s="56"/>
      <c r="E318" s="12" t="s">
        <v>60</v>
      </c>
      <c r="F318" s="56"/>
      <c r="G318" s="12" t="s">
        <v>60</v>
      </c>
      <c r="H318" s="56"/>
      <c r="I318" s="28" t="s">
        <v>60</v>
      </c>
      <c r="J318" s="72"/>
      <c r="K318" s="75"/>
      <c r="L318" s="76"/>
    </row>
    <row r="319" spans="1:13" ht="15" customHeight="1" x14ac:dyDescent="0.15">
      <c r="A319" s="62">
        <v>2</v>
      </c>
      <c r="B319" s="38" t="s">
        <v>42</v>
      </c>
      <c r="C319" s="12" t="s">
        <v>18</v>
      </c>
      <c r="D319" s="54" t="s">
        <v>46</v>
      </c>
      <c r="E319" s="12" t="s">
        <v>18</v>
      </c>
      <c r="F319" s="54" t="s">
        <v>46</v>
      </c>
      <c r="G319" s="12" t="s">
        <v>18</v>
      </c>
      <c r="H319" s="54" t="s">
        <v>46</v>
      </c>
      <c r="I319" s="27" t="s">
        <v>22</v>
      </c>
      <c r="J319" s="39" t="s">
        <v>46</v>
      </c>
      <c r="K319" s="75"/>
      <c r="L319" s="76"/>
    </row>
    <row r="320" spans="1:13" ht="28.5" customHeight="1" x14ac:dyDescent="0.15">
      <c r="A320" s="63"/>
      <c r="B320" s="38"/>
      <c r="C320" s="12" t="s">
        <v>17</v>
      </c>
      <c r="D320" s="55"/>
      <c r="E320" s="12" t="s">
        <v>17</v>
      </c>
      <c r="F320" s="55"/>
      <c r="G320" s="12" t="s">
        <v>17</v>
      </c>
      <c r="H320" s="55"/>
      <c r="I320" s="27" t="s">
        <v>23</v>
      </c>
      <c r="J320" s="40"/>
      <c r="K320" s="75"/>
      <c r="L320" s="76"/>
    </row>
    <row r="321" spans="1:12" ht="14.25" customHeight="1" x14ac:dyDescent="0.15">
      <c r="A321" s="64"/>
      <c r="B321" s="38"/>
      <c r="C321" s="12" t="s">
        <v>60</v>
      </c>
      <c r="D321" s="56"/>
      <c r="E321" s="12" t="s">
        <v>60</v>
      </c>
      <c r="F321" s="56"/>
      <c r="G321" s="12" t="s">
        <v>60</v>
      </c>
      <c r="H321" s="56"/>
      <c r="I321" s="27" t="s">
        <v>60</v>
      </c>
      <c r="J321" s="41"/>
      <c r="K321" s="75"/>
      <c r="L321" s="76"/>
    </row>
    <row r="322" spans="1:12" ht="15" customHeight="1" x14ac:dyDescent="0.15">
      <c r="A322" s="62">
        <v>3</v>
      </c>
      <c r="B322" s="38" t="s">
        <v>43</v>
      </c>
      <c r="C322" s="12" t="s">
        <v>18</v>
      </c>
      <c r="D322" s="54" t="s">
        <v>46</v>
      </c>
      <c r="E322" s="12" t="s">
        <v>18</v>
      </c>
      <c r="F322" s="54" t="s">
        <v>46</v>
      </c>
      <c r="G322" s="12" t="s">
        <v>18</v>
      </c>
      <c r="H322" s="54" t="s">
        <v>46</v>
      </c>
      <c r="I322" s="27" t="s">
        <v>22</v>
      </c>
      <c r="J322" s="39" t="s">
        <v>46</v>
      </c>
      <c r="K322" s="75"/>
      <c r="L322" s="76"/>
    </row>
    <row r="323" spans="1:12" ht="28.5" customHeight="1" x14ac:dyDescent="0.15">
      <c r="A323" s="63"/>
      <c r="B323" s="38"/>
      <c r="C323" s="12" t="s">
        <v>17</v>
      </c>
      <c r="D323" s="55"/>
      <c r="E323" s="12" t="s">
        <v>17</v>
      </c>
      <c r="F323" s="55"/>
      <c r="G323" s="12" t="s">
        <v>17</v>
      </c>
      <c r="H323" s="55"/>
      <c r="I323" s="27" t="s">
        <v>23</v>
      </c>
      <c r="J323" s="40"/>
      <c r="K323" s="75"/>
      <c r="L323" s="76"/>
    </row>
    <row r="324" spans="1:12" ht="14.25" customHeight="1" x14ac:dyDescent="0.15">
      <c r="A324" s="64"/>
      <c r="B324" s="38"/>
      <c r="C324" s="12" t="s">
        <v>60</v>
      </c>
      <c r="D324" s="56"/>
      <c r="E324" s="12" t="s">
        <v>60</v>
      </c>
      <c r="F324" s="56"/>
      <c r="G324" s="12" t="s">
        <v>60</v>
      </c>
      <c r="H324" s="56"/>
      <c r="I324" s="27" t="s">
        <v>60</v>
      </c>
      <c r="J324" s="41"/>
      <c r="K324" s="75"/>
      <c r="L324" s="76"/>
    </row>
    <row r="325" spans="1:12" ht="15" customHeight="1" x14ac:dyDescent="0.15">
      <c r="A325" s="62">
        <v>4</v>
      </c>
      <c r="B325" s="38" t="s">
        <v>44</v>
      </c>
      <c r="C325" s="12" t="s">
        <v>18</v>
      </c>
      <c r="D325" s="54" t="s">
        <v>46</v>
      </c>
      <c r="E325" s="12" t="s">
        <v>18</v>
      </c>
      <c r="F325" s="54" t="s">
        <v>46</v>
      </c>
      <c r="G325" s="12" t="s">
        <v>18</v>
      </c>
      <c r="H325" s="54" t="s">
        <v>46</v>
      </c>
      <c r="I325" s="27" t="s">
        <v>22</v>
      </c>
      <c r="J325" s="39" t="s">
        <v>46</v>
      </c>
      <c r="K325" s="75"/>
      <c r="L325" s="76"/>
    </row>
    <row r="326" spans="1:12" ht="28.5" customHeight="1" x14ac:dyDescent="0.15">
      <c r="A326" s="63"/>
      <c r="B326" s="38"/>
      <c r="C326" s="12" t="s">
        <v>17</v>
      </c>
      <c r="D326" s="55"/>
      <c r="E326" s="12" t="s">
        <v>17</v>
      </c>
      <c r="F326" s="55"/>
      <c r="G326" s="12" t="s">
        <v>17</v>
      </c>
      <c r="H326" s="55"/>
      <c r="I326" s="27" t="s">
        <v>23</v>
      </c>
      <c r="J326" s="40"/>
      <c r="K326" s="75"/>
      <c r="L326" s="76"/>
    </row>
    <row r="327" spans="1:12" ht="14.25" customHeight="1" x14ac:dyDescent="0.15">
      <c r="A327" s="64"/>
      <c r="B327" s="38"/>
      <c r="C327" s="12" t="s">
        <v>60</v>
      </c>
      <c r="D327" s="56"/>
      <c r="E327" s="12" t="s">
        <v>60</v>
      </c>
      <c r="F327" s="56"/>
      <c r="G327" s="12" t="s">
        <v>60</v>
      </c>
      <c r="H327" s="56"/>
      <c r="I327" s="27" t="s">
        <v>60</v>
      </c>
      <c r="J327" s="41"/>
      <c r="K327" s="75"/>
      <c r="L327" s="76"/>
    </row>
    <row r="328" spans="1:12" ht="14.25" customHeight="1" x14ac:dyDescent="0.15">
      <c r="A328" s="10"/>
      <c r="B328" s="10"/>
      <c r="C328" s="10"/>
      <c r="D328" s="11"/>
      <c r="E328" s="10"/>
      <c r="F328" s="11"/>
      <c r="G328" s="10"/>
      <c r="H328" s="11"/>
      <c r="I328" s="10"/>
      <c r="J328" s="11"/>
      <c r="K328" s="75"/>
      <c r="L328" s="76"/>
    </row>
    <row r="329" spans="1:12" ht="15" customHeight="1" x14ac:dyDescent="0.15">
      <c r="A329" s="62">
        <v>5</v>
      </c>
      <c r="B329" s="38" t="s">
        <v>45</v>
      </c>
      <c r="C329" s="12" t="s">
        <v>18</v>
      </c>
      <c r="D329" s="54" t="s">
        <v>46</v>
      </c>
      <c r="E329" s="12" t="s">
        <v>18</v>
      </c>
      <c r="F329" s="54" t="s">
        <v>46</v>
      </c>
      <c r="G329" s="12" t="s">
        <v>18</v>
      </c>
      <c r="H329" s="54" t="s">
        <v>46</v>
      </c>
      <c r="I329" s="27" t="s">
        <v>22</v>
      </c>
      <c r="J329" s="39" t="s">
        <v>46</v>
      </c>
      <c r="K329" s="75"/>
      <c r="L329" s="76"/>
    </row>
    <row r="330" spans="1:12" ht="28.5" customHeight="1" x14ac:dyDescent="0.15">
      <c r="A330" s="63"/>
      <c r="B330" s="38"/>
      <c r="C330" s="12" t="s">
        <v>17</v>
      </c>
      <c r="D330" s="55"/>
      <c r="E330" s="12" t="s">
        <v>17</v>
      </c>
      <c r="F330" s="55"/>
      <c r="G330" s="12" t="s">
        <v>17</v>
      </c>
      <c r="H330" s="55"/>
      <c r="I330" s="27" t="s">
        <v>23</v>
      </c>
      <c r="J330" s="40"/>
      <c r="K330" s="75"/>
      <c r="L330" s="76"/>
    </row>
    <row r="331" spans="1:12" ht="14.25" customHeight="1" x14ac:dyDescent="0.15">
      <c r="A331" s="64"/>
      <c r="B331" s="38"/>
      <c r="C331" s="12" t="s">
        <v>60</v>
      </c>
      <c r="D331" s="56"/>
      <c r="E331" s="12" t="s">
        <v>60</v>
      </c>
      <c r="F331" s="56"/>
      <c r="G331" s="12" t="s">
        <v>60</v>
      </c>
      <c r="H331" s="56"/>
      <c r="I331" s="27" t="s">
        <v>60</v>
      </c>
      <c r="J331" s="41"/>
      <c r="K331" s="75"/>
      <c r="L331" s="76"/>
    </row>
    <row r="332" spans="1:12" ht="15" customHeight="1" x14ac:dyDescent="0.15">
      <c r="A332" s="37"/>
      <c r="B332" s="39"/>
      <c r="C332" s="12"/>
      <c r="D332" s="54"/>
      <c r="E332" s="12"/>
      <c r="F332" s="54"/>
      <c r="G332" s="12"/>
      <c r="H332" s="54"/>
      <c r="I332" s="12"/>
      <c r="J332" s="54"/>
      <c r="K332" s="75"/>
      <c r="L332" s="76"/>
    </row>
    <row r="333" spans="1:12" ht="28.5" customHeight="1" x14ac:dyDescent="0.15">
      <c r="A333" s="37"/>
      <c r="B333" s="40"/>
      <c r="C333" s="12"/>
      <c r="D333" s="55"/>
      <c r="E333" s="12"/>
      <c r="F333" s="55"/>
      <c r="G333" s="12"/>
      <c r="H333" s="55"/>
      <c r="I333" s="12"/>
      <c r="J333" s="55"/>
      <c r="K333" s="75"/>
      <c r="L333" s="76"/>
    </row>
    <row r="334" spans="1:12" ht="14.25" customHeight="1" x14ac:dyDescent="0.15">
      <c r="A334" s="37"/>
      <c r="B334" s="41"/>
      <c r="C334" s="12"/>
      <c r="D334" s="56"/>
      <c r="E334" s="12"/>
      <c r="F334" s="56"/>
      <c r="G334" s="12"/>
      <c r="H334" s="56"/>
      <c r="I334" s="12"/>
      <c r="J334" s="56"/>
      <c r="K334" s="75"/>
      <c r="L334" s="76"/>
    </row>
    <row r="335" spans="1:12" ht="15" customHeight="1" x14ac:dyDescent="0.15">
      <c r="A335" s="37"/>
      <c r="B335" s="39"/>
      <c r="C335" s="12"/>
      <c r="D335" s="54"/>
      <c r="E335" s="12"/>
      <c r="F335" s="54"/>
      <c r="G335" s="12"/>
      <c r="H335" s="54"/>
      <c r="I335" s="12"/>
      <c r="J335" s="54"/>
      <c r="K335" s="75"/>
      <c r="L335" s="76"/>
    </row>
    <row r="336" spans="1:12" ht="28.5" customHeight="1" x14ac:dyDescent="0.15">
      <c r="A336" s="37"/>
      <c r="B336" s="40"/>
      <c r="C336" s="12"/>
      <c r="D336" s="55"/>
      <c r="E336" s="12"/>
      <c r="F336" s="55"/>
      <c r="G336" s="12"/>
      <c r="H336" s="55"/>
      <c r="I336" s="12"/>
      <c r="J336" s="55"/>
      <c r="K336" s="75"/>
      <c r="L336" s="76"/>
    </row>
    <row r="337" spans="1:13" ht="14.25" customHeight="1" x14ac:dyDescent="0.15">
      <c r="A337" s="37"/>
      <c r="B337" s="41"/>
      <c r="C337" s="12"/>
      <c r="D337" s="56"/>
      <c r="E337" s="12"/>
      <c r="F337" s="56"/>
      <c r="G337" s="12"/>
      <c r="H337" s="56"/>
      <c r="I337" s="12"/>
      <c r="J337" s="56"/>
      <c r="K337" s="75"/>
      <c r="L337" s="76"/>
    </row>
    <row r="338" spans="1:13" ht="15" customHeight="1" x14ac:dyDescent="0.15">
      <c r="A338" s="37"/>
      <c r="B338" s="39"/>
      <c r="C338" s="27"/>
      <c r="D338" s="39"/>
      <c r="E338" s="27"/>
      <c r="F338" s="39"/>
      <c r="G338" s="27"/>
      <c r="H338" s="39"/>
      <c r="I338" s="12"/>
      <c r="J338" s="54"/>
      <c r="K338" s="75"/>
      <c r="L338" s="76"/>
    </row>
    <row r="339" spans="1:13" ht="28.5" customHeight="1" x14ac:dyDescent="0.15">
      <c r="A339" s="37"/>
      <c r="B339" s="40"/>
      <c r="C339" s="27"/>
      <c r="D339" s="40"/>
      <c r="E339" s="27"/>
      <c r="F339" s="40"/>
      <c r="G339" s="27"/>
      <c r="H339" s="40"/>
      <c r="I339" s="12"/>
      <c r="J339" s="55"/>
      <c r="K339" s="75"/>
      <c r="L339" s="76"/>
    </row>
    <row r="340" spans="1:13" ht="14.25" customHeight="1" x14ac:dyDescent="0.15">
      <c r="A340" s="37"/>
      <c r="B340" s="41"/>
      <c r="C340" s="27"/>
      <c r="D340" s="41"/>
      <c r="E340" s="27"/>
      <c r="F340" s="41"/>
      <c r="G340" s="27"/>
      <c r="H340" s="41"/>
      <c r="I340" s="12"/>
      <c r="J340" s="56"/>
      <c r="K340" s="77"/>
      <c r="L340" s="78"/>
    </row>
    <row r="341" spans="1:13" x14ac:dyDescent="0.15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3" ht="18.75" customHeight="1" x14ac:dyDescent="0.15">
      <c r="A342" s="45" t="str">
        <f>YEAR(C346) &amp;"년  " &amp; MONTH(C346)&amp;"월 " &amp;  "12주차 시간표"</f>
        <v>2025년  6월 12주차 시간표</v>
      </c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</row>
    <row r="343" spans="1:13" ht="6" customHeight="1" x14ac:dyDescent="0.15">
      <c r="C343" s="2"/>
      <c r="E343" s="2"/>
    </row>
    <row r="344" spans="1:13" s="4" customFormat="1" ht="33.75" customHeight="1" x14ac:dyDescent="0.15">
      <c r="A344" s="46" t="str">
        <f>A282</f>
        <v>훈련기간 : 2025년 03월 24일 ~ 2025년 12월 03일                                          
훈련교사 : 전광욱</v>
      </c>
      <c r="B344" s="46"/>
      <c r="C344" s="46"/>
      <c r="D344" s="46"/>
      <c r="E344" s="46"/>
      <c r="F344" s="46"/>
      <c r="G344" s="46"/>
      <c r="H344" s="47" t="str">
        <f>H282</f>
        <v>전체훈련시간 : 173일 / 1024시간
점심시간 : 13:00 ~ 13:40</v>
      </c>
      <c r="I344" s="47"/>
      <c r="J344" s="47"/>
      <c r="K344" s="47"/>
      <c r="L344" s="7"/>
      <c r="M344" s="13"/>
    </row>
    <row r="345" spans="1:13" ht="15" customHeight="1" x14ac:dyDescent="0.15">
      <c r="A345" s="42" t="s">
        <v>1</v>
      </c>
      <c r="B345" s="42" t="s">
        <v>0</v>
      </c>
      <c r="C345" s="60" t="str">
        <f>CHOOSE(WEEKDAY(C346,2),"월","화","수","목","금")&amp;"("&amp;TEXT(WEEKDAY(C346)+50,"000")&amp;")"</f>
        <v>월(052)</v>
      </c>
      <c r="D345" s="61"/>
      <c r="E345" s="60" t="str">
        <f t="shared" ref="E345" si="71">CHOOSE(WEEKDAY(E346,2),"월","화","수","목","금")&amp;"("&amp;TEXT(WEEKDAY(E346)+50,"000")&amp;")"</f>
        <v>화(053)</v>
      </c>
      <c r="F345" s="61"/>
      <c r="G345" s="60" t="str">
        <f t="shared" ref="G345" si="72">CHOOSE(WEEKDAY(G346,2),"월","화","수","목","금")&amp;"("&amp;TEXT(WEEKDAY(G346)+50,"000")&amp;")"</f>
        <v>수(054)</v>
      </c>
      <c r="H345" s="61"/>
      <c r="I345" s="60" t="str">
        <f t="shared" ref="I345" si="73">CHOOSE(WEEKDAY(I346,2),"월","화","수","목","금")&amp;"("&amp;TEXT(WEEKDAY(I346)+50,"000")&amp;")"</f>
        <v>목(055)</v>
      </c>
      <c r="J345" s="61"/>
      <c r="K345" s="60" t="str">
        <f t="shared" ref="K345" si="74">CHOOSE(WEEKDAY(K346,2),"월","화","수","목","금")&amp;"("&amp;TEXT(WEEKDAY(K346)+50,"000")&amp;")"</f>
        <v>금(056)</v>
      </c>
      <c r="L345" s="61"/>
    </row>
    <row r="346" spans="1:13" ht="15" customHeight="1" x14ac:dyDescent="0.15">
      <c r="A346" s="42"/>
      <c r="B346" s="42"/>
      <c r="C346" s="44">
        <f>C315+7</f>
        <v>45817</v>
      </c>
      <c r="D346" s="44"/>
      <c r="E346" s="44">
        <f t="shared" ref="E346" si="75">E315+7</f>
        <v>45818</v>
      </c>
      <c r="F346" s="44"/>
      <c r="G346" s="44">
        <f t="shared" ref="G346" si="76">G315+7</f>
        <v>45819</v>
      </c>
      <c r="H346" s="44"/>
      <c r="I346" s="44">
        <f t="shared" ref="I346" si="77">I315+7</f>
        <v>45820</v>
      </c>
      <c r="J346" s="44"/>
      <c r="K346" s="44">
        <f t="shared" ref="K346" si="78">K315+7</f>
        <v>45821</v>
      </c>
      <c r="L346" s="44"/>
    </row>
    <row r="347" spans="1:13" ht="15" customHeight="1" x14ac:dyDescent="0.15">
      <c r="A347" s="62">
        <v>1</v>
      </c>
      <c r="B347" s="38" t="s">
        <v>41</v>
      </c>
      <c r="C347" s="27" t="s">
        <v>22</v>
      </c>
      <c r="D347" s="39" t="s">
        <v>46</v>
      </c>
      <c r="E347" s="27" t="s">
        <v>22</v>
      </c>
      <c r="F347" s="39" t="s">
        <v>46</v>
      </c>
      <c r="G347" s="27" t="s">
        <v>22</v>
      </c>
      <c r="H347" s="39" t="s">
        <v>46</v>
      </c>
      <c r="I347" s="27" t="s">
        <v>22</v>
      </c>
      <c r="J347" s="39" t="s">
        <v>46</v>
      </c>
      <c r="K347" s="27" t="s">
        <v>22</v>
      </c>
      <c r="L347" s="39" t="s">
        <v>46</v>
      </c>
    </row>
    <row r="348" spans="1:13" ht="28.5" customHeight="1" x14ac:dyDescent="0.15">
      <c r="A348" s="63"/>
      <c r="B348" s="38"/>
      <c r="C348" s="27" t="s">
        <v>23</v>
      </c>
      <c r="D348" s="40"/>
      <c r="E348" s="27" t="s">
        <v>23</v>
      </c>
      <c r="F348" s="40"/>
      <c r="G348" s="27" t="s">
        <v>23</v>
      </c>
      <c r="H348" s="40"/>
      <c r="I348" s="27" t="s">
        <v>23</v>
      </c>
      <c r="J348" s="40"/>
      <c r="K348" s="27" t="s">
        <v>23</v>
      </c>
      <c r="L348" s="40"/>
    </row>
    <row r="349" spans="1:13" ht="14.25" customHeight="1" x14ac:dyDescent="0.15">
      <c r="A349" s="64"/>
      <c r="B349" s="38"/>
      <c r="C349" s="27" t="s">
        <v>60</v>
      </c>
      <c r="D349" s="41"/>
      <c r="E349" s="27" t="s">
        <v>60</v>
      </c>
      <c r="F349" s="41"/>
      <c r="G349" s="27" t="s">
        <v>60</v>
      </c>
      <c r="H349" s="41"/>
      <c r="I349" s="27" t="s">
        <v>60</v>
      </c>
      <c r="J349" s="41"/>
      <c r="K349" s="27" t="s">
        <v>60</v>
      </c>
      <c r="L349" s="41"/>
    </row>
    <row r="350" spans="1:13" ht="15" customHeight="1" x14ac:dyDescent="0.15">
      <c r="A350" s="62">
        <v>2</v>
      </c>
      <c r="B350" s="38" t="s">
        <v>42</v>
      </c>
      <c r="C350" s="27" t="s">
        <v>22</v>
      </c>
      <c r="D350" s="39" t="s">
        <v>46</v>
      </c>
      <c r="E350" s="27" t="s">
        <v>22</v>
      </c>
      <c r="F350" s="39" t="s">
        <v>46</v>
      </c>
      <c r="G350" s="27" t="s">
        <v>22</v>
      </c>
      <c r="H350" s="39" t="s">
        <v>46</v>
      </c>
      <c r="I350" s="27" t="s">
        <v>22</v>
      </c>
      <c r="J350" s="39" t="s">
        <v>46</v>
      </c>
      <c r="K350" s="27" t="s">
        <v>22</v>
      </c>
      <c r="L350" s="39" t="s">
        <v>46</v>
      </c>
    </row>
    <row r="351" spans="1:13" ht="28.5" customHeight="1" x14ac:dyDescent="0.15">
      <c r="A351" s="63"/>
      <c r="B351" s="38"/>
      <c r="C351" s="27" t="s">
        <v>23</v>
      </c>
      <c r="D351" s="40"/>
      <c r="E351" s="27" t="s">
        <v>23</v>
      </c>
      <c r="F351" s="40"/>
      <c r="G351" s="27" t="s">
        <v>23</v>
      </c>
      <c r="H351" s="40"/>
      <c r="I351" s="27" t="s">
        <v>23</v>
      </c>
      <c r="J351" s="40"/>
      <c r="K351" s="27" t="s">
        <v>23</v>
      </c>
      <c r="L351" s="40"/>
    </row>
    <row r="352" spans="1:13" ht="14.25" customHeight="1" x14ac:dyDescent="0.15">
      <c r="A352" s="64"/>
      <c r="B352" s="38"/>
      <c r="C352" s="27" t="s">
        <v>60</v>
      </c>
      <c r="D352" s="41"/>
      <c r="E352" s="27" t="s">
        <v>60</v>
      </c>
      <c r="F352" s="41"/>
      <c r="G352" s="27" t="s">
        <v>60</v>
      </c>
      <c r="H352" s="41"/>
      <c r="I352" s="27" t="s">
        <v>60</v>
      </c>
      <c r="J352" s="41"/>
      <c r="K352" s="27" t="s">
        <v>60</v>
      </c>
      <c r="L352" s="41"/>
    </row>
    <row r="353" spans="1:12" ht="15" customHeight="1" x14ac:dyDescent="0.15">
      <c r="A353" s="62">
        <v>3</v>
      </c>
      <c r="B353" s="38" t="s">
        <v>43</v>
      </c>
      <c r="C353" s="27" t="s">
        <v>22</v>
      </c>
      <c r="D353" s="39" t="s">
        <v>46</v>
      </c>
      <c r="E353" s="27" t="s">
        <v>22</v>
      </c>
      <c r="F353" s="39" t="s">
        <v>46</v>
      </c>
      <c r="G353" s="27" t="s">
        <v>22</v>
      </c>
      <c r="H353" s="39" t="s">
        <v>46</v>
      </c>
      <c r="I353" s="27" t="s">
        <v>22</v>
      </c>
      <c r="J353" s="39" t="s">
        <v>46</v>
      </c>
      <c r="K353" s="27" t="s">
        <v>22</v>
      </c>
      <c r="L353" s="39" t="s">
        <v>46</v>
      </c>
    </row>
    <row r="354" spans="1:12" ht="28.5" customHeight="1" x14ac:dyDescent="0.15">
      <c r="A354" s="63"/>
      <c r="B354" s="38"/>
      <c r="C354" s="27" t="s">
        <v>23</v>
      </c>
      <c r="D354" s="40"/>
      <c r="E354" s="27" t="s">
        <v>23</v>
      </c>
      <c r="F354" s="40"/>
      <c r="G354" s="27" t="s">
        <v>23</v>
      </c>
      <c r="H354" s="40"/>
      <c r="I354" s="27" t="s">
        <v>23</v>
      </c>
      <c r="J354" s="40"/>
      <c r="K354" s="27" t="s">
        <v>23</v>
      </c>
      <c r="L354" s="40"/>
    </row>
    <row r="355" spans="1:12" ht="14.25" customHeight="1" x14ac:dyDescent="0.15">
      <c r="A355" s="64"/>
      <c r="B355" s="38"/>
      <c r="C355" s="27" t="s">
        <v>60</v>
      </c>
      <c r="D355" s="41"/>
      <c r="E355" s="27" t="s">
        <v>60</v>
      </c>
      <c r="F355" s="41"/>
      <c r="G355" s="27" t="s">
        <v>60</v>
      </c>
      <c r="H355" s="41"/>
      <c r="I355" s="27" t="s">
        <v>60</v>
      </c>
      <c r="J355" s="41"/>
      <c r="K355" s="27" t="s">
        <v>60</v>
      </c>
      <c r="L355" s="41"/>
    </row>
    <row r="356" spans="1:12" ht="15" customHeight="1" x14ac:dyDescent="0.15">
      <c r="A356" s="62">
        <v>4</v>
      </c>
      <c r="B356" s="38" t="s">
        <v>44</v>
      </c>
      <c r="C356" s="27" t="s">
        <v>22</v>
      </c>
      <c r="D356" s="39" t="s">
        <v>46</v>
      </c>
      <c r="E356" s="27" t="s">
        <v>22</v>
      </c>
      <c r="F356" s="39" t="s">
        <v>46</v>
      </c>
      <c r="G356" s="27" t="s">
        <v>22</v>
      </c>
      <c r="H356" s="39" t="s">
        <v>46</v>
      </c>
      <c r="I356" s="27" t="s">
        <v>22</v>
      </c>
      <c r="J356" s="39" t="s">
        <v>46</v>
      </c>
      <c r="K356" s="27" t="s">
        <v>22</v>
      </c>
      <c r="L356" s="39" t="s">
        <v>46</v>
      </c>
    </row>
    <row r="357" spans="1:12" ht="28.5" customHeight="1" x14ac:dyDescent="0.15">
      <c r="A357" s="63"/>
      <c r="B357" s="38"/>
      <c r="C357" s="27" t="s">
        <v>23</v>
      </c>
      <c r="D357" s="40"/>
      <c r="E357" s="27" t="s">
        <v>23</v>
      </c>
      <c r="F357" s="40"/>
      <c r="G357" s="27" t="s">
        <v>23</v>
      </c>
      <c r="H357" s="40"/>
      <c r="I357" s="27" t="s">
        <v>23</v>
      </c>
      <c r="J357" s="40"/>
      <c r="K357" s="27" t="s">
        <v>23</v>
      </c>
      <c r="L357" s="40"/>
    </row>
    <row r="358" spans="1:12" ht="14.25" customHeight="1" x14ac:dyDescent="0.15">
      <c r="A358" s="64"/>
      <c r="B358" s="38"/>
      <c r="C358" s="27" t="s">
        <v>60</v>
      </c>
      <c r="D358" s="41"/>
      <c r="E358" s="27" t="s">
        <v>60</v>
      </c>
      <c r="F358" s="41"/>
      <c r="G358" s="27" t="s">
        <v>60</v>
      </c>
      <c r="H358" s="41"/>
      <c r="I358" s="27" t="s">
        <v>60</v>
      </c>
      <c r="J358" s="41"/>
      <c r="K358" s="27" t="s">
        <v>60</v>
      </c>
      <c r="L358" s="41"/>
    </row>
    <row r="359" spans="1:12" ht="14.25" customHeight="1" x14ac:dyDescent="0.15">
      <c r="A359" s="10"/>
      <c r="B359" s="10"/>
      <c r="C359" s="10"/>
      <c r="D359" s="11"/>
      <c r="E359" s="10"/>
      <c r="F359" s="11"/>
      <c r="G359" s="10"/>
      <c r="H359" s="11"/>
      <c r="I359" s="10"/>
      <c r="J359" s="11"/>
      <c r="K359" s="10"/>
      <c r="L359" s="11"/>
    </row>
    <row r="360" spans="1:12" ht="15" customHeight="1" x14ac:dyDescent="0.15">
      <c r="A360" s="62">
        <v>5</v>
      </c>
      <c r="B360" s="38" t="s">
        <v>45</v>
      </c>
      <c r="C360" s="27" t="s">
        <v>22</v>
      </c>
      <c r="D360" s="39" t="s">
        <v>46</v>
      </c>
      <c r="E360" s="27" t="s">
        <v>22</v>
      </c>
      <c r="F360" s="39" t="s">
        <v>46</v>
      </c>
      <c r="G360" s="27" t="s">
        <v>22</v>
      </c>
      <c r="H360" s="39" t="s">
        <v>46</v>
      </c>
      <c r="I360" s="27" t="s">
        <v>22</v>
      </c>
      <c r="J360" s="39" t="s">
        <v>46</v>
      </c>
      <c r="K360" s="27" t="s">
        <v>22</v>
      </c>
      <c r="L360" s="39" t="s">
        <v>46</v>
      </c>
    </row>
    <row r="361" spans="1:12" ht="28.5" customHeight="1" x14ac:dyDescent="0.15">
      <c r="A361" s="63"/>
      <c r="B361" s="38"/>
      <c r="C361" s="27" t="s">
        <v>23</v>
      </c>
      <c r="D361" s="40"/>
      <c r="E361" s="27" t="s">
        <v>23</v>
      </c>
      <c r="F361" s="40"/>
      <c r="G361" s="27" t="s">
        <v>23</v>
      </c>
      <c r="H361" s="40"/>
      <c r="I361" s="27" t="s">
        <v>23</v>
      </c>
      <c r="J361" s="40"/>
      <c r="K361" s="27" t="s">
        <v>23</v>
      </c>
      <c r="L361" s="40"/>
    </row>
    <row r="362" spans="1:12" ht="14.25" customHeight="1" x14ac:dyDescent="0.15">
      <c r="A362" s="64"/>
      <c r="B362" s="38"/>
      <c r="C362" s="27" t="s">
        <v>60</v>
      </c>
      <c r="D362" s="41"/>
      <c r="E362" s="27" t="s">
        <v>60</v>
      </c>
      <c r="F362" s="41"/>
      <c r="G362" s="27" t="s">
        <v>60</v>
      </c>
      <c r="H362" s="41"/>
      <c r="I362" s="27" t="s">
        <v>60</v>
      </c>
      <c r="J362" s="41"/>
      <c r="K362" s="27" t="s">
        <v>60</v>
      </c>
      <c r="L362" s="41"/>
    </row>
    <row r="363" spans="1:12" ht="15" customHeight="1" x14ac:dyDescent="0.15">
      <c r="A363" s="37"/>
      <c r="B363" s="39"/>
      <c r="C363" s="27"/>
      <c r="D363" s="39"/>
      <c r="E363" s="27"/>
      <c r="F363" s="39"/>
      <c r="G363" s="27"/>
      <c r="H363" s="39"/>
      <c r="I363" s="27"/>
      <c r="J363" s="39"/>
      <c r="K363" s="27"/>
      <c r="L363" s="39"/>
    </row>
    <row r="364" spans="1:12" ht="28.5" customHeight="1" x14ac:dyDescent="0.15">
      <c r="A364" s="37"/>
      <c r="B364" s="40"/>
      <c r="C364" s="27"/>
      <c r="D364" s="40"/>
      <c r="E364" s="27"/>
      <c r="F364" s="40"/>
      <c r="G364" s="27"/>
      <c r="H364" s="40"/>
      <c r="I364" s="27"/>
      <c r="J364" s="40"/>
      <c r="K364" s="27"/>
      <c r="L364" s="40"/>
    </row>
    <row r="365" spans="1:12" ht="14.25" customHeight="1" x14ac:dyDescent="0.15">
      <c r="A365" s="37"/>
      <c r="B365" s="41"/>
      <c r="C365" s="27"/>
      <c r="D365" s="41"/>
      <c r="E365" s="27"/>
      <c r="F365" s="41"/>
      <c r="G365" s="27"/>
      <c r="H365" s="41"/>
      <c r="I365" s="27"/>
      <c r="J365" s="41"/>
      <c r="K365" s="27"/>
      <c r="L365" s="41"/>
    </row>
    <row r="366" spans="1:12" ht="15" customHeight="1" x14ac:dyDescent="0.15">
      <c r="A366" s="37"/>
      <c r="B366" s="39"/>
      <c r="C366" s="27"/>
      <c r="D366" s="39"/>
      <c r="E366" s="27"/>
      <c r="F366" s="39"/>
      <c r="G366" s="27"/>
      <c r="H366" s="39"/>
      <c r="I366" s="27"/>
      <c r="J366" s="39"/>
      <c r="K366" s="27"/>
      <c r="L366" s="39"/>
    </row>
    <row r="367" spans="1:12" ht="28.5" customHeight="1" x14ac:dyDescent="0.15">
      <c r="A367" s="37"/>
      <c r="B367" s="40"/>
      <c r="C367" s="27"/>
      <c r="D367" s="40"/>
      <c r="E367" s="27"/>
      <c r="F367" s="40"/>
      <c r="G367" s="27"/>
      <c r="H367" s="40"/>
      <c r="I367" s="27"/>
      <c r="J367" s="40"/>
      <c r="K367" s="27"/>
      <c r="L367" s="40"/>
    </row>
    <row r="368" spans="1:12" ht="14.25" customHeight="1" x14ac:dyDescent="0.15">
      <c r="A368" s="37"/>
      <c r="B368" s="41"/>
      <c r="C368" s="27"/>
      <c r="D368" s="41"/>
      <c r="E368" s="27"/>
      <c r="F368" s="41"/>
      <c r="G368" s="27"/>
      <c r="H368" s="41"/>
      <c r="I368" s="27"/>
      <c r="J368" s="41"/>
      <c r="K368" s="27"/>
      <c r="L368" s="41"/>
    </row>
    <row r="369" spans="1:13" ht="15" customHeight="1" x14ac:dyDescent="0.15">
      <c r="A369" s="37"/>
      <c r="B369" s="39"/>
      <c r="C369" s="27"/>
      <c r="D369" s="39"/>
      <c r="E369" s="27"/>
      <c r="F369" s="39"/>
      <c r="G369" s="27"/>
      <c r="H369" s="39"/>
      <c r="I369" s="27"/>
      <c r="J369" s="39"/>
      <c r="K369" s="27"/>
      <c r="L369" s="39"/>
    </row>
    <row r="370" spans="1:13" ht="28.5" customHeight="1" x14ac:dyDescent="0.15">
      <c r="A370" s="37"/>
      <c r="B370" s="40"/>
      <c r="C370" s="27"/>
      <c r="D370" s="40"/>
      <c r="E370" s="27"/>
      <c r="F370" s="40"/>
      <c r="G370" s="27"/>
      <c r="H370" s="40"/>
      <c r="I370" s="27"/>
      <c r="J370" s="40"/>
      <c r="K370" s="27"/>
      <c r="L370" s="40"/>
    </row>
    <row r="371" spans="1:13" ht="14.25" customHeight="1" x14ac:dyDescent="0.15">
      <c r="A371" s="37"/>
      <c r="B371" s="41"/>
      <c r="C371" s="27"/>
      <c r="D371" s="41"/>
      <c r="E371" s="27"/>
      <c r="F371" s="41"/>
      <c r="G371" s="27"/>
      <c r="H371" s="41"/>
      <c r="I371" s="27"/>
      <c r="J371" s="41"/>
      <c r="K371" s="27"/>
      <c r="L371" s="41"/>
    </row>
    <row r="372" spans="1:13" x14ac:dyDescent="0.15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3" ht="18.75" customHeight="1" x14ac:dyDescent="0.15">
      <c r="A373" s="45" t="str">
        <f>YEAR(C377) &amp;"년  " &amp; MONTH(C377)&amp;"월 " &amp;  "13주차 시간표"</f>
        <v>2025년  6월 13주차 시간표</v>
      </c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</row>
    <row r="374" spans="1:13" ht="6" customHeight="1" x14ac:dyDescent="0.15">
      <c r="C374" s="2"/>
      <c r="E374" s="2"/>
    </row>
    <row r="375" spans="1:13" s="4" customFormat="1" ht="33.75" customHeight="1" x14ac:dyDescent="0.15">
      <c r="A375" s="46" t="str">
        <f>A313</f>
        <v>훈련기간 : 2025년 03월 24일 ~ 2025년 12월 03일                                          
훈련교사 : 전광욱</v>
      </c>
      <c r="B375" s="46"/>
      <c r="C375" s="46"/>
      <c r="D375" s="46"/>
      <c r="E375" s="46"/>
      <c r="F375" s="46"/>
      <c r="G375" s="46"/>
      <c r="H375" s="47" t="str">
        <f>H313</f>
        <v>전체훈련시간 : 173일 / 1024시간
점심시간 : 13:00 ~ 13:40</v>
      </c>
      <c r="I375" s="47"/>
      <c r="J375" s="47"/>
      <c r="K375" s="47"/>
      <c r="L375" s="7"/>
      <c r="M375" s="13"/>
    </row>
    <row r="376" spans="1:13" ht="15" customHeight="1" x14ac:dyDescent="0.15">
      <c r="A376" s="42" t="s">
        <v>1</v>
      </c>
      <c r="B376" s="42" t="s">
        <v>0</v>
      </c>
      <c r="C376" s="60" t="str">
        <f>CHOOSE(WEEKDAY(C377,2),"월","화","수","목","금")&amp;"("&amp;TEXT(WEEKDAY(C377)+55,"000")&amp;")"</f>
        <v>월(057)</v>
      </c>
      <c r="D376" s="61"/>
      <c r="E376" s="60" t="str">
        <f t="shared" ref="E376" si="79">CHOOSE(WEEKDAY(E377,2),"월","화","수","목","금")&amp;"("&amp;TEXT(WEEKDAY(E377)+55,"000")&amp;")"</f>
        <v>화(058)</v>
      </c>
      <c r="F376" s="61"/>
      <c r="G376" s="60" t="str">
        <f t="shared" ref="G376" si="80">CHOOSE(WEEKDAY(G377,2),"월","화","수","목","금")&amp;"("&amp;TEXT(WEEKDAY(G377)+55,"000")&amp;")"</f>
        <v>수(059)</v>
      </c>
      <c r="H376" s="61"/>
      <c r="I376" s="60" t="str">
        <f t="shared" ref="I376" si="81">CHOOSE(WEEKDAY(I377,2),"월","화","수","목","금")&amp;"("&amp;TEXT(WEEKDAY(I377)+55,"000")&amp;")"</f>
        <v>목(060)</v>
      </c>
      <c r="J376" s="61"/>
      <c r="K376" s="60" t="str">
        <f t="shared" ref="K376" si="82">CHOOSE(WEEKDAY(K377,2),"월","화","수","목","금")&amp;"("&amp;TEXT(WEEKDAY(K377)+55,"000")&amp;")"</f>
        <v>금(061)</v>
      </c>
      <c r="L376" s="61"/>
    </row>
    <row r="377" spans="1:13" ht="15" customHeight="1" x14ac:dyDescent="0.15">
      <c r="A377" s="42"/>
      <c r="B377" s="42"/>
      <c r="C377" s="44">
        <f>C346+7</f>
        <v>45824</v>
      </c>
      <c r="D377" s="44"/>
      <c r="E377" s="44">
        <f>E346+7</f>
        <v>45825</v>
      </c>
      <c r="F377" s="44"/>
      <c r="G377" s="44">
        <f>G346+7</f>
        <v>45826</v>
      </c>
      <c r="H377" s="44"/>
      <c r="I377" s="44">
        <f>I346+7</f>
        <v>45827</v>
      </c>
      <c r="J377" s="44"/>
      <c r="K377" s="44">
        <f>K346+7</f>
        <v>45828</v>
      </c>
      <c r="L377" s="44"/>
    </row>
    <row r="378" spans="1:13" ht="15" customHeight="1" x14ac:dyDescent="0.15">
      <c r="A378" s="37">
        <v>1</v>
      </c>
      <c r="B378" s="38" t="s">
        <v>41</v>
      </c>
      <c r="C378" s="27" t="s">
        <v>22</v>
      </c>
      <c r="D378" s="39" t="s">
        <v>46</v>
      </c>
      <c r="E378" s="27" t="s">
        <v>22</v>
      </c>
      <c r="F378" s="39" t="s">
        <v>46</v>
      </c>
      <c r="G378" s="27" t="s">
        <v>22</v>
      </c>
      <c r="H378" s="39" t="s">
        <v>46</v>
      </c>
      <c r="I378" s="27" t="s">
        <v>22</v>
      </c>
      <c r="J378" s="39" t="s">
        <v>46</v>
      </c>
      <c r="K378" s="27" t="s">
        <v>22</v>
      </c>
      <c r="L378" s="39" t="s">
        <v>46</v>
      </c>
    </row>
    <row r="379" spans="1:13" ht="28.5" customHeight="1" x14ac:dyDescent="0.15">
      <c r="A379" s="37"/>
      <c r="B379" s="38"/>
      <c r="C379" s="27" t="s">
        <v>23</v>
      </c>
      <c r="D379" s="40"/>
      <c r="E379" s="27" t="s">
        <v>23</v>
      </c>
      <c r="F379" s="40"/>
      <c r="G379" s="27" t="s">
        <v>23</v>
      </c>
      <c r="H379" s="40"/>
      <c r="I379" s="27" t="s">
        <v>23</v>
      </c>
      <c r="J379" s="40"/>
      <c r="K379" s="27" t="s">
        <v>23</v>
      </c>
      <c r="L379" s="40"/>
    </row>
    <row r="380" spans="1:13" ht="14.25" customHeight="1" x14ac:dyDescent="0.15">
      <c r="A380" s="37"/>
      <c r="B380" s="38"/>
      <c r="C380" s="27" t="s">
        <v>60</v>
      </c>
      <c r="D380" s="41"/>
      <c r="E380" s="27" t="s">
        <v>60</v>
      </c>
      <c r="F380" s="41"/>
      <c r="G380" s="27" t="s">
        <v>60</v>
      </c>
      <c r="H380" s="41"/>
      <c r="I380" s="27" t="s">
        <v>60</v>
      </c>
      <c r="J380" s="41"/>
      <c r="K380" s="27" t="s">
        <v>60</v>
      </c>
      <c r="L380" s="41"/>
    </row>
    <row r="381" spans="1:13" ht="15" customHeight="1" x14ac:dyDescent="0.15">
      <c r="A381" s="37">
        <v>2</v>
      </c>
      <c r="B381" s="38" t="s">
        <v>42</v>
      </c>
      <c r="C381" s="27" t="s">
        <v>22</v>
      </c>
      <c r="D381" s="39" t="s">
        <v>46</v>
      </c>
      <c r="E381" s="27" t="s">
        <v>22</v>
      </c>
      <c r="F381" s="39" t="s">
        <v>46</v>
      </c>
      <c r="G381" s="27" t="s">
        <v>22</v>
      </c>
      <c r="H381" s="39" t="s">
        <v>46</v>
      </c>
      <c r="I381" s="27" t="s">
        <v>22</v>
      </c>
      <c r="J381" s="39" t="s">
        <v>46</v>
      </c>
      <c r="K381" s="27" t="s">
        <v>22</v>
      </c>
      <c r="L381" s="39" t="s">
        <v>46</v>
      </c>
    </row>
    <row r="382" spans="1:13" ht="28.5" customHeight="1" x14ac:dyDescent="0.15">
      <c r="A382" s="37"/>
      <c r="B382" s="38"/>
      <c r="C382" s="27" t="s">
        <v>23</v>
      </c>
      <c r="D382" s="40"/>
      <c r="E382" s="27" t="s">
        <v>23</v>
      </c>
      <c r="F382" s="40"/>
      <c r="G382" s="27" t="s">
        <v>23</v>
      </c>
      <c r="H382" s="40"/>
      <c r="I382" s="27" t="s">
        <v>23</v>
      </c>
      <c r="J382" s="40"/>
      <c r="K382" s="27" t="s">
        <v>23</v>
      </c>
      <c r="L382" s="40"/>
    </row>
    <row r="383" spans="1:13" ht="14.25" customHeight="1" x14ac:dyDescent="0.15">
      <c r="A383" s="37"/>
      <c r="B383" s="38"/>
      <c r="C383" s="27" t="s">
        <v>60</v>
      </c>
      <c r="D383" s="41"/>
      <c r="E383" s="27" t="s">
        <v>60</v>
      </c>
      <c r="F383" s="41"/>
      <c r="G383" s="27" t="s">
        <v>60</v>
      </c>
      <c r="H383" s="41"/>
      <c r="I383" s="27" t="s">
        <v>60</v>
      </c>
      <c r="J383" s="41"/>
      <c r="K383" s="27" t="s">
        <v>60</v>
      </c>
      <c r="L383" s="41"/>
    </row>
    <row r="384" spans="1:13" ht="15" customHeight="1" x14ac:dyDescent="0.15">
      <c r="A384" s="37">
        <v>3</v>
      </c>
      <c r="B384" s="38" t="s">
        <v>43</v>
      </c>
      <c r="C384" s="27" t="s">
        <v>22</v>
      </c>
      <c r="D384" s="39" t="s">
        <v>46</v>
      </c>
      <c r="E384" s="27" t="s">
        <v>22</v>
      </c>
      <c r="F384" s="39" t="s">
        <v>46</v>
      </c>
      <c r="G384" s="27" t="s">
        <v>22</v>
      </c>
      <c r="H384" s="39" t="s">
        <v>46</v>
      </c>
      <c r="I384" s="27" t="s">
        <v>22</v>
      </c>
      <c r="J384" s="39" t="s">
        <v>46</v>
      </c>
      <c r="K384" s="27" t="s">
        <v>22</v>
      </c>
      <c r="L384" s="39" t="s">
        <v>46</v>
      </c>
    </row>
    <row r="385" spans="1:12" ht="28.5" customHeight="1" x14ac:dyDescent="0.15">
      <c r="A385" s="37"/>
      <c r="B385" s="38"/>
      <c r="C385" s="27" t="s">
        <v>23</v>
      </c>
      <c r="D385" s="40"/>
      <c r="E385" s="27" t="s">
        <v>23</v>
      </c>
      <c r="F385" s="40"/>
      <c r="G385" s="27" t="s">
        <v>23</v>
      </c>
      <c r="H385" s="40"/>
      <c r="I385" s="27" t="s">
        <v>23</v>
      </c>
      <c r="J385" s="40"/>
      <c r="K385" s="27" t="s">
        <v>23</v>
      </c>
      <c r="L385" s="40"/>
    </row>
    <row r="386" spans="1:12" ht="14.25" customHeight="1" x14ac:dyDescent="0.15">
      <c r="A386" s="37"/>
      <c r="B386" s="38"/>
      <c r="C386" s="27" t="s">
        <v>60</v>
      </c>
      <c r="D386" s="41"/>
      <c r="E386" s="27" t="s">
        <v>60</v>
      </c>
      <c r="F386" s="41"/>
      <c r="G386" s="27" t="s">
        <v>60</v>
      </c>
      <c r="H386" s="41"/>
      <c r="I386" s="27" t="s">
        <v>60</v>
      </c>
      <c r="J386" s="41"/>
      <c r="K386" s="27" t="s">
        <v>60</v>
      </c>
      <c r="L386" s="41"/>
    </row>
    <row r="387" spans="1:12" ht="15" customHeight="1" x14ac:dyDescent="0.15">
      <c r="A387" s="37">
        <v>4</v>
      </c>
      <c r="B387" s="38" t="s">
        <v>44</v>
      </c>
      <c r="C387" s="27" t="s">
        <v>22</v>
      </c>
      <c r="D387" s="39" t="s">
        <v>46</v>
      </c>
      <c r="E387" s="27" t="s">
        <v>22</v>
      </c>
      <c r="F387" s="39" t="s">
        <v>46</v>
      </c>
      <c r="G387" s="27" t="s">
        <v>22</v>
      </c>
      <c r="H387" s="39" t="s">
        <v>46</v>
      </c>
      <c r="I387" s="27" t="s">
        <v>22</v>
      </c>
      <c r="J387" s="39" t="s">
        <v>46</v>
      </c>
      <c r="K387" s="27" t="s">
        <v>22</v>
      </c>
      <c r="L387" s="39" t="s">
        <v>46</v>
      </c>
    </row>
    <row r="388" spans="1:12" ht="28.5" customHeight="1" x14ac:dyDescent="0.15">
      <c r="A388" s="37"/>
      <c r="B388" s="38"/>
      <c r="C388" s="27" t="s">
        <v>23</v>
      </c>
      <c r="D388" s="40"/>
      <c r="E388" s="27" t="s">
        <v>23</v>
      </c>
      <c r="F388" s="40"/>
      <c r="G388" s="27" t="s">
        <v>23</v>
      </c>
      <c r="H388" s="40"/>
      <c r="I388" s="27" t="s">
        <v>23</v>
      </c>
      <c r="J388" s="40"/>
      <c r="K388" s="27" t="s">
        <v>23</v>
      </c>
      <c r="L388" s="40"/>
    </row>
    <row r="389" spans="1:12" ht="14.25" customHeight="1" x14ac:dyDescent="0.15">
      <c r="A389" s="37"/>
      <c r="B389" s="38"/>
      <c r="C389" s="27" t="s">
        <v>60</v>
      </c>
      <c r="D389" s="41"/>
      <c r="E389" s="27" t="s">
        <v>60</v>
      </c>
      <c r="F389" s="41"/>
      <c r="G389" s="27" t="s">
        <v>60</v>
      </c>
      <c r="H389" s="41"/>
      <c r="I389" s="27" t="s">
        <v>60</v>
      </c>
      <c r="J389" s="41"/>
      <c r="K389" s="27" t="s">
        <v>60</v>
      </c>
      <c r="L389" s="41"/>
    </row>
    <row r="390" spans="1:12" ht="14.25" customHeight="1" x14ac:dyDescent="0.15">
      <c r="A390" s="10"/>
      <c r="B390" s="10"/>
      <c r="C390" s="10"/>
      <c r="D390" s="11"/>
      <c r="E390" s="10"/>
      <c r="F390" s="11"/>
      <c r="G390" s="10"/>
      <c r="H390" s="11"/>
      <c r="I390" s="10"/>
      <c r="J390" s="11"/>
      <c r="K390" s="10"/>
      <c r="L390" s="11"/>
    </row>
    <row r="391" spans="1:12" ht="15" customHeight="1" x14ac:dyDescent="0.15">
      <c r="A391" s="37">
        <v>5</v>
      </c>
      <c r="B391" s="38" t="s">
        <v>45</v>
      </c>
      <c r="C391" s="27" t="s">
        <v>22</v>
      </c>
      <c r="D391" s="39" t="s">
        <v>46</v>
      </c>
      <c r="E391" s="27" t="s">
        <v>22</v>
      </c>
      <c r="F391" s="39" t="s">
        <v>46</v>
      </c>
      <c r="G391" s="27" t="s">
        <v>22</v>
      </c>
      <c r="H391" s="39" t="s">
        <v>46</v>
      </c>
      <c r="I391" s="27" t="s">
        <v>22</v>
      </c>
      <c r="J391" s="39" t="s">
        <v>46</v>
      </c>
      <c r="K391" s="27" t="s">
        <v>22</v>
      </c>
      <c r="L391" s="39" t="s">
        <v>46</v>
      </c>
    </row>
    <row r="392" spans="1:12" ht="28.5" customHeight="1" x14ac:dyDescent="0.15">
      <c r="A392" s="37"/>
      <c r="B392" s="38"/>
      <c r="C392" s="27" t="s">
        <v>23</v>
      </c>
      <c r="D392" s="40"/>
      <c r="E392" s="27" t="s">
        <v>23</v>
      </c>
      <c r="F392" s="40"/>
      <c r="G392" s="27" t="s">
        <v>23</v>
      </c>
      <c r="H392" s="40"/>
      <c r="I392" s="27" t="s">
        <v>23</v>
      </c>
      <c r="J392" s="40"/>
      <c r="K392" s="27" t="s">
        <v>23</v>
      </c>
      <c r="L392" s="40"/>
    </row>
    <row r="393" spans="1:12" ht="14.25" customHeight="1" x14ac:dyDescent="0.15">
      <c r="A393" s="37"/>
      <c r="B393" s="38"/>
      <c r="C393" s="27" t="s">
        <v>60</v>
      </c>
      <c r="D393" s="41"/>
      <c r="E393" s="27" t="s">
        <v>60</v>
      </c>
      <c r="F393" s="41"/>
      <c r="G393" s="27" t="s">
        <v>60</v>
      </c>
      <c r="H393" s="41"/>
      <c r="I393" s="27" t="s">
        <v>60</v>
      </c>
      <c r="J393" s="41"/>
      <c r="K393" s="27" t="s">
        <v>60</v>
      </c>
      <c r="L393" s="41"/>
    </row>
    <row r="394" spans="1:12" ht="15" customHeight="1" x14ac:dyDescent="0.15">
      <c r="A394" s="37"/>
      <c r="B394" s="39"/>
      <c r="C394" s="27"/>
      <c r="D394" s="39"/>
      <c r="E394" s="27" t="s">
        <v>22</v>
      </c>
      <c r="F394" s="39" t="s">
        <v>46</v>
      </c>
      <c r="G394" s="27" t="s">
        <v>22</v>
      </c>
      <c r="H394" s="39" t="s">
        <v>46</v>
      </c>
      <c r="I394" s="27" t="s">
        <v>22</v>
      </c>
      <c r="J394" s="39" t="s">
        <v>46</v>
      </c>
      <c r="K394" s="27" t="s">
        <v>22</v>
      </c>
      <c r="L394" s="39" t="s">
        <v>46</v>
      </c>
    </row>
    <row r="395" spans="1:12" ht="28.5" customHeight="1" x14ac:dyDescent="0.15">
      <c r="A395" s="37"/>
      <c r="B395" s="40"/>
      <c r="C395" s="27"/>
      <c r="D395" s="40"/>
      <c r="E395" s="27" t="s">
        <v>23</v>
      </c>
      <c r="F395" s="40"/>
      <c r="G395" s="27" t="s">
        <v>23</v>
      </c>
      <c r="H395" s="40"/>
      <c r="I395" s="27" t="s">
        <v>23</v>
      </c>
      <c r="J395" s="40"/>
      <c r="K395" s="27" t="s">
        <v>23</v>
      </c>
      <c r="L395" s="40"/>
    </row>
    <row r="396" spans="1:12" ht="14.25" customHeight="1" x14ac:dyDescent="0.15">
      <c r="A396" s="37"/>
      <c r="B396" s="41"/>
      <c r="C396" s="27"/>
      <c r="D396" s="41"/>
      <c r="E396" s="27" t="s">
        <v>60</v>
      </c>
      <c r="F396" s="41"/>
      <c r="G396" s="27" t="s">
        <v>60</v>
      </c>
      <c r="H396" s="41"/>
      <c r="I396" s="27" t="s">
        <v>60</v>
      </c>
      <c r="J396" s="41"/>
      <c r="K396" s="27" t="s">
        <v>60</v>
      </c>
      <c r="L396" s="41"/>
    </row>
    <row r="397" spans="1:12" ht="15" customHeight="1" x14ac:dyDescent="0.15">
      <c r="A397" s="37"/>
      <c r="B397" s="39"/>
      <c r="C397" s="27"/>
      <c r="D397" s="39"/>
      <c r="E397" s="27" t="s">
        <v>22</v>
      </c>
      <c r="F397" s="39" t="s">
        <v>46</v>
      </c>
      <c r="G397" s="27" t="s">
        <v>22</v>
      </c>
      <c r="H397" s="39" t="s">
        <v>46</v>
      </c>
      <c r="I397" s="27" t="s">
        <v>22</v>
      </c>
      <c r="J397" s="39" t="s">
        <v>46</v>
      </c>
      <c r="K397" s="27" t="s">
        <v>22</v>
      </c>
      <c r="L397" s="39" t="s">
        <v>46</v>
      </c>
    </row>
    <row r="398" spans="1:12" ht="28.5" customHeight="1" x14ac:dyDescent="0.15">
      <c r="A398" s="37"/>
      <c r="B398" s="40"/>
      <c r="C398" s="27"/>
      <c r="D398" s="40"/>
      <c r="E398" s="27" t="s">
        <v>23</v>
      </c>
      <c r="F398" s="40"/>
      <c r="G398" s="27" t="s">
        <v>23</v>
      </c>
      <c r="H398" s="40"/>
      <c r="I398" s="27" t="s">
        <v>23</v>
      </c>
      <c r="J398" s="40"/>
      <c r="K398" s="27" t="s">
        <v>23</v>
      </c>
      <c r="L398" s="40"/>
    </row>
    <row r="399" spans="1:12" ht="14.25" customHeight="1" x14ac:dyDescent="0.15">
      <c r="A399" s="37"/>
      <c r="B399" s="41"/>
      <c r="C399" s="27"/>
      <c r="D399" s="41"/>
      <c r="E399" s="27" t="s">
        <v>60</v>
      </c>
      <c r="F399" s="41"/>
      <c r="G399" s="27" t="s">
        <v>60</v>
      </c>
      <c r="H399" s="41"/>
      <c r="I399" s="27" t="s">
        <v>60</v>
      </c>
      <c r="J399" s="41"/>
      <c r="K399" s="27" t="s">
        <v>60</v>
      </c>
      <c r="L399" s="41"/>
    </row>
    <row r="400" spans="1:12" ht="15" customHeight="1" x14ac:dyDescent="0.15">
      <c r="A400" s="37"/>
      <c r="B400" s="39"/>
      <c r="C400" s="27"/>
      <c r="D400" s="39"/>
      <c r="E400" s="27" t="s">
        <v>22</v>
      </c>
      <c r="F400" s="39" t="s">
        <v>46</v>
      </c>
      <c r="G400" s="27" t="s">
        <v>22</v>
      </c>
      <c r="H400" s="39" t="s">
        <v>46</v>
      </c>
      <c r="I400" s="27" t="s">
        <v>22</v>
      </c>
      <c r="J400" s="39" t="s">
        <v>46</v>
      </c>
      <c r="K400" s="27" t="s">
        <v>22</v>
      </c>
      <c r="L400" s="39" t="s">
        <v>46</v>
      </c>
    </row>
    <row r="401" spans="1:12" ht="28.5" customHeight="1" x14ac:dyDescent="0.15">
      <c r="A401" s="37"/>
      <c r="B401" s="40"/>
      <c r="C401" s="27"/>
      <c r="D401" s="40"/>
      <c r="E401" s="27" t="s">
        <v>23</v>
      </c>
      <c r="F401" s="40"/>
      <c r="G401" s="27" t="s">
        <v>23</v>
      </c>
      <c r="H401" s="40"/>
      <c r="I401" s="27" t="s">
        <v>23</v>
      </c>
      <c r="J401" s="40"/>
      <c r="K401" s="27" t="s">
        <v>23</v>
      </c>
      <c r="L401" s="40"/>
    </row>
    <row r="402" spans="1:12" ht="14.25" customHeight="1" x14ac:dyDescent="0.15">
      <c r="A402" s="37"/>
      <c r="B402" s="41"/>
      <c r="C402" s="27"/>
      <c r="D402" s="41"/>
      <c r="E402" s="27" t="s">
        <v>60</v>
      </c>
      <c r="F402" s="41"/>
      <c r="G402" s="27" t="s">
        <v>60</v>
      </c>
      <c r="H402" s="41"/>
      <c r="I402" s="27" t="s">
        <v>60</v>
      </c>
      <c r="J402" s="41"/>
      <c r="K402" s="27" t="s">
        <v>60</v>
      </c>
      <c r="L402" s="41"/>
    </row>
    <row r="403" spans="1:12" x14ac:dyDescent="0.15">
      <c r="A403" s="57" t="s">
        <v>54</v>
      </c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</row>
    <row r="404" spans="1:12" ht="18.75" customHeight="1" x14ac:dyDescent="0.15">
      <c r="A404" s="45" t="str">
        <f>YEAR(C408) &amp;"년  " &amp; MONTH(C408)&amp;"월 " &amp;  "14주차 시간표"</f>
        <v>2025년  6월 14주차 시간표</v>
      </c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</row>
    <row r="405" spans="1:12" ht="6" customHeight="1" x14ac:dyDescent="0.15">
      <c r="C405" s="2"/>
      <c r="E405" s="2"/>
    </row>
    <row r="406" spans="1:12" s="4" customFormat="1" ht="33.75" customHeight="1" x14ac:dyDescent="0.15">
      <c r="A406" s="46" t="str">
        <f>A344</f>
        <v>훈련기간 : 2025년 03월 24일 ~ 2025년 12월 03일                                          
훈련교사 : 전광욱</v>
      </c>
      <c r="B406" s="46"/>
      <c r="C406" s="46"/>
      <c r="D406" s="46"/>
      <c r="E406" s="46"/>
      <c r="F406" s="46"/>
      <c r="G406" s="46"/>
      <c r="H406" s="47" t="str">
        <f>H344</f>
        <v>전체훈련시간 : 173일 / 1024시간
점심시간 : 13:00 ~ 13:40</v>
      </c>
      <c r="I406" s="47"/>
      <c r="J406" s="47"/>
      <c r="K406" s="47"/>
      <c r="L406" s="7"/>
    </row>
    <row r="407" spans="1:12" ht="15" customHeight="1" x14ac:dyDescent="0.15">
      <c r="A407" s="42" t="s">
        <v>1</v>
      </c>
      <c r="B407" s="42" t="s">
        <v>0</v>
      </c>
      <c r="C407" s="43" t="str">
        <f>CHOOSE(WEEKDAY(C408,2),"월","화","수","목","금")&amp;"("&amp;TEXT(WEEKDAY(C408)+60,"000")&amp;")"</f>
        <v>월(062)</v>
      </c>
      <c r="D407" s="43"/>
      <c r="E407" s="43" t="str">
        <f t="shared" ref="E407" si="83">CHOOSE(WEEKDAY(E408,2),"월","화","수","목","금")&amp;"("&amp;TEXT(WEEKDAY(E408)+60,"000")&amp;")"</f>
        <v>화(063)</v>
      </c>
      <c r="F407" s="43"/>
      <c r="G407" s="43" t="str">
        <f t="shared" ref="G407" si="84">CHOOSE(WEEKDAY(G408,2),"월","화","수","목","금")&amp;"("&amp;TEXT(WEEKDAY(G408)+60,"000")&amp;")"</f>
        <v>수(064)</v>
      </c>
      <c r="H407" s="43"/>
      <c r="I407" s="43" t="str">
        <f t="shared" ref="I407" si="85">CHOOSE(WEEKDAY(I408,2),"월","화","수","목","금")&amp;"("&amp;TEXT(WEEKDAY(I408)+60,"000")&amp;")"</f>
        <v>목(065)</v>
      </c>
      <c r="J407" s="43"/>
      <c r="K407" s="43" t="str">
        <f t="shared" ref="K407" si="86">CHOOSE(WEEKDAY(K408,2),"월","화","수","목","금")&amp;"("&amp;TEXT(WEEKDAY(K408)+60,"000")&amp;")"</f>
        <v>금(066)</v>
      </c>
      <c r="L407" s="43"/>
    </row>
    <row r="408" spans="1:12" ht="15" customHeight="1" x14ac:dyDescent="0.15">
      <c r="A408" s="42"/>
      <c r="B408" s="42"/>
      <c r="C408" s="44">
        <f>C377+7</f>
        <v>45831</v>
      </c>
      <c r="D408" s="44"/>
      <c r="E408" s="44">
        <f t="shared" ref="E408" si="87">E377+7</f>
        <v>45832</v>
      </c>
      <c r="F408" s="44"/>
      <c r="G408" s="44">
        <f t="shared" ref="G408" si="88">G377+7</f>
        <v>45833</v>
      </c>
      <c r="H408" s="44"/>
      <c r="I408" s="44">
        <f t="shared" ref="I408" si="89">I377+7</f>
        <v>45834</v>
      </c>
      <c r="J408" s="44"/>
      <c r="K408" s="44">
        <f t="shared" ref="K408" si="90">K377+7</f>
        <v>45835</v>
      </c>
      <c r="L408" s="44"/>
    </row>
    <row r="409" spans="1:12" ht="15" customHeight="1" x14ac:dyDescent="0.15">
      <c r="A409" s="37">
        <v>1</v>
      </c>
      <c r="B409" s="39" t="s">
        <v>2</v>
      </c>
      <c r="C409" s="27" t="s">
        <v>22</v>
      </c>
      <c r="D409" s="39" t="s">
        <v>46</v>
      </c>
      <c r="E409" s="27" t="s">
        <v>22</v>
      </c>
      <c r="F409" s="39" t="s">
        <v>46</v>
      </c>
      <c r="G409" s="27" t="s">
        <v>22</v>
      </c>
      <c r="H409" s="39" t="s">
        <v>46</v>
      </c>
      <c r="I409" s="27" t="s">
        <v>22</v>
      </c>
      <c r="J409" s="39" t="s">
        <v>46</v>
      </c>
      <c r="K409" s="27" t="s">
        <v>22</v>
      </c>
      <c r="L409" s="39" t="s">
        <v>46</v>
      </c>
    </row>
    <row r="410" spans="1:12" ht="28.5" customHeight="1" x14ac:dyDescent="0.15">
      <c r="A410" s="37"/>
      <c r="B410" s="40"/>
      <c r="C410" s="27" t="s">
        <v>23</v>
      </c>
      <c r="D410" s="40"/>
      <c r="E410" s="27" t="s">
        <v>23</v>
      </c>
      <c r="F410" s="40"/>
      <c r="G410" s="27" t="s">
        <v>23</v>
      </c>
      <c r="H410" s="40"/>
      <c r="I410" s="27" t="s">
        <v>23</v>
      </c>
      <c r="J410" s="40"/>
      <c r="K410" s="27" t="s">
        <v>23</v>
      </c>
      <c r="L410" s="40"/>
    </row>
    <row r="411" spans="1:12" ht="14.25" customHeight="1" x14ac:dyDescent="0.15">
      <c r="A411" s="37"/>
      <c r="B411" s="41"/>
      <c r="C411" s="27" t="s">
        <v>60</v>
      </c>
      <c r="D411" s="41"/>
      <c r="E411" s="27" t="s">
        <v>60</v>
      </c>
      <c r="F411" s="41"/>
      <c r="G411" s="27" t="s">
        <v>60</v>
      </c>
      <c r="H411" s="41"/>
      <c r="I411" s="27" t="s">
        <v>60</v>
      </c>
      <c r="J411" s="41"/>
      <c r="K411" s="27" t="s">
        <v>60</v>
      </c>
      <c r="L411" s="41"/>
    </row>
    <row r="412" spans="1:12" ht="15" customHeight="1" x14ac:dyDescent="0.15">
      <c r="A412" s="37">
        <v>2</v>
      </c>
      <c r="B412" s="39" t="s">
        <v>3</v>
      </c>
      <c r="C412" s="27" t="s">
        <v>22</v>
      </c>
      <c r="D412" s="39" t="s">
        <v>46</v>
      </c>
      <c r="E412" s="27" t="s">
        <v>22</v>
      </c>
      <c r="F412" s="39" t="s">
        <v>46</v>
      </c>
      <c r="G412" s="27" t="s">
        <v>22</v>
      </c>
      <c r="H412" s="39" t="s">
        <v>46</v>
      </c>
      <c r="I412" s="27" t="s">
        <v>22</v>
      </c>
      <c r="J412" s="39" t="s">
        <v>46</v>
      </c>
      <c r="K412" s="27" t="s">
        <v>22</v>
      </c>
      <c r="L412" s="39" t="s">
        <v>46</v>
      </c>
    </row>
    <row r="413" spans="1:12" ht="28.5" customHeight="1" x14ac:dyDescent="0.15">
      <c r="A413" s="37"/>
      <c r="B413" s="40"/>
      <c r="C413" s="27" t="s">
        <v>23</v>
      </c>
      <c r="D413" s="40"/>
      <c r="E413" s="27" t="s">
        <v>23</v>
      </c>
      <c r="F413" s="40"/>
      <c r="G413" s="27" t="s">
        <v>23</v>
      </c>
      <c r="H413" s="40"/>
      <c r="I413" s="27" t="s">
        <v>23</v>
      </c>
      <c r="J413" s="40"/>
      <c r="K413" s="27" t="s">
        <v>23</v>
      </c>
      <c r="L413" s="40"/>
    </row>
    <row r="414" spans="1:12" ht="14.25" customHeight="1" x14ac:dyDescent="0.15">
      <c r="A414" s="37"/>
      <c r="B414" s="41"/>
      <c r="C414" s="27" t="s">
        <v>60</v>
      </c>
      <c r="D414" s="41"/>
      <c r="E414" s="27" t="s">
        <v>60</v>
      </c>
      <c r="F414" s="41"/>
      <c r="G414" s="27" t="s">
        <v>60</v>
      </c>
      <c r="H414" s="41"/>
      <c r="I414" s="27" t="s">
        <v>60</v>
      </c>
      <c r="J414" s="41"/>
      <c r="K414" s="27" t="s">
        <v>60</v>
      </c>
      <c r="L414" s="41"/>
    </row>
    <row r="415" spans="1:12" ht="15" customHeight="1" x14ac:dyDescent="0.15">
      <c r="A415" s="37">
        <v>3</v>
      </c>
      <c r="B415" s="39" t="s">
        <v>5</v>
      </c>
      <c r="C415" s="27" t="s">
        <v>22</v>
      </c>
      <c r="D415" s="39" t="s">
        <v>46</v>
      </c>
      <c r="E415" s="27" t="s">
        <v>22</v>
      </c>
      <c r="F415" s="39" t="s">
        <v>46</v>
      </c>
      <c r="G415" s="27" t="s">
        <v>22</v>
      </c>
      <c r="H415" s="39" t="s">
        <v>46</v>
      </c>
      <c r="I415" s="27" t="s">
        <v>22</v>
      </c>
      <c r="J415" s="39" t="s">
        <v>46</v>
      </c>
      <c r="K415" s="27" t="s">
        <v>22</v>
      </c>
      <c r="L415" s="39" t="s">
        <v>46</v>
      </c>
    </row>
    <row r="416" spans="1:12" ht="28.5" customHeight="1" x14ac:dyDescent="0.15">
      <c r="A416" s="37"/>
      <c r="B416" s="40"/>
      <c r="C416" s="27" t="s">
        <v>23</v>
      </c>
      <c r="D416" s="40"/>
      <c r="E416" s="27" t="s">
        <v>23</v>
      </c>
      <c r="F416" s="40"/>
      <c r="G416" s="27" t="s">
        <v>23</v>
      </c>
      <c r="H416" s="40"/>
      <c r="I416" s="27" t="s">
        <v>23</v>
      </c>
      <c r="J416" s="40"/>
      <c r="K416" s="27" t="s">
        <v>23</v>
      </c>
      <c r="L416" s="40"/>
    </row>
    <row r="417" spans="1:12" ht="14.25" customHeight="1" x14ac:dyDescent="0.15">
      <c r="A417" s="37"/>
      <c r="B417" s="41"/>
      <c r="C417" s="27" t="s">
        <v>60</v>
      </c>
      <c r="D417" s="41"/>
      <c r="E417" s="27" t="s">
        <v>60</v>
      </c>
      <c r="F417" s="41"/>
      <c r="G417" s="27" t="s">
        <v>60</v>
      </c>
      <c r="H417" s="41"/>
      <c r="I417" s="27" t="s">
        <v>60</v>
      </c>
      <c r="J417" s="41"/>
      <c r="K417" s="27" t="s">
        <v>60</v>
      </c>
      <c r="L417" s="41"/>
    </row>
    <row r="418" spans="1:12" ht="15" customHeight="1" x14ac:dyDescent="0.15">
      <c r="A418" s="37">
        <v>4</v>
      </c>
      <c r="B418" s="39" t="s">
        <v>4</v>
      </c>
      <c r="C418" s="27" t="s">
        <v>22</v>
      </c>
      <c r="D418" s="39" t="s">
        <v>46</v>
      </c>
      <c r="E418" s="27" t="s">
        <v>22</v>
      </c>
      <c r="F418" s="39" t="s">
        <v>46</v>
      </c>
      <c r="G418" s="27" t="s">
        <v>22</v>
      </c>
      <c r="H418" s="39" t="s">
        <v>46</v>
      </c>
      <c r="I418" s="27" t="s">
        <v>22</v>
      </c>
      <c r="J418" s="39" t="s">
        <v>46</v>
      </c>
      <c r="K418" s="27" t="s">
        <v>22</v>
      </c>
      <c r="L418" s="39" t="s">
        <v>46</v>
      </c>
    </row>
    <row r="419" spans="1:12" ht="28.5" customHeight="1" x14ac:dyDescent="0.15">
      <c r="A419" s="37"/>
      <c r="B419" s="40"/>
      <c r="C419" s="27" t="s">
        <v>23</v>
      </c>
      <c r="D419" s="40"/>
      <c r="E419" s="27" t="s">
        <v>23</v>
      </c>
      <c r="F419" s="40"/>
      <c r="G419" s="27" t="s">
        <v>23</v>
      </c>
      <c r="H419" s="40"/>
      <c r="I419" s="27" t="s">
        <v>23</v>
      </c>
      <c r="J419" s="40"/>
      <c r="K419" s="27" t="s">
        <v>23</v>
      </c>
      <c r="L419" s="40"/>
    </row>
    <row r="420" spans="1:12" ht="14.25" customHeight="1" x14ac:dyDescent="0.15">
      <c r="A420" s="37"/>
      <c r="B420" s="41"/>
      <c r="C420" s="27" t="s">
        <v>60</v>
      </c>
      <c r="D420" s="41"/>
      <c r="E420" s="27" t="s">
        <v>60</v>
      </c>
      <c r="F420" s="41"/>
      <c r="G420" s="27" t="s">
        <v>60</v>
      </c>
      <c r="H420" s="41"/>
      <c r="I420" s="27" t="s">
        <v>60</v>
      </c>
      <c r="J420" s="41"/>
      <c r="K420" s="27" t="s">
        <v>60</v>
      </c>
      <c r="L420" s="41"/>
    </row>
    <row r="421" spans="1:12" ht="14.25" customHeight="1" x14ac:dyDescent="0.15">
      <c r="A421" s="10"/>
      <c r="B421" s="10"/>
      <c r="C421" s="10"/>
      <c r="D421" s="11"/>
      <c r="E421" s="10"/>
      <c r="F421" s="11"/>
      <c r="G421" s="10"/>
      <c r="H421" s="11"/>
      <c r="I421" s="10"/>
      <c r="J421" s="11"/>
      <c r="K421" s="10"/>
      <c r="L421" s="11"/>
    </row>
    <row r="422" spans="1:12" ht="15" customHeight="1" x14ac:dyDescent="0.15">
      <c r="A422" s="37">
        <v>5</v>
      </c>
      <c r="B422" s="39" t="s">
        <v>8</v>
      </c>
      <c r="C422" s="27" t="s">
        <v>22</v>
      </c>
      <c r="D422" s="39" t="s">
        <v>46</v>
      </c>
      <c r="E422" s="27" t="s">
        <v>22</v>
      </c>
      <c r="F422" s="39" t="s">
        <v>46</v>
      </c>
      <c r="G422" s="27" t="s">
        <v>22</v>
      </c>
      <c r="H422" s="39" t="s">
        <v>46</v>
      </c>
      <c r="I422" s="27" t="s">
        <v>22</v>
      </c>
      <c r="J422" s="39" t="s">
        <v>46</v>
      </c>
      <c r="K422" s="27" t="s">
        <v>22</v>
      </c>
      <c r="L422" s="39" t="s">
        <v>46</v>
      </c>
    </row>
    <row r="423" spans="1:12" ht="28.5" customHeight="1" x14ac:dyDescent="0.15">
      <c r="A423" s="37"/>
      <c r="B423" s="40"/>
      <c r="C423" s="27" t="s">
        <v>23</v>
      </c>
      <c r="D423" s="40"/>
      <c r="E423" s="27" t="s">
        <v>23</v>
      </c>
      <c r="F423" s="40"/>
      <c r="G423" s="27" t="s">
        <v>23</v>
      </c>
      <c r="H423" s="40"/>
      <c r="I423" s="27" t="s">
        <v>23</v>
      </c>
      <c r="J423" s="40"/>
      <c r="K423" s="27" t="s">
        <v>23</v>
      </c>
      <c r="L423" s="40"/>
    </row>
    <row r="424" spans="1:12" ht="14.25" customHeight="1" x14ac:dyDescent="0.15">
      <c r="A424" s="37"/>
      <c r="B424" s="41"/>
      <c r="C424" s="27" t="s">
        <v>60</v>
      </c>
      <c r="D424" s="41"/>
      <c r="E424" s="27" t="s">
        <v>60</v>
      </c>
      <c r="F424" s="41"/>
      <c r="G424" s="27" t="s">
        <v>60</v>
      </c>
      <c r="H424" s="41"/>
      <c r="I424" s="27" t="s">
        <v>60</v>
      </c>
      <c r="J424" s="41"/>
      <c r="K424" s="27" t="s">
        <v>60</v>
      </c>
      <c r="L424" s="41"/>
    </row>
    <row r="425" spans="1:12" ht="15" customHeight="1" x14ac:dyDescent="0.15">
      <c r="A425" s="37"/>
      <c r="B425" s="39" t="s">
        <v>7</v>
      </c>
      <c r="C425" s="27" t="s">
        <v>22</v>
      </c>
      <c r="D425" s="39" t="s">
        <v>46</v>
      </c>
      <c r="E425" s="27" t="s">
        <v>22</v>
      </c>
      <c r="F425" s="39" t="s">
        <v>46</v>
      </c>
      <c r="G425" s="27" t="s">
        <v>22</v>
      </c>
      <c r="H425" s="39" t="s">
        <v>46</v>
      </c>
      <c r="I425" s="27" t="s">
        <v>22</v>
      </c>
      <c r="J425" s="39" t="s">
        <v>46</v>
      </c>
      <c r="K425" s="27" t="s">
        <v>22</v>
      </c>
      <c r="L425" s="39" t="s">
        <v>46</v>
      </c>
    </row>
    <row r="426" spans="1:12" ht="28.5" customHeight="1" x14ac:dyDescent="0.15">
      <c r="A426" s="37"/>
      <c r="B426" s="40"/>
      <c r="C426" s="27" t="s">
        <v>23</v>
      </c>
      <c r="D426" s="40"/>
      <c r="E426" s="27" t="s">
        <v>23</v>
      </c>
      <c r="F426" s="40"/>
      <c r="G426" s="27" t="s">
        <v>23</v>
      </c>
      <c r="H426" s="40"/>
      <c r="I426" s="27" t="s">
        <v>23</v>
      </c>
      <c r="J426" s="40"/>
      <c r="K426" s="27" t="s">
        <v>23</v>
      </c>
      <c r="L426" s="40"/>
    </row>
    <row r="427" spans="1:12" ht="14.25" customHeight="1" x14ac:dyDescent="0.15">
      <c r="A427" s="37"/>
      <c r="B427" s="41"/>
      <c r="C427" s="27" t="s">
        <v>60</v>
      </c>
      <c r="D427" s="41"/>
      <c r="E427" s="27" t="s">
        <v>60</v>
      </c>
      <c r="F427" s="41"/>
      <c r="G427" s="27" t="s">
        <v>60</v>
      </c>
      <c r="H427" s="41"/>
      <c r="I427" s="27" t="s">
        <v>60</v>
      </c>
      <c r="J427" s="41"/>
      <c r="K427" s="27" t="s">
        <v>60</v>
      </c>
      <c r="L427" s="41"/>
    </row>
    <row r="428" spans="1:12" ht="15" customHeight="1" x14ac:dyDescent="0.15">
      <c r="A428" s="37"/>
      <c r="B428" s="39" t="s">
        <v>9</v>
      </c>
      <c r="C428" s="27" t="s">
        <v>22</v>
      </c>
      <c r="D428" s="39" t="s">
        <v>46</v>
      </c>
      <c r="E428" s="27" t="s">
        <v>22</v>
      </c>
      <c r="F428" s="39" t="s">
        <v>46</v>
      </c>
      <c r="G428" s="27" t="s">
        <v>22</v>
      </c>
      <c r="H428" s="39" t="s">
        <v>46</v>
      </c>
      <c r="I428" s="27" t="s">
        <v>22</v>
      </c>
      <c r="J428" s="39" t="s">
        <v>46</v>
      </c>
      <c r="K428" s="27" t="s">
        <v>22</v>
      </c>
      <c r="L428" s="39" t="s">
        <v>46</v>
      </c>
    </row>
    <row r="429" spans="1:12" ht="28.5" customHeight="1" x14ac:dyDescent="0.15">
      <c r="A429" s="37"/>
      <c r="B429" s="40"/>
      <c r="C429" s="27" t="s">
        <v>23</v>
      </c>
      <c r="D429" s="40"/>
      <c r="E429" s="27" t="s">
        <v>23</v>
      </c>
      <c r="F429" s="40"/>
      <c r="G429" s="27" t="s">
        <v>23</v>
      </c>
      <c r="H429" s="40"/>
      <c r="I429" s="27" t="s">
        <v>23</v>
      </c>
      <c r="J429" s="40"/>
      <c r="K429" s="27" t="s">
        <v>23</v>
      </c>
      <c r="L429" s="40"/>
    </row>
    <row r="430" spans="1:12" ht="14.25" customHeight="1" x14ac:dyDescent="0.15">
      <c r="A430" s="37"/>
      <c r="B430" s="41"/>
      <c r="C430" s="27" t="s">
        <v>60</v>
      </c>
      <c r="D430" s="41"/>
      <c r="E430" s="27" t="s">
        <v>60</v>
      </c>
      <c r="F430" s="41"/>
      <c r="G430" s="27" t="s">
        <v>60</v>
      </c>
      <c r="H430" s="41"/>
      <c r="I430" s="27" t="s">
        <v>60</v>
      </c>
      <c r="J430" s="41"/>
      <c r="K430" s="27" t="s">
        <v>60</v>
      </c>
      <c r="L430" s="41"/>
    </row>
    <row r="431" spans="1:12" ht="15" customHeight="1" x14ac:dyDescent="0.15">
      <c r="A431" s="37"/>
      <c r="B431" s="39" t="s">
        <v>6</v>
      </c>
      <c r="C431" s="27" t="s">
        <v>22</v>
      </c>
      <c r="D431" s="39" t="s">
        <v>46</v>
      </c>
      <c r="E431" s="27" t="s">
        <v>22</v>
      </c>
      <c r="F431" s="39" t="s">
        <v>46</v>
      </c>
      <c r="G431" s="27" t="s">
        <v>22</v>
      </c>
      <c r="H431" s="39" t="s">
        <v>46</v>
      </c>
      <c r="I431" s="27" t="s">
        <v>22</v>
      </c>
      <c r="J431" s="39" t="s">
        <v>46</v>
      </c>
      <c r="K431" s="27" t="s">
        <v>22</v>
      </c>
      <c r="L431" s="39" t="s">
        <v>46</v>
      </c>
    </row>
    <row r="432" spans="1:12" ht="28.5" customHeight="1" x14ac:dyDescent="0.15">
      <c r="A432" s="37"/>
      <c r="B432" s="40"/>
      <c r="C432" s="27" t="s">
        <v>23</v>
      </c>
      <c r="D432" s="40"/>
      <c r="E432" s="27" t="s">
        <v>23</v>
      </c>
      <c r="F432" s="40"/>
      <c r="G432" s="27" t="s">
        <v>23</v>
      </c>
      <c r="H432" s="40"/>
      <c r="I432" s="27" t="s">
        <v>23</v>
      </c>
      <c r="J432" s="40"/>
      <c r="K432" s="27" t="s">
        <v>23</v>
      </c>
      <c r="L432" s="40"/>
    </row>
    <row r="433" spans="1:13" ht="14.25" customHeight="1" x14ac:dyDescent="0.15">
      <c r="A433" s="37"/>
      <c r="B433" s="41"/>
      <c r="C433" s="27" t="s">
        <v>60</v>
      </c>
      <c r="D433" s="41"/>
      <c r="E433" s="27" t="s">
        <v>60</v>
      </c>
      <c r="F433" s="41"/>
      <c r="G433" s="27" t="s">
        <v>60</v>
      </c>
      <c r="H433" s="41"/>
      <c r="I433" s="27" t="s">
        <v>60</v>
      </c>
      <c r="J433" s="41"/>
      <c r="K433" s="27" t="s">
        <v>60</v>
      </c>
      <c r="L433" s="41"/>
    </row>
    <row r="434" spans="1:13" x14ac:dyDescent="0.15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3" ht="18.75" customHeight="1" x14ac:dyDescent="0.15">
      <c r="A435" s="45" t="str">
        <f>YEAR(C439) &amp;"년  " &amp; MONTH(C439)&amp;"월 " &amp;  "15주차 시간표"</f>
        <v>2025년  6월 15주차 시간표</v>
      </c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</row>
    <row r="436" spans="1:13" ht="6" customHeight="1" x14ac:dyDescent="0.15">
      <c r="C436" s="2"/>
      <c r="E436" s="2"/>
    </row>
    <row r="437" spans="1:13" s="4" customFormat="1" ht="33.75" customHeight="1" x14ac:dyDescent="0.15">
      <c r="A437" s="46" t="str">
        <f>A406</f>
        <v>훈련기간 : 2025년 03월 24일 ~ 2025년 12월 03일                                          
훈련교사 : 전광욱</v>
      </c>
      <c r="B437" s="46"/>
      <c r="C437" s="46"/>
      <c r="D437" s="46"/>
      <c r="E437" s="46"/>
      <c r="F437" s="46"/>
      <c r="G437" s="46"/>
      <c r="H437" s="47" t="str">
        <f>H406</f>
        <v>전체훈련시간 : 173일 / 1024시간
점심시간 : 13:00 ~ 13:40</v>
      </c>
      <c r="I437" s="47"/>
      <c r="J437" s="47"/>
      <c r="K437" s="47"/>
      <c r="L437" s="7"/>
      <c r="M437" s="13"/>
    </row>
    <row r="438" spans="1:13" ht="15" customHeight="1" x14ac:dyDescent="0.15">
      <c r="A438" s="42" t="s">
        <v>1</v>
      </c>
      <c r="B438" s="42" t="s">
        <v>0</v>
      </c>
      <c r="C438" s="43" t="str">
        <f>CHOOSE(WEEKDAY(C439,2),"월","화","수","목","금")&amp;"("&amp;TEXT(WEEKDAY(C439)+65,"000")&amp;")"</f>
        <v>월(067)</v>
      </c>
      <c r="D438" s="43"/>
      <c r="E438" s="43" t="str">
        <f t="shared" ref="E438" si="91">CHOOSE(WEEKDAY(E439,2),"월","화","수","목","금")&amp;"("&amp;TEXT(WEEKDAY(E439)+65,"000")&amp;")"</f>
        <v>화(068)</v>
      </c>
      <c r="F438" s="43"/>
      <c r="G438" s="43" t="str">
        <f t="shared" ref="G438" si="92">CHOOSE(WEEKDAY(G439,2),"월","화","수","목","금")&amp;"("&amp;TEXT(WEEKDAY(G439)+65,"000")&amp;")"</f>
        <v>수(069)</v>
      </c>
      <c r="H438" s="43"/>
      <c r="I438" s="43" t="str">
        <f t="shared" ref="I438" si="93">CHOOSE(WEEKDAY(I439,2),"월","화","수","목","금")&amp;"("&amp;TEXT(WEEKDAY(I439)+65,"000")&amp;")"</f>
        <v>목(070)</v>
      </c>
      <c r="J438" s="43"/>
      <c r="K438" s="43" t="str">
        <f t="shared" ref="K438" si="94">CHOOSE(WEEKDAY(K439,2),"월","화","수","목","금")&amp;"("&amp;TEXT(WEEKDAY(K439)+65,"000")&amp;")"</f>
        <v>금(071)</v>
      </c>
      <c r="L438" s="43"/>
    </row>
    <row r="439" spans="1:13" ht="15" customHeight="1" x14ac:dyDescent="0.15">
      <c r="A439" s="42"/>
      <c r="B439" s="42"/>
      <c r="C439" s="44">
        <f>C408+7</f>
        <v>45838</v>
      </c>
      <c r="D439" s="44"/>
      <c r="E439" s="44">
        <f>E408+7</f>
        <v>45839</v>
      </c>
      <c r="F439" s="44"/>
      <c r="G439" s="44">
        <f>G408+7</f>
        <v>45840</v>
      </c>
      <c r="H439" s="44"/>
      <c r="I439" s="44">
        <f>I408+7</f>
        <v>45841</v>
      </c>
      <c r="J439" s="44"/>
      <c r="K439" s="44">
        <f>K408+7</f>
        <v>45842</v>
      </c>
      <c r="L439" s="44"/>
    </row>
    <row r="440" spans="1:13" ht="15" customHeight="1" x14ac:dyDescent="0.15">
      <c r="A440" s="37">
        <v>1</v>
      </c>
      <c r="B440" s="39" t="s">
        <v>2</v>
      </c>
      <c r="C440" s="27" t="s">
        <v>22</v>
      </c>
      <c r="D440" s="39" t="s">
        <v>46</v>
      </c>
      <c r="E440" s="27" t="s">
        <v>22</v>
      </c>
      <c r="F440" s="39" t="s">
        <v>46</v>
      </c>
      <c r="G440" s="27" t="s">
        <v>24</v>
      </c>
      <c r="H440" s="39" t="s">
        <v>46</v>
      </c>
      <c r="I440" s="27" t="s">
        <v>24</v>
      </c>
      <c r="J440" s="39" t="s">
        <v>46</v>
      </c>
      <c r="K440" s="27" t="s">
        <v>24</v>
      </c>
      <c r="L440" s="39" t="s">
        <v>46</v>
      </c>
    </row>
    <row r="441" spans="1:13" ht="28.5" customHeight="1" x14ac:dyDescent="0.15">
      <c r="A441" s="37"/>
      <c r="B441" s="40"/>
      <c r="C441" s="27" t="s">
        <v>23</v>
      </c>
      <c r="D441" s="40"/>
      <c r="E441" s="27" t="s">
        <v>23</v>
      </c>
      <c r="F441" s="40"/>
      <c r="G441" s="27" t="s">
        <v>25</v>
      </c>
      <c r="H441" s="40"/>
      <c r="I441" s="27" t="s">
        <v>25</v>
      </c>
      <c r="J441" s="40"/>
      <c r="K441" s="27" t="s">
        <v>25</v>
      </c>
      <c r="L441" s="40"/>
    </row>
    <row r="442" spans="1:13" ht="14.25" customHeight="1" x14ac:dyDescent="0.15">
      <c r="A442" s="37"/>
      <c r="B442" s="41"/>
      <c r="C442" s="27" t="s">
        <v>60</v>
      </c>
      <c r="D442" s="41"/>
      <c r="E442" s="27" t="s">
        <v>60</v>
      </c>
      <c r="F442" s="41"/>
      <c r="G442" s="27" t="s">
        <v>60</v>
      </c>
      <c r="H442" s="41"/>
      <c r="I442" s="27" t="s">
        <v>60</v>
      </c>
      <c r="J442" s="41"/>
      <c r="K442" s="27" t="s">
        <v>60</v>
      </c>
      <c r="L442" s="41"/>
    </row>
    <row r="443" spans="1:13" ht="15" customHeight="1" x14ac:dyDescent="0.15">
      <c r="A443" s="37">
        <v>2</v>
      </c>
      <c r="B443" s="39" t="s">
        <v>3</v>
      </c>
      <c r="C443" s="27" t="s">
        <v>22</v>
      </c>
      <c r="D443" s="39" t="s">
        <v>46</v>
      </c>
      <c r="E443" s="27" t="s">
        <v>22</v>
      </c>
      <c r="F443" s="39" t="s">
        <v>46</v>
      </c>
      <c r="G443" s="27" t="s">
        <v>24</v>
      </c>
      <c r="H443" s="39" t="s">
        <v>46</v>
      </c>
      <c r="I443" s="27" t="s">
        <v>24</v>
      </c>
      <c r="J443" s="39" t="s">
        <v>46</v>
      </c>
      <c r="K443" s="27" t="s">
        <v>24</v>
      </c>
      <c r="L443" s="39" t="s">
        <v>46</v>
      </c>
    </row>
    <row r="444" spans="1:13" ht="28.5" customHeight="1" x14ac:dyDescent="0.15">
      <c r="A444" s="37"/>
      <c r="B444" s="40"/>
      <c r="C444" s="27" t="s">
        <v>23</v>
      </c>
      <c r="D444" s="40"/>
      <c r="E444" s="27" t="s">
        <v>23</v>
      </c>
      <c r="F444" s="40"/>
      <c r="G444" s="27" t="s">
        <v>25</v>
      </c>
      <c r="H444" s="40"/>
      <c r="I444" s="27" t="s">
        <v>25</v>
      </c>
      <c r="J444" s="40"/>
      <c r="K444" s="27" t="s">
        <v>25</v>
      </c>
      <c r="L444" s="40"/>
    </row>
    <row r="445" spans="1:13" ht="14.25" customHeight="1" x14ac:dyDescent="0.15">
      <c r="A445" s="37"/>
      <c r="B445" s="41"/>
      <c r="C445" s="27" t="s">
        <v>60</v>
      </c>
      <c r="D445" s="41"/>
      <c r="E445" s="27" t="s">
        <v>60</v>
      </c>
      <c r="F445" s="41"/>
      <c r="G445" s="27" t="s">
        <v>60</v>
      </c>
      <c r="H445" s="41"/>
      <c r="I445" s="27" t="s">
        <v>60</v>
      </c>
      <c r="J445" s="41"/>
      <c r="K445" s="27" t="s">
        <v>60</v>
      </c>
      <c r="L445" s="41"/>
    </row>
    <row r="446" spans="1:13" ht="15" customHeight="1" x14ac:dyDescent="0.15">
      <c r="A446" s="37">
        <v>3</v>
      </c>
      <c r="B446" s="39" t="s">
        <v>5</v>
      </c>
      <c r="C446" s="27" t="s">
        <v>22</v>
      </c>
      <c r="D446" s="39" t="s">
        <v>46</v>
      </c>
      <c r="E446" s="27" t="s">
        <v>22</v>
      </c>
      <c r="F446" s="39" t="s">
        <v>46</v>
      </c>
      <c r="G446" s="27" t="s">
        <v>24</v>
      </c>
      <c r="H446" s="39" t="s">
        <v>46</v>
      </c>
      <c r="I446" s="27" t="s">
        <v>24</v>
      </c>
      <c r="J446" s="39" t="s">
        <v>46</v>
      </c>
      <c r="K446" s="27" t="s">
        <v>24</v>
      </c>
      <c r="L446" s="39" t="s">
        <v>46</v>
      </c>
    </row>
    <row r="447" spans="1:13" ht="28.5" customHeight="1" x14ac:dyDescent="0.15">
      <c r="A447" s="37"/>
      <c r="B447" s="40"/>
      <c r="C447" s="27" t="s">
        <v>23</v>
      </c>
      <c r="D447" s="40"/>
      <c r="E447" s="27" t="s">
        <v>23</v>
      </c>
      <c r="F447" s="40"/>
      <c r="G447" s="27" t="s">
        <v>25</v>
      </c>
      <c r="H447" s="40"/>
      <c r="I447" s="27" t="s">
        <v>25</v>
      </c>
      <c r="J447" s="40"/>
      <c r="K447" s="27" t="s">
        <v>25</v>
      </c>
      <c r="L447" s="40"/>
    </row>
    <row r="448" spans="1:13" ht="14.25" customHeight="1" x14ac:dyDescent="0.15">
      <c r="A448" s="37"/>
      <c r="B448" s="41"/>
      <c r="C448" s="27" t="s">
        <v>60</v>
      </c>
      <c r="D448" s="41"/>
      <c r="E448" s="27" t="s">
        <v>60</v>
      </c>
      <c r="F448" s="41"/>
      <c r="G448" s="27" t="s">
        <v>60</v>
      </c>
      <c r="H448" s="41"/>
      <c r="I448" s="27" t="s">
        <v>60</v>
      </c>
      <c r="J448" s="41"/>
      <c r="K448" s="27" t="s">
        <v>60</v>
      </c>
      <c r="L448" s="41"/>
    </row>
    <row r="449" spans="1:12" ht="15" customHeight="1" x14ac:dyDescent="0.15">
      <c r="A449" s="37">
        <v>4</v>
      </c>
      <c r="B449" s="39" t="s">
        <v>4</v>
      </c>
      <c r="C449" s="27" t="s">
        <v>22</v>
      </c>
      <c r="D449" s="39" t="s">
        <v>46</v>
      </c>
      <c r="E449" s="27" t="s">
        <v>22</v>
      </c>
      <c r="F449" s="39" t="s">
        <v>46</v>
      </c>
      <c r="G449" s="27" t="s">
        <v>24</v>
      </c>
      <c r="H449" s="39" t="s">
        <v>46</v>
      </c>
      <c r="I449" s="27" t="s">
        <v>24</v>
      </c>
      <c r="J449" s="39" t="s">
        <v>46</v>
      </c>
      <c r="K449" s="27" t="s">
        <v>24</v>
      </c>
      <c r="L449" s="39" t="s">
        <v>46</v>
      </c>
    </row>
    <row r="450" spans="1:12" ht="28.5" customHeight="1" x14ac:dyDescent="0.15">
      <c r="A450" s="37"/>
      <c r="B450" s="40"/>
      <c r="C450" s="27" t="s">
        <v>23</v>
      </c>
      <c r="D450" s="40"/>
      <c r="E450" s="27" t="s">
        <v>23</v>
      </c>
      <c r="F450" s="40"/>
      <c r="G450" s="27" t="s">
        <v>25</v>
      </c>
      <c r="H450" s="40"/>
      <c r="I450" s="27" t="s">
        <v>25</v>
      </c>
      <c r="J450" s="40"/>
      <c r="K450" s="27" t="s">
        <v>25</v>
      </c>
      <c r="L450" s="40"/>
    </row>
    <row r="451" spans="1:12" ht="14.25" customHeight="1" x14ac:dyDescent="0.15">
      <c r="A451" s="37"/>
      <c r="B451" s="41"/>
      <c r="C451" s="27" t="s">
        <v>60</v>
      </c>
      <c r="D451" s="41"/>
      <c r="E451" s="27" t="s">
        <v>60</v>
      </c>
      <c r="F451" s="41"/>
      <c r="G451" s="27" t="s">
        <v>60</v>
      </c>
      <c r="H451" s="41"/>
      <c r="I451" s="27" t="s">
        <v>60</v>
      </c>
      <c r="J451" s="41"/>
      <c r="K451" s="27" t="s">
        <v>60</v>
      </c>
      <c r="L451" s="41"/>
    </row>
    <row r="452" spans="1:12" ht="14.25" customHeight="1" x14ac:dyDescent="0.15">
      <c r="A452" s="10"/>
      <c r="B452" s="10"/>
      <c r="C452" s="10"/>
      <c r="D452" s="11"/>
      <c r="E452" s="10"/>
      <c r="F452" s="10"/>
      <c r="G452" s="10"/>
      <c r="H452" s="10"/>
      <c r="I452" s="10"/>
      <c r="J452" s="10"/>
      <c r="K452" s="10"/>
      <c r="L452" s="10"/>
    </row>
    <row r="453" spans="1:12" ht="15" customHeight="1" x14ac:dyDescent="0.15">
      <c r="A453" s="37">
        <v>5</v>
      </c>
      <c r="B453" s="39" t="s">
        <v>8</v>
      </c>
      <c r="C453" s="27" t="s">
        <v>22</v>
      </c>
      <c r="D453" s="39" t="s">
        <v>46</v>
      </c>
      <c r="E453" s="29" t="s">
        <v>22</v>
      </c>
      <c r="F453" s="48" t="s">
        <v>46</v>
      </c>
      <c r="G453" s="27" t="s">
        <v>24</v>
      </c>
      <c r="H453" s="39" t="s">
        <v>46</v>
      </c>
      <c r="I453" s="27" t="s">
        <v>24</v>
      </c>
      <c r="J453" s="39" t="s">
        <v>46</v>
      </c>
      <c r="K453" s="27" t="s">
        <v>24</v>
      </c>
      <c r="L453" s="39" t="s">
        <v>46</v>
      </c>
    </row>
    <row r="454" spans="1:12" ht="28.5" customHeight="1" x14ac:dyDescent="0.15">
      <c r="A454" s="37"/>
      <c r="B454" s="40"/>
      <c r="C454" s="27" t="s">
        <v>23</v>
      </c>
      <c r="D454" s="40"/>
      <c r="E454" s="29" t="s">
        <v>23</v>
      </c>
      <c r="F454" s="49"/>
      <c r="G454" s="27" t="s">
        <v>25</v>
      </c>
      <c r="H454" s="40"/>
      <c r="I454" s="27" t="s">
        <v>25</v>
      </c>
      <c r="J454" s="40"/>
      <c r="K454" s="27" t="s">
        <v>25</v>
      </c>
      <c r="L454" s="40"/>
    </row>
    <row r="455" spans="1:12" ht="14.25" customHeight="1" x14ac:dyDescent="0.15">
      <c r="A455" s="37"/>
      <c r="B455" s="41"/>
      <c r="C455" s="27" t="s">
        <v>60</v>
      </c>
      <c r="D455" s="41"/>
      <c r="E455" s="29" t="s">
        <v>60</v>
      </c>
      <c r="F455" s="50"/>
      <c r="G455" s="27" t="s">
        <v>60</v>
      </c>
      <c r="H455" s="41"/>
      <c r="I455" s="27" t="s">
        <v>60</v>
      </c>
      <c r="J455" s="41"/>
      <c r="K455" s="27" t="s">
        <v>60</v>
      </c>
      <c r="L455" s="41"/>
    </row>
    <row r="456" spans="1:12" ht="15" customHeight="1" x14ac:dyDescent="0.15">
      <c r="A456" s="37"/>
      <c r="B456" s="39" t="s">
        <v>7</v>
      </c>
      <c r="C456" s="27" t="s">
        <v>22</v>
      </c>
      <c r="D456" s="39" t="s">
        <v>46</v>
      </c>
      <c r="E456" s="28" t="s">
        <v>24</v>
      </c>
      <c r="F456" s="70" t="s">
        <v>46</v>
      </c>
      <c r="G456" s="27" t="s">
        <v>24</v>
      </c>
      <c r="H456" s="39" t="s">
        <v>46</v>
      </c>
      <c r="I456" s="27" t="s">
        <v>24</v>
      </c>
      <c r="J456" s="39" t="s">
        <v>46</v>
      </c>
      <c r="K456" s="27" t="s">
        <v>24</v>
      </c>
      <c r="L456" s="39" t="s">
        <v>46</v>
      </c>
    </row>
    <row r="457" spans="1:12" ht="28.5" customHeight="1" x14ac:dyDescent="0.15">
      <c r="A457" s="37"/>
      <c r="B457" s="40"/>
      <c r="C457" s="27" t="s">
        <v>23</v>
      </c>
      <c r="D457" s="40"/>
      <c r="E457" s="28" t="s">
        <v>25</v>
      </c>
      <c r="F457" s="71"/>
      <c r="G457" s="27" t="s">
        <v>25</v>
      </c>
      <c r="H457" s="40"/>
      <c r="I457" s="27" t="s">
        <v>25</v>
      </c>
      <c r="J457" s="40"/>
      <c r="K457" s="27" t="s">
        <v>25</v>
      </c>
      <c r="L457" s="40"/>
    </row>
    <row r="458" spans="1:12" ht="14.25" customHeight="1" x14ac:dyDescent="0.15">
      <c r="A458" s="37"/>
      <c r="B458" s="41"/>
      <c r="C458" s="27" t="s">
        <v>60</v>
      </c>
      <c r="D458" s="41"/>
      <c r="E458" s="28" t="s">
        <v>60</v>
      </c>
      <c r="F458" s="72"/>
      <c r="G458" s="27" t="s">
        <v>60</v>
      </c>
      <c r="H458" s="41"/>
      <c r="I458" s="27" t="s">
        <v>60</v>
      </c>
      <c r="J458" s="41"/>
      <c r="K458" s="27" t="s">
        <v>60</v>
      </c>
      <c r="L458" s="41"/>
    </row>
    <row r="459" spans="1:12" ht="15" customHeight="1" x14ac:dyDescent="0.15">
      <c r="A459" s="37"/>
      <c r="B459" s="39" t="s">
        <v>9</v>
      </c>
      <c r="C459" s="27" t="s">
        <v>22</v>
      </c>
      <c r="D459" s="39" t="s">
        <v>46</v>
      </c>
      <c r="E459" s="27" t="s">
        <v>24</v>
      </c>
      <c r="F459" s="39" t="s">
        <v>46</v>
      </c>
      <c r="G459" s="27" t="s">
        <v>24</v>
      </c>
      <c r="H459" s="39" t="s">
        <v>46</v>
      </c>
      <c r="I459" s="27" t="s">
        <v>24</v>
      </c>
      <c r="J459" s="39" t="s">
        <v>46</v>
      </c>
      <c r="K459" s="27" t="s">
        <v>24</v>
      </c>
      <c r="L459" s="39" t="s">
        <v>46</v>
      </c>
    </row>
    <row r="460" spans="1:12" ht="28.5" customHeight="1" x14ac:dyDescent="0.15">
      <c r="A460" s="37"/>
      <c r="B460" s="40"/>
      <c r="C460" s="27" t="s">
        <v>23</v>
      </c>
      <c r="D460" s="40"/>
      <c r="E460" s="27" t="s">
        <v>25</v>
      </c>
      <c r="F460" s="40"/>
      <c r="G460" s="27" t="s">
        <v>25</v>
      </c>
      <c r="H460" s="40"/>
      <c r="I460" s="27" t="s">
        <v>25</v>
      </c>
      <c r="J460" s="40"/>
      <c r="K460" s="27" t="s">
        <v>25</v>
      </c>
      <c r="L460" s="40"/>
    </row>
    <row r="461" spans="1:12" ht="14.25" customHeight="1" x14ac:dyDescent="0.15">
      <c r="A461" s="37"/>
      <c r="B461" s="41"/>
      <c r="C461" s="27" t="s">
        <v>60</v>
      </c>
      <c r="D461" s="41"/>
      <c r="E461" s="27" t="s">
        <v>60</v>
      </c>
      <c r="F461" s="41"/>
      <c r="G461" s="27" t="s">
        <v>60</v>
      </c>
      <c r="H461" s="41"/>
      <c r="I461" s="27" t="s">
        <v>60</v>
      </c>
      <c r="J461" s="41"/>
      <c r="K461" s="27" t="s">
        <v>60</v>
      </c>
      <c r="L461" s="41"/>
    </row>
    <row r="462" spans="1:12" ht="15" customHeight="1" x14ac:dyDescent="0.15">
      <c r="A462" s="37"/>
      <c r="B462" s="39" t="s">
        <v>6</v>
      </c>
      <c r="C462" s="27" t="s">
        <v>22</v>
      </c>
      <c r="D462" s="39" t="s">
        <v>46</v>
      </c>
      <c r="E462" s="27" t="s">
        <v>24</v>
      </c>
      <c r="F462" s="39" t="s">
        <v>46</v>
      </c>
      <c r="G462" s="27" t="s">
        <v>24</v>
      </c>
      <c r="H462" s="39" t="s">
        <v>46</v>
      </c>
      <c r="I462" s="27" t="s">
        <v>24</v>
      </c>
      <c r="J462" s="39" t="s">
        <v>46</v>
      </c>
      <c r="K462" s="27" t="s">
        <v>24</v>
      </c>
      <c r="L462" s="39" t="s">
        <v>46</v>
      </c>
    </row>
    <row r="463" spans="1:12" ht="28.5" customHeight="1" x14ac:dyDescent="0.15">
      <c r="A463" s="37"/>
      <c r="B463" s="40"/>
      <c r="C463" s="27" t="s">
        <v>23</v>
      </c>
      <c r="D463" s="40"/>
      <c r="E463" s="27" t="s">
        <v>25</v>
      </c>
      <c r="F463" s="40"/>
      <c r="G463" s="27" t="s">
        <v>25</v>
      </c>
      <c r="H463" s="40"/>
      <c r="I463" s="27" t="s">
        <v>25</v>
      </c>
      <c r="J463" s="40"/>
      <c r="K463" s="27" t="s">
        <v>25</v>
      </c>
      <c r="L463" s="40"/>
    </row>
    <row r="464" spans="1:12" ht="14.25" customHeight="1" x14ac:dyDescent="0.15">
      <c r="A464" s="37"/>
      <c r="B464" s="41"/>
      <c r="C464" s="27" t="s">
        <v>60</v>
      </c>
      <c r="D464" s="41"/>
      <c r="E464" s="27" t="s">
        <v>60</v>
      </c>
      <c r="F464" s="41"/>
      <c r="G464" s="27" t="s">
        <v>60</v>
      </c>
      <c r="H464" s="41"/>
      <c r="I464" s="27" t="s">
        <v>60</v>
      </c>
      <c r="J464" s="41"/>
      <c r="K464" s="27" t="s">
        <v>60</v>
      </c>
      <c r="L464" s="41"/>
    </row>
    <row r="465" spans="1:13" x14ac:dyDescent="0.1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3" ht="18.75" customHeight="1" x14ac:dyDescent="0.15">
      <c r="A466" s="45" t="str">
        <f>YEAR(C470) &amp;"년  " &amp; MONTH(C470)&amp;"월 " &amp;  "16주차 시간표"</f>
        <v>2025년  7월 16주차 시간표</v>
      </c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</row>
    <row r="467" spans="1:13" ht="6" customHeight="1" x14ac:dyDescent="0.15">
      <c r="C467" s="2"/>
      <c r="E467" s="2"/>
    </row>
    <row r="468" spans="1:13" s="4" customFormat="1" ht="33.75" customHeight="1" x14ac:dyDescent="0.15">
      <c r="A468" s="46" t="str">
        <f>A437</f>
        <v>훈련기간 : 2025년 03월 24일 ~ 2025년 12월 03일                                          
훈련교사 : 전광욱</v>
      </c>
      <c r="B468" s="46"/>
      <c r="C468" s="46"/>
      <c r="D468" s="46"/>
      <c r="E468" s="46"/>
      <c r="F468" s="46"/>
      <c r="G468" s="46"/>
      <c r="H468" s="47" t="str">
        <f>H437</f>
        <v>전체훈련시간 : 173일 / 1024시간
점심시간 : 13:00 ~ 13:40</v>
      </c>
      <c r="I468" s="47"/>
      <c r="J468" s="47"/>
      <c r="K468" s="47"/>
      <c r="L468" s="7"/>
      <c r="M468" s="13"/>
    </row>
    <row r="469" spans="1:13" ht="15" customHeight="1" x14ac:dyDescent="0.15">
      <c r="A469" s="42" t="s">
        <v>1</v>
      </c>
      <c r="B469" s="42" t="s">
        <v>0</v>
      </c>
      <c r="C469" s="43" t="str">
        <f>CHOOSE(WEEKDAY(C470,2),"월","화","수","목","금")&amp;"("&amp;TEXT(WEEKDAY(C470)+70,"000")&amp;")"</f>
        <v>월(072)</v>
      </c>
      <c r="D469" s="43"/>
      <c r="E469" s="43" t="str">
        <f t="shared" ref="E469" si="95">CHOOSE(WEEKDAY(E470,2),"월","화","수","목","금")&amp;"("&amp;TEXT(WEEKDAY(E470)+70,"000")&amp;")"</f>
        <v>화(073)</v>
      </c>
      <c r="F469" s="43"/>
      <c r="G469" s="43" t="str">
        <f t="shared" ref="G469" si="96">CHOOSE(WEEKDAY(G470,2),"월","화","수","목","금")&amp;"("&amp;TEXT(WEEKDAY(G470)+70,"000")&amp;")"</f>
        <v>수(074)</v>
      </c>
      <c r="H469" s="43"/>
      <c r="I469" s="43" t="str">
        <f t="shared" ref="I469" si="97">CHOOSE(WEEKDAY(I470,2),"월","화","수","목","금")&amp;"("&amp;TEXT(WEEKDAY(I470)+70,"000")&amp;")"</f>
        <v>목(075)</v>
      </c>
      <c r="J469" s="43"/>
      <c r="K469" s="43" t="str">
        <f t="shared" ref="K469" si="98">CHOOSE(WEEKDAY(K470,2),"월","화","수","목","금")&amp;"("&amp;TEXT(WEEKDAY(K470)+70,"000")&amp;")"</f>
        <v>금(076)</v>
      </c>
      <c r="L469" s="43"/>
    </row>
    <row r="470" spans="1:13" ht="15" customHeight="1" x14ac:dyDescent="0.15">
      <c r="A470" s="42"/>
      <c r="B470" s="42"/>
      <c r="C470" s="44">
        <f>C439+7</f>
        <v>45845</v>
      </c>
      <c r="D470" s="44"/>
      <c r="E470" s="44">
        <f>E439+7</f>
        <v>45846</v>
      </c>
      <c r="F470" s="44"/>
      <c r="G470" s="44">
        <f>G439+7</f>
        <v>45847</v>
      </c>
      <c r="H470" s="44"/>
      <c r="I470" s="44">
        <f>I439+7</f>
        <v>45848</v>
      </c>
      <c r="J470" s="44"/>
      <c r="K470" s="44">
        <f>K439+7</f>
        <v>45849</v>
      </c>
      <c r="L470" s="44"/>
    </row>
    <row r="471" spans="1:13" ht="15" customHeight="1" x14ac:dyDescent="0.15">
      <c r="A471" s="37">
        <v>1</v>
      </c>
      <c r="B471" s="39" t="s">
        <v>2</v>
      </c>
      <c r="C471" s="27" t="s">
        <v>24</v>
      </c>
      <c r="D471" s="39" t="s">
        <v>46</v>
      </c>
      <c r="E471" s="27" t="s">
        <v>24</v>
      </c>
      <c r="F471" s="39" t="s">
        <v>46</v>
      </c>
      <c r="G471" s="27" t="s">
        <v>24</v>
      </c>
      <c r="H471" s="39" t="s">
        <v>46</v>
      </c>
      <c r="I471" s="27" t="s">
        <v>24</v>
      </c>
      <c r="J471" s="39" t="s">
        <v>46</v>
      </c>
      <c r="K471" s="27" t="s">
        <v>24</v>
      </c>
      <c r="L471" s="39" t="s">
        <v>46</v>
      </c>
    </row>
    <row r="472" spans="1:13" ht="28.5" customHeight="1" x14ac:dyDescent="0.15">
      <c r="A472" s="37"/>
      <c r="B472" s="40"/>
      <c r="C472" s="27" t="s">
        <v>25</v>
      </c>
      <c r="D472" s="40"/>
      <c r="E472" s="27" t="s">
        <v>25</v>
      </c>
      <c r="F472" s="40"/>
      <c r="G472" s="27" t="s">
        <v>25</v>
      </c>
      <c r="H472" s="40"/>
      <c r="I472" s="27" t="s">
        <v>25</v>
      </c>
      <c r="J472" s="40"/>
      <c r="K472" s="27" t="s">
        <v>25</v>
      </c>
      <c r="L472" s="40"/>
    </row>
    <row r="473" spans="1:13" ht="14.25" customHeight="1" x14ac:dyDescent="0.15">
      <c r="A473" s="37"/>
      <c r="B473" s="41"/>
      <c r="C473" s="27" t="s">
        <v>60</v>
      </c>
      <c r="D473" s="41"/>
      <c r="E473" s="27" t="s">
        <v>60</v>
      </c>
      <c r="F473" s="41"/>
      <c r="G473" s="27" t="s">
        <v>60</v>
      </c>
      <c r="H473" s="41"/>
      <c r="I473" s="27" t="s">
        <v>60</v>
      </c>
      <c r="J473" s="41"/>
      <c r="K473" s="27" t="s">
        <v>60</v>
      </c>
      <c r="L473" s="41"/>
    </row>
    <row r="474" spans="1:13" ht="15" customHeight="1" x14ac:dyDescent="0.15">
      <c r="A474" s="37">
        <v>2</v>
      </c>
      <c r="B474" s="39" t="s">
        <v>3</v>
      </c>
      <c r="C474" s="27" t="s">
        <v>24</v>
      </c>
      <c r="D474" s="39" t="s">
        <v>46</v>
      </c>
      <c r="E474" s="27" t="s">
        <v>24</v>
      </c>
      <c r="F474" s="39" t="s">
        <v>46</v>
      </c>
      <c r="G474" s="27" t="s">
        <v>24</v>
      </c>
      <c r="H474" s="39" t="s">
        <v>46</v>
      </c>
      <c r="I474" s="27" t="s">
        <v>24</v>
      </c>
      <c r="J474" s="39" t="s">
        <v>46</v>
      </c>
      <c r="K474" s="27" t="s">
        <v>24</v>
      </c>
      <c r="L474" s="39" t="s">
        <v>46</v>
      </c>
    </row>
    <row r="475" spans="1:13" ht="28.5" customHeight="1" x14ac:dyDescent="0.15">
      <c r="A475" s="37"/>
      <c r="B475" s="40"/>
      <c r="C475" s="27" t="s">
        <v>25</v>
      </c>
      <c r="D475" s="40"/>
      <c r="E475" s="27" t="s">
        <v>25</v>
      </c>
      <c r="F475" s="40"/>
      <c r="G475" s="27" t="s">
        <v>25</v>
      </c>
      <c r="H475" s="40"/>
      <c r="I475" s="27" t="s">
        <v>25</v>
      </c>
      <c r="J475" s="40"/>
      <c r="K475" s="27" t="s">
        <v>25</v>
      </c>
      <c r="L475" s="40"/>
    </row>
    <row r="476" spans="1:13" ht="14.25" customHeight="1" x14ac:dyDescent="0.15">
      <c r="A476" s="37"/>
      <c r="B476" s="41"/>
      <c r="C476" s="27" t="s">
        <v>60</v>
      </c>
      <c r="D476" s="41"/>
      <c r="E476" s="27" t="s">
        <v>60</v>
      </c>
      <c r="F476" s="41"/>
      <c r="G476" s="27" t="s">
        <v>60</v>
      </c>
      <c r="H476" s="41"/>
      <c r="I476" s="27" t="s">
        <v>60</v>
      </c>
      <c r="J476" s="41"/>
      <c r="K476" s="27" t="s">
        <v>60</v>
      </c>
      <c r="L476" s="41"/>
    </row>
    <row r="477" spans="1:13" ht="15" customHeight="1" x14ac:dyDescent="0.15">
      <c r="A477" s="37">
        <v>3</v>
      </c>
      <c r="B477" s="39" t="s">
        <v>5</v>
      </c>
      <c r="C477" s="27" t="s">
        <v>24</v>
      </c>
      <c r="D477" s="39" t="s">
        <v>46</v>
      </c>
      <c r="E477" s="27" t="s">
        <v>24</v>
      </c>
      <c r="F477" s="39" t="s">
        <v>46</v>
      </c>
      <c r="G477" s="27" t="s">
        <v>24</v>
      </c>
      <c r="H477" s="39" t="s">
        <v>46</v>
      </c>
      <c r="I477" s="27" t="s">
        <v>24</v>
      </c>
      <c r="J477" s="39" t="s">
        <v>46</v>
      </c>
      <c r="K477" s="27" t="s">
        <v>24</v>
      </c>
      <c r="L477" s="39" t="s">
        <v>46</v>
      </c>
    </row>
    <row r="478" spans="1:13" ht="28.5" customHeight="1" x14ac:dyDescent="0.15">
      <c r="A478" s="37"/>
      <c r="B478" s="40"/>
      <c r="C478" s="27" t="s">
        <v>25</v>
      </c>
      <c r="D478" s="40"/>
      <c r="E478" s="27" t="s">
        <v>25</v>
      </c>
      <c r="F478" s="40"/>
      <c r="G478" s="27" t="s">
        <v>25</v>
      </c>
      <c r="H478" s="40"/>
      <c r="I478" s="27" t="s">
        <v>25</v>
      </c>
      <c r="J478" s="40"/>
      <c r="K478" s="27" t="s">
        <v>25</v>
      </c>
      <c r="L478" s="40"/>
    </row>
    <row r="479" spans="1:13" ht="14.25" customHeight="1" x14ac:dyDescent="0.15">
      <c r="A479" s="37"/>
      <c r="B479" s="41"/>
      <c r="C479" s="27" t="s">
        <v>60</v>
      </c>
      <c r="D479" s="41"/>
      <c r="E479" s="27" t="s">
        <v>60</v>
      </c>
      <c r="F479" s="41"/>
      <c r="G479" s="27" t="s">
        <v>60</v>
      </c>
      <c r="H479" s="41"/>
      <c r="I479" s="27" t="s">
        <v>60</v>
      </c>
      <c r="J479" s="41"/>
      <c r="K479" s="27" t="s">
        <v>60</v>
      </c>
      <c r="L479" s="41"/>
    </row>
    <row r="480" spans="1:13" ht="15" customHeight="1" x14ac:dyDescent="0.15">
      <c r="A480" s="37">
        <v>4</v>
      </c>
      <c r="B480" s="39" t="s">
        <v>4</v>
      </c>
      <c r="C480" s="27" t="s">
        <v>24</v>
      </c>
      <c r="D480" s="39" t="s">
        <v>46</v>
      </c>
      <c r="E480" s="27" t="s">
        <v>24</v>
      </c>
      <c r="F480" s="39" t="s">
        <v>46</v>
      </c>
      <c r="G480" s="27" t="s">
        <v>24</v>
      </c>
      <c r="H480" s="39" t="s">
        <v>46</v>
      </c>
      <c r="I480" s="27" t="s">
        <v>24</v>
      </c>
      <c r="J480" s="39" t="s">
        <v>46</v>
      </c>
      <c r="K480" s="27" t="s">
        <v>24</v>
      </c>
      <c r="L480" s="39" t="s">
        <v>46</v>
      </c>
    </row>
    <row r="481" spans="1:12" ht="28.5" customHeight="1" x14ac:dyDescent="0.15">
      <c r="A481" s="37"/>
      <c r="B481" s="40"/>
      <c r="C481" s="27" t="s">
        <v>25</v>
      </c>
      <c r="D481" s="40"/>
      <c r="E481" s="27" t="s">
        <v>25</v>
      </c>
      <c r="F481" s="40"/>
      <c r="G481" s="27" t="s">
        <v>25</v>
      </c>
      <c r="H481" s="40"/>
      <c r="I481" s="27" t="s">
        <v>25</v>
      </c>
      <c r="J481" s="40"/>
      <c r="K481" s="27" t="s">
        <v>25</v>
      </c>
      <c r="L481" s="40"/>
    </row>
    <row r="482" spans="1:12" ht="14.25" customHeight="1" x14ac:dyDescent="0.15">
      <c r="A482" s="37"/>
      <c r="B482" s="41"/>
      <c r="C482" s="27" t="s">
        <v>60</v>
      </c>
      <c r="D482" s="41"/>
      <c r="E482" s="27" t="s">
        <v>60</v>
      </c>
      <c r="F482" s="41"/>
      <c r="G482" s="27" t="s">
        <v>60</v>
      </c>
      <c r="H482" s="41"/>
      <c r="I482" s="27" t="s">
        <v>60</v>
      </c>
      <c r="J482" s="41"/>
      <c r="K482" s="27" t="s">
        <v>60</v>
      </c>
      <c r="L482" s="41"/>
    </row>
    <row r="483" spans="1:12" ht="14.2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ht="15" customHeight="1" x14ac:dyDescent="0.15">
      <c r="A484" s="37">
        <v>5</v>
      </c>
      <c r="B484" s="39" t="s">
        <v>8</v>
      </c>
      <c r="C484" s="27" t="s">
        <v>24</v>
      </c>
      <c r="D484" s="39" t="s">
        <v>46</v>
      </c>
      <c r="E484" s="27" t="s">
        <v>24</v>
      </c>
      <c r="F484" s="39" t="s">
        <v>46</v>
      </c>
      <c r="G484" s="27" t="s">
        <v>24</v>
      </c>
      <c r="H484" s="39" t="s">
        <v>46</v>
      </c>
      <c r="I484" s="27" t="s">
        <v>24</v>
      </c>
      <c r="J484" s="39" t="s">
        <v>46</v>
      </c>
      <c r="K484" s="27" t="s">
        <v>24</v>
      </c>
      <c r="L484" s="39" t="s">
        <v>46</v>
      </c>
    </row>
    <row r="485" spans="1:12" ht="28.5" customHeight="1" x14ac:dyDescent="0.15">
      <c r="A485" s="37"/>
      <c r="B485" s="40"/>
      <c r="C485" s="27" t="s">
        <v>25</v>
      </c>
      <c r="D485" s="40"/>
      <c r="E485" s="27" t="s">
        <v>25</v>
      </c>
      <c r="F485" s="40"/>
      <c r="G485" s="27" t="s">
        <v>25</v>
      </c>
      <c r="H485" s="40"/>
      <c r="I485" s="27" t="s">
        <v>25</v>
      </c>
      <c r="J485" s="40"/>
      <c r="K485" s="27" t="s">
        <v>25</v>
      </c>
      <c r="L485" s="40"/>
    </row>
    <row r="486" spans="1:12" ht="14.25" customHeight="1" x14ac:dyDescent="0.15">
      <c r="A486" s="37"/>
      <c r="B486" s="41"/>
      <c r="C486" s="27" t="s">
        <v>60</v>
      </c>
      <c r="D486" s="41"/>
      <c r="E486" s="27" t="s">
        <v>60</v>
      </c>
      <c r="F486" s="41"/>
      <c r="G486" s="27" t="s">
        <v>60</v>
      </c>
      <c r="H486" s="41"/>
      <c r="I486" s="27" t="s">
        <v>60</v>
      </c>
      <c r="J486" s="41"/>
      <c r="K486" s="27" t="s">
        <v>60</v>
      </c>
      <c r="L486" s="41"/>
    </row>
    <row r="487" spans="1:12" ht="15" customHeight="1" x14ac:dyDescent="0.15">
      <c r="A487" s="37">
        <v>6</v>
      </c>
      <c r="B487" s="39" t="s">
        <v>7</v>
      </c>
      <c r="C487" s="27" t="s">
        <v>24</v>
      </c>
      <c r="D487" s="39" t="s">
        <v>46</v>
      </c>
      <c r="E487" s="27" t="s">
        <v>24</v>
      </c>
      <c r="F487" s="39" t="s">
        <v>46</v>
      </c>
      <c r="G487" s="27" t="s">
        <v>24</v>
      </c>
      <c r="H487" s="39" t="s">
        <v>46</v>
      </c>
      <c r="I487" s="27" t="s">
        <v>24</v>
      </c>
      <c r="J487" s="39" t="s">
        <v>46</v>
      </c>
      <c r="K487" s="27" t="s">
        <v>24</v>
      </c>
      <c r="L487" s="39" t="s">
        <v>46</v>
      </c>
    </row>
    <row r="488" spans="1:12" ht="28.5" customHeight="1" x14ac:dyDescent="0.15">
      <c r="A488" s="37"/>
      <c r="B488" s="40"/>
      <c r="C488" s="27" t="s">
        <v>25</v>
      </c>
      <c r="D488" s="40"/>
      <c r="E488" s="27" t="s">
        <v>25</v>
      </c>
      <c r="F488" s="40"/>
      <c r="G488" s="27" t="s">
        <v>25</v>
      </c>
      <c r="H488" s="40"/>
      <c r="I488" s="27" t="s">
        <v>25</v>
      </c>
      <c r="J488" s="40"/>
      <c r="K488" s="27" t="s">
        <v>25</v>
      </c>
      <c r="L488" s="40"/>
    </row>
    <row r="489" spans="1:12" ht="14.25" customHeight="1" x14ac:dyDescent="0.15">
      <c r="A489" s="37"/>
      <c r="B489" s="41"/>
      <c r="C489" s="27" t="s">
        <v>60</v>
      </c>
      <c r="D489" s="41"/>
      <c r="E489" s="27" t="s">
        <v>60</v>
      </c>
      <c r="F489" s="41"/>
      <c r="G489" s="27" t="s">
        <v>60</v>
      </c>
      <c r="H489" s="41"/>
      <c r="I489" s="27" t="s">
        <v>60</v>
      </c>
      <c r="J489" s="41"/>
      <c r="K489" s="27" t="s">
        <v>60</v>
      </c>
      <c r="L489" s="41"/>
    </row>
    <row r="490" spans="1:12" ht="15" customHeight="1" x14ac:dyDescent="0.15">
      <c r="A490" s="37">
        <v>7</v>
      </c>
      <c r="B490" s="39" t="s">
        <v>9</v>
      </c>
      <c r="C490" s="27" t="s">
        <v>24</v>
      </c>
      <c r="D490" s="39" t="s">
        <v>46</v>
      </c>
      <c r="E490" s="27" t="s">
        <v>24</v>
      </c>
      <c r="F490" s="39" t="s">
        <v>46</v>
      </c>
      <c r="G490" s="27" t="s">
        <v>24</v>
      </c>
      <c r="H490" s="39" t="s">
        <v>46</v>
      </c>
      <c r="I490" s="27" t="s">
        <v>24</v>
      </c>
      <c r="J490" s="39" t="s">
        <v>46</v>
      </c>
      <c r="K490" s="27" t="s">
        <v>24</v>
      </c>
      <c r="L490" s="39" t="s">
        <v>46</v>
      </c>
    </row>
    <row r="491" spans="1:12" ht="28.5" customHeight="1" x14ac:dyDescent="0.15">
      <c r="A491" s="37"/>
      <c r="B491" s="40"/>
      <c r="C491" s="27" t="s">
        <v>25</v>
      </c>
      <c r="D491" s="40"/>
      <c r="E491" s="27" t="s">
        <v>25</v>
      </c>
      <c r="F491" s="40"/>
      <c r="G491" s="27" t="s">
        <v>25</v>
      </c>
      <c r="H491" s="40"/>
      <c r="I491" s="27" t="s">
        <v>25</v>
      </c>
      <c r="J491" s="40"/>
      <c r="K491" s="27" t="s">
        <v>25</v>
      </c>
      <c r="L491" s="40"/>
    </row>
    <row r="492" spans="1:12" ht="14.25" customHeight="1" x14ac:dyDescent="0.15">
      <c r="A492" s="37"/>
      <c r="B492" s="41"/>
      <c r="C492" s="27" t="s">
        <v>60</v>
      </c>
      <c r="D492" s="41"/>
      <c r="E492" s="27" t="s">
        <v>60</v>
      </c>
      <c r="F492" s="41"/>
      <c r="G492" s="27" t="s">
        <v>60</v>
      </c>
      <c r="H492" s="41"/>
      <c r="I492" s="27" t="s">
        <v>60</v>
      </c>
      <c r="J492" s="41"/>
      <c r="K492" s="27" t="s">
        <v>60</v>
      </c>
      <c r="L492" s="41"/>
    </row>
    <row r="493" spans="1:12" ht="15" customHeight="1" x14ac:dyDescent="0.15">
      <c r="A493" s="37">
        <v>8</v>
      </c>
      <c r="B493" s="39" t="s">
        <v>6</v>
      </c>
      <c r="C493" s="27" t="s">
        <v>24</v>
      </c>
      <c r="D493" s="39" t="s">
        <v>46</v>
      </c>
      <c r="E493" s="27" t="s">
        <v>24</v>
      </c>
      <c r="F493" s="39" t="s">
        <v>46</v>
      </c>
      <c r="G493" s="27" t="s">
        <v>24</v>
      </c>
      <c r="H493" s="39" t="s">
        <v>46</v>
      </c>
      <c r="I493" s="27" t="s">
        <v>24</v>
      </c>
      <c r="J493" s="39" t="s">
        <v>46</v>
      </c>
      <c r="K493" s="27" t="s">
        <v>24</v>
      </c>
      <c r="L493" s="39" t="s">
        <v>46</v>
      </c>
    </row>
    <row r="494" spans="1:12" ht="28.5" customHeight="1" x14ac:dyDescent="0.15">
      <c r="A494" s="37"/>
      <c r="B494" s="40"/>
      <c r="C494" s="27" t="s">
        <v>25</v>
      </c>
      <c r="D494" s="40"/>
      <c r="E494" s="27" t="s">
        <v>25</v>
      </c>
      <c r="F494" s="40"/>
      <c r="G494" s="27" t="s">
        <v>25</v>
      </c>
      <c r="H494" s="40"/>
      <c r="I494" s="27" t="s">
        <v>25</v>
      </c>
      <c r="J494" s="40"/>
      <c r="K494" s="27" t="s">
        <v>25</v>
      </c>
      <c r="L494" s="40"/>
    </row>
    <row r="495" spans="1:12" ht="14.25" customHeight="1" x14ac:dyDescent="0.15">
      <c r="A495" s="37"/>
      <c r="B495" s="41"/>
      <c r="C495" s="27" t="s">
        <v>60</v>
      </c>
      <c r="D495" s="41"/>
      <c r="E495" s="27" t="s">
        <v>60</v>
      </c>
      <c r="F495" s="41"/>
      <c r="G495" s="27" t="s">
        <v>60</v>
      </c>
      <c r="H495" s="41"/>
      <c r="I495" s="27" t="s">
        <v>60</v>
      </c>
      <c r="J495" s="41"/>
      <c r="K495" s="27" t="s">
        <v>60</v>
      </c>
      <c r="L495" s="41"/>
    </row>
    <row r="496" spans="1:12" x14ac:dyDescent="0.15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3" ht="18.75" customHeight="1" x14ac:dyDescent="0.15">
      <c r="A497" s="45" t="str">
        <f>YEAR(C501) &amp;"년  " &amp; MONTH(C501)&amp;"월 " &amp;  "17주차 시간표"</f>
        <v>2025년  7월 17주차 시간표</v>
      </c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</row>
    <row r="498" spans="1:13" ht="6" customHeight="1" x14ac:dyDescent="0.15">
      <c r="C498" s="2"/>
      <c r="E498" s="2"/>
    </row>
    <row r="499" spans="1:13" s="4" customFormat="1" ht="33.75" customHeight="1" x14ac:dyDescent="0.15">
      <c r="A499" s="46" t="str">
        <f>A468</f>
        <v>훈련기간 : 2025년 03월 24일 ~ 2025년 12월 03일                                          
훈련교사 : 전광욱</v>
      </c>
      <c r="B499" s="46"/>
      <c r="C499" s="46"/>
      <c r="D499" s="46"/>
      <c r="E499" s="46"/>
      <c r="F499" s="46"/>
      <c r="G499" s="46"/>
      <c r="H499" s="47" t="str">
        <f>H468</f>
        <v>전체훈련시간 : 173일 / 1024시간
점심시간 : 13:00 ~ 13:40</v>
      </c>
      <c r="I499" s="47"/>
      <c r="J499" s="47"/>
      <c r="K499" s="47"/>
      <c r="L499" s="7"/>
      <c r="M499" s="13"/>
    </row>
    <row r="500" spans="1:13" ht="15" customHeight="1" x14ac:dyDescent="0.15">
      <c r="A500" s="42" t="s">
        <v>1</v>
      </c>
      <c r="B500" s="42" t="s">
        <v>0</v>
      </c>
      <c r="C500" s="43" t="str">
        <f>CHOOSE(WEEKDAY(C501,2),"월","화","수","목","금")&amp;"("&amp;TEXT(WEEKDAY(C501)+75,"000")&amp;")"</f>
        <v>월(077)</v>
      </c>
      <c r="D500" s="43"/>
      <c r="E500" s="43" t="str">
        <f t="shared" ref="E500" si="99">CHOOSE(WEEKDAY(E501,2),"월","화","수","목","금")&amp;"("&amp;TEXT(WEEKDAY(E501)+75,"000")&amp;")"</f>
        <v>화(078)</v>
      </c>
      <c r="F500" s="43"/>
      <c r="G500" s="43" t="str">
        <f t="shared" ref="G500" si="100">CHOOSE(WEEKDAY(G501,2),"월","화","수","목","금")&amp;"("&amp;TEXT(WEEKDAY(G501)+75,"000")&amp;")"</f>
        <v>수(079)</v>
      </c>
      <c r="H500" s="43"/>
      <c r="I500" s="43" t="str">
        <f t="shared" ref="I500" si="101">CHOOSE(WEEKDAY(I501,2),"월","화","수","목","금")&amp;"("&amp;TEXT(WEEKDAY(I501)+75,"000")&amp;")"</f>
        <v>목(080)</v>
      </c>
      <c r="J500" s="43"/>
      <c r="K500" s="43" t="str">
        <f t="shared" ref="K500" si="102">CHOOSE(WEEKDAY(K501,2),"월","화","수","목","금")&amp;"("&amp;TEXT(WEEKDAY(K501)+75,"000")&amp;")"</f>
        <v>금(081)</v>
      </c>
      <c r="L500" s="43"/>
    </row>
    <row r="501" spans="1:13" ht="15" customHeight="1" x14ac:dyDescent="0.15">
      <c r="A501" s="42"/>
      <c r="B501" s="42"/>
      <c r="C501" s="44">
        <f>C470+7</f>
        <v>45852</v>
      </c>
      <c r="D501" s="44"/>
      <c r="E501" s="44">
        <f>E470+7</f>
        <v>45853</v>
      </c>
      <c r="F501" s="44"/>
      <c r="G501" s="44">
        <f>G470+7</f>
        <v>45854</v>
      </c>
      <c r="H501" s="44"/>
      <c r="I501" s="44">
        <f>I470+7</f>
        <v>45855</v>
      </c>
      <c r="J501" s="44"/>
      <c r="K501" s="44">
        <f>K470+7</f>
        <v>45856</v>
      </c>
      <c r="L501" s="44"/>
    </row>
    <row r="502" spans="1:13" ht="15" customHeight="1" x14ac:dyDescent="0.15">
      <c r="A502" s="37">
        <v>1</v>
      </c>
      <c r="B502" s="39" t="s">
        <v>2</v>
      </c>
      <c r="C502" s="27" t="s">
        <v>24</v>
      </c>
      <c r="D502" s="39" t="s">
        <v>46</v>
      </c>
      <c r="E502" s="27" t="s">
        <v>24</v>
      </c>
      <c r="F502" s="39" t="s">
        <v>46</v>
      </c>
      <c r="G502" s="27" t="s">
        <v>26</v>
      </c>
      <c r="H502" s="39" t="s">
        <v>46</v>
      </c>
      <c r="I502" s="27" t="s">
        <v>26</v>
      </c>
      <c r="J502" s="39" t="s">
        <v>46</v>
      </c>
      <c r="K502" s="27" t="s">
        <v>26</v>
      </c>
      <c r="L502" s="39" t="s">
        <v>46</v>
      </c>
    </row>
    <row r="503" spans="1:13" ht="28.5" customHeight="1" x14ac:dyDescent="0.15">
      <c r="A503" s="37"/>
      <c r="B503" s="40"/>
      <c r="C503" s="27" t="s">
        <v>25</v>
      </c>
      <c r="D503" s="40"/>
      <c r="E503" s="27" t="s">
        <v>25</v>
      </c>
      <c r="F503" s="40"/>
      <c r="G503" s="27" t="s">
        <v>27</v>
      </c>
      <c r="H503" s="40"/>
      <c r="I503" s="27" t="s">
        <v>27</v>
      </c>
      <c r="J503" s="40"/>
      <c r="K503" s="27" t="s">
        <v>27</v>
      </c>
      <c r="L503" s="40"/>
    </row>
    <row r="504" spans="1:13" ht="14.25" customHeight="1" x14ac:dyDescent="0.15">
      <c r="A504" s="37"/>
      <c r="B504" s="41"/>
      <c r="C504" s="27" t="s">
        <v>60</v>
      </c>
      <c r="D504" s="41"/>
      <c r="E504" s="27" t="s">
        <v>60</v>
      </c>
      <c r="F504" s="41"/>
      <c r="G504" s="27" t="s">
        <v>60</v>
      </c>
      <c r="H504" s="41"/>
      <c r="I504" s="27" t="s">
        <v>60</v>
      </c>
      <c r="J504" s="41"/>
      <c r="K504" s="27" t="s">
        <v>60</v>
      </c>
      <c r="L504" s="41"/>
    </row>
    <row r="505" spans="1:13" ht="15" customHeight="1" x14ac:dyDescent="0.15">
      <c r="A505" s="37">
        <v>2</v>
      </c>
      <c r="B505" s="39" t="s">
        <v>3</v>
      </c>
      <c r="C505" s="27" t="s">
        <v>24</v>
      </c>
      <c r="D505" s="39" t="s">
        <v>46</v>
      </c>
      <c r="E505" s="27" t="s">
        <v>24</v>
      </c>
      <c r="F505" s="39" t="s">
        <v>46</v>
      </c>
      <c r="G505" s="27" t="s">
        <v>26</v>
      </c>
      <c r="H505" s="39" t="s">
        <v>46</v>
      </c>
      <c r="I505" s="27" t="s">
        <v>26</v>
      </c>
      <c r="J505" s="39" t="s">
        <v>46</v>
      </c>
      <c r="K505" s="27" t="s">
        <v>26</v>
      </c>
      <c r="L505" s="39" t="s">
        <v>46</v>
      </c>
    </row>
    <row r="506" spans="1:13" ht="28.5" customHeight="1" x14ac:dyDescent="0.15">
      <c r="A506" s="37"/>
      <c r="B506" s="40"/>
      <c r="C506" s="27" t="s">
        <v>25</v>
      </c>
      <c r="D506" s="40"/>
      <c r="E506" s="27" t="s">
        <v>25</v>
      </c>
      <c r="F506" s="40"/>
      <c r="G506" s="27" t="s">
        <v>27</v>
      </c>
      <c r="H506" s="40"/>
      <c r="I506" s="27" t="s">
        <v>27</v>
      </c>
      <c r="J506" s="40"/>
      <c r="K506" s="27" t="s">
        <v>27</v>
      </c>
      <c r="L506" s="40"/>
    </row>
    <row r="507" spans="1:13" ht="14.25" customHeight="1" x14ac:dyDescent="0.15">
      <c r="A507" s="37"/>
      <c r="B507" s="41"/>
      <c r="C507" s="27" t="s">
        <v>60</v>
      </c>
      <c r="D507" s="41"/>
      <c r="E507" s="27" t="s">
        <v>60</v>
      </c>
      <c r="F507" s="41"/>
      <c r="G507" s="27" t="s">
        <v>60</v>
      </c>
      <c r="H507" s="41"/>
      <c r="I507" s="27" t="s">
        <v>60</v>
      </c>
      <c r="J507" s="41"/>
      <c r="K507" s="27" t="s">
        <v>60</v>
      </c>
      <c r="L507" s="41"/>
    </row>
    <row r="508" spans="1:13" ht="15" customHeight="1" x14ac:dyDescent="0.15">
      <c r="A508" s="37">
        <v>3</v>
      </c>
      <c r="B508" s="39" t="s">
        <v>5</v>
      </c>
      <c r="C508" s="27" t="s">
        <v>24</v>
      </c>
      <c r="D508" s="39" t="s">
        <v>46</v>
      </c>
      <c r="E508" s="29" t="s">
        <v>24</v>
      </c>
      <c r="F508" s="48" t="s">
        <v>46</v>
      </c>
      <c r="G508" s="27" t="s">
        <v>26</v>
      </c>
      <c r="H508" s="39" t="s">
        <v>46</v>
      </c>
      <c r="I508" s="27" t="s">
        <v>26</v>
      </c>
      <c r="J508" s="39" t="s">
        <v>46</v>
      </c>
      <c r="K508" s="27" t="s">
        <v>26</v>
      </c>
      <c r="L508" s="39" t="s">
        <v>46</v>
      </c>
    </row>
    <row r="509" spans="1:13" ht="28.5" customHeight="1" x14ac:dyDescent="0.15">
      <c r="A509" s="37"/>
      <c r="B509" s="40"/>
      <c r="C509" s="27" t="s">
        <v>25</v>
      </c>
      <c r="D509" s="40"/>
      <c r="E509" s="29" t="s">
        <v>25</v>
      </c>
      <c r="F509" s="49"/>
      <c r="G509" s="27" t="s">
        <v>27</v>
      </c>
      <c r="H509" s="40"/>
      <c r="I509" s="27" t="s">
        <v>27</v>
      </c>
      <c r="J509" s="40"/>
      <c r="K509" s="27" t="s">
        <v>27</v>
      </c>
      <c r="L509" s="40"/>
    </row>
    <row r="510" spans="1:13" ht="14.25" customHeight="1" x14ac:dyDescent="0.15">
      <c r="A510" s="37"/>
      <c r="B510" s="41"/>
      <c r="C510" s="27" t="s">
        <v>60</v>
      </c>
      <c r="D510" s="41"/>
      <c r="E510" s="29" t="s">
        <v>60</v>
      </c>
      <c r="F510" s="50"/>
      <c r="G510" s="27" t="s">
        <v>60</v>
      </c>
      <c r="H510" s="41"/>
      <c r="I510" s="27" t="s">
        <v>60</v>
      </c>
      <c r="J510" s="41"/>
      <c r="K510" s="27" t="s">
        <v>60</v>
      </c>
      <c r="L510" s="41"/>
    </row>
    <row r="511" spans="1:13" ht="15" customHeight="1" x14ac:dyDescent="0.15">
      <c r="A511" s="37">
        <v>4</v>
      </c>
      <c r="B511" s="39" t="s">
        <v>4</v>
      </c>
      <c r="C511" s="27" t="s">
        <v>24</v>
      </c>
      <c r="D511" s="39" t="s">
        <v>46</v>
      </c>
      <c r="E511" s="28" t="s">
        <v>26</v>
      </c>
      <c r="F511" s="70" t="s">
        <v>46</v>
      </c>
      <c r="G511" s="27" t="s">
        <v>26</v>
      </c>
      <c r="H511" s="39" t="s">
        <v>46</v>
      </c>
      <c r="I511" s="27" t="s">
        <v>26</v>
      </c>
      <c r="J511" s="39" t="s">
        <v>46</v>
      </c>
      <c r="K511" s="27" t="s">
        <v>26</v>
      </c>
      <c r="L511" s="39" t="s">
        <v>46</v>
      </c>
    </row>
    <row r="512" spans="1:13" ht="28.5" customHeight="1" x14ac:dyDescent="0.15">
      <c r="A512" s="37"/>
      <c r="B512" s="40"/>
      <c r="C512" s="27" t="s">
        <v>25</v>
      </c>
      <c r="D512" s="40"/>
      <c r="E512" s="28" t="s">
        <v>27</v>
      </c>
      <c r="F512" s="71"/>
      <c r="G512" s="27" t="s">
        <v>27</v>
      </c>
      <c r="H512" s="40"/>
      <c r="I512" s="27" t="s">
        <v>27</v>
      </c>
      <c r="J512" s="40"/>
      <c r="K512" s="27" t="s">
        <v>27</v>
      </c>
      <c r="L512" s="40"/>
    </row>
    <row r="513" spans="1:12" ht="14.25" customHeight="1" x14ac:dyDescent="0.15">
      <c r="A513" s="37"/>
      <c r="B513" s="41"/>
      <c r="C513" s="27" t="s">
        <v>60</v>
      </c>
      <c r="D513" s="41"/>
      <c r="E513" s="28" t="s">
        <v>60</v>
      </c>
      <c r="F513" s="72"/>
      <c r="G513" s="27" t="s">
        <v>60</v>
      </c>
      <c r="H513" s="41"/>
      <c r="I513" s="27" t="s">
        <v>60</v>
      </c>
      <c r="J513" s="41"/>
      <c r="K513" s="27" t="s">
        <v>60</v>
      </c>
      <c r="L513" s="41"/>
    </row>
    <row r="514" spans="1:12" ht="14.2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ht="15" customHeight="1" x14ac:dyDescent="0.15">
      <c r="A515" s="37">
        <v>5</v>
      </c>
      <c r="B515" s="39" t="s">
        <v>8</v>
      </c>
      <c r="C515" s="27" t="s">
        <v>24</v>
      </c>
      <c r="D515" s="39" t="s">
        <v>46</v>
      </c>
      <c r="E515" s="27" t="s">
        <v>26</v>
      </c>
      <c r="F515" s="39" t="s">
        <v>46</v>
      </c>
      <c r="G515" s="27" t="s">
        <v>26</v>
      </c>
      <c r="H515" s="39" t="s">
        <v>46</v>
      </c>
      <c r="I515" s="27" t="s">
        <v>26</v>
      </c>
      <c r="J515" s="39" t="s">
        <v>46</v>
      </c>
      <c r="K515" s="27" t="s">
        <v>26</v>
      </c>
      <c r="L515" s="39" t="s">
        <v>46</v>
      </c>
    </row>
    <row r="516" spans="1:12" ht="28.5" customHeight="1" x14ac:dyDescent="0.15">
      <c r="A516" s="37"/>
      <c r="B516" s="40"/>
      <c r="C516" s="27" t="s">
        <v>25</v>
      </c>
      <c r="D516" s="40"/>
      <c r="E516" s="27" t="s">
        <v>27</v>
      </c>
      <c r="F516" s="40"/>
      <c r="G516" s="27" t="s">
        <v>27</v>
      </c>
      <c r="H516" s="40"/>
      <c r="I516" s="27" t="s">
        <v>27</v>
      </c>
      <c r="J516" s="40"/>
      <c r="K516" s="27" t="s">
        <v>27</v>
      </c>
      <c r="L516" s="40"/>
    </row>
    <row r="517" spans="1:12" ht="14.25" customHeight="1" x14ac:dyDescent="0.15">
      <c r="A517" s="37"/>
      <c r="B517" s="41"/>
      <c r="C517" s="27" t="s">
        <v>60</v>
      </c>
      <c r="D517" s="41"/>
      <c r="E517" s="27" t="s">
        <v>60</v>
      </c>
      <c r="F517" s="41"/>
      <c r="G517" s="27" t="s">
        <v>60</v>
      </c>
      <c r="H517" s="41"/>
      <c r="I517" s="27" t="s">
        <v>60</v>
      </c>
      <c r="J517" s="41"/>
      <c r="K517" s="27" t="s">
        <v>60</v>
      </c>
      <c r="L517" s="41"/>
    </row>
    <row r="518" spans="1:12" ht="15" customHeight="1" x14ac:dyDescent="0.15">
      <c r="A518" s="37">
        <v>6</v>
      </c>
      <c r="B518" s="39" t="s">
        <v>7</v>
      </c>
      <c r="C518" s="27" t="s">
        <v>24</v>
      </c>
      <c r="D518" s="39" t="s">
        <v>46</v>
      </c>
      <c r="E518" s="27" t="s">
        <v>26</v>
      </c>
      <c r="F518" s="39" t="s">
        <v>46</v>
      </c>
      <c r="G518" s="27" t="s">
        <v>26</v>
      </c>
      <c r="H518" s="39" t="s">
        <v>46</v>
      </c>
      <c r="I518" s="27" t="s">
        <v>26</v>
      </c>
      <c r="J518" s="39" t="s">
        <v>46</v>
      </c>
      <c r="K518" s="27" t="s">
        <v>26</v>
      </c>
      <c r="L518" s="39" t="s">
        <v>46</v>
      </c>
    </row>
    <row r="519" spans="1:12" ht="28.5" customHeight="1" x14ac:dyDescent="0.15">
      <c r="A519" s="37"/>
      <c r="B519" s="40"/>
      <c r="C519" s="27" t="s">
        <v>25</v>
      </c>
      <c r="D519" s="40"/>
      <c r="E519" s="27" t="s">
        <v>27</v>
      </c>
      <c r="F519" s="40"/>
      <c r="G519" s="27" t="s">
        <v>27</v>
      </c>
      <c r="H519" s="40"/>
      <c r="I519" s="27" t="s">
        <v>27</v>
      </c>
      <c r="J519" s="40"/>
      <c r="K519" s="27" t="s">
        <v>27</v>
      </c>
      <c r="L519" s="40"/>
    </row>
    <row r="520" spans="1:12" ht="14.25" customHeight="1" x14ac:dyDescent="0.15">
      <c r="A520" s="37"/>
      <c r="B520" s="41"/>
      <c r="C520" s="27" t="s">
        <v>60</v>
      </c>
      <c r="D520" s="41"/>
      <c r="E520" s="27" t="s">
        <v>60</v>
      </c>
      <c r="F520" s="41"/>
      <c r="G520" s="27" t="s">
        <v>60</v>
      </c>
      <c r="H520" s="41"/>
      <c r="I520" s="27" t="s">
        <v>60</v>
      </c>
      <c r="J520" s="41"/>
      <c r="K520" s="27" t="s">
        <v>60</v>
      </c>
      <c r="L520" s="41"/>
    </row>
    <row r="521" spans="1:12" ht="15" customHeight="1" x14ac:dyDescent="0.15">
      <c r="A521" s="37">
        <v>7</v>
      </c>
      <c r="B521" s="39" t="s">
        <v>9</v>
      </c>
      <c r="C521" s="27" t="s">
        <v>24</v>
      </c>
      <c r="D521" s="39" t="s">
        <v>46</v>
      </c>
      <c r="E521" s="27" t="s">
        <v>26</v>
      </c>
      <c r="F521" s="39" t="s">
        <v>46</v>
      </c>
      <c r="G521" s="27" t="s">
        <v>26</v>
      </c>
      <c r="H521" s="39" t="s">
        <v>46</v>
      </c>
      <c r="I521" s="27" t="s">
        <v>26</v>
      </c>
      <c r="J521" s="39" t="s">
        <v>46</v>
      </c>
      <c r="K521" s="27" t="s">
        <v>26</v>
      </c>
      <c r="L521" s="39" t="s">
        <v>46</v>
      </c>
    </row>
    <row r="522" spans="1:12" ht="28.5" customHeight="1" x14ac:dyDescent="0.15">
      <c r="A522" s="37"/>
      <c r="B522" s="40"/>
      <c r="C522" s="27" t="s">
        <v>25</v>
      </c>
      <c r="D522" s="40"/>
      <c r="E522" s="27" t="s">
        <v>27</v>
      </c>
      <c r="F522" s="40"/>
      <c r="G522" s="27" t="s">
        <v>27</v>
      </c>
      <c r="H522" s="40"/>
      <c r="I522" s="27" t="s">
        <v>27</v>
      </c>
      <c r="J522" s="40"/>
      <c r="K522" s="27" t="s">
        <v>27</v>
      </c>
      <c r="L522" s="40"/>
    </row>
    <row r="523" spans="1:12" ht="14.25" customHeight="1" x14ac:dyDescent="0.15">
      <c r="A523" s="37"/>
      <c r="B523" s="41"/>
      <c r="C523" s="27" t="s">
        <v>60</v>
      </c>
      <c r="D523" s="41"/>
      <c r="E523" s="27" t="s">
        <v>60</v>
      </c>
      <c r="F523" s="41"/>
      <c r="G523" s="27" t="s">
        <v>60</v>
      </c>
      <c r="H523" s="41"/>
      <c r="I523" s="27" t="s">
        <v>60</v>
      </c>
      <c r="J523" s="41"/>
      <c r="K523" s="27" t="s">
        <v>60</v>
      </c>
      <c r="L523" s="41"/>
    </row>
    <row r="524" spans="1:12" ht="15" customHeight="1" x14ac:dyDescent="0.15">
      <c r="A524" s="37">
        <v>8</v>
      </c>
      <c r="B524" s="39" t="s">
        <v>6</v>
      </c>
      <c r="C524" s="27" t="s">
        <v>24</v>
      </c>
      <c r="D524" s="39" t="s">
        <v>46</v>
      </c>
      <c r="E524" s="27" t="s">
        <v>26</v>
      </c>
      <c r="F524" s="39" t="s">
        <v>46</v>
      </c>
      <c r="G524" s="27" t="s">
        <v>26</v>
      </c>
      <c r="H524" s="39" t="s">
        <v>46</v>
      </c>
      <c r="I524" s="27" t="s">
        <v>26</v>
      </c>
      <c r="J524" s="39" t="s">
        <v>46</v>
      </c>
      <c r="K524" s="27" t="s">
        <v>26</v>
      </c>
      <c r="L524" s="39" t="s">
        <v>46</v>
      </c>
    </row>
    <row r="525" spans="1:12" ht="28.5" customHeight="1" x14ac:dyDescent="0.15">
      <c r="A525" s="37"/>
      <c r="B525" s="40"/>
      <c r="C525" s="27" t="s">
        <v>25</v>
      </c>
      <c r="D525" s="40"/>
      <c r="E525" s="27" t="s">
        <v>27</v>
      </c>
      <c r="F525" s="40"/>
      <c r="G525" s="27" t="s">
        <v>27</v>
      </c>
      <c r="H525" s="40"/>
      <c r="I525" s="27" t="s">
        <v>27</v>
      </c>
      <c r="J525" s="40"/>
      <c r="K525" s="27" t="s">
        <v>27</v>
      </c>
      <c r="L525" s="40"/>
    </row>
    <row r="526" spans="1:12" ht="14.25" customHeight="1" x14ac:dyDescent="0.15">
      <c r="A526" s="37"/>
      <c r="B526" s="41"/>
      <c r="C526" s="27" t="s">
        <v>60</v>
      </c>
      <c r="D526" s="41"/>
      <c r="E526" s="27" t="s">
        <v>60</v>
      </c>
      <c r="F526" s="41"/>
      <c r="G526" s="27" t="s">
        <v>60</v>
      </c>
      <c r="H526" s="41"/>
      <c r="I526" s="27" t="s">
        <v>60</v>
      </c>
      <c r="J526" s="41"/>
      <c r="K526" s="27" t="s">
        <v>60</v>
      </c>
      <c r="L526" s="41"/>
    </row>
    <row r="527" spans="1:12" x14ac:dyDescent="0.15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.75" customHeight="1" x14ac:dyDescent="0.15">
      <c r="A528" s="45" t="str">
        <f>YEAR(C532) &amp;"년  " &amp; MONTH(C532)&amp;"월 " &amp;  "18주차 시간표"</f>
        <v>2025년  7월 18주차 시간표</v>
      </c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</row>
    <row r="529" spans="1:13" ht="6" customHeight="1" x14ac:dyDescent="0.15">
      <c r="C529" s="2"/>
      <c r="E529" s="2"/>
    </row>
    <row r="530" spans="1:13" s="4" customFormat="1" ht="33.75" customHeight="1" x14ac:dyDescent="0.15">
      <c r="A530" s="46" t="str">
        <f>A3</f>
        <v>훈련기간 : 2025년 03월 24일 ~ 2025년 12월 03일                                          
훈련교사 : 전광욱</v>
      </c>
      <c r="B530" s="46"/>
      <c r="C530" s="46"/>
      <c r="D530" s="46"/>
      <c r="E530" s="46"/>
      <c r="F530" s="46"/>
      <c r="G530" s="46"/>
      <c r="H530" s="47" t="str">
        <f>H3</f>
        <v>전체훈련시간 : 173일 / 1024시간
점심시간 : 13:00 ~ 13:40</v>
      </c>
      <c r="I530" s="47"/>
      <c r="J530" s="47"/>
      <c r="K530" s="47"/>
      <c r="L530" s="7"/>
      <c r="M530" s="13"/>
    </row>
    <row r="531" spans="1:13" ht="15" customHeight="1" x14ac:dyDescent="0.15">
      <c r="A531" s="42" t="s">
        <v>1</v>
      </c>
      <c r="B531" s="42" t="s">
        <v>0</v>
      </c>
      <c r="C531" s="43" t="str">
        <f>CHOOSE(WEEKDAY(C532,2),"월","화","수","목","금")&amp;"("&amp;TEXT(WEEKDAY(C532)+80,"000")&amp;")"</f>
        <v>월(082)</v>
      </c>
      <c r="D531" s="43"/>
      <c r="E531" s="43" t="str">
        <f t="shared" ref="E531" si="103">CHOOSE(WEEKDAY(E532,2),"월","화","수","목","금")&amp;"("&amp;TEXT(WEEKDAY(E532)+80,"000")&amp;")"</f>
        <v>화(083)</v>
      </c>
      <c r="F531" s="43"/>
      <c r="G531" s="43" t="str">
        <f t="shared" ref="G531" si="104">CHOOSE(WEEKDAY(G532,2),"월","화","수","목","금")&amp;"("&amp;TEXT(WEEKDAY(G532)+80,"000")&amp;")"</f>
        <v>수(084)</v>
      </c>
      <c r="H531" s="43"/>
      <c r="I531" s="43" t="str">
        <f t="shared" ref="I531" si="105">CHOOSE(WEEKDAY(I532,2),"월","화","수","목","금")&amp;"("&amp;TEXT(WEEKDAY(I532)+80,"000")&amp;")"</f>
        <v>목(085)</v>
      </c>
      <c r="J531" s="43"/>
      <c r="K531" s="43" t="str">
        <f>CHOOSE(WEEKDAY(K532,2),"월","화","수","목","금")&amp;"("&amp;TEXT(WEEKDAY(K532)+80,"000")&amp;")"</f>
        <v>금(086)</v>
      </c>
      <c r="L531" s="43"/>
    </row>
    <row r="532" spans="1:13" ht="15" customHeight="1" x14ac:dyDescent="0.15">
      <c r="A532" s="42"/>
      <c r="B532" s="42"/>
      <c r="C532" s="44">
        <f>C501+7</f>
        <v>45859</v>
      </c>
      <c r="D532" s="44"/>
      <c r="E532" s="44">
        <f t="shared" ref="E532" si="106">E501+7</f>
        <v>45860</v>
      </c>
      <c r="F532" s="44"/>
      <c r="G532" s="44">
        <f t="shared" ref="G532" si="107">G501+7</f>
        <v>45861</v>
      </c>
      <c r="H532" s="44"/>
      <c r="I532" s="44">
        <f t="shared" ref="I532" si="108">I501+7</f>
        <v>45862</v>
      </c>
      <c r="J532" s="44"/>
      <c r="K532" s="44">
        <f t="shared" ref="K532" si="109">K501+7</f>
        <v>45863</v>
      </c>
      <c r="L532" s="44"/>
    </row>
    <row r="533" spans="1:13" ht="15" customHeight="1" x14ac:dyDescent="0.15">
      <c r="A533" s="37">
        <v>1</v>
      </c>
      <c r="B533" s="39" t="s">
        <v>2</v>
      </c>
      <c r="C533" s="27" t="s">
        <v>26</v>
      </c>
      <c r="D533" s="39" t="s">
        <v>46</v>
      </c>
      <c r="E533" s="27" t="s">
        <v>26</v>
      </c>
      <c r="F533" s="39" t="s">
        <v>46</v>
      </c>
      <c r="G533" s="27" t="s">
        <v>26</v>
      </c>
      <c r="H533" s="39" t="s">
        <v>46</v>
      </c>
      <c r="I533" s="27" t="s">
        <v>26</v>
      </c>
      <c r="J533" s="39" t="s">
        <v>46</v>
      </c>
      <c r="K533" s="27" t="s">
        <v>26</v>
      </c>
      <c r="L533" s="39" t="s">
        <v>46</v>
      </c>
    </row>
    <row r="534" spans="1:13" ht="28.5" customHeight="1" x14ac:dyDescent="0.15">
      <c r="A534" s="37"/>
      <c r="B534" s="40"/>
      <c r="C534" s="27" t="s">
        <v>27</v>
      </c>
      <c r="D534" s="40"/>
      <c r="E534" s="27" t="s">
        <v>27</v>
      </c>
      <c r="F534" s="40"/>
      <c r="G534" s="27" t="s">
        <v>27</v>
      </c>
      <c r="H534" s="40"/>
      <c r="I534" s="27" t="s">
        <v>27</v>
      </c>
      <c r="J534" s="40"/>
      <c r="K534" s="27" t="s">
        <v>27</v>
      </c>
      <c r="L534" s="40"/>
    </row>
    <row r="535" spans="1:13" ht="14.25" customHeight="1" x14ac:dyDescent="0.15">
      <c r="A535" s="37"/>
      <c r="B535" s="41"/>
      <c r="C535" s="27" t="s">
        <v>60</v>
      </c>
      <c r="D535" s="41"/>
      <c r="E535" s="27" t="s">
        <v>60</v>
      </c>
      <c r="F535" s="41"/>
      <c r="G535" s="27" t="s">
        <v>60</v>
      </c>
      <c r="H535" s="41"/>
      <c r="I535" s="27" t="s">
        <v>60</v>
      </c>
      <c r="J535" s="41"/>
      <c r="K535" s="27" t="s">
        <v>60</v>
      </c>
      <c r="L535" s="41"/>
    </row>
    <row r="536" spans="1:13" ht="15" customHeight="1" x14ac:dyDescent="0.15">
      <c r="A536" s="37">
        <v>2</v>
      </c>
      <c r="B536" s="39" t="s">
        <v>3</v>
      </c>
      <c r="C536" s="27" t="s">
        <v>26</v>
      </c>
      <c r="D536" s="39" t="s">
        <v>46</v>
      </c>
      <c r="E536" s="27" t="s">
        <v>26</v>
      </c>
      <c r="F536" s="39" t="s">
        <v>46</v>
      </c>
      <c r="G536" s="27" t="s">
        <v>26</v>
      </c>
      <c r="H536" s="39" t="s">
        <v>46</v>
      </c>
      <c r="I536" s="27" t="s">
        <v>26</v>
      </c>
      <c r="J536" s="39" t="s">
        <v>46</v>
      </c>
      <c r="K536" s="27" t="s">
        <v>26</v>
      </c>
      <c r="L536" s="39" t="s">
        <v>46</v>
      </c>
    </row>
    <row r="537" spans="1:13" ht="28.5" customHeight="1" x14ac:dyDescent="0.15">
      <c r="A537" s="37"/>
      <c r="B537" s="40"/>
      <c r="C537" s="27" t="s">
        <v>27</v>
      </c>
      <c r="D537" s="40"/>
      <c r="E537" s="27" t="s">
        <v>27</v>
      </c>
      <c r="F537" s="40"/>
      <c r="G537" s="27" t="s">
        <v>27</v>
      </c>
      <c r="H537" s="40"/>
      <c r="I537" s="27" t="s">
        <v>27</v>
      </c>
      <c r="J537" s="40"/>
      <c r="K537" s="27" t="s">
        <v>27</v>
      </c>
      <c r="L537" s="40"/>
    </row>
    <row r="538" spans="1:13" ht="14.25" customHeight="1" x14ac:dyDescent="0.15">
      <c r="A538" s="37"/>
      <c r="B538" s="41"/>
      <c r="C538" s="27" t="s">
        <v>60</v>
      </c>
      <c r="D538" s="41"/>
      <c r="E538" s="27" t="s">
        <v>60</v>
      </c>
      <c r="F538" s="41"/>
      <c r="G538" s="27" t="s">
        <v>60</v>
      </c>
      <c r="H538" s="41"/>
      <c r="I538" s="27" t="s">
        <v>60</v>
      </c>
      <c r="J538" s="41"/>
      <c r="K538" s="27" t="s">
        <v>60</v>
      </c>
      <c r="L538" s="41"/>
    </row>
    <row r="539" spans="1:13" ht="15" customHeight="1" x14ac:dyDescent="0.15">
      <c r="A539" s="37">
        <v>3</v>
      </c>
      <c r="B539" s="39" t="s">
        <v>5</v>
      </c>
      <c r="C539" s="27" t="s">
        <v>26</v>
      </c>
      <c r="D539" s="39" t="s">
        <v>46</v>
      </c>
      <c r="E539" s="27" t="s">
        <v>26</v>
      </c>
      <c r="F539" s="39" t="s">
        <v>46</v>
      </c>
      <c r="G539" s="27" t="s">
        <v>26</v>
      </c>
      <c r="H539" s="39" t="s">
        <v>46</v>
      </c>
      <c r="I539" s="27" t="s">
        <v>26</v>
      </c>
      <c r="J539" s="39" t="s">
        <v>46</v>
      </c>
      <c r="K539" s="27" t="s">
        <v>26</v>
      </c>
      <c r="L539" s="39" t="s">
        <v>46</v>
      </c>
    </row>
    <row r="540" spans="1:13" ht="28.5" customHeight="1" x14ac:dyDescent="0.15">
      <c r="A540" s="37"/>
      <c r="B540" s="40"/>
      <c r="C540" s="27" t="s">
        <v>27</v>
      </c>
      <c r="D540" s="40"/>
      <c r="E540" s="27" t="s">
        <v>27</v>
      </c>
      <c r="F540" s="40"/>
      <c r="G540" s="27" t="s">
        <v>27</v>
      </c>
      <c r="H540" s="40"/>
      <c r="I540" s="27" t="s">
        <v>27</v>
      </c>
      <c r="J540" s="40"/>
      <c r="K540" s="27" t="s">
        <v>27</v>
      </c>
      <c r="L540" s="40"/>
    </row>
    <row r="541" spans="1:13" ht="14.25" customHeight="1" x14ac:dyDescent="0.15">
      <c r="A541" s="37"/>
      <c r="B541" s="41"/>
      <c r="C541" s="27" t="s">
        <v>60</v>
      </c>
      <c r="D541" s="41"/>
      <c r="E541" s="27" t="s">
        <v>60</v>
      </c>
      <c r="F541" s="41"/>
      <c r="G541" s="27" t="s">
        <v>60</v>
      </c>
      <c r="H541" s="41"/>
      <c r="I541" s="27" t="s">
        <v>60</v>
      </c>
      <c r="J541" s="41"/>
      <c r="K541" s="27" t="s">
        <v>60</v>
      </c>
      <c r="L541" s="41"/>
    </row>
    <row r="542" spans="1:13" ht="15" customHeight="1" x14ac:dyDescent="0.15">
      <c r="A542" s="37">
        <v>4</v>
      </c>
      <c r="B542" s="39" t="s">
        <v>4</v>
      </c>
      <c r="C542" s="27" t="s">
        <v>26</v>
      </c>
      <c r="D542" s="39" t="s">
        <v>46</v>
      </c>
      <c r="E542" s="27" t="s">
        <v>26</v>
      </c>
      <c r="F542" s="39" t="s">
        <v>46</v>
      </c>
      <c r="G542" s="27" t="s">
        <v>26</v>
      </c>
      <c r="H542" s="39" t="s">
        <v>46</v>
      </c>
      <c r="I542" s="27" t="s">
        <v>26</v>
      </c>
      <c r="J542" s="39" t="s">
        <v>46</v>
      </c>
      <c r="K542" s="27" t="s">
        <v>26</v>
      </c>
      <c r="L542" s="39" t="s">
        <v>46</v>
      </c>
    </row>
    <row r="543" spans="1:13" ht="28.5" customHeight="1" x14ac:dyDescent="0.15">
      <c r="A543" s="37"/>
      <c r="B543" s="40"/>
      <c r="C543" s="27" t="s">
        <v>27</v>
      </c>
      <c r="D543" s="40"/>
      <c r="E543" s="27" t="s">
        <v>27</v>
      </c>
      <c r="F543" s="40"/>
      <c r="G543" s="27" t="s">
        <v>27</v>
      </c>
      <c r="H543" s="40"/>
      <c r="I543" s="27" t="s">
        <v>27</v>
      </c>
      <c r="J543" s="40"/>
      <c r="K543" s="27" t="s">
        <v>27</v>
      </c>
      <c r="L543" s="40"/>
    </row>
    <row r="544" spans="1:13" ht="14.25" customHeight="1" x14ac:dyDescent="0.15">
      <c r="A544" s="37"/>
      <c r="B544" s="41"/>
      <c r="C544" s="27" t="s">
        <v>60</v>
      </c>
      <c r="D544" s="41"/>
      <c r="E544" s="27" t="s">
        <v>60</v>
      </c>
      <c r="F544" s="41"/>
      <c r="G544" s="27" t="s">
        <v>60</v>
      </c>
      <c r="H544" s="41"/>
      <c r="I544" s="27" t="s">
        <v>60</v>
      </c>
      <c r="J544" s="41"/>
      <c r="K544" s="27" t="s">
        <v>60</v>
      </c>
      <c r="L544" s="41"/>
    </row>
    <row r="545" spans="1:12" ht="14.25" customHeight="1" x14ac:dyDescent="0.15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ht="15" customHeight="1" x14ac:dyDescent="0.15">
      <c r="A546" s="37">
        <v>5</v>
      </c>
      <c r="B546" s="39" t="s">
        <v>8</v>
      </c>
      <c r="C546" s="27" t="s">
        <v>26</v>
      </c>
      <c r="D546" s="39" t="s">
        <v>46</v>
      </c>
      <c r="E546" s="27" t="s">
        <v>26</v>
      </c>
      <c r="F546" s="39" t="s">
        <v>46</v>
      </c>
      <c r="G546" s="27" t="s">
        <v>26</v>
      </c>
      <c r="H546" s="39" t="s">
        <v>46</v>
      </c>
      <c r="I546" s="27" t="s">
        <v>26</v>
      </c>
      <c r="J546" s="39" t="s">
        <v>46</v>
      </c>
      <c r="K546" s="27" t="s">
        <v>26</v>
      </c>
      <c r="L546" s="39" t="s">
        <v>46</v>
      </c>
    </row>
    <row r="547" spans="1:12" ht="28.5" customHeight="1" x14ac:dyDescent="0.15">
      <c r="A547" s="37"/>
      <c r="B547" s="40"/>
      <c r="C547" s="27" t="s">
        <v>27</v>
      </c>
      <c r="D547" s="40"/>
      <c r="E547" s="27" t="s">
        <v>27</v>
      </c>
      <c r="F547" s="40"/>
      <c r="G547" s="27" t="s">
        <v>27</v>
      </c>
      <c r="H547" s="40"/>
      <c r="I547" s="27" t="s">
        <v>27</v>
      </c>
      <c r="J547" s="40"/>
      <c r="K547" s="27" t="s">
        <v>27</v>
      </c>
      <c r="L547" s="40"/>
    </row>
    <row r="548" spans="1:12" ht="14.25" customHeight="1" x14ac:dyDescent="0.15">
      <c r="A548" s="37"/>
      <c r="B548" s="41"/>
      <c r="C548" s="27" t="s">
        <v>60</v>
      </c>
      <c r="D548" s="41"/>
      <c r="E548" s="27" t="s">
        <v>60</v>
      </c>
      <c r="F548" s="41"/>
      <c r="G548" s="27" t="s">
        <v>60</v>
      </c>
      <c r="H548" s="41"/>
      <c r="I548" s="27" t="s">
        <v>60</v>
      </c>
      <c r="J548" s="41"/>
      <c r="K548" s="27" t="s">
        <v>60</v>
      </c>
      <c r="L548" s="41"/>
    </row>
    <row r="549" spans="1:12" ht="15" customHeight="1" x14ac:dyDescent="0.15">
      <c r="A549" s="37">
        <v>6</v>
      </c>
      <c r="B549" s="39" t="s">
        <v>7</v>
      </c>
      <c r="C549" s="27" t="s">
        <v>26</v>
      </c>
      <c r="D549" s="39" t="s">
        <v>46</v>
      </c>
      <c r="E549" s="27" t="s">
        <v>26</v>
      </c>
      <c r="F549" s="39" t="s">
        <v>46</v>
      </c>
      <c r="G549" s="27" t="s">
        <v>26</v>
      </c>
      <c r="H549" s="39" t="s">
        <v>46</v>
      </c>
      <c r="I549" s="27" t="s">
        <v>26</v>
      </c>
      <c r="J549" s="39" t="s">
        <v>46</v>
      </c>
      <c r="K549" s="27" t="s">
        <v>26</v>
      </c>
      <c r="L549" s="39" t="s">
        <v>46</v>
      </c>
    </row>
    <row r="550" spans="1:12" ht="28.5" customHeight="1" x14ac:dyDescent="0.15">
      <c r="A550" s="37"/>
      <c r="B550" s="40"/>
      <c r="C550" s="27" t="s">
        <v>27</v>
      </c>
      <c r="D550" s="40"/>
      <c r="E550" s="27" t="s">
        <v>27</v>
      </c>
      <c r="F550" s="40"/>
      <c r="G550" s="27" t="s">
        <v>27</v>
      </c>
      <c r="H550" s="40"/>
      <c r="I550" s="27" t="s">
        <v>27</v>
      </c>
      <c r="J550" s="40"/>
      <c r="K550" s="27" t="s">
        <v>27</v>
      </c>
      <c r="L550" s="40"/>
    </row>
    <row r="551" spans="1:12" ht="14.25" customHeight="1" x14ac:dyDescent="0.15">
      <c r="A551" s="37"/>
      <c r="B551" s="41"/>
      <c r="C551" s="27" t="s">
        <v>60</v>
      </c>
      <c r="D551" s="41"/>
      <c r="E551" s="27" t="s">
        <v>60</v>
      </c>
      <c r="F551" s="41"/>
      <c r="G551" s="27" t="s">
        <v>60</v>
      </c>
      <c r="H551" s="41"/>
      <c r="I551" s="27" t="s">
        <v>60</v>
      </c>
      <c r="J551" s="41"/>
      <c r="K551" s="27" t="s">
        <v>60</v>
      </c>
      <c r="L551" s="41"/>
    </row>
    <row r="552" spans="1:12" ht="15" customHeight="1" x14ac:dyDescent="0.15">
      <c r="A552" s="37">
        <v>7</v>
      </c>
      <c r="B552" s="39" t="s">
        <v>9</v>
      </c>
      <c r="C552" s="27" t="s">
        <v>26</v>
      </c>
      <c r="D552" s="39" t="s">
        <v>46</v>
      </c>
      <c r="E552" s="27" t="s">
        <v>26</v>
      </c>
      <c r="F552" s="39" t="s">
        <v>46</v>
      </c>
      <c r="G552" s="27" t="s">
        <v>26</v>
      </c>
      <c r="H552" s="39" t="s">
        <v>46</v>
      </c>
      <c r="I552" s="27" t="s">
        <v>26</v>
      </c>
      <c r="J552" s="39" t="s">
        <v>46</v>
      </c>
      <c r="K552" s="27" t="s">
        <v>26</v>
      </c>
      <c r="L552" s="39" t="s">
        <v>46</v>
      </c>
    </row>
    <row r="553" spans="1:12" ht="28.5" customHeight="1" x14ac:dyDescent="0.15">
      <c r="A553" s="37"/>
      <c r="B553" s="40"/>
      <c r="C553" s="27" t="s">
        <v>27</v>
      </c>
      <c r="D553" s="40"/>
      <c r="E553" s="27" t="s">
        <v>27</v>
      </c>
      <c r="F553" s="40"/>
      <c r="G553" s="27" t="s">
        <v>27</v>
      </c>
      <c r="H553" s="40"/>
      <c r="I553" s="27" t="s">
        <v>27</v>
      </c>
      <c r="J553" s="40"/>
      <c r="K553" s="27" t="s">
        <v>27</v>
      </c>
      <c r="L553" s="40"/>
    </row>
    <row r="554" spans="1:12" ht="14.25" customHeight="1" x14ac:dyDescent="0.15">
      <c r="A554" s="37"/>
      <c r="B554" s="41"/>
      <c r="C554" s="27" t="s">
        <v>60</v>
      </c>
      <c r="D554" s="41"/>
      <c r="E554" s="27" t="s">
        <v>60</v>
      </c>
      <c r="F554" s="41"/>
      <c r="G554" s="27" t="s">
        <v>60</v>
      </c>
      <c r="H554" s="41"/>
      <c r="I554" s="27" t="s">
        <v>60</v>
      </c>
      <c r="J554" s="41"/>
      <c r="K554" s="27" t="s">
        <v>60</v>
      </c>
      <c r="L554" s="41"/>
    </row>
    <row r="555" spans="1:12" ht="15" customHeight="1" x14ac:dyDescent="0.15">
      <c r="A555" s="37">
        <v>8</v>
      </c>
      <c r="B555" s="39" t="s">
        <v>6</v>
      </c>
      <c r="C555" s="27" t="s">
        <v>26</v>
      </c>
      <c r="D555" s="39" t="s">
        <v>46</v>
      </c>
      <c r="E555" s="27" t="s">
        <v>26</v>
      </c>
      <c r="F555" s="39" t="s">
        <v>46</v>
      </c>
      <c r="G555" s="27" t="s">
        <v>26</v>
      </c>
      <c r="H555" s="39" t="s">
        <v>46</v>
      </c>
      <c r="I555" s="27" t="s">
        <v>26</v>
      </c>
      <c r="J555" s="39" t="s">
        <v>46</v>
      </c>
      <c r="K555" s="27" t="s">
        <v>26</v>
      </c>
      <c r="L555" s="39" t="s">
        <v>46</v>
      </c>
    </row>
    <row r="556" spans="1:12" ht="28.5" customHeight="1" x14ac:dyDescent="0.15">
      <c r="A556" s="37"/>
      <c r="B556" s="40"/>
      <c r="C556" s="27" t="s">
        <v>27</v>
      </c>
      <c r="D556" s="40"/>
      <c r="E556" s="27" t="s">
        <v>27</v>
      </c>
      <c r="F556" s="40"/>
      <c r="G556" s="27" t="s">
        <v>27</v>
      </c>
      <c r="H556" s="40"/>
      <c r="I556" s="27" t="s">
        <v>27</v>
      </c>
      <c r="J556" s="40"/>
      <c r="K556" s="27" t="s">
        <v>27</v>
      </c>
      <c r="L556" s="40"/>
    </row>
    <row r="557" spans="1:12" ht="14.25" customHeight="1" x14ac:dyDescent="0.15">
      <c r="A557" s="37"/>
      <c r="B557" s="41"/>
      <c r="C557" s="27" t="s">
        <v>60</v>
      </c>
      <c r="D557" s="41"/>
      <c r="E557" s="27" t="s">
        <v>60</v>
      </c>
      <c r="F557" s="41"/>
      <c r="G557" s="27" t="s">
        <v>60</v>
      </c>
      <c r="H557" s="41"/>
      <c r="I557" s="27" t="s">
        <v>60</v>
      </c>
      <c r="J557" s="41"/>
      <c r="K557" s="27" t="s">
        <v>60</v>
      </c>
      <c r="L557" s="41"/>
    </row>
    <row r="558" spans="1:12" x14ac:dyDescent="0.15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8.75" customHeight="1" x14ac:dyDescent="0.15">
      <c r="A559" s="45" t="str">
        <f>YEAR(C563) &amp;"년  " &amp; MONTH(C563)&amp;"월 " &amp;  "19주차 시간표"</f>
        <v>2025년  7월 19주차 시간표</v>
      </c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</row>
    <row r="560" spans="1:12" ht="6" customHeight="1" x14ac:dyDescent="0.15">
      <c r="C560" s="2"/>
      <c r="E560" s="2"/>
    </row>
    <row r="561" spans="1:13" s="4" customFormat="1" ht="33.75" customHeight="1" x14ac:dyDescent="0.15">
      <c r="A561" s="46" t="str">
        <f>A3</f>
        <v>훈련기간 : 2025년 03월 24일 ~ 2025년 12월 03일                                          
훈련교사 : 전광욱</v>
      </c>
      <c r="B561" s="46"/>
      <c r="C561" s="46"/>
      <c r="D561" s="46"/>
      <c r="E561" s="46"/>
      <c r="F561" s="46"/>
      <c r="G561" s="46"/>
      <c r="H561" s="47" t="str">
        <f>H3</f>
        <v>전체훈련시간 : 173일 / 1024시간
점심시간 : 13:00 ~ 13:40</v>
      </c>
      <c r="I561" s="47"/>
      <c r="J561" s="47"/>
      <c r="K561" s="47"/>
      <c r="L561" s="7"/>
      <c r="M561" s="13"/>
    </row>
    <row r="562" spans="1:13" ht="15" customHeight="1" x14ac:dyDescent="0.15">
      <c r="A562" s="42" t="s">
        <v>1</v>
      </c>
      <c r="B562" s="42" t="s">
        <v>0</v>
      </c>
      <c r="C562" s="43" t="str">
        <f>CHOOSE(WEEKDAY(C563,2),"월","화","수","목","금")&amp;"("&amp;TEXT(WEEKDAY(C563)+85,"000")&amp;")"</f>
        <v>월(087)</v>
      </c>
      <c r="D562" s="43"/>
      <c r="E562" s="43" t="str">
        <f t="shared" ref="E562" si="110">CHOOSE(WEEKDAY(E563,2),"월","화","수","목","금")&amp;"("&amp;TEXT(WEEKDAY(E563)+85,"000")&amp;")"</f>
        <v>화(088)</v>
      </c>
      <c r="F562" s="43"/>
      <c r="G562" s="43" t="str">
        <f t="shared" ref="G562" si="111">CHOOSE(WEEKDAY(G563,2),"월","화","수","목","금")&amp;"("&amp;TEXT(WEEKDAY(G563)+85,"000")&amp;")"</f>
        <v>수(089)</v>
      </c>
      <c r="H562" s="43"/>
      <c r="I562" s="43" t="str">
        <f t="shared" ref="I562" si="112">CHOOSE(WEEKDAY(I563,2),"월","화","수","목","금")&amp;"("&amp;TEXT(WEEKDAY(I563)+85,"000")&amp;")"</f>
        <v>목(090)</v>
      </c>
      <c r="J562" s="43"/>
      <c r="K562" s="43" t="str">
        <f t="shared" ref="K562" si="113">CHOOSE(WEEKDAY(K563,2),"월","화","수","목","금")&amp;"("&amp;TEXT(WEEKDAY(K563)+85,"000")&amp;")"</f>
        <v>금(091)</v>
      </c>
      <c r="L562" s="43"/>
    </row>
    <row r="563" spans="1:13" ht="15" customHeight="1" x14ac:dyDescent="0.15">
      <c r="A563" s="42"/>
      <c r="B563" s="42"/>
      <c r="C563" s="44">
        <f>C532+7</f>
        <v>45866</v>
      </c>
      <c r="D563" s="44"/>
      <c r="E563" s="44">
        <f>E532+7</f>
        <v>45867</v>
      </c>
      <c r="F563" s="44"/>
      <c r="G563" s="44">
        <f>G532+7</f>
        <v>45868</v>
      </c>
      <c r="H563" s="44"/>
      <c r="I563" s="44">
        <f>I532+7</f>
        <v>45869</v>
      </c>
      <c r="J563" s="44"/>
      <c r="K563" s="44">
        <f>K532+7</f>
        <v>45870</v>
      </c>
      <c r="L563" s="44"/>
    </row>
    <row r="564" spans="1:13" ht="15" customHeight="1" x14ac:dyDescent="0.15">
      <c r="A564" s="37">
        <v>1</v>
      </c>
      <c r="B564" s="39" t="s">
        <v>2</v>
      </c>
      <c r="C564" s="27" t="s">
        <v>26</v>
      </c>
      <c r="D564" s="39" t="s">
        <v>46</v>
      </c>
      <c r="E564" s="36" t="s">
        <v>28</v>
      </c>
      <c r="F564" s="51" t="s">
        <v>46</v>
      </c>
      <c r="G564" s="36" t="s">
        <v>28</v>
      </c>
      <c r="H564" s="51" t="s">
        <v>46</v>
      </c>
      <c r="I564" s="36" t="s">
        <v>28</v>
      </c>
      <c r="J564" s="51" t="s">
        <v>46</v>
      </c>
      <c r="K564" s="36" t="s">
        <v>28</v>
      </c>
      <c r="L564" s="51" t="s">
        <v>46</v>
      </c>
    </row>
    <row r="565" spans="1:13" ht="28.5" customHeight="1" x14ac:dyDescent="0.15">
      <c r="A565" s="37"/>
      <c r="B565" s="40"/>
      <c r="C565" s="27" t="s">
        <v>27</v>
      </c>
      <c r="D565" s="40"/>
      <c r="E565" s="36" t="s">
        <v>29</v>
      </c>
      <c r="F565" s="52"/>
      <c r="G565" s="36" t="s">
        <v>29</v>
      </c>
      <c r="H565" s="52"/>
      <c r="I565" s="36" t="s">
        <v>29</v>
      </c>
      <c r="J565" s="52"/>
      <c r="K565" s="36" t="s">
        <v>29</v>
      </c>
      <c r="L565" s="52"/>
    </row>
    <row r="566" spans="1:13" ht="14.25" customHeight="1" x14ac:dyDescent="0.15">
      <c r="A566" s="37"/>
      <c r="B566" s="41"/>
      <c r="C566" s="27" t="s">
        <v>60</v>
      </c>
      <c r="D566" s="41"/>
      <c r="E566" s="36" t="s">
        <v>60</v>
      </c>
      <c r="F566" s="53"/>
      <c r="G566" s="36" t="s">
        <v>60</v>
      </c>
      <c r="H566" s="53"/>
      <c r="I566" s="36" t="s">
        <v>60</v>
      </c>
      <c r="J566" s="53"/>
      <c r="K566" s="36" t="s">
        <v>60</v>
      </c>
      <c r="L566" s="53"/>
    </row>
    <row r="567" spans="1:13" ht="15" customHeight="1" x14ac:dyDescent="0.15">
      <c r="A567" s="37">
        <v>2</v>
      </c>
      <c r="B567" s="39" t="s">
        <v>3</v>
      </c>
      <c r="C567" s="27" t="s">
        <v>26</v>
      </c>
      <c r="D567" s="39" t="s">
        <v>46</v>
      </c>
      <c r="E567" s="36" t="s">
        <v>28</v>
      </c>
      <c r="F567" s="51" t="s">
        <v>46</v>
      </c>
      <c r="G567" s="36" t="s">
        <v>28</v>
      </c>
      <c r="H567" s="51" t="s">
        <v>46</v>
      </c>
      <c r="I567" s="36" t="s">
        <v>28</v>
      </c>
      <c r="J567" s="51" t="s">
        <v>46</v>
      </c>
      <c r="K567" s="36" t="s">
        <v>28</v>
      </c>
      <c r="L567" s="51" t="s">
        <v>46</v>
      </c>
    </row>
    <row r="568" spans="1:13" ht="28.5" customHeight="1" x14ac:dyDescent="0.15">
      <c r="A568" s="37"/>
      <c r="B568" s="40"/>
      <c r="C568" s="27" t="s">
        <v>27</v>
      </c>
      <c r="D568" s="40"/>
      <c r="E568" s="36" t="s">
        <v>29</v>
      </c>
      <c r="F568" s="52"/>
      <c r="G568" s="36" t="s">
        <v>29</v>
      </c>
      <c r="H568" s="52"/>
      <c r="I568" s="36" t="s">
        <v>29</v>
      </c>
      <c r="J568" s="52"/>
      <c r="K568" s="36" t="s">
        <v>29</v>
      </c>
      <c r="L568" s="52"/>
    </row>
    <row r="569" spans="1:13" ht="14.25" customHeight="1" x14ac:dyDescent="0.15">
      <c r="A569" s="37"/>
      <c r="B569" s="41"/>
      <c r="C569" s="27" t="s">
        <v>60</v>
      </c>
      <c r="D569" s="41"/>
      <c r="E569" s="36" t="s">
        <v>60</v>
      </c>
      <c r="F569" s="53"/>
      <c r="G569" s="36" t="s">
        <v>60</v>
      </c>
      <c r="H569" s="53"/>
      <c r="I569" s="36" t="s">
        <v>60</v>
      </c>
      <c r="J569" s="53"/>
      <c r="K569" s="36" t="s">
        <v>60</v>
      </c>
      <c r="L569" s="53"/>
    </row>
    <row r="570" spans="1:13" ht="15" customHeight="1" x14ac:dyDescent="0.15">
      <c r="A570" s="37">
        <v>3</v>
      </c>
      <c r="B570" s="39" t="s">
        <v>5</v>
      </c>
      <c r="C570" s="27" t="s">
        <v>26</v>
      </c>
      <c r="D570" s="39" t="s">
        <v>46</v>
      </c>
      <c r="E570" s="36" t="s">
        <v>28</v>
      </c>
      <c r="F570" s="51" t="s">
        <v>46</v>
      </c>
      <c r="G570" s="36" t="s">
        <v>28</v>
      </c>
      <c r="H570" s="51" t="s">
        <v>46</v>
      </c>
      <c r="I570" s="36" t="s">
        <v>28</v>
      </c>
      <c r="J570" s="51" t="s">
        <v>46</v>
      </c>
      <c r="K570" s="36" t="s">
        <v>28</v>
      </c>
      <c r="L570" s="51" t="s">
        <v>46</v>
      </c>
    </row>
    <row r="571" spans="1:13" ht="28.5" customHeight="1" x14ac:dyDescent="0.15">
      <c r="A571" s="37"/>
      <c r="B571" s="40"/>
      <c r="C571" s="27" t="s">
        <v>27</v>
      </c>
      <c r="D571" s="40"/>
      <c r="E571" s="36" t="s">
        <v>29</v>
      </c>
      <c r="F571" s="52"/>
      <c r="G571" s="36" t="s">
        <v>29</v>
      </c>
      <c r="H571" s="52"/>
      <c r="I571" s="36" t="s">
        <v>29</v>
      </c>
      <c r="J571" s="52"/>
      <c r="K571" s="36" t="s">
        <v>29</v>
      </c>
      <c r="L571" s="52"/>
    </row>
    <row r="572" spans="1:13" ht="14.25" customHeight="1" x14ac:dyDescent="0.15">
      <c r="A572" s="37"/>
      <c r="B572" s="41"/>
      <c r="C572" s="27" t="s">
        <v>60</v>
      </c>
      <c r="D572" s="41"/>
      <c r="E572" s="36" t="s">
        <v>60</v>
      </c>
      <c r="F572" s="53"/>
      <c r="G572" s="36" t="s">
        <v>60</v>
      </c>
      <c r="H572" s="53"/>
      <c r="I572" s="36" t="s">
        <v>60</v>
      </c>
      <c r="J572" s="53"/>
      <c r="K572" s="36" t="s">
        <v>60</v>
      </c>
      <c r="L572" s="53"/>
    </row>
    <row r="573" spans="1:13" ht="15" customHeight="1" x14ac:dyDescent="0.15">
      <c r="A573" s="37">
        <v>4</v>
      </c>
      <c r="B573" s="39" t="s">
        <v>4</v>
      </c>
      <c r="C573" s="27" t="s">
        <v>26</v>
      </c>
      <c r="D573" s="39" t="s">
        <v>46</v>
      </c>
      <c r="E573" s="36" t="s">
        <v>28</v>
      </c>
      <c r="F573" s="51" t="s">
        <v>46</v>
      </c>
      <c r="G573" s="36" t="s">
        <v>28</v>
      </c>
      <c r="H573" s="51" t="s">
        <v>46</v>
      </c>
      <c r="I573" s="36" t="s">
        <v>28</v>
      </c>
      <c r="J573" s="51" t="s">
        <v>46</v>
      </c>
      <c r="K573" s="36" t="s">
        <v>28</v>
      </c>
      <c r="L573" s="51" t="s">
        <v>46</v>
      </c>
    </row>
    <row r="574" spans="1:13" ht="28.5" customHeight="1" x14ac:dyDescent="0.15">
      <c r="A574" s="37"/>
      <c r="B574" s="40"/>
      <c r="C574" s="27" t="s">
        <v>27</v>
      </c>
      <c r="D574" s="40"/>
      <c r="E574" s="36" t="s">
        <v>29</v>
      </c>
      <c r="F574" s="52"/>
      <c r="G574" s="36" t="s">
        <v>29</v>
      </c>
      <c r="H574" s="52"/>
      <c r="I574" s="36" t="s">
        <v>29</v>
      </c>
      <c r="J574" s="52"/>
      <c r="K574" s="36" t="s">
        <v>29</v>
      </c>
      <c r="L574" s="52"/>
    </row>
    <row r="575" spans="1:13" ht="14.25" customHeight="1" x14ac:dyDescent="0.15">
      <c r="A575" s="37"/>
      <c r="B575" s="41"/>
      <c r="C575" s="27" t="s">
        <v>60</v>
      </c>
      <c r="D575" s="41"/>
      <c r="E575" s="36" t="s">
        <v>60</v>
      </c>
      <c r="F575" s="53"/>
      <c r="G575" s="36" t="s">
        <v>60</v>
      </c>
      <c r="H575" s="53"/>
      <c r="I575" s="36" t="s">
        <v>60</v>
      </c>
      <c r="J575" s="53"/>
      <c r="K575" s="36" t="s">
        <v>60</v>
      </c>
      <c r="L575" s="53"/>
    </row>
    <row r="576" spans="1:13" ht="14.25" customHeight="1" x14ac:dyDescent="0.15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3" ht="15" customHeight="1" x14ac:dyDescent="0.15">
      <c r="A577" s="37">
        <v>5</v>
      </c>
      <c r="B577" s="39" t="s">
        <v>8</v>
      </c>
      <c r="C577" s="29" t="s">
        <v>26</v>
      </c>
      <c r="D577" s="48" t="s">
        <v>46</v>
      </c>
      <c r="E577" s="36" t="s">
        <v>28</v>
      </c>
      <c r="F577" s="51" t="s">
        <v>46</v>
      </c>
      <c r="G577" s="36" t="s">
        <v>28</v>
      </c>
      <c r="H577" s="51" t="s">
        <v>46</v>
      </c>
      <c r="I577" s="36" t="s">
        <v>28</v>
      </c>
      <c r="J577" s="51" t="s">
        <v>46</v>
      </c>
      <c r="K577" s="36" t="s">
        <v>28</v>
      </c>
      <c r="L577" s="51" t="s">
        <v>46</v>
      </c>
    </row>
    <row r="578" spans="1:13" ht="28.5" customHeight="1" x14ac:dyDescent="0.15">
      <c r="A578" s="37"/>
      <c r="B578" s="40"/>
      <c r="C578" s="29" t="s">
        <v>27</v>
      </c>
      <c r="D578" s="49"/>
      <c r="E578" s="36" t="s">
        <v>29</v>
      </c>
      <c r="F578" s="52"/>
      <c r="G578" s="36" t="s">
        <v>29</v>
      </c>
      <c r="H578" s="52"/>
      <c r="I578" s="36" t="s">
        <v>29</v>
      </c>
      <c r="J578" s="52"/>
      <c r="K578" s="36" t="s">
        <v>29</v>
      </c>
      <c r="L578" s="52"/>
    </row>
    <row r="579" spans="1:13" ht="14.25" customHeight="1" x14ac:dyDescent="0.15">
      <c r="A579" s="37"/>
      <c r="B579" s="41"/>
      <c r="C579" s="29" t="s">
        <v>60</v>
      </c>
      <c r="D579" s="50"/>
      <c r="E579" s="36" t="s">
        <v>60</v>
      </c>
      <c r="F579" s="53"/>
      <c r="G579" s="36" t="s">
        <v>60</v>
      </c>
      <c r="H579" s="53"/>
      <c r="I579" s="36" t="s">
        <v>60</v>
      </c>
      <c r="J579" s="53"/>
      <c r="K579" s="36" t="s">
        <v>60</v>
      </c>
      <c r="L579" s="53"/>
    </row>
    <row r="580" spans="1:13" ht="15" customHeight="1" x14ac:dyDescent="0.15">
      <c r="A580" s="37">
        <v>6</v>
      </c>
      <c r="B580" s="39" t="s">
        <v>7</v>
      </c>
      <c r="C580" s="28" t="s">
        <v>28</v>
      </c>
      <c r="D580" s="70" t="s">
        <v>46</v>
      </c>
      <c r="E580" s="36" t="s">
        <v>28</v>
      </c>
      <c r="F580" s="51" t="s">
        <v>46</v>
      </c>
      <c r="G580" s="36" t="s">
        <v>28</v>
      </c>
      <c r="H580" s="51" t="s">
        <v>46</v>
      </c>
      <c r="I580" s="36" t="s">
        <v>28</v>
      </c>
      <c r="J580" s="51" t="s">
        <v>46</v>
      </c>
      <c r="K580" s="36" t="s">
        <v>28</v>
      </c>
      <c r="L580" s="51" t="s">
        <v>46</v>
      </c>
    </row>
    <row r="581" spans="1:13" ht="28.5" customHeight="1" x14ac:dyDescent="0.15">
      <c r="A581" s="37"/>
      <c r="B581" s="40"/>
      <c r="C581" s="28" t="s">
        <v>29</v>
      </c>
      <c r="D581" s="71"/>
      <c r="E581" s="36" t="s">
        <v>29</v>
      </c>
      <c r="F581" s="52"/>
      <c r="G581" s="36" t="s">
        <v>29</v>
      </c>
      <c r="H581" s="52"/>
      <c r="I581" s="36" t="s">
        <v>29</v>
      </c>
      <c r="J581" s="52"/>
      <c r="K581" s="36" t="s">
        <v>29</v>
      </c>
      <c r="L581" s="52"/>
    </row>
    <row r="582" spans="1:13" ht="14.25" customHeight="1" x14ac:dyDescent="0.15">
      <c r="A582" s="37"/>
      <c r="B582" s="41"/>
      <c r="C582" s="28" t="s">
        <v>60</v>
      </c>
      <c r="D582" s="72"/>
      <c r="E582" s="36" t="s">
        <v>60</v>
      </c>
      <c r="F582" s="53"/>
      <c r="G582" s="36" t="s">
        <v>60</v>
      </c>
      <c r="H582" s="53"/>
      <c r="I582" s="36" t="s">
        <v>60</v>
      </c>
      <c r="J582" s="53"/>
      <c r="K582" s="36" t="s">
        <v>60</v>
      </c>
      <c r="L582" s="53"/>
    </row>
    <row r="583" spans="1:13" ht="15" customHeight="1" x14ac:dyDescent="0.15">
      <c r="A583" s="37">
        <v>7</v>
      </c>
      <c r="B583" s="39" t="s">
        <v>9</v>
      </c>
      <c r="C583" s="36" t="s">
        <v>28</v>
      </c>
      <c r="D583" s="51" t="s">
        <v>46</v>
      </c>
      <c r="E583" s="36" t="s">
        <v>28</v>
      </c>
      <c r="F583" s="51" t="s">
        <v>46</v>
      </c>
      <c r="G583" s="36" t="s">
        <v>28</v>
      </c>
      <c r="H583" s="51" t="s">
        <v>46</v>
      </c>
      <c r="I583" s="36" t="s">
        <v>28</v>
      </c>
      <c r="J583" s="51" t="s">
        <v>46</v>
      </c>
      <c r="K583" s="36" t="s">
        <v>28</v>
      </c>
      <c r="L583" s="51" t="s">
        <v>46</v>
      </c>
    </row>
    <row r="584" spans="1:13" ht="28.5" customHeight="1" x14ac:dyDescent="0.15">
      <c r="A584" s="37"/>
      <c r="B584" s="40"/>
      <c r="C584" s="36" t="s">
        <v>29</v>
      </c>
      <c r="D584" s="52"/>
      <c r="E584" s="36" t="s">
        <v>29</v>
      </c>
      <c r="F584" s="52"/>
      <c r="G584" s="36" t="s">
        <v>29</v>
      </c>
      <c r="H584" s="52"/>
      <c r="I584" s="36" t="s">
        <v>29</v>
      </c>
      <c r="J584" s="52"/>
      <c r="K584" s="36" t="s">
        <v>29</v>
      </c>
      <c r="L584" s="52"/>
    </row>
    <row r="585" spans="1:13" ht="14.25" customHeight="1" x14ac:dyDescent="0.15">
      <c r="A585" s="37"/>
      <c r="B585" s="41"/>
      <c r="C585" s="36" t="s">
        <v>60</v>
      </c>
      <c r="D585" s="53"/>
      <c r="E585" s="36" t="s">
        <v>60</v>
      </c>
      <c r="F585" s="53"/>
      <c r="G585" s="36" t="s">
        <v>60</v>
      </c>
      <c r="H585" s="53"/>
      <c r="I585" s="36" t="s">
        <v>60</v>
      </c>
      <c r="J585" s="53"/>
      <c r="K585" s="36" t="s">
        <v>60</v>
      </c>
      <c r="L585" s="53"/>
    </row>
    <row r="586" spans="1:13" ht="15" customHeight="1" x14ac:dyDescent="0.15">
      <c r="A586" s="37">
        <v>8</v>
      </c>
      <c r="B586" s="39" t="s">
        <v>6</v>
      </c>
      <c r="C586" s="36" t="s">
        <v>28</v>
      </c>
      <c r="D586" s="51" t="s">
        <v>46</v>
      </c>
      <c r="E586" s="36" t="s">
        <v>28</v>
      </c>
      <c r="F586" s="51" t="s">
        <v>46</v>
      </c>
      <c r="G586" s="36" t="s">
        <v>28</v>
      </c>
      <c r="H586" s="51" t="s">
        <v>46</v>
      </c>
      <c r="I586" s="36" t="s">
        <v>28</v>
      </c>
      <c r="J586" s="51" t="s">
        <v>46</v>
      </c>
      <c r="K586" s="36" t="s">
        <v>28</v>
      </c>
      <c r="L586" s="51" t="s">
        <v>46</v>
      </c>
    </row>
    <row r="587" spans="1:13" ht="28.5" customHeight="1" x14ac:dyDescent="0.15">
      <c r="A587" s="37"/>
      <c r="B587" s="40"/>
      <c r="C587" s="36" t="s">
        <v>29</v>
      </c>
      <c r="D587" s="52"/>
      <c r="E587" s="36" t="s">
        <v>29</v>
      </c>
      <c r="F587" s="52"/>
      <c r="G587" s="36" t="s">
        <v>29</v>
      </c>
      <c r="H587" s="52"/>
      <c r="I587" s="36" t="s">
        <v>29</v>
      </c>
      <c r="J587" s="52"/>
      <c r="K587" s="36" t="s">
        <v>29</v>
      </c>
      <c r="L587" s="52"/>
    </row>
    <row r="588" spans="1:13" ht="14.25" customHeight="1" x14ac:dyDescent="0.15">
      <c r="A588" s="37"/>
      <c r="B588" s="41"/>
      <c r="C588" s="36" t="s">
        <v>60</v>
      </c>
      <c r="D588" s="53"/>
      <c r="E588" s="36" t="s">
        <v>60</v>
      </c>
      <c r="F588" s="53"/>
      <c r="G588" s="36" t="s">
        <v>60</v>
      </c>
      <c r="H588" s="53"/>
      <c r="I588" s="36" t="s">
        <v>60</v>
      </c>
      <c r="J588" s="53"/>
      <c r="K588" s="36" t="s">
        <v>60</v>
      </c>
      <c r="L588" s="53"/>
    </row>
    <row r="589" spans="1:13" x14ac:dyDescent="0.15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3" ht="18.75" customHeight="1" x14ac:dyDescent="0.15">
      <c r="A590" s="45" t="str">
        <f>YEAR(C594) &amp;"년  " &amp; MONTH(C594)&amp;"월 " &amp;  "20주차 시간표"</f>
        <v>2025년  8월 20주차 시간표</v>
      </c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</row>
    <row r="591" spans="1:13" ht="6" customHeight="1" x14ac:dyDescent="0.15">
      <c r="C591" s="2"/>
      <c r="E591" s="2"/>
    </row>
    <row r="592" spans="1:13" s="4" customFormat="1" ht="33.75" customHeight="1" x14ac:dyDescent="0.15">
      <c r="A592" s="46" t="str">
        <f>A530</f>
        <v>훈련기간 : 2025년 03월 24일 ~ 2025년 12월 03일                                          
훈련교사 : 전광욱</v>
      </c>
      <c r="B592" s="46"/>
      <c r="C592" s="46"/>
      <c r="D592" s="46"/>
      <c r="E592" s="46"/>
      <c r="F592" s="46"/>
      <c r="G592" s="46"/>
      <c r="H592" s="47" t="str">
        <f>H530</f>
        <v>전체훈련시간 : 173일 / 1024시간
점심시간 : 13:00 ~ 13:40</v>
      </c>
      <c r="I592" s="47"/>
      <c r="J592" s="47"/>
      <c r="K592" s="47"/>
      <c r="L592" s="7"/>
      <c r="M592" s="13"/>
    </row>
    <row r="593" spans="1:12" ht="15" customHeight="1" x14ac:dyDescent="0.15">
      <c r="A593" s="42" t="s">
        <v>1</v>
      </c>
      <c r="B593" s="42" t="s">
        <v>0</v>
      </c>
      <c r="C593" s="43" t="str">
        <f>CHOOSE(WEEKDAY(C594,2),"월","화","수","목","금")&amp;"("&amp;TEXT(WEEKDAY(C594)+90,"000")&amp;")"</f>
        <v>월(092)</v>
      </c>
      <c r="D593" s="43"/>
      <c r="E593" s="43" t="str">
        <f t="shared" ref="E593" si="114">CHOOSE(WEEKDAY(E594,2),"월","화","수","목","금")&amp;"("&amp;TEXT(WEEKDAY(E594)+90,"000")&amp;")"</f>
        <v>화(093)</v>
      </c>
      <c r="F593" s="43"/>
      <c r="G593" s="43" t="str">
        <f t="shared" ref="G593" si="115">CHOOSE(WEEKDAY(G594,2),"월","화","수","목","금")&amp;"("&amp;TEXT(WEEKDAY(G594)+90,"000")&amp;")"</f>
        <v>수(094)</v>
      </c>
      <c r="H593" s="43"/>
      <c r="I593" s="43" t="str">
        <f t="shared" ref="I593" si="116">CHOOSE(WEEKDAY(I594,2),"월","화","수","목","금")&amp;"("&amp;TEXT(WEEKDAY(I594)+90,"000")&amp;")"</f>
        <v>목(095)</v>
      </c>
      <c r="J593" s="43"/>
      <c r="K593" s="43" t="str">
        <f t="shared" ref="K593" si="117">CHOOSE(WEEKDAY(K594,2),"월","화","수","목","금")&amp;"("&amp;TEXT(WEEKDAY(K594)+90,"000")&amp;")"</f>
        <v>금(096)</v>
      </c>
      <c r="L593" s="43"/>
    </row>
    <row r="594" spans="1:12" ht="15" customHeight="1" x14ac:dyDescent="0.15">
      <c r="A594" s="42"/>
      <c r="B594" s="42"/>
      <c r="C594" s="44">
        <f>C563+7</f>
        <v>45873</v>
      </c>
      <c r="D594" s="44"/>
      <c r="E594" s="44">
        <f t="shared" ref="E594" si="118">E563+7</f>
        <v>45874</v>
      </c>
      <c r="F594" s="44"/>
      <c r="G594" s="44">
        <f t="shared" ref="G594" si="119">G563+7</f>
        <v>45875</v>
      </c>
      <c r="H594" s="44"/>
      <c r="I594" s="44">
        <f t="shared" ref="I594" si="120">I563+7</f>
        <v>45876</v>
      </c>
      <c r="J594" s="44"/>
      <c r="K594" s="44">
        <f t="shared" ref="K594" si="121">K563+7</f>
        <v>45877</v>
      </c>
      <c r="L594" s="44"/>
    </row>
    <row r="595" spans="1:12" ht="15" customHeight="1" x14ac:dyDescent="0.15">
      <c r="A595" s="37">
        <v>1</v>
      </c>
      <c r="B595" s="39" t="s">
        <v>2</v>
      </c>
      <c r="C595" s="36" t="s">
        <v>28</v>
      </c>
      <c r="D595" s="51" t="s">
        <v>46</v>
      </c>
      <c r="E595" s="12" t="s">
        <v>33</v>
      </c>
      <c r="F595" s="51" t="s">
        <v>46</v>
      </c>
      <c r="G595" s="12" t="s">
        <v>33</v>
      </c>
      <c r="H595" s="51" t="s">
        <v>46</v>
      </c>
      <c r="I595" s="12" t="s">
        <v>33</v>
      </c>
      <c r="J595" s="51" t="s">
        <v>46</v>
      </c>
      <c r="K595" s="12" t="s">
        <v>33</v>
      </c>
      <c r="L595" s="51" t="s">
        <v>46</v>
      </c>
    </row>
    <row r="596" spans="1:12" ht="28.5" customHeight="1" x14ac:dyDescent="0.15">
      <c r="A596" s="37"/>
      <c r="B596" s="40"/>
      <c r="C596" s="36" t="s">
        <v>29</v>
      </c>
      <c r="D596" s="52"/>
      <c r="E596" s="12" t="s">
        <v>32</v>
      </c>
      <c r="F596" s="52"/>
      <c r="G596" s="12" t="s">
        <v>32</v>
      </c>
      <c r="H596" s="52"/>
      <c r="I596" s="12" t="s">
        <v>32</v>
      </c>
      <c r="J596" s="52"/>
      <c r="K596" s="12" t="s">
        <v>32</v>
      </c>
      <c r="L596" s="52"/>
    </row>
    <row r="597" spans="1:12" ht="14.25" customHeight="1" x14ac:dyDescent="0.15">
      <c r="A597" s="37"/>
      <c r="B597" s="41"/>
      <c r="C597" s="36" t="s">
        <v>60</v>
      </c>
      <c r="D597" s="53"/>
      <c r="E597" s="36" t="s">
        <v>60</v>
      </c>
      <c r="F597" s="53"/>
      <c r="G597" s="36" t="s">
        <v>60</v>
      </c>
      <c r="H597" s="53"/>
      <c r="I597" s="36" t="s">
        <v>60</v>
      </c>
      <c r="J597" s="53"/>
      <c r="K597" s="36" t="s">
        <v>60</v>
      </c>
      <c r="L597" s="53"/>
    </row>
    <row r="598" spans="1:12" ht="15" customHeight="1" x14ac:dyDescent="0.15">
      <c r="A598" s="37">
        <v>2</v>
      </c>
      <c r="B598" s="39" t="s">
        <v>3</v>
      </c>
      <c r="C598" s="36" t="s">
        <v>28</v>
      </c>
      <c r="D598" s="51" t="s">
        <v>46</v>
      </c>
      <c r="E598" s="12" t="s">
        <v>33</v>
      </c>
      <c r="F598" s="51" t="s">
        <v>46</v>
      </c>
      <c r="G598" s="12" t="s">
        <v>33</v>
      </c>
      <c r="H598" s="51" t="s">
        <v>46</v>
      </c>
      <c r="I598" s="12" t="s">
        <v>33</v>
      </c>
      <c r="J598" s="51" t="s">
        <v>46</v>
      </c>
      <c r="K598" s="12" t="s">
        <v>33</v>
      </c>
      <c r="L598" s="51" t="s">
        <v>46</v>
      </c>
    </row>
    <row r="599" spans="1:12" ht="28.5" customHeight="1" x14ac:dyDescent="0.15">
      <c r="A599" s="37"/>
      <c r="B599" s="40"/>
      <c r="C599" s="36" t="s">
        <v>29</v>
      </c>
      <c r="D599" s="52"/>
      <c r="E599" s="12" t="s">
        <v>32</v>
      </c>
      <c r="F599" s="52"/>
      <c r="G599" s="12" t="s">
        <v>32</v>
      </c>
      <c r="H599" s="52"/>
      <c r="I599" s="12" t="s">
        <v>32</v>
      </c>
      <c r="J599" s="52"/>
      <c r="K599" s="12" t="s">
        <v>32</v>
      </c>
      <c r="L599" s="52"/>
    </row>
    <row r="600" spans="1:12" ht="14.25" customHeight="1" x14ac:dyDescent="0.15">
      <c r="A600" s="37"/>
      <c r="B600" s="41"/>
      <c r="C600" s="36" t="s">
        <v>60</v>
      </c>
      <c r="D600" s="53"/>
      <c r="E600" s="36" t="s">
        <v>60</v>
      </c>
      <c r="F600" s="53"/>
      <c r="G600" s="36" t="s">
        <v>60</v>
      </c>
      <c r="H600" s="53"/>
      <c r="I600" s="36" t="s">
        <v>60</v>
      </c>
      <c r="J600" s="53"/>
      <c r="K600" s="36" t="s">
        <v>60</v>
      </c>
      <c r="L600" s="53"/>
    </row>
    <row r="601" spans="1:12" ht="15" customHeight="1" x14ac:dyDescent="0.15">
      <c r="A601" s="37">
        <v>3</v>
      </c>
      <c r="B601" s="39" t="s">
        <v>5</v>
      </c>
      <c r="C601" s="36" t="s">
        <v>28</v>
      </c>
      <c r="D601" s="51" t="s">
        <v>46</v>
      </c>
      <c r="E601" s="12" t="s">
        <v>33</v>
      </c>
      <c r="F601" s="51" t="s">
        <v>46</v>
      </c>
      <c r="G601" s="12" t="s">
        <v>33</v>
      </c>
      <c r="H601" s="51" t="s">
        <v>46</v>
      </c>
      <c r="I601" s="12" t="s">
        <v>33</v>
      </c>
      <c r="J601" s="51" t="s">
        <v>46</v>
      </c>
      <c r="K601" s="12" t="s">
        <v>33</v>
      </c>
      <c r="L601" s="51" t="s">
        <v>46</v>
      </c>
    </row>
    <row r="602" spans="1:12" ht="28.5" customHeight="1" x14ac:dyDescent="0.15">
      <c r="A602" s="37"/>
      <c r="B602" s="40"/>
      <c r="C602" s="36" t="s">
        <v>29</v>
      </c>
      <c r="D602" s="52"/>
      <c r="E602" s="12" t="s">
        <v>32</v>
      </c>
      <c r="F602" s="52"/>
      <c r="G602" s="12" t="s">
        <v>32</v>
      </c>
      <c r="H602" s="52"/>
      <c r="I602" s="12" t="s">
        <v>32</v>
      </c>
      <c r="J602" s="52"/>
      <c r="K602" s="12" t="s">
        <v>32</v>
      </c>
      <c r="L602" s="52"/>
    </row>
    <row r="603" spans="1:12" ht="14.25" customHeight="1" x14ac:dyDescent="0.15">
      <c r="A603" s="37"/>
      <c r="B603" s="41"/>
      <c r="C603" s="36" t="s">
        <v>60</v>
      </c>
      <c r="D603" s="53"/>
      <c r="E603" s="36" t="s">
        <v>60</v>
      </c>
      <c r="F603" s="53"/>
      <c r="G603" s="36" t="s">
        <v>60</v>
      </c>
      <c r="H603" s="53"/>
      <c r="I603" s="36" t="s">
        <v>60</v>
      </c>
      <c r="J603" s="53"/>
      <c r="K603" s="36" t="s">
        <v>60</v>
      </c>
      <c r="L603" s="53"/>
    </row>
    <row r="604" spans="1:12" ht="15" customHeight="1" x14ac:dyDescent="0.15">
      <c r="A604" s="37">
        <v>4</v>
      </c>
      <c r="B604" s="39" t="s">
        <v>4</v>
      </c>
      <c r="C604" s="36" t="s">
        <v>28</v>
      </c>
      <c r="D604" s="51" t="s">
        <v>46</v>
      </c>
      <c r="E604" s="12" t="s">
        <v>33</v>
      </c>
      <c r="F604" s="51" t="s">
        <v>46</v>
      </c>
      <c r="G604" s="12" t="s">
        <v>33</v>
      </c>
      <c r="H604" s="51" t="s">
        <v>46</v>
      </c>
      <c r="I604" s="12" t="s">
        <v>33</v>
      </c>
      <c r="J604" s="51" t="s">
        <v>46</v>
      </c>
      <c r="K604" s="12" t="s">
        <v>33</v>
      </c>
      <c r="L604" s="51" t="s">
        <v>46</v>
      </c>
    </row>
    <row r="605" spans="1:12" ht="28.5" customHeight="1" x14ac:dyDescent="0.15">
      <c r="A605" s="37"/>
      <c r="B605" s="40"/>
      <c r="C605" s="36" t="s">
        <v>29</v>
      </c>
      <c r="D605" s="52"/>
      <c r="E605" s="12" t="s">
        <v>32</v>
      </c>
      <c r="F605" s="52"/>
      <c r="G605" s="12" t="s">
        <v>32</v>
      </c>
      <c r="H605" s="52"/>
      <c r="I605" s="12" t="s">
        <v>32</v>
      </c>
      <c r="J605" s="52"/>
      <c r="K605" s="12" t="s">
        <v>32</v>
      </c>
      <c r="L605" s="52"/>
    </row>
    <row r="606" spans="1:12" ht="14.25" customHeight="1" x14ac:dyDescent="0.15">
      <c r="A606" s="37"/>
      <c r="B606" s="41"/>
      <c r="C606" s="36" t="s">
        <v>60</v>
      </c>
      <c r="D606" s="53"/>
      <c r="E606" s="36" t="s">
        <v>60</v>
      </c>
      <c r="F606" s="53"/>
      <c r="G606" s="36" t="s">
        <v>60</v>
      </c>
      <c r="H606" s="53"/>
      <c r="I606" s="36" t="s">
        <v>60</v>
      </c>
      <c r="J606" s="53"/>
      <c r="K606" s="36" t="s">
        <v>60</v>
      </c>
      <c r="L606" s="53"/>
    </row>
    <row r="607" spans="1:12" ht="14.25" customHeight="1" x14ac:dyDescent="0.15">
      <c r="A607" s="9"/>
      <c r="B607" s="8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ht="15" customHeight="1" x14ac:dyDescent="0.15">
      <c r="A608" s="37">
        <v>5</v>
      </c>
      <c r="B608" s="39" t="s">
        <v>8</v>
      </c>
      <c r="C608" s="29" t="s">
        <v>28</v>
      </c>
      <c r="D608" s="48" t="s">
        <v>46</v>
      </c>
      <c r="E608" s="12" t="s">
        <v>33</v>
      </c>
      <c r="F608" s="51" t="s">
        <v>46</v>
      </c>
      <c r="G608" s="12" t="s">
        <v>33</v>
      </c>
      <c r="H608" s="51" t="s">
        <v>46</v>
      </c>
      <c r="I608" s="12" t="s">
        <v>33</v>
      </c>
      <c r="J608" s="51" t="s">
        <v>46</v>
      </c>
      <c r="K608" s="12" t="s">
        <v>33</v>
      </c>
      <c r="L608" s="51" t="s">
        <v>46</v>
      </c>
    </row>
    <row r="609" spans="1:13" ht="28.5" customHeight="1" x14ac:dyDescent="0.15">
      <c r="A609" s="37"/>
      <c r="B609" s="40"/>
      <c r="C609" s="29" t="s">
        <v>29</v>
      </c>
      <c r="D609" s="49"/>
      <c r="E609" s="12" t="s">
        <v>32</v>
      </c>
      <c r="F609" s="52"/>
      <c r="G609" s="12" t="s">
        <v>32</v>
      </c>
      <c r="H609" s="52"/>
      <c r="I609" s="12" t="s">
        <v>32</v>
      </c>
      <c r="J609" s="52"/>
      <c r="K609" s="12" t="s">
        <v>32</v>
      </c>
      <c r="L609" s="52"/>
    </row>
    <row r="610" spans="1:13" ht="14.25" customHeight="1" x14ac:dyDescent="0.15">
      <c r="A610" s="37"/>
      <c r="B610" s="41"/>
      <c r="C610" s="29" t="s">
        <v>60</v>
      </c>
      <c r="D610" s="50"/>
      <c r="E610" s="36" t="s">
        <v>60</v>
      </c>
      <c r="F610" s="53"/>
      <c r="G610" s="36" t="s">
        <v>60</v>
      </c>
      <c r="H610" s="53"/>
      <c r="I610" s="36" t="s">
        <v>60</v>
      </c>
      <c r="J610" s="53"/>
      <c r="K610" s="36" t="s">
        <v>60</v>
      </c>
      <c r="L610" s="53"/>
    </row>
    <row r="611" spans="1:13" ht="15" customHeight="1" x14ac:dyDescent="0.15">
      <c r="A611" s="37">
        <v>6</v>
      </c>
      <c r="B611" s="38" t="s">
        <v>7</v>
      </c>
      <c r="C611" s="28" t="s">
        <v>33</v>
      </c>
      <c r="D611" s="70" t="s">
        <v>46</v>
      </c>
      <c r="E611" s="12" t="s">
        <v>33</v>
      </c>
      <c r="F611" s="51" t="s">
        <v>46</v>
      </c>
      <c r="G611" s="12" t="s">
        <v>33</v>
      </c>
      <c r="H611" s="51" t="s">
        <v>46</v>
      </c>
      <c r="I611" s="12" t="s">
        <v>33</v>
      </c>
      <c r="J611" s="51" t="s">
        <v>46</v>
      </c>
      <c r="K611" s="12" t="s">
        <v>33</v>
      </c>
      <c r="L611" s="51" t="s">
        <v>46</v>
      </c>
    </row>
    <row r="612" spans="1:13" ht="28.5" customHeight="1" x14ac:dyDescent="0.15">
      <c r="A612" s="37"/>
      <c r="B612" s="38"/>
      <c r="C612" s="28" t="s">
        <v>32</v>
      </c>
      <c r="D612" s="71"/>
      <c r="E612" s="12" t="s">
        <v>32</v>
      </c>
      <c r="F612" s="52"/>
      <c r="G612" s="12" t="s">
        <v>32</v>
      </c>
      <c r="H612" s="52"/>
      <c r="I612" s="12" t="s">
        <v>32</v>
      </c>
      <c r="J612" s="52"/>
      <c r="K612" s="12" t="s">
        <v>32</v>
      </c>
      <c r="L612" s="52"/>
    </row>
    <row r="613" spans="1:13" ht="14.25" customHeight="1" x14ac:dyDescent="0.15">
      <c r="A613" s="37"/>
      <c r="B613" s="38"/>
      <c r="C613" s="28" t="s">
        <v>60</v>
      </c>
      <c r="D613" s="72"/>
      <c r="E613" s="36" t="s">
        <v>60</v>
      </c>
      <c r="F613" s="53"/>
      <c r="G613" s="36" t="s">
        <v>60</v>
      </c>
      <c r="H613" s="53"/>
      <c r="I613" s="36" t="s">
        <v>60</v>
      </c>
      <c r="J613" s="53"/>
      <c r="K613" s="36" t="s">
        <v>60</v>
      </c>
      <c r="L613" s="53"/>
    </row>
    <row r="614" spans="1:13" ht="15" customHeight="1" x14ac:dyDescent="0.15">
      <c r="A614" s="37">
        <v>7</v>
      </c>
      <c r="B614" s="38" t="s">
        <v>9</v>
      </c>
      <c r="C614" s="12" t="s">
        <v>33</v>
      </c>
      <c r="D614" s="51" t="s">
        <v>46</v>
      </c>
      <c r="E614" s="12" t="s">
        <v>33</v>
      </c>
      <c r="F614" s="51" t="s">
        <v>46</v>
      </c>
      <c r="G614" s="12" t="s">
        <v>33</v>
      </c>
      <c r="H614" s="51" t="s">
        <v>46</v>
      </c>
      <c r="I614" s="12" t="s">
        <v>33</v>
      </c>
      <c r="J614" s="51" t="s">
        <v>46</v>
      </c>
      <c r="K614" s="12" t="s">
        <v>33</v>
      </c>
      <c r="L614" s="51" t="s">
        <v>46</v>
      </c>
    </row>
    <row r="615" spans="1:13" ht="28.5" customHeight="1" x14ac:dyDescent="0.15">
      <c r="A615" s="37"/>
      <c r="B615" s="38"/>
      <c r="C615" s="12" t="s">
        <v>32</v>
      </c>
      <c r="D615" s="52"/>
      <c r="E615" s="12" t="s">
        <v>32</v>
      </c>
      <c r="F615" s="52"/>
      <c r="G615" s="12" t="s">
        <v>32</v>
      </c>
      <c r="H615" s="52"/>
      <c r="I615" s="12" t="s">
        <v>32</v>
      </c>
      <c r="J615" s="52"/>
      <c r="K615" s="12" t="s">
        <v>32</v>
      </c>
      <c r="L615" s="52"/>
    </row>
    <row r="616" spans="1:13" ht="14.25" customHeight="1" x14ac:dyDescent="0.15">
      <c r="A616" s="37"/>
      <c r="B616" s="38"/>
      <c r="C616" s="36" t="s">
        <v>60</v>
      </c>
      <c r="D616" s="53"/>
      <c r="E616" s="36" t="s">
        <v>60</v>
      </c>
      <c r="F616" s="53"/>
      <c r="G616" s="36" t="s">
        <v>60</v>
      </c>
      <c r="H616" s="53"/>
      <c r="I616" s="36" t="s">
        <v>60</v>
      </c>
      <c r="J616" s="53"/>
      <c r="K616" s="36" t="s">
        <v>60</v>
      </c>
      <c r="L616" s="53"/>
    </row>
    <row r="617" spans="1:13" ht="15" customHeight="1" x14ac:dyDescent="0.15">
      <c r="A617" s="37">
        <v>8</v>
      </c>
      <c r="B617" s="38" t="s">
        <v>6</v>
      </c>
      <c r="C617" s="12" t="s">
        <v>33</v>
      </c>
      <c r="D617" s="51" t="s">
        <v>46</v>
      </c>
      <c r="E617" s="12" t="s">
        <v>33</v>
      </c>
      <c r="F617" s="51" t="s">
        <v>46</v>
      </c>
      <c r="G617" s="12" t="s">
        <v>33</v>
      </c>
      <c r="H617" s="51" t="s">
        <v>46</v>
      </c>
      <c r="I617" s="12" t="s">
        <v>33</v>
      </c>
      <c r="J617" s="51" t="s">
        <v>46</v>
      </c>
      <c r="K617" s="12" t="s">
        <v>33</v>
      </c>
      <c r="L617" s="51" t="s">
        <v>46</v>
      </c>
    </row>
    <row r="618" spans="1:13" ht="28.5" customHeight="1" x14ac:dyDescent="0.15">
      <c r="A618" s="37"/>
      <c r="B618" s="38"/>
      <c r="C618" s="12" t="s">
        <v>32</v>
      </c>
      <c r="D618" s="52"/>
      <c r="E618" s="12" t="s">
        <v>32</v>
      </c>
      <c r="F618" s="52"/>
      <c r="G618" s="12" t="s">
        <v>32</v>
      </c>
      <c r="H618" s="52"/>
      <c r="I618" s="12" t="s">
        <v>32</v>
      </c>
      <c r="J618" s="52"/>
      <c r="K618" s="12" t="s">
        <v>32</v>
      </c>
      <c r="L618" s="52"/>
    </row>
    <row r="619" spans="1:13" ht="14.25" customHeight="1" x14ac:dyDescent="0.15">
      <c r="A619" s="37"/>
      <c r="B619" s="38"/>
      <c r="C619" s="36" t="s">
        <v>60</v>
      </c>
      <c r="D619" s="53"/>
      <c r="E619" s="36" t="s">
        <v>60</v>
      </c>
      <c r="F619" s="53"/>
      <c r="G619" s="36" t="s">
        <v>60</v>
      </c>
      <c r="H619" s="53"/>
      <c r="I619" s="36" t="s">
        <v>60</v>
      </c>
      <c r="J619" s="53"/>
      <c r="K619" s="36" t="s">
        <v>60</v>
      </c>
      <c r="L619" s="53"/>
    </row>
    <row r="620" spans="1:13" x14ac:dyDescent="0.15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3" ht="18.75" customHeight="1" x14ac:dyDescent="0.15">
      <c r="A621" s="45" t="str">
        <f>YEAR(C625) &amp;"년  " &amp; MONTH(C625)&amp;"월 " &amp;  "21주차 시간표"</f>
        <v>2025년  8월 21주차 시간표</v>
      </c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</row>
    <row r="622" spans="1:13" ht="6" customHeight="1" x14ac:dyDescent="0.15">
      <c r="C622" s="2"/>
      <c r="E622" s="2"/>
    </row>
    <row r="623" spans="1:13" s="4" customFormat="1" ht="33.75" customHeight="1" x14ac:dyDescent="0.15">
      <c r="A623" s="46" t="str">
        <f>A561</f>
        <v>훈련기간 : 2025년 03월 24일 ~ 2025년 12월 03일                                          
훈련교사 : 전광욱</v>
      </c>
      <c r="B623" s="46"/>
      <c r="C623" s="46"/>
      <c r="D623" s="46"/>
      <c r="E623" s="46"/>
      <c r="F623" s="46"/>
      <c r="G623" s="46"/>
      <c r="H623" s="47" t="str">
        <f>H561</f>
        <v>전체훈련시간 : 173일 / 1024시간
점심시간 : 13:00 ~ 13:40</v>
      </c>
      <c r="I623" s="47"/>
      <c r="J623" s="47"/>
      <c r="K623" s="47"/>
      <c r="L623" s="7"/>
      <c r="M623" s="13"/>
    </row>
    <row r="624" spans="1:13" ht="15" customHeight="1" x14ac:dyDescent="0.15">
      <c r="A624" s="42" t="s">
        <v>1</v>
      </c>
      <c r="B624" s="42" t="s">
        <v>0</v>
      </c>
      <c r="C624" s="43" t="str">
        <f>CHOOSE(WEEKDAY(C625,2),"월","화","수","목","금")&amp;"("&amp;TEXT(WEEKDAY(C625)+95,"000")&amp;")"</f>
        <v>월(097)</v>
      </c>
      <c r="D624" s="43"/>
      <c r="E624" s="43" t="str">
        <f t="shared" ref="E624" si="122">CHOOSE(WEEKDAY(E625,2),"월","화","수","목","금")&amp;"("&amp;TEXT(WEEKDAY(E625)+95,"000")&amp;")"</f>
        <v>화(098)</v>
      </c>
      <c r="F624" s="43"/>
      <c r="G624" s="43" t="str">
        <f t="shared" ref="G624" si="123">CHOOSE(WEEKDAY(G625,2),"월","화","수","목","금")&amp;"("&amp;TEXT(WEEKDAY(G625)+95,"000")&amp;")"</f>
        <v>수(099)</v>
      </c>
      <c r="H624" s="43"/>
      <c r="I624" s="43" t="str">
        <f t="shared" ref="I624" si="124">CHOOSE(WEEKDAY(I625,2),"월","화","수","목","금")&amp;"("&amp;TEXT(WEEKDAY(I625)+95,"000")&amp;")"</f>
        <v>목(100)</v>
      </c>
      <c r="J624" s="43"/>
      <c r="K624" s="43" t="s">
        <v>57</v>
      </c>
      <c r="L624" s="43"/>
    </row>
    <row r="625" spans="1:12" ht="15" customHeight="1" x14ac:dyDescent="0.15">
      <c r="A625" s="42"/>
      <c r="B625" s="42"/>
      <c r="C625" s="44">
        <f>C594+7</f>
        <v>45880</v>
      </c>
      <c r="D625" s="44"/>
      <c r="E625" s="44">
        <f t="shared" ref="E625" si="125">E594+7</f>
        <v>45881</v>
      </c>
      <c r="F625" s="44"/>
      <c r="G625" s="44">
        <f t="shared" ref="G625" si="126">G594+7</f>
        <v>45882</v>
      </c>
      <c r="H625" s="44"/>
      <c r="I625" s="44">
        <f t="shared" ref="I625" si="127">I594+7</f>
        <v>45883</v>
      </c>
      <c r="J625" s="44"/>
      <c r="K625" s="44">
        <f t="shared" ref="K625" si="128">K594+7</f>
        <v>45884</v>
      </c>
      <c r="L625" s="44"/>
    </row>
    <row r="626" spans="1:12" ht="15" customHeight="1" x14ac:dyDescent="0.15">
      <c r="A626" s="37">
        <v>1</v>
      </c>
      <c r="B626" s="39" t="s">
        <v>2</v>
      </c>
      <c r="C626" s="12" t="s">
        <v>33</v>
      </c>
      <c r="D626" s="51" t="s">
        <v>46</v>
      </c>
      <c r="E626" s="12" t="s">
        <v>33</v>
      </c>
      <c r="F626" s="51" t="s">
        <v>46</v>
      </c>
      <c r="G626" s="12" t="s">
        <v>34</v>
      </c>
      <c r="H626" s="39" t="s">
        <v>46</v>
      </c>
      <c r="I626" s="12" t="s">
        <v>34</v>
      </c>
      <c r="J626" s="39" t="s">
        <v>46</v>
      </c>
      <c r="K626" s="73" t="s">
        <v>52</v>
      </c>
      <c r="L626" s="74"/>
    </row>
    <row r="627" spans="1:12" ht="28.5" customHeight="1" x14ac:dyDescent="0.15">
      <c r="A627" s="37"/>
      <c r="B627" s="40"/>
      <c r="C627" s="12" t="s">
        <v>32</v>
      </c>
      <c r="D627" s="52"/>
      <c r="E627" s="12" t="s">
        <v>32</v>
      </c>
      <c r="F627" s="52"/>
      <c r="G627" s="12" t="s">
        <v>40</v>
      </c>
      <c r="H627" s="40"/>
      <c r="I627" s="12" t="s">
        <v>40</v>
      </c>
      <c r="J627" s="40"/>
      <c r="K627" s="75"/>
      <c r="L627" s="76"/>
    </row>
    <row r="628" spans="1:12" ht="14.25" customHeight="1" x14ac:dyDescent="0.15">
      <c r="A628" s="37"/>
      <c r="B628" s="41"/>
      <c r="C628" s="36" t="s">
        <v>60</v>
      </c>
      <c r="D628" s="53"/>
      <c r="E628" s="36" t="s">
        <v>60</v>
      </c>
      <c r="F628" s="53"/>
      <c r="G628" s="27" t="s">
        <v>60</v>
      </c>
      <c r="H628" s="41"/>
      <c r="I628" s="27" t="s">
        <v>60</v>
      </c>
      <c r="J628" s="41"/>
      <c r="K628" s="75"/>
      <c r="L628" s="76"/>
    </row>
    <row r="629" spans="1:12" ht="15" customHeight="1" x14ac:dyDescent="0.15">
      <c r="A629" s="37">
        <v>2</v>
      </c>
      <c r="B629" s="39" t="s">
        <v>3</v>
      </c>
      <c r="C629" s="12" t="s">
        <v>33</v>
      </c>
      <c r="D629" s="51" t="s">
        <v>46</v>
      </c>
      <c r="E629" s="12" t="s">
        <v>33</v>
      </c>
      <c r="F629" s="51" t="s">
        <v>46</v>
      </c>
      <c r="G629" s="12" t="s">
        <v>34</v>
      </c>
      <c r="H629" s="39" t="s">
        <v>46</v>
      </c>
      <c r="I629" s="12" t="s">
        <v>34</v>
      </c>
      <c r="J629" s="39" t="s">
        <v>46</v>
      </c>
      <c r="K629" s="75"/>
      <c r="L629" s="76"/>
    </row>
    <row r="630" spans="1:12" ht="28.5" customHeight="1" x14ac:dyDescent="0.15">
      <c r="A630" s="37"/>
      <c r="B630" s="40"/>
      <c r="C630" s="12" t="s">
        <v>32</v>
      </c>
      <c r="D630" s="52"/>
      <c r="E630" s="12" t="s">
        <v>32</v>
      </c>
      <c r="F630" s="52"/>
      <c r="G630" s="12" t="s">
        <v>40</v>
      </c>
      <c r="H630" s="40"/>
      <c r="I630" s="12" t="s">
        <v>40</v>
      </c>
      <c r="J630" s="40"/>
      <c r="K630" s="75"/>
      <c r="L630" s="76"/>
    </row>
    <row r="631" spans="1:12" ht="14.25" customHeight="1" x14ac:dyDescent="0.15">
      <c r="A631" s="37"/>
      <c r="B631" s="41"/>
      <c r="C631" s="36" t="s">
        <v>60</v>
      </c>
      <c r="D631" s="53"/>
      <c r="E631" s="36" t="s">
        <v>60</v>
      </c>
      <c r="F631" s="53"/>
      <c r="G631" s="27" t="s">
        <v>60</v>
      </c>
      <c r="H631" s="41"/>
      <c r="I631" s="27" t="s">
        <v>60</v>
      </c>
      <c r="J631" s="41"/>
      <c r="K631" s="75"/>
      <c r="L631" s="76"/>
    </row>
    <row r="632" spans="1:12" ht="15" customHeight="1" x14ac:dyDescent="0.15">
      <c r="A632" s="37">
        <v>3</v>
      </c>
      <c r="B632" s="39" t="s">
        <v>5</v>
      </c>
      <c r="C632" s="12" t="s">
        <v>33</v>
      </c>
      <c r="D632" s="51" t="s">
        <v>46</v>
      </c>
      <c r="E632" s="12" t="s">
        <v>33</v>
      </c>
      <c r="F632" s="51" t="s">
        <v>46</v>
      </c>
      <c r="G632" s="12" t="s">
        <v>34</v>
      </c>
      <c r="H632" s="39" t="s">
        <v>46</v>
      </c>
      <c r="I632" s="12" t="s">
        <v>34</v>
      </c>
      <c r="J632" s="39" t="s">
        <v>46</v>
      </c>
      <c r="K632" s="75"/>
      <c r="L632" s="76"/>
    </row>
    <row r="633" spans="1:12" ht="28.5" customHeight="1" x14ac:dyDescent="0.15">
      <c r="A633" s="37"/>
      <c r="B633" s="40"/>
      <c r="C633" s="12" t="s">
        <v>32</v>
      </c>
      <c r="D633" s="52"/>
      <c r="E633" s="12" t="s">
        <v>32</v>
      </c>
      <c r="F633" s="52"/>
      <c r="G633" s="12" t="s">
        <v>40</v>
      </c>
      <c r="H633" s="40"/>
      <c r="I633" s="12" t="s">
        <v>40</v>
      </c>
      <c r="J633" s="40"/>
      <c r="K633" s="75"/>
      <c r="L633" s="76"/>
    </row>
    <row r="634" spans="1:12" ht="14.25" customHeight="1" x14ac:dyDescent="0.15">
      <c r="A634" s="37"/>
      <c r="B634" s="41"/>
      <c r="C634" s="36" t="s">
        <v>60</v>
      </c>
      <c r="D634" s="53"/>
      <c r="E634" s="36" t="s">
        <v>60</v>
      </c>
      <c r="F634" s="53"/>
      <c r="G634" s="27" t="s">
        <v>60</v>
      </c>
      <c r="H634" s="41"/>
      <c r="I634" s="27" t="s">
        <v>60</v>
      </c>
      <c r="J634" s="41"/>
      <c r="K634" s="75"/>
      <c r="L634" s="76"/>
    </row>
    <row r="635" spans="1:12" ht="15" customHeight="1" x14ac:dyDescent="0.15">
      <c r="A635" s="37">
        <v>4</v>
      </c>
      <c r="B635" s="39" t="s">
        <v>4</v>
      </c>
      <c r="C635" s="12" t="s">
        <v>33</v>
      </c>
      <c r="D635" s="51" t="s">
        <v>46</v>
      </c>
      <c r="E635" s="12" t="s">
        <v>33</v>
      </c>
      <c r="F635" s="51" t="s">
        <v>46</v>
      </c>
      <c r="G635" s="12" t="s">
        <v>34</v>
      </c>
      <c r="H635" s="39" t="s">
        <v>46</v>
      </c>
      <c r="I635" s="12" t="s">
        <v>34</v>
      </c>
      <c r="J635" s="39" t="s">
        <v>46</v>
      </c>
      <c r="K635" s="75"/>
      <c r="L635" s="76"/>
    </row>
    <row r="636" spans="1:12" ht="28.5" customHeight="1" x14ac:dyDescent="0.15">
      <c r="A636" s="37"/>
      <c r="B636" s="40"/>
      <c r="C636" s="12" t="s">
        <v>32</v>
      </c>
      <c r="D636" s="52"/>
      <c r="E636" s="12" t="s">
        <v>32</v>
      </c>
      <c r="F636" s="52"/>
      <c r="G636" s="12" t="s">
        <v>40</v>
      </c>
      <c r="H636" s="40"/>
      <c r="I636" s="12" t="s">
        <v>40</v>
      </c>
      <c r="J636" s="40"/>
      <c r="K636" s="75"/>
      <c r="L636" s="76"/>
    </row>
    <row r="637" spans="1:12" ht="14.25" customHeight="1" x14ac:dyDescent="0.15">
      <c r="A637" s="37"/>
      <c r="B637" s="41"/>
      <c r="C637" s="36" t="s">
        <v>60</v>
      </c>
      <c r="D637" s="53"/>
      <c r="E637" s="36" t="s">
        <v>60</v>
      </c>
      <c r="F637" s="53"/>
      <c r="G637" s="27" t="s">
        <v>60</v>
      </c>
      <c r="H637" s="41"/>
      <c r="I637" s="27" t="s">
        <v>60</v>
      </c>
      <c r="J637" s="41"/>
      <c r="K637" s="75"/>
      <c r="L637" s="76"/>
    </row>
    <row r="638" spans="1:12" ht="14.25" customHeight="1" x14ac:dyDescent="0.15">
      <c r="A638" s="9"/>
      <c r="B638" s="8"/>
      <c r="C638" s="10"/>
      <c r="D638" s="10"/>
      <c r="E638" s="10"/>
      <c r="F638" s="10"/>
      <c r="G638" s="10"/>
      <c r="H638" s="10"/>
      <c r="I638" s="10"/>
      <c r="J638" s="10"/>
      <c r="K638" s="75"/>
      <c r="L638" s="76"/>
    </row>
    <row r="639" spans="1:12" ht="15" customHeight="1" x14ac:dyDescent="0.15">
      <c r="A639" s="37">
        <v>5</v>
      </c>
      <c r="B639" s="39" t="s">
        <v>8</v>
      </c>
      <c r="C639" s="12" t="s">
        <v>33</v>
      </c>
      <c r="D639" s="51" t="s">
        <v>46</v>
      </c>
      <c r="E639" s="12" t="s">
        <v>33</v>
      </c>
      <c r="F639" s="51" t="s">
        <v>46</v>
      </c>
      <c r="G639" s="12" t="s">
        <v>34</v>
      </c>
      <c r="H639" s="39" t="s">
        <v>46</v>
      </c>
      <c r="I639" s="12" t="s">
        <v>34</v>
      </c>
      <c r="J639" s="39" t="s">
        <v>46</v>
      </c>
      <c r="K639" s="75"/>
      <c r="L639" s="76"/>
    </row>
    <row r="640" spans="1:12" ht="28.5" customHeight="1" x14ac:dyDescent="0.15">
      <c r="A640" s="37"/>
      <c r="B640" s="40"/>
      <c r="C640" s="12" t="s">
        <v>32</v>
      </c>
      <c r="D640" s="52"/>
      <c r="E640" s="12" t="s">
        <v>32</v>
      </c>
      <c r="F640" s="52"/>
      <c r="G640" s="12" t="s">
        <v>40</v>
      </c>
      <c r="H640" s="40"/>
      <c r="I640" s="12" t="s">
        <v>40</v>
      </c>
      <c r="J640" s="40"/>
      <c r="K640" s="75"/>
      <c r="L640" s="76"/>
    </row>
    <row r="641" spans="1:13" ht="14.25" customHeight="1" x14ac:dyDescent="0.15">
      <c r="A641" s="37"/>
      <c r="B641" s="41"/>
      <c r="C641" s="36" t="s">
        <v>60</v>
      </c>
      <c r="D641" s="53"/>
      <c r="E641" s="36" t="s">
        <v>60</v>
      </c>
      <c r="F641" s="53"/>
      <c r="G641" s="27" t="s">
        <v>60</v>
      </c>
      <c r="H641" s="41"/>
      <c r="I641" s="27" t="s">
        <v>60</v>
      </c>
      <c r="J641" s="41"/>
      <c r="K641" s="75"/>
      <c r="L641" s="76"/>
    </row>
    <row r="642" spans="1:13" ht="15" customHeight="1" x14ac:dyDescent="0.15">
      <c r="A642" s="37">
        <v>6</v>
      </c>
      <c r="B642" s="38" t="s">
        <v>7</v>
      </c>
      <c r="C642" s="12" t="s">
        <v>33</v>
      </c>
      <c r="D642" s="51" t="s">
        <v>46</v>
      </c>
      <c r="E642" s="12" t="s">
        <v>33</v>
      </c>
      <c r="F642" s="51" t="s">
        <v>46</v>
      </c>
      <c r="G642" s="12" t="s">
        <v>34</v>
      </c>
      <c r="H642" s="39" t="s">
        <v>46</v>
      </c>
      <c r="I642" s="12" t="s">
        <v>34</v>
      </c>
      <c r="J642" s="39" t="s">
        <v>46</v>
      </c>
      <c r="K642" s="75"/>
      <c r="L642" s="76"/>
    </row>
    <row r="643" spans="1:13" ht="28.5" customHeight="1" x14ac:dyDescent="0.15">
      <c r="A643" s="37"/>
      <c r="B643" s="38"/>
      <c r="C643" s="12" t="s">
        <v>32</v>
      </c>
      <c r="D643" s="52"/>
      <c r="E643" s="12" t="s">
        <v>32</v>
      </c>
      <c r="F643" s="52"/>
      <c r="G643" s="12" t="s">
        <v>40</v>
      </c>
      <c r="H643" s="40"/>
      <c r="I643" s="12" t="s">
        <v>40</v>
      </c>
      <c r="J643" s="40"/>
      <c r="K643" s="75"/>
      <c r="L643" s="76"/>
    </row>
    <row r="644" spans="1:13" ht="14.25" customHeight="1" x14ac:dyDescent="0.15">
      <c r="A644" s="37"/>
      <c r="B644" s="38"/>
      <c r="C644" s="36" t="s">
        <v>60</v>
      </c>
      <c r="D644" s="53"/>
      <c r="E644" s="36" t="s">
        <v>60</v>
      </c>
      <c r="F644" s="53"/>
      <c r="G644" s="27" t="s">
        <v>60</v>
      </c>
      <c r="H644" s="41"/>
      <c r="I644" s="27" t="s">
        <v>60</v>
      </c>
      <c r="J644" s="41"/>
      <c r="K644" s="75"/>
      <c r="L644" s="76"/>
    </row>
    <row r="645" spans="1:13" ht="15" customHeight="1" x14ac:dyDescent="0.15">
      <c r="A645" s="37">
        <v>7</v>
      </c>
      <c r="B645" s="38" t="s">
        <v>9</v>
      </c>
      <c r="C645" s="12" t="s">
        <v>33</v>
      </c>
      <c r="D645" s="51" t="s">
        <v>46</v>
      </c>
      <c r="E645" s="12" t="s">
        <v>33</v>
      </c>
      <c r="F645" s="51" t="s">
        <v>46</v>
      </c>
      <c r="G645" s="12" t="s">
        <v>34</v>
      </c>
      <c r="H645" s="39" t="s">
        <v>46</v>
      </c>
      <c r="I645" s="12" t="s">
        <v>34</v>
      </c>
      <c r="J645" s="39" t="s">
        <v>46</v>
      </c>
      <c r="K645" s="75"/>
      <c r="L645" s="76"/>
    </row>
    <row r="646" spans="1:13" ht="28.5" customHeight="1" x14ac:dyDescent="0.15">
      <c r="A646" s="37"/>
      <c r="B646" s="38"/>
      <c r="C646" s="12" t="s">
        <v>32</v>
      </c>
      <c r="D646" s="52"/>
      <c r="E646" s="12" t="s">
        <v>32</v>
      </c>
      <c r="F646" s="52"/>
      <c r="G646" s="12" t="s">
        <v>40</v>
      </c>
      <c r="H646" s="40"/>
      <c r="I646" s="12" t="s">
        <v>40</v>
      </c>
      <c r="J646" s="40"/>
      <c r="K646" s="75"/>
      <c r="L646" s="76"/>
    </row>
    <row r="647" spans="1:13" ht="14.25" customHeight="1" x14ac:dyDescent="0.15">
      <c r="A647" s="37"/>
      <c r="B647" s="38"/>
      <c r="C647" s="36" t="s">
        <v>60</v>
      </c>
      <c r="D647" s="53"/>
      <c r="E647" s="36" t="s">
        <v>60</v>
      </c>
      <c r="F647" s="53"/>
      <c r="G647" s="27" t="s">
        <v>60</v>
      </c>
      <c r="H647" s="41"/>
      <c r="I647" s="27" t="s">
        <v>60</v>
      </c>
      <c r="J647" s="41"/>
      <c r="K647" s="75"/>
      <c r="L647" s="76"/>
    </row>
    <row r="648" spans="1:13" ht="15" customHeight="1" x14ac:dyDescent="0.15">
      <c r="A648" s="37">
        <v>8</v>
      </c>
      <c r="B648" s="38" t="s">
        <v>6</v>
      </c>
      <c r="C648" s="12" t="s">
        <v>33</v>
      </c>
      <c r="D648" s="51" t="s">
        <v>46</v>
      </c>
      <c r="E648" s="29" t="s">
        <v>34</v>
      </c>
      <c r="F648" s="48" t="s">
        <v>46</v>
      </c>
      <c r="G648" s="12" t="s">
        <v>34</v>
      </c>
      <c r="H648" s="39" t="s">
        <v>46</v>
      </c>
      <c r="I648" s="12" t="s">
        <v>34</v>
      </c>
      <c r="J648" s="39" t="s">
        <v>46</v>
      </c>
      <c r="K648" s="75"/>
      <c r="L648" s="76"/>
    </row>
    <row r="649" spans="1:13" ht="28.5" customHeight="1" x14ac:dyDescent="0.15">
      <c r="A649" s="37"/>
      <c r="B649" s="38"/>
      <c r="C649" s="12" t="s">
        <v>32</v>
      </c>
      <c r="D649" s="52"/>
      <c r="E649" s="29" t="s">
        <v>40</v>
      </c>
      <c r="F649" s="49"/>
      <c r="G649" s="12" t="s">
        <v>40</v>
      </c>
      <c r="H649" s="40"/>
      <c r="I649" s="12" t="s">
        <v>40</v>
      </c>
      <c r="J649" s="40"/>
      <c r="K649" s="75"/>
      <c r="L649" s="76"/>
    </row>
    <row r="650" spans="1:13" ht="14.25" customHeight="1" x14ac:dyDescent="0.15">
      <c r="A650" s="37"/>
      <c r="B650" s="38"/>
      <c r="C650" s="36" t="s">
        <v>60</v>
      </c>
      <c r="D650" s="53"/>
      <c r="E650" s="29" t="s">
        <v>60</v>
      </c>
      <c r="F650" s="50"/>
      <c r="G650" s="27" t="s">
        <v>60</v>
      </c>
      <c r="H650" s="41"/>
      <c r="I650" s="27" t="s">
        <v>60</v>
      </c>
      <c r="J650" s="41"/>
      <c r="K650" s="77"/>
      <c r="L650" s="78"/>
    </row>
    <row r="651" spans="1:13" x14ac:dyDescent="0.15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3" ht="18.75" customHeight="1" x14ac:dyDescent="0.15">
      <c r="A652" s="45" t="str">
        <f>YEAR(C656) &amp;"년  " &amp; MONTH(C656)&amp;"월 " &amp;  "22주차 시간표"</f>
        <v>2025년  8월 22주차 시간표</v>
      </c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</row>
    <row r="653" spans="1:13" ht="6" customHeight="1" x14ac:dyDescent="0.15">
      <c r="C653" s="2"/>
      <c r="E653" s="2"/>
    </row>
    <row r="654" spans="1:13" s="4" customFormat="1" ht="33.75" customHeight="1" x14ac:dyDescent="0.15">
      <c r="A654" s="46" t="str">
        <f>A623</f>
        <v>훈련기간 : 2025년 03월 24일 ~ 2025년 12월 03일                                          
훈련교사 : 전광욱</v>
      </c>
      <c r="B654" s="46"/>
      <c r="C654" s="46"/>
      <c r="D654" s="46"/>
      <c r="E654" s="46"/>
      <c r="F654" s="46"/>
      <c r="G654" s="46"/>
      <c r="H654" s="47" t="str">
        <f>H623</f>
        <v>전체훈련시간 : 173일 / 1024시간
점심시간 : 13:00 ~ 13:40</v>
      </c>
      <c r="I654" s="47"/>
      <c r="J654" s="47"/>
      <c r="K654" s="47"/>
      <c r="L654" s="7"/>
      <c r="M654" s="13"/>
    </row>
    <row r="655" spans="1:13" ht="15" customHeight="1" x14ac:dyDescent="0.15">
      <c r="A655" s="42" t="s">
        <v>1</v>
      </c>
      <c r="B655" s="42" t="s">
        <v>0</v>
      </c>
      <c r="C655" s="43" t="str">
        <f>CHOOSE(WEEKDAY(C656,2),"월","화","수","목","금")&amp;"("&amp;TEXT(WEEKDAY(C656)+99,"000")&amp;")"</f>
        <v>월(101)</v>
      </c>
      <c r="D655" s="43"/>
      <c r="E655" s="43" t="str">
        <f t="shared" ref="E655" si="129">CHOOSE(WEEKDAY(E656,2),"월","화","수","목","금")&amp;"("&amp;TEXT(WEEKDAY(E656)+99,"000")&amp;")"</f>
        <v>화(102)</v>
      </c>
      <c r="F655" s="43"/>
      <c r="G655" s="43" t="str">
        <f t="shared" ref="G655" si="130">CHOOSE(WEEKDAY(G656,2),"월","화","수","목","금")&amp;"("&amp;TEXT(WEEKDAY(G656)+99,"000")&amp;")"</f>
        <v>수(103)</v>
      </c>
      <c r="H655" s="43"/>
      <c r="I655" s="43" t="str">
        <f t="shared" ref="I655" si="131">CHOOSE(WEEKDAY(I656,2),"월","화","수","목","금")&amp;"("&amp;TEXT(WEEKDAY(I656)+99,"000")&amp;")"</f>
        <v>목(104)</v>
      </c>
      <c r="J655" s="43"/>
      <c r="K655" s="43" t="str">
        <f t="shared" ref="K655" si="132">CHOOSE(WEEKDAY(K656,2),"월","화","수","목","금")&amp;"("&amp;TEXT(WEEKDAY(K656)+99,"000")&amp;")"</f>
        <v>금(105)</v>
      </c>
      <c r="L655" s="43"/>
    </row>
    <row r="656" spans="1:13" ht="15" customHeight="1" x14ac:dyDescent="0.15">
      <c r="A656" s="42"/>
      <c r="B656" s="42"/>
      <c r="C656" s="44">
        <f>C625+7</f>
        <v>45887</v>
      </c>
      <c r="D656" s="44"/>
      <c r="E656" s="44">
        <f>E625+7</f>
        <v>45888</v>
      </c>
      <c r="F656" s="44"/>
      <c r="G656" s="44">
        <f>G625+7</f>
        <v>45889</v>
      </c>
      <c r="H656" s="44"/>
      <c r="I656" s="44">
        <f>I625+7</f>
        <v>45890</v>
      </c>
      <c r="J656" s="44"/>
      <c r="K656" s="44">
        <f>K625+7</f>
        <v>45891</v>
      </c>
      <c r="L656" s="44"/>
    </row>
    <row r="657" spans="1:12" ht="15" customHeight="1" x14ac:dyDescent="0.15">
      <c r="A657" s="37">
        <v>1</v>
      </c>
      <c r="B657" s="39" t="s">
        <v>2</v>
      </c>
      <c r="C657" s="12" t="s">
        <v>34</v>
      </c>
      <c r="D657" s="39" t="s">
        <v>46</v>
      </c>
      <c r="E657" s="12" t="s">
        <v>34</v>
      </c>
      <c r="F657" s="39" t="s">
        <v>46</v>
      </c>
      <c r="G657" s="12" t="s">
        <v>34</v>
      </c>
      <c r="H657" s="39" t="s">
        <v>46</v>
      </c>
      <c r="I657" s="12" t="s">
        <v>34</v>
      </c>
      <c r="J657" s="39" t="s">
        <v>46</v>
      </c>
      <c r="K657" s="12" t="s">
        <v>34</v>
      </c>
      <c r="L657" s="39" t="s">
        <v>46</v>
      </c>
    </row>
    <row r="658" spans="1:12" ht="28.5" customHeight="1" x14ac:dyDescent="0.15">
      <c r="A658" s="37"/>
      <c r="B658" s="40"/>
      <c r="C658" s="12" t="s">
        <v>40</v>
      </c>
      <c r="D658" s="40"/>
      <c r="E658" s="12" t="s">
        <v>40</v>
      </c>
      <c r="F658" s="40"/>
      <c r="G658" s="12" t="s">
        <v>40</v>
      </c>
      <c r="H658" s="40"/>
      <c r="I658" s="12" t="s">
        <v>40</v>
      </c>
      <c r="J658" s="40"/>
      <c r="K658" s="12" t="s">
        <v>40</v>
      </c>
      <c r="L658" s="40"/>
    </row>
    <row r="659" spans="1:12" ht="14.25" customHeight="1" x14ac:dyDescent="0.15">
      <c r="A659" s="37"/>
      <c r="B659" s="41"/>
      <c r="C659" s="27" t="s">
        <v>60</v>
      </c>
      <c r="D659" s="41"/>
      <c r="E659" s="27" t="s">
        <v>60</v>
      </c>
      <c r="F659" s="41"/>
      <c r="G659" s="27" t="s">
        <v>60</v>
      </c>
      <c r="H659" s="41"/>
      <c r="I659" s="27" t="s">
        <v>60</v>
      </c>
      <c r="J659" s="41"/>
      <c r="K659" s="27" t="s">
        <v>60</v>
      </c>
      <c r="L659" s="41"/>
    </row>
    <row r="660" spans="1:12" ht="15" customHeight="1" x14ac:dyDescent="0.15">
      <c r="A660" s="37">
        <v>2</v>
      </c>
      <c r="B660" s="39" t="s">
        <v>3</v>
      </c>
      <c r="C660" s="12" t="s">
        <v>34</v>
      </c>
      <c r="D660" s="39" t="s">
        <v>46</v>
      </c>
      <c r="E660" s="12" t="s">
        <v>34</v>
      </c>
      <c r="F660" s="39" t="s">
        <v>46</v>
      </c>
      <c r="G660" s="12" t="s">
        <v>34</v>
      </c>
      <c r="H660" s="39" t="s">
        <v>46</v>
      </c>
      <c r="I660" s="12" t="s">
        <v>34</v>
      </c>
      <c r="J660" s="39" t="s">
        <v>46</v>
      </c>
      <c r="K660" s="12" t="s">
        <v>34</v>
      </c>
      <c r="L660" s="39" t="s">
        <v>46</v>
      </c>
    </row>
    <row r="661" spans="1:12" ht="28.5" customHeight="1" x14ac:dyDescent="0.15">
      <c r="A661" s="37"/>
      <c r="B661" s="40"/>
      <c r="C661" s="12" t="s">
        <v>40</v>
      </c>
      <c r="D661" s="40"/>
      <c r="E661" s="12" t="s">
        <v>40</v>
      </c>
      <c r="F661" s="40"/>
      <c r="G661" s="12" t="s">
        <v>40</v>
      </c>
      <c r="H661" s="40"/>
      <c r="I661" s="12" t="s">
        <v>40</v>
      </c>
      <c r="J661" s="40"/>
      <c r="K661" s="12" t="s">
        <v>40</v>
      </c>
      <c r="L661" s="40"/>
    </row>
    <row r="662" spans="1:12" ht="14.25" customHeight="1" x14ac:dyDescent="0.15">
      <c r="A662" s="37"/>
      <c r="B662" s="41"/>
      <c r="C662" s="27" t="s">
        <v>60</v>
      </c>
      <c r="D662" s="41"/>
      <c r="E662" s="27" t="s">
        <v>60</v>
      </c>
      <c r="F662" s="41"/>
      <c r="G662" s="27" t="s">
        <v>60</v>
      </c>
      <c r="H662" s="41"/>
      <c r="I662" s="27" t="s">
        <v>60</v>
      </c>
      <c r="J662" s="41"/>
      <c r="K662" s="27" t="s">
        <v>60</v>
      </c>
      <c r="L662" s="41"/>
    </row>
    <row r="663" spans="1:12" ht="15" customHeight="1" x14ac:dyDescent="0.15">
      <c r="A663" s="37">
        <v>3</v>
      </c>
      <c r="B663" s="39" t="s">
        <v>5</v>
      </c>
      <c r="C663" s="12" t="s">
        <v>34</v>
      </c>
      <c r="D663" s="39" t="s">
        <v>46</v>
      </c>
      <c r="E663" s="12" t="s">
        <v>34</v>
      </c>
      <c r="F663" s="39" t="s">
        <v>46</v>
      </c>
      <c r="G663" s="12" t="s">
        <v>34</v>
      </c>
      <c r="H663" s="39" t="s">
        <v>46</v>
      </c>
      <c r="I663" s="12" t="s">
        <v>34</v>
      </c>
      <c r="J663" s="39" t="s">
        <v>46</v>
      </c>
      <c r="K663" s="12" t="s">
        <v>34</v>
      </c>
      <c r="L663" s="39" t="s">
        <v>46</v>
      </c>
    </row>
    <row r="664" spans="1:12" ht="28.5" customHeight="1" x14ac:dyDescent="0.15">
      <c r="A664" s="37"/>
      <c r="B664" s="40"/>
      <c r="C664" s="12" t="s">
        <v>40</v>
      </c>
      <c r="D664" s="40"/>
      <c r="E664" s="12" t="s">
        <v>40</v>
      </c>
      <c r="F664" s="40"/>
      <c r="G664" s="12" t="s">
        <v>40</v>
      </c>
      <c r="H664" s="40"/>
      <c r="I664" s="12" t="s">
        <v>40</v>
      </c>
      <c r="J664" s="40"/>
      <c r="K664" s="12" t="s">
        <v>40</v>
      </c>
      <c r="L664" s="40"/>
    </row>
    <row r="665" spans="1:12" ht="14.25" customHeight="1" x14ac:dyDescent="0.15">
      <c r="A665" s="37"/>
      <c r="B665" s="41"/>
      <c r="C665" s="27" t="s">
        <v>60</v>
      </c>
      <c r="D665" s="41"/>
      <c r="E665" s="27" t="s">
        <v>60</v>
      </c>
      <c r="F665" s="41"/>
      <c r="G665" s="27" t="s">
        <v>60</v>
      </c>
      <c r="H665" s="41"/>
      <c r="I665" s="27" t="s">
        <v>60</v>
      </c>
      <c r="J665" s="41"/>
      <c r="K665" s="27" t="s">
        <v>60</v>
      </c>
      <c r="L665" s="41"/>
    </row>
    <row r="666" spans="1:12" ht="15" customHeight="1" x14ac:dyDescent="0.15">
      <c r="A666" s="37">
        <v>4</v>
      </c>
      <c r="B666" s="39" t="s">
        <v>4</v>
      </c>
      <c r="C666" s="12" t="s">
        <v>34</v>
      </c>
      <c r="D666" s="39" t="s">
        <v>46</v>
      </c>
      <c r="E666" s="12" t="s">
        <v>34</v>
      </c>
      <c r="F666" s="39" t="s">
        <v>46</v>
      </c>
      <c r="G666" s="12" t="s">
        <v>34</v>
      </c>
      <c r="H666" s="39" t="s">
        <v>46</v>
      </c>
      <c r="I666" s="12" t="s">
        <v>34</v>
      </c>
      <c r="J666" s="39" t="s">
        <v>46</v>
      </c>
      <c r="K666" s="12" t="s">
        <v>34</v>
      </c>
      <c r="L666" s="39" t="s">
        <v>46</v>
      </c>
    </row>
    <row r="667" spans="1:12" ht="28.5" customHeight="1" x14ac:dyDescent="0.15">
      <c r="A667" s="37"/>
      <c r="B667" s="40"/>
      <c r="C667" s="12" t="s">
        <v>40</v>
      </c>
      <c r="D667" s="40"/>
      <c r="E667" s="12" t="s">
        <v>40</v>
      </c>
      <c r="F667" s="40"/>
      <c r="G667" s="12" t="s">
        <v>40</v>
      </c>
      <c r="H667" s="40"/>
      <c r="I667" s="12" t="s">
        <v>40</v>
      </c>
      <c r="J667" s="40"/>
      <c r="K667" s="12" t="s">
        <v>40</v>
      </c>
      <c r="L667" s="40"/>
    </row>
    <row r="668" spans="1:12" ht="14.25" customHeight="1" x14ac:dyDescent="0.15">
      <c r="A668" s="37"/>
      <c r="B668" s="41"/>
      <c r="C668" s="27" t="s">
        <v>60</v>
      </c>
      <c r="D668" s="41"/>
      <c r="E668" s="27" t="s">
        <v>60</v>
      </c>
      <c r="F668" s="41"/>
      <c r="G668" s="27" t="s">
        <v>60</v>
      </c>
      <c r="H668" s="41"/>
      <c r="I668" s="27" t="s">
        <v>60</v>
      </c>
      <c r="J668" s="41"/>
      <c r="K668" s="27" t="s">
        <v>60</v>
      </c>
      <c r="L668" s="41"/>
    </row>
    <row r="669" spans="1:12" ht="14.25" customHeight="1" x14ac:dyDescent="0.15">
      <c r="A669" s="9"/>
      <c r="B669" s="8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ht="15" customHeight="1" x14ac:dyDescent="0.15">
      <c r="A670" s="37">
        <v>5</v>
      </c>
      <c r="B670" s="39" t="s">
        <v>8</v>
      </c>
      <c r="C670" s="12" t="s">
        <v>34</v>
      </c>
      <c r="D670" s="39" t="s">
        <v>46</v>
      </c>
      <c r="E670" s="12" t="s">
        <v>34</v>
      </c>
      <c r="F670" s="39" t="s">
        <v>46</v>
      </c>
      <c r="G670" s="12" t="s">
        <v>34</v>
      </c>
      <c r="H670" s="39" t="s">
        <v>46</v>
      </c>
      <c r="I670" s="12" t="s">
        <v>34</v>
      </c>
      <c r="J670" s="39" t="s">
        <v>46</v>
      </c>
      <c r="K670" s="12" t="s">
        <v>34</v>
      </c>
      <c r="L670" s="39" t="s">
        <v>46</v>
      </c>
    </row>
    <row r="671" spans="1:12" ht="28.5" customHeight="1" x14ac:dyDescent="0.15">
      <c r="A671" s="37"/>
      <c r="B671" s="40"/>
      <c r="C671" s="12" t="s">
        <v>40</v>
      </c>
      <c r="D671" s="40"/>
      <c r="E671" s="12" t="s">
        <v>40</v>
      </c>
      <c r="F671" s="40"/>
      <c r="G671" s="12" t="s">
        <v>40</v>
      </c>
      <c r="H671" s="40"/>
      <c r="I671" s="12" t="s">
        <v>40</v>
      </c>
      <c r="J671" s="40"/>
      <c r="K671" s="12" t="s">
        <v>40</v>
      </c>
      <c r="L671" s="40"/>
    </row>
    <row r="672" spans="1:12" ht="14.25" customHeight="1" x14ac:dyDescent="0.15">
      <c r="A672" s="37"/>
      <c r="B672" s="41"/>
      <c r="C672" s="27" t="s">
        <v>60</v>
      </c>
      <c r="D672" s="41"/>
      <c r="E672" s="27" t="s">
        <v>60</v>
      </c>
      <c r="F672" s="41"/>
      <c r="G672" s="27" t="s">
        <v>60</v>
      </c>
      <c r="H672" s="41"/>
      <c r="I672" s="27" t="s">
        <v>60</v>
      </c>
      <c r="J672" s="41"/>
      <c r="K672" s="27" t="s">
        <v>60</v>
      </c>
      <c r="L672" s="41"/>
    </row>
    <row r="673" spans="1:13" ht="15" customHeight="1" x14ac:dyDescent="0.15">
      <c r="A673" s="37">
        <v>6</v>
      </c>
      <c r="B673" s="38" t="s">
        <v>7</v>
      </c>
      <c r="C673" s="12" t="s">
        <v>34</v>
      </c>
      <c r="D673" s="39" t="s">
        <v>46</v>
      </c>
      <c r="E673" s="12" t="s">
        <v>34</v>
      </c>
      <c r="F673" s="39" t="s">
        <v>46</v>
      </c>
      <c r="G673" s="12" t="s">
        <v>34</v>
      </c>
      <c r="H673" s="39" t="s">
        <v>46</v>
      </c>
      <c r="I673" s="12" t="s">
        <v>34</v>
      </c>
      <c r="J673" s="39" t="s">
        <v>46</v>
      </c>
      <c r="K673" s="12" t="s">
        <v>34</v>
      </c>
      <c r="L673" s="39" t="s">
        <v>46</v>
      </c>
    </row>
    <row r="674" spans="1:13" ht="28.5" customHeight="1" x14ac:dyDescent="0.15">
      <c r="A674" s="37"/>
      <c r="B674" s="38"/>
      <c r="C674" s="12" t="s">
        <v>40</v>
      </c>
      <c r="D674" s="40"/>
      <c r="E674" s="12" t="s">
        <v>40</v>
      </c>
      <c r="F674" s="40"/>
      <c r="G674" s="12" t="s">
        <v>40</v>
      </c>
      <c r="H674" s="40"/>
      <c r="I674" s="12" t="s">
        <v>40</v>
      </c>
      <c r="J674" s="40"/>
      <c r="K674" s="12" t="s">
        <v>40</v>
      </c>
      <c r="L674" s="40"/>
    </row>
    <row r="675" spans="1:13" ht="14.25" customHeight="1" x14ac:dyDescent="0.15">
      <c r="A675" s="37"/>
      <c r="B675" s="38"/>
      <c r="C675" s="27" t="s">
        <v>60</v>
      </c>
      <c r="D675" s="41"/>
      <c r="E675" s="27" t="s">
        <v>60</v>
      </c>
      <c r="F675" s="41"/>
      <c r="G675" s="27" t="s">
        <v>60</v>
      </c>
      <c r="H675" s="41"/>
      <c r="I675" s="27" t="s">
        <v>60</v>
      </c>
      <c r="J675" s="41"/>
      <c r="K675" s="27" t="s">
        <v>60</v>
      </c>
      <c r="L675" s="41"/>
    </row>
    <row r="676" spans="1:13" ht="15" customHeight="1" x14ac:dyDescent="0.15">
      <c r="A676" s="37">
        <v>7</v>
      </c>
      <c r="B676" s="38" t="s">
        <v>9</v>
      </c>
      <c r="C676" s="12" t="s">
        <v>34</v>
      </c>
      <c r="D676" s="39" t="s">
        <v>46</v>
      </c>
      <c r="E676" s="12" t="s">
        <v>34</v>
      </c>
      <c r="F676" s="39" t="s">
        <v>46</v>
      </c>
      <c r="G676" s="12" t="s">
        <v>34</v>
      </c>
      <c r="H676" s="39" t="s">
        <v>46</v>
      </c>
      <c r="I676" s="12" t="s">
        <v>34</v>
      </c>
      <c r="J676" s="39" t="s">
        <v>46</v>
      </c>
      <c r="K676" s="12" t="s">
        <v>34</v>
      </c>
      <c r="L676" s="39" t="s">
        <v>46</v>
      </c>
    </row>
    <row r="677" spans="1:13" ht="28.5" customHeight="1" x14ac:dyDescent="0.15">
      <c r="A677" s="37"/>
      <c r="B677" s="38"/>
      <c r="C677" s="12" t="s">
        <v>40</v>
      </c>
      <c r="D677" s="40"/>
      <c r="E677" s="12" t="s">
        <v>40</v>
      </c>
      <c r="F677" s="40"/>
      <c r="G677" s="12" t="s">
        <v>40</v>
      </c>
      <c r="H677" s="40"/>
      <c r="I677" s="12" t="s">
        <v>40</v>
      </c>
      <c r="J677" s="40"/>
      <c r="K677" s="12" t="s">
        <v>40</v>
      </c>
      <c r="L677" s="40"/>
    </row>
    <row r="678" spans="1:13" ht="14.25" customHeight="1" x14ac:dyDescent="0.15">
      <c r="A678" s="37"/>
      <c r="B678" s="38"/>
      <c r="C678" s="27" t="s">
        <v>60</v>
      </c>
      <c r="D678" s="41"/>
      <c r="E678" s="27" t="s">
        <v>60</v>
      </c>
      <c r="F678" s="41"/>
      <c r="G678" s="27" t="s">
        <v>60</v>
      </c>
      <c r="H678" s="41"/>
      <c r="I678" s="27" t="s">
        <v>60</v>
      </c>
      <c r="J678" s="41"/>
      <c r="K678" s="27" t="s">
        <v>60</v>
      </c>
      <c r="L678" s="41"/>
    </row>
    <row r="679" spans="1:13" ht="15" customHeight="1" x14ac:dyDescent="0.15">
      <c r="A679" s="37">
        <v>8</v>
      </c>
      <c r="B679" s="38" t="s">
        <v>6</v>
      </c>
      <c r="C679" s="12" t="s">
        <v>34</v>
      </c>
      <c r="D679" s="39" t="s">
        <v>46</v>
      </c>
      <c r="E679" s="12" t="s">
        <v>34</v>
      </c>
      <c r="F679" s="39" t="s">
        <v>46</v>
      </c>
      <c r="G679" s="12" t="s">
        <v>34</v>
      </c>
      <c r="H679" s="39" t="s">
        <v>46</v>
      </c>
      <c r="I679" s="12" t="s">
        <v>34</v>
      </c>
      <c r="J679" s="39" t="s">
        <v>46</v>
      </c>
      <c r="K679" s="12" t="s">
        <v>34</v>
      </c>
      <c r="L679" s="39" t="s">
        <v>46</v>
      </c>
    </row>
    <row r="680" spans="1:13" ht="28.5" customHeight="1" x14ac:dyDescent="0.15">
      <c r="A680" s="37"/>
      <c r="B680" s="38"/>
      <c r="C680" s="12" t="s">
        <v>40</v>
      </c>
      <c r="D680" s="40"/>
      <c r="E680" s="12" t="s">
        <v>40</v>
      </c>
      <c r="F680" s="40"/>
      <c r="G680" s="12" t="s">
        <v>40</v>
      </c>
      <c r="H680" s="40"/>
      <c r="I680" s="12" t="s">
        <v>40</v>
      </c>
      <c r="J680" s="40"/>
      <c r="K680" s="12" t="s">
        <v>40</v>
      </c>
      <c r="L680" s="40"/>
    </row>
    <row r="681" spans="1:13" ht="14.25" customHeight="1" x14ac:dyDescent="0.15">
      <c r="A681" s="37"/>
      <c r="B681" s="38"/>
      <c r="C681" s="27" t="s">
        <v>60</v>
      </c>
      <c r="D681" s="41"/>
      <c r="E681" s="27" t="s">
        <v>60</v>
      </c>
      <c r="F681" s="41"/>
      <c r="G681" s="27" t="s">
        <v>60</v>
      </c>
      <c r="H681" s="41"/>
      <c r="I681" s="27" t="s">
        <v>60</v>
      </c>
      <c r="J681" s="41"/>
      <c r="K681" s="27" t="s">
        <v>60</v>
      </c>
      <c r="L681" s="41"/>
    </row>
    <row r="682" spans="1:13" x14ac:dyDescent="0.15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3" ht="18.75" customHeight="1" x14ac:dyDescent="0.15">
      <c r="A683" s="45" t="str">
        <f>YEAR(C687) &amp;"년  " &amp; MONTH(C687)&amp;"월 " &amp;  "23주차 시간표"</f>
        <v>2025년  8월 23주차 시간표</v>
      </c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</row>
    <row r="684" spans="1:13" ht="6" customHeight="1" x14ac:dyDescent="0.15">
      <c r="C684" s="2"/>
      <c r="E684" s="2"/>
    </row>
    <row r="685" spans="1:13" s="4" customFormat="1" ht="33.75" customHeight="1" x14ac:dyDescent="0.15">
      <c r="A685" s="46" t="str">
        <f>A654</f>
        <v>훈련기간 : 2025년 03월 24일 ~ 2025년 12월 03일                                          
훈련교사 : 전광욱</v>
      </c>
      <c r="B685" s="46"/>
      <c r="C685" s="46"/>
      <c r="D685" s="46"/>
      <c r="E685" s="46"/>
      <c r="F685" s="46"/>
      <c r="G685" s="46"/>
      <c r="H685" s="47" t="str">
        <f>H654</f>
        <v>전체훈련시간 : 173일 / 1024시간
점심시간 : 13:00 ~ 13:40</v>
      </c>
      <c r="I685" s="47"/>
      <c r="J685" s="47"/>
      <c r="K685" s="47"/>
      <c r="L685" s="7"/>
      <c r="M685" s="13"/>
    </row>
    <row r="686" spans="1:13" ht="15" customHeight="1" x14ac:dyDescent="0.15">
      <c r="A686" s="42" t="s">
        <v>1</v>
      </c>
      <c r="B686" s="42" t="s">
        <v>0</v>
      </c>
      <c r="C686" s="43" t="str">
        <f>CHOOSE(WEEKDAY(C687,2),"월","화","수","목","금")&amp;"("&amp;TEXT(WEEKDAY(C687)+104,"000")&amp;")"</f>
        <v>월(106)</v>
      </c>
      <c r="D686" s="43"/>
      <c r="E686" s="43" t="str">
        <f t="shared" ref="E686" si="133">CHOOSE(WEEKDAY(E687,2),"월","화","수","목","금")&amp;"("&amp;TEXT(WEEKDAY(E687)+104,"000")&amp;")"</f>
        <v>화(107)</v>
      </c>
      <c r="F686" s="43"/>
      <c r="G686" s="43" t="str">
        <f t="shared" ref="G686" si="134">CHOOSE(WEEKDAY(G687,2),"월","화","수","목","금")&amp;"("&amp;TEXT(WEEKDAY(G687)+104,"000")&amp;")"</f>
        <v>수(108)</v>
      </c>
      <c r="H686" s="43"/>
      <c r="I686" s="43" t="str">
        <f t="shared" ref="I686" si="135">CHOOSE(WEEKDAY(I687,2),"월","화","수","목","금")&amp;"("&amp;TEXT(WEEKDAY(I687)+104,"000")&amp;")"</f>
        <v>목(109)</v>
      </c>
      <c r="J686" s="43"/>
      <c r="K686" s="43" t="str">
        <f t="shared" ref="K686" si="136">CHOOSE(WEEKDAY(K687,2),"월","화","수","목","금")&amp;"("&amp;TEXT(WEEKDAY(K687)+104,"000")&amp;")"</f>
        <v>금(110)</v>
      </c>
      <c r="L686" s="43"/>
    </row>
    <row r="687" spans="1:13" ht="15" customHeight="1" x14ac:dyDescent="0.15">
      <c r="A687" s="42"/>
      <c r="B687" s="42"/>
      <c r="C687" s="44">
        <f>C656+7</f>
        <v>45894</v>
      </c>
      <c r="D687" s="44"/>
      <c r="E687" s="44">
        <f>E656+7</f>
        <v>45895</v>
      </c>
      <c r="F687" s="44"/>
      <c r="G687" s="44">
        <f>G656+7</f>
        <v>45896</v>
      </c>
      <c r="H687" s="44"/>
      <c r="I687" s="44">
        <f>I656+7</f>
        <v>45897</v>
      </c>
      <c r="J687" s="44"/>
      <c r="K687" s="44">
        <f>K656+7</f>
        <v>45898</v>
      </c>
      <c r="L687" s="44"/>
    </row>
    <row r="688" spans="1:13" ht="15" customHeight="1" x14ac:dyDescent="0.15">
      <c r="A688" s="37">
        <v>1</v>
      </c>
      <c r="B688" s="39" t="s">
        <v>2</v>
      </c>
      <c r="C688" s="12" t="s">
        <v>34</v>
      </c>
      <c r="D688" s="39" t="s">
        <v>46</v>
      </c>
      <c r="E688" s="12" t="s">
        <v>34</v>
      </c>
      <c r="F688" s="39" t="s">
        <v>46</v>
      </c>
      <c r="G688" s="12" t="s">
        <v>34</v>
      </c>
      <c r="H688" s="39" t="s">
        <v>46</v>
      </c>
      <c r="I688" s="12" t="s">
        <v>34</v>
      </c>
      <c r="J688" s="39" t="s">
        <v>46</v>
      </c>
      <c r="K688" s="12" t="s">
        <v>34</v>
      </c>
      <c r="L688" s="39" t="s">
        <v>46</v>
      </c>
    </row>
    <row r="689" spans="1:12" ht="28.5" customHeight="1" x14ac:dyDescent="0.15">
      <c r="A689" s="37"/>
      <c r="B689" s="40"/>
      <c r="C689" s="12" t="s">
        <v>40</v>
      </c>
      <c r="D689" s="40"/>
      <c r="E689" s="12" t="s">
        <v>40</v>
      </c>
      <c r="F689" s="40"/>
      <c r="G689" s="12" t="s">
        <v>40</v>
      </c>
      <c r="H689" s="40"/>
      <c r="I689" s="12" t="s">
        <v>40</v>
      </c>
      <c r="J689" s="40"/>
      <c r="K689" s="12" t="s">
        <v>40</v>
      </c>
      <c r="L689" s="40"/>
    </row>
    <row r="690" spans="1:12" ht="14.25" customHeight="1" x14ac:dyDescent="0.15">
      <c r="A690" s="37"/>
      <c r="B690" s="41"/>
      <c r="C690" s="27" t="s">
        <v>60</v>
      </c>
      <c r="D690" s="41"/>
      <c r="E690" s="27" t="s">
        <v>60</v>
      </c>
      <c r="F690" s="41"/>
      <c r="G690" s="27" t="s">
        <v>60</v>
      </c>
      <c r="H690" s="41"/>
      <c r="I690" s="27" t="s">
        <v>60</v>
      </c>
      <c r="J690" s="41"/>
      <c r="K690" s="27" t="s">
        <v>60</v>
      </c>
      <c r="L690" s="41"/>
    </row>
    <row r="691" spans="1:12" ht="15" customHeight="1" x14ac:dyDescent="0.15">
      <c r="A691" s="37">
        <v>2</v>
      </c>
      <c r="B691" s="39" t="s">
        <v>3</v>
      </c>
      <c r="C691" s="12" t="s">
        <v>34</v>
      </c>
      <c r="D691" s="39" t="s">
        <v>46</v>
      </c>
      <c r="E691" s="12" t="s">
        <v>34</v>
      </c>
      <c r="F691" s="39" t="s">
        <v>46</v>
      </c>
      <c r="G691" s="12" t="s">
        <v>34</v>
      </c>
      <c r="H691" s="39" t="s">
        <v>46</v>
      </c>
      <c r="I691" s="12" t="s">
        <v>34</v>
      </c>
      <c r="J691" s="39" t="s">
        <v>46</v>
      </c>
      <c r="K691" s="12" t="s">
        <v>34</v>
      </c>
      <c r="L691" s="39" t="s">
        <v>46</v>
      </c>
    </row>
    <row r="692" spans="1:12" ht="28.5" customHeight="1" x14ac:dyDescent="0.15">
      <c r="A692" s="37"/>
      <c r="B692" s="40"/>
      <c r="C692" s="12" t="s">
        <v>40</v>
      </c>
      <c r="D692" s="40"/>
      <c r="E692" s="12" t="s">
        <v>40</v>
      </c>
      <c r="F692" s="40"/>
      <c r="G692" s="12" t="s">
        <v>40</v>
      </c>
      <c r="H692" s="40"/>
      <c r="I692" s="12" t="s">
        <v>40</v>
      </c>
      <c r="J692" s="40"/>
      <c r="K692" s="12" t="s">
        <v>40</v>
      </c>
      <c r="L692" s="40"/>
    </row>
    <row r="693" spans="1:12" ht="14.25" customHeight="1" x14ac:dyDescent="0.15">
      <c r="A693" s="37"/>
      <c r="B693" s="41"/>
      <c r="C693" s="27" t="s">
        <v>60</v>
      </c>
      <c r="D693" s="41"/>
      <c r="E693" s="27" t="s">
        <v>60</v>
      </c>
      <c r="F693" s="41"/>
      <c r="G693" s="27" t="s">
        <v>60</v>
      </c>
      <c r="H693" s="41"/>
      <c r="I693" s="27" t="s">
        <v>60</v>
      </c>
      <c r="J693" s="41"/>
      <c r="K693" s="27" t="s">
        <v>60</v>
      </c>
      <c r="L693" s="41"/>
    </row>
    <row r="694" spans="1:12" ht="15" customHeight="1" x14ac:dyDescent="0.15">
      <c r="A694" s="37">
        <v>3</v>
      </c>
      <c r="B694" s="39" t="s">
        <v>5</v>
      </c>
      <c r="C694" s="12" t="s">
        <v>34</v>
      </c>
      <c r="D694" s="39" t="s">
        <v>46</v>
      </c>
      <c r="E694" s="12" t="s">
        <v>34</v>
      </c>
      <c r="F694" s="39" t="s">
        <v>46</v>
      </c>
      <c r="G694" s="12" t="s">
        <v>34</v>
      </c>
      <c r="H694" s="39" t="s">
        <v>46</v>
      </c>
      <c r="I694" s="12" t="s">
        <v>34</v>
      </c>
      <c r="J694" s="39" t="s">
        <v>46</v>
      </c>
      <c r="K694" s="12" t="s">
        <v>34</v>
      </c>
      <c r="L694" s="39" t="s">
        <v>46</v>
      </c>
    </row>
    <row r="695" spans="1:12" ht="28.5" customHeight="1" x14ac:dyDescent="0.15">
      <c r="A695" s="37"/>
      <c r="B695" s="40"/>
      <c r="C695" s="12" t="s">
        <v>40</v>
      </c>
      <c r="D695" s="40"/>
      <c r="E695" s="12" t="s">
        <v>40</v>
      </c>
      <c r="F695" s="40"/>
      <c r="G695" s="12" t="s">
        <v>40</v>
      </c>
      <c r="H695" s="40"/>
      <c r="I695" s="12" t="s">
        <v>40</v>
      </c>
      <c r="J695" s="40"/>
      <c r="K695" s="12" t="s">
        <v>40</v>
      </c>
      <c r="L695" s="40"/>
    </row>
    <row r="696" spans="1:12" ht="14.25" customHeight="1" x14ac:dyDescent="0.15">
      <c r="A696" s="37"/>
      <c r="B696" s="41"/>
      <c r="C696" s="27" t="s">
        <v>60</v>
      </c>
      <c r="D696" s="41"/>
      <c r="E696" s="27" t="s">
        <v>60</v>
      </c>
      <c r="F696" s="41"/>
      <c r="G696" s="27" t="s">
        <v>60</v>
      </c>
      <c r="H696" s="41"/>
      <c r="I696" s="27" t="s">
        <v>60</v>
      </c>
      <c r="J696" s="41"/>
      <c r="K696" s="27" t="s">
        <v>60</v>
      </c>
      <c r="L696" s="41"/>
    </row>
    <row r="697" spans="1:12" ht="15" customHeight="1" x14ac:dyDescent="0.15">
      <c r="A697" s="37">
        <v>4</v>
      </c>
      <c r="B697" s="39" t="s">
        <v>4</v>
      </c>
      <c r="C697" s="12" t="s">
        <v>34</v>
      </c>
      <c r="D697" s="39" t="s">
        <v>46</v>
      </c>
      <c r="E697" s="12" t="s">
        <v>34</v>
      </c>
      <c r="F697" s="39" t="s">
        <v>46</v>
      </c>
      <c r="G697" s="12" t="s">
        <v>34</v>
      </c>
      <c r="H697" s="39" t="s">
        <v>46</v>
      </c>
      <c r="I697" s="12" t="s">
        <v>34</v>
      </c>
      <c r="J697" s="39" t="s">
        <v>46</v>
      </c>
      <c r="K697" s="12" t="s">
        <v>34</v>
      </c>
      <c r="L697" s="39" t="s">
        <v>46</v>
      </c>
    </row>
    <row r="698" spans="1:12" ht="28.5" customHeight="1" x14ac:dyDescent="0.15">
      <c r="A698" s="37"/>
      <c r="B698" s="40"/>
      <c r="C698" s="12" t="s">
        <v>40</v>
      </c>
      <c r="D698" s="40"/>
      <c r="E698" s="12" t="s">
        <v>40</v>
      </c>
      <c r="F698" s="40"/>
      <c r="G698" s="12" t="s">
        <v>40</v>
      </c>
      <c r="H698" s="40"/>
      <c r="I698" s="12" t="s">
        <v>40</v>
      </c>
      <c r="J698" s="40"/>
      <c r="K698" s="12" t="s">
        <v>40</v>
      </c>
      <c r="L698" s="40"/>
    </row>
    <row r="699" spans="1:12" ht="14.25" customHeight="1" x14ac:dyDescent="0.15">
      <c r="A699" s="37"/>
      <c r="B699" s="41"/>
      <c r="C699" s="27" t="s">
        <v>60</v>
      </c>
      <c r="D699" s="41"/>
      <c r="E699" s="27" t="s">
        <v>60</v>
      </c>
      <c r="F699" s="41"/>
      <c r="G699" s="27" t="s">
        <v>60</v>
      </c>
      <c r="H699" s="41"/>
      <c r="I699" s="27" t="s">
        <v>60</v>
      </c>
      <c r="J699" s="41"/>
      <c r="K699" s="27" t="s">
        <v>60</v>
      </c>
      <c r="L699" s="41"/>
    </row>
    <row r="700" spans="1:12" ht="14.25" customHeight="1" x14ac:dyDescent="0.15">
      <c r="A700" s="9"/>
      <c r="B700" s="8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ht="15" customHeight="1" x14ac:dyDescent="0.15">
      <c r="A701" s="37">
        <v>5</v>
      </c>
      <c r="B701" s="39" t="s">
        <v>8</v>
      </c>
      <c r="C701" s="12" t="s">
        <v>34</v>
      </c>
      <c r="D701" s="39" t="s">
        <v>46</v>
      </c>
      <c r="E701" s="12" t="s">
        <v>34</v>
      </c>
      <c r="F701" s="39" t="s">
        <v>46</v>
      </c>
      <c r="G701" s="12" t="s">
        <v>34</v>
      </c>
      <c r="H701" s="39" t="s">
        <v>46</v>
      </c>
      <c r="I701" s="12" t="s">
        <v>34</v>
      </c>
      <c r="J701" s="39" t="s">
        <v>46</v>
      </c>
      <c r="K701" s="12" t="s">
        <v>34</v>
      </c>
      <c r="L701" s="39" t="s">
        <v>46</v>
      </c>
    </row>
    <row r="702" spans="1:12" ht="28.5" customHeight="1" x14ac:dyDescent="0.15">
      <c r="A702" s="37"/>
      <c r="B702" s="40"/>
      <c r="C702" s="12" t="s">
        <v>40</v>
      </c>
      <c r="D702" s="40"/>
      <c r="E702" s="12" t="s">
        <v>40</v>
      </c>
      <c r="F702" s="40"/>
      <c r="G702" s="12" t="s">
        <v>40</v>
      </c>
      <c r="H702" s="40"/>
      <c r="I702" s="12" t="s">
        <v>40</v>
      </c>
      <c r="J702" s="40"/>
      <c r="K702" s="12" t="s">
        <v>40</v>
      </c>
      <c r="L702" s="40"/>
    </row>
    <row r="703" spans="1:12" ht="14.25" customHeight="1" x14ac:dyDescent="0.15">
      <c r="A703" s="37"/>
      <c r="B703" s="41"/>
      <c r="C703" s="27" t="s">
        <v>60</v>
      </c>
      <c r="D703" s="41"/>
      <c r="E703" s="27" t="s">
        <v>60</v>
      </c>
      <c r="F703" s="41"/>
      <c r="G703" s="27" t="s">
        <v>60</v>
      </c>
      <c r="H703" s="41"/>
      <c r="I703" s="27" t="s">
        <v>60</v>
      </c>
      <c r="J703" s="41"/>
      <c r="K703" s="27" t="s">
        <v>60</v>
      </c>
      <c r="L703" s="41"/>
    </row>
    <row r="704" spans="1:12" ht="15" customHeight="1" x14ac:dyDescent="0.15">
      <c r="A704" s="37">
        <v>6</v>
      </c>
      <c r="B704" s="38" t="s">
        <v>7</v>
      </c>
      <c r="C704" s="12" t="s">
        <v>34</v>
      </c>
      <c r="D704" s="39" t="s">
        <v>46</v>
      </c>
      <c r="E704" s="12" t="s">
        <v>34</v>
      </c>
      <c r="F704" s="39" t="s">
        <v>46</v>
      </c>
      <c r="G704" s="12" t="s">
        <v>34</v>
      </c>
      <c r="H704" s="39" t="s">
        <v>46</v>
      </c>
      <c r="I704" s="12" t="s">
        <v>34</v>
      </c>
      <c r="J704" s="39" t="s">
        <v>46</v>
      </c>
      <c r="K704" s="12" t="s">
        <v>34</v>
      </c>
      <c r="L704" s="39" t="s">
        <v>46</v>
      </c>
    </row>
    <row r="705" spans="1:13" ht="28.5" customHeight="1" x14ac:dyDescent="0.15">
      <c r="A705" s="37"/>
      <c r="B705" s="38"/>
      <c r="C705" s="12" t="s">
        <v>40</v>
      </c>
      <c r="D705" s="40"/>
      <c r="E705" s="12" t="s">
        <v>40</v>
      </c>
      <c r="F705" s="40"/>
      <c r="G705" s="12" t="s">
        <v>40</v>
      </c>
      <c r="H705" s="40"/>
      <c r="I705" s="12" t="s">
        <v>40</v>
      </c>
      <c r="J705" s="40"/>
      <c r="K705" s="12" t="s">
        <v>40</v>
      </c>
      <c r="L705" s="40"/>
    </row>
    <row r="706" spans="1:13" ht="14.25" customHeight="1" x14ac:dyDescent="0.15">
      <c r="A706" s="37"/>
      <c r="B706" s="38"/>
      <c r="C706" s="27" t="s">
        <v>60</v>
      </c>
      <c r="D706" s="41"/>
      <c r="E706" s="27" t="s">
        <v>60</v>
      </c>
      <c r="F706" s="41"/>
      <c r="G706" s="27" t="s">
        <v>60</v>
      </c>
      <c r="H706" s="41"/>
      <c r="I706" s="27" t="s">
        <v>60</v>
      </c>
      <c r="J706" s="41"/>
      <c r="K706" s="27" t="s">
        <v>60</v>
      </c>
      <c r="L706" s="41"/>
    </row>
    <row r="707" spans="1:13" ht="15" customHeight="1" x14ac:dyDescent="0.15">
      <c r="A707" s="37">
        <v>7</v>
      </c>
      <c r="B707" s="38" t="s">
        <v>9</v>
      </c>
      <c r="C707" s="12" t="s">
        <v>34</v>
      </c>
      <c r="D707" s="39" t="s">
        <v>46</v>
      </c>
      <c r="E707" s="12" t="s">
        <v>34</v>
      </c>
      <c r="F707" s="39" t="s">
        <v>46</v>
      </c>
      <c r="G707" s="12" t="s">
        <v>34</v>
      </c>
      <c r="H707" s="39" t="s">
        <v>46</v>
      </c>
      <c r="I707" s="12" t="s">
        <v>34</v>
      </c>
      <c r="J707" s="39" t="s">
        <v>46</v>
      </c>
      <c r="K707" s="12" t="s">
        <v>34</v>
      </c>
      <c r="L707" s="39" t="s">
        <v>46</v>
      </c>
    </row>
    <row r="708" spans="1:13" ht="28.5" customHeight="1" x14ac:dyDescent="0.15">
      <c r="A708" s="37"/>
      <c r="B708" s="38"/>
      <c r="C708" s="12" t="s">
        <v>40</v>
      </c>
      <c r="D708" s="40"/>
      <c r="E708" s="12" t="s">
        <v>40</v>
      </c>
      <c r="F708" s="40"/>
      <c r="G708" s="12" t="s">
        <v>40</v>
      </c>
      <c r="H708" s="40"/>
      <c r="I708" s="12" t="s">
        <v>40</v>
      </c>
      <c r="J708" s="40"/>
      <c r="K708" s="12" t="s">
        <v>40</v>
      </c>
      <c r="L708" s="40"/>
    </row>
    <row r="709" spans="1:13" ht="14.25" customHeight="1" x14ac:dyDescent="0.15">
      <c r="A709" s="37"/>
      <c r="B709" s="38"/>
      <c r="C709" s="27" t="s">
        <v>60</v>
      </c>
      <c r="D709" s="41"/>
      <c r="E709" s="27" t="s">
        <v>60</v>
      </c>
      <c r="F709" s="41"/>
      <c r="G709" s="27" t="s">
        <v>60</v>
      </c>
      <c r="H709" s="41"/>
      <c r="I709" s="27" t="s">
        <v>60</v>
      </c>
      <c r="J709" s="41"/>
      <c r="K709" s="27" t="s">
        <v>60</v>
      </c>
      <c r="L709" s="41"/>
    </row>
    <row r="710" spans="1:13" ht="15" customHeight="1" x14ac:dyDescent="0.15">
      <c r="A710" s="37">
        <v>8</v>
      </c>
      <c r="B710" s="38" t="s">
        <v>6</v>
      </c>
      <c r="C710" s="12" t="s">
        <v>34</v>
      </c>
      <c r="D710" s="39" t="s">
        <v>46</v>
      </c>
      <c r="E710" s="12" t="s">
        <v>34</v>
      </c>
      <c r="F710" s="39" t="s">
        <v>46</v>
      </c>
      <c r="G710" s="12" t="s">
        <v>34</v>
      </c>
      <c r="H710" s="39" t="s">
        <v>46</v>
      </c>
      <c r="I710" s="12" t="s">
        <v>34</v>
      </c>
      <c r="J710" s="39" t="s">
        <v>46</v>
      </c>
      <c r="K710" s="12" t="s">
        <v>34</v>
      </c>
      <c r="L710" s="39" t="s">
        <v>46</v>
      </c>
    </row>
    <row r="711" spans="1:13" ht="28.5" customHeight="1" x14ac:dyDescent="0.15">
      <c r="A711" s="37"/>
      <c r="B711" s="38"/>
      <c r="C711" s="12" t="s">
        <v>40</v>
      </c>
      <c r="D711" s="40"/>
      <c r="E711" s="12" t="s">
        <v>40</v>
      </c>
      <c r="F711" s="40"/>
      <c r="G711" s="12" t="s">
        <v>40</v>
      </c>
      <c r="H711" s="40"/>
      <c r="I711" s="12" t="s">
        <v>40</v>
      </c>
      <c r="J711" s="40"/>
      <c r="K711" s="12" t="s">
        <v>40</v>
      </c>
      <c r="L711" s="40"/>
    </row>
    <row r="712" spans="1:13" ht="14.25" customHeight="1" x14ac:dyDescent="0.15">
      <c r="A712" s="37"/>
      <c r="B712" s="38"/>
      <c r="C712" s="27" t="s">
        <v>60</v>
      </c>
      <c r="D712" s="41"/>
      <c r="E712" s="27" t="s">
        <v>60</v>
      </c>
      <c r="F712" s="41"/>
      <c r="G712" s="27" t="s">
        <v>60</v>
      </c>
      <c r="H712" s="41"/>
      <c r="I712" s="27" t="s">
        <v>60</v>
      </c>
      <c r="J712" s="41"/>
      <c r="K712" s="27" t="s">
        <v>60</v>
      </c>
      <c r="L712" s="41"/>
    </row>
    <row r="713" spans="1:13" x14ac:dyDescent="0.15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3" ht="18.75" customHeight="1" x14ac:dyDescent="0.15">
      <c r="A714" s="45" t="str">
        <f>YEAR(C718) &amp;"년  " &amp; MONTH(C718)&amp;"월 " &amp;  "24주차 시간표"</f>
        <v>2025년  9월 24주차 시간표</v>
      </c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</row>
    <row r="715" spans="1:13" ht="6" customHeight="1" x14ac:dyDescent="0.15">
      <c r="C715" s="2"/>
      <c r="E715" s="2"/>
    </row>
    <row r="716" spans="1:13" s="4" customFormat="1" ht="33.75" customHeight="1" x14ac:dyDescent="0.15">
      <c r="A716" s="46" t="str">
        <f>A685</f>
        <v>훈련기간 : 2025년 03월 24일 ~ 2025년 12월 03일                                          
훈련교사 : 전광욱</v>
      </c>
      <c r="B716" s="46"/>
      <c r="C716" s="46"/>
      <c r="D716" s="46"/>
      <c r="E716" s="46"/>
      <c r="F716" s="46"/>
      <c r="G716" s="46"/>
      <c r="H716" s="47" t="str">
        <f>H685</f>
        <v>전체훈련시간 : 173일 / 1024시간
점심시간 : 13:00 ~ 13:40</v>
      </c>
      <c r="I716" s="47"/>
      <c r="J716" s="47"/>
      <c r="K716" s="47"/>
      <c r="L716" s="7"/>
      <c r="M716" s="13"/>
    </row>
    <row r="717" spans="1:13" ht="15" customHeight="1" x14ac:dyDescent="0.15">
      <c r="A717" s="42" t="s">
        <v>1</v>
      </c>
      <c r="B717" s="42" t="s">
        <v>0</v>
      </c>
      <c r="C717" s="43" t="str">
        <f>CHOOSE(WEEKDAY(C718,2),"월","화","수","목","금")&amp;"("&amp;TEXT(WEEKDAY(C718)+109,"000")&amp;")"</f>
        <v>월(111)</v>
      </c>
      <c r="D717" s="43"/>
      <c r="E717" s="43" t="str">
        <f t="shared" ref="E717" si="137">CHOOSE(WEEKDAY(E718,2),"월","화","수","목","금")&amp;"("&amp;TEXT(WEEKDAY(E718)+109,"000")&amp;")"</f>
        <v>화(112)</v>
      </c>
      <c r="F717" s="43"/>
      <c r="G717" s="43" t="str">
        <f t="shared" ref="G717" si="138">CHOOSE(WEEKDAY(G718,2),"월","화","수","목","금")&amp;"("&amp;TEXT(WEEKDAY(G718)+109,"000")&amp;")"</f>
        <v>수(113)</v>
      </c>
      <c r="H717" s="43"/>
      <c r="I717" s="43" t="str">
        <f t="shared" ref="I717" si="139">CHOOSE(WEEKDAY(I718,2),"월","화","수","목","금")&amp;"("&amp;TEXT(WEEKDAY(I718)+109,"000")&amp;")"</f>
        <v>목(114)</v>
      </c>
      <c r="J717" s="43"/>
      <c r="K717" s="43" t="str">
        <f t="shared" ref="K717" si="140">CHOOSE(WEEKDAY(K718,2),"월","화","수","목","금")&amp;"("&amp;TEXT(WEEKDAY(K718)+109,"000")&amp;")"</f>
        <v>금(115)</v>
      </c>
      <c r="L717" s="43"/>
    </row>
    <row r="718" spans="1:13" ht="15" customHeight="1" x14ac:dyDescent="0.15">
      <c r="A718" s="42"/>
      <c r="B718" s="42"/>
      <c r="C718" s="44">
        <f>C687+7</f>
        <v>45901</v>
      </c>
      <c r="D718" s="44"/>
      <c r="E718" s="44">
        <f>E687+7</f>
        <v>45902</v>
      </c>
      <c r="F718" s="44"/>
      <c r="G718" s="44">
        <f>G687+7</f>
        <v>45903</v>
      </c>
      <c r="H718" s="44"/>
      <c r="I718" s="44">
        <f>I687+7</f>
        <v>45904</v>
      </c>
      <c r="J718" s="44"/>
      <c r="K718" s="44">
        <f>K687+7</f>
        <v>45905</v>
      </c>
      <c r="L718" s="44"/>
    </row>
    <row r="719" spans="1:13" ht="15" customHeight="1" x14ac:dyDescent="0.15">
      <c r="A719" s="37">
        <v>1</v>
      </c>
      <c r="B719" s="38" t="s">
        <v>41</v>
      </c>
      <c r="C719" s="12" t="s">
        <v>34</v>
      </c>
      <c r="D719" s="39" t="s">
        <v>46</v>
      </c>
      <c r="E719" s="12" t="s">
        <v>37</v>
      </c>
      <c r="F719" s="39" t="s">
        <v>46</v>
      </c>
      <c r="G719" s="12" t="s">
        <v>37</v>
      </c>
      <c r="H719" s="39" t="s">
        <v>46</v>
      </c>
      <c r="I719" s="12" t="s">
        <v>37</v>
      </c>
      <c r="J719" s="39" t="s">
        <v>46</v>
      </c>
      <c r="K719" s="12" t="s">
        <v>37</v>
      </c>
      <c r="L719" s="39" t="s">
        <v>46</v>
      </c>
    </row>
    <row r="720" spans="1:13" ht="28.5" customHeight="1" x14ac:dyDescent="0.15">
      <c r="A720" s="37"/>
      <c r="B720" s="38"/>
      <c r="C720" s="12" t="s">
        <v>40</v>
      </c>
      <c r="D720" s="40"/>
      <c r="E720" s="12" t="s">
        <v>38</v>
      </c>
      <c r="F720" s="40"/>
      <c r="G720" s="12" t="s">
        <v>38</v>
      </c>
      <c r="H720" s="40"/>
      <c r="I720" s="12" t="s">
        <v>38</v>
      </c>
      <c r="J720" s="40"/>
      <c r="K720" s="12" t="s">
        <v>38</v>
      </c>
      <c r="L720" s="40"/>
    </row>
    <row r="721" spans="1:12" ht="14.25" customHeight="1" x14ac:dyDescent="0.15">
      <c r="A721" s="37"/>
      <c r="B721" s="38"/>
      <c r="C721" s="27" t="s">
        <v>60</v>
      </c>
      <c r="D721" s="41"/>
      <c r="E721" s="27" t="s">
        <v>60</v>
      </c>
      <c r="F721" s="41"/>
      <c r="G721" s="27" t="s">
        <v>60</v>
      </c>
      <c r="H721" s="41"/>
      <c r="I721" s="27" t="s">
        <v>60</v>
      </c>
      <c r="J721" s="41"/>
      <c r="K721" s="27" t="s">
        <v>60</v>
      </c>
      <c r="L721" s="41"/>
    </row>
    <row r="722" spans="1:12" ht="15" customHeight="1" x14ac:dyDescent="0.15">
      <c r="A722" s="37">
        <v>2</v>
      </c>
      <c r="B722" s="38" t="s">
        <v>42</v>
      </c>
      <c r="C722" s="12" t="s">
        <v>34</v>
      </c>
      <c r="D722" s="39" t="s">
        <v>46</v>
      </c>
      <c r="E722" s="12" t="s">
        <v>37</v>
      </c>
      <c r="F722" s="39" t="s">
        <v>46</v>
      </c>
      <c r="G722" s="12" t="s">
        <v>37</v>
      </c>
      <c r="H722" s="39" t="s">
        <v>46</v>
      </c>
      <c r="I722" s="12" t="s">
        <v>37</v>
      </c>
      <c r="J722" s="39" t="s">
        <v>46</v>
      </c>
      <c r="K722" s="12" t="s">
        <v>37</v>
      </c>
      <c r="L722" s="39" t="s">
        <v>46</v>
      </c>
    </row>
    <row r="723" spans="1:12" ht="28.5" customHeight="1" x14ac:dyDescent="0.15">
      <c r="A723" s="37"/>
      <c r="B723" s="38"/>
      <c r="C723" s="12" t="s">
        <v>40</v>
      </c>
      <c r="D723" s="40"/>
      <c r="E723" s="12" t="s">
        <v>38</v>
      </c>
      <c r="F723" s="40"/>
      <c r="G723" s="12" t="s">
        <v>38</v>
      </c>
      <c r="H723" s="40"/>
      <c r="I723" s="12" t="s">
        <v>38</v>
      </c>
      <c r="J723" s="40"/>
      <c r="K723" s="12" t="s">
        <v>38</v>
      </c>
      <c r="L723" s="40"/>
    </row>
    <row r="724" spans="1:12" ht="14.25" customHeight="1" x14ac:dyDescent="0.15">
      <c r="A724" s="37"/>
      <c r="B724" s="38"/>
      <c r="C724" s="27" t="s">
        <v>60</v>
      </c>
      <c r="D724" s="41"/>
      <c r="E724" s="27" t="s">
        <v>60</v>
      </c>
      <c r="F724" s="41"/>
      <c r="G724" s="27" t="s">
        <v>60</v>
      </c>
      <c r="H724" s="41"/>
      <c r="I724" s="27" t="s">
        <v>60</v>
      </c>
      <c r="J724" s="41"/>
      <c r="K724" s="27" t="s">
        <v>60</v>
      </c>
      <c r="L724" s="41"/>
    </row>
    <row r="725" spans="1:12" ht="15" customHeight="1" x14ac:dyDescent="0.15">
      <c r="A725" s="37">
        <v>3</v>
      </c>
      <c r="B725" s="38" t="s">
        <v>43</v>
      </c>
      <c r="C725" s="29" t="s">
        <v>34</v>
      </c>
      <c r="D725" s="48" t="s">
        <v>46</v>
      </c>
      <c r="E725" s="12" t="s">
        <v>37</v>
      </c>
      <c r="F725" s="39" t="s">
        <v>46</v>
      </c>
      <c r="G725" s="12" t="s">
        <v>37</v>
      </c>
      <c r="H725" s="39" t="s">
        <v>46</v>
      </c>
      <c r="I725" s="12" t="s">
        <v>37</v>
      </c>
      <c r="J725" s="39" t="s">
        <v>46</v>
      </c>
      <c r="K725" s="12" t="s">
        <v>37</v>
      </c>
      <c r="L725" s="39" t="s">
        <v>46</v>
      </c>
    </row>
    <row r="726" spans="1:12" ht="28.5" customHeight="1" x14ac:dyDescent="0.15">
      <c r="A726" s="37"/>
      <c r="B726" s="38"/>
      <c r="C726" s="29" t="s">
        <v>40</v>
      </c>
      <c r="D726" s="49"/>
      <c r="E726" s="12" t="s">
        <v>38</v>
      </c>
      <c r="F726" s="40"/>
      <c r="G726" s="12" t="s">
        <v>38</v>
      </c>
      <c r="H726" s="40"/>
      <c r="I726" s="12" t="s">
        <v>38</v>
      </c>
      <c r="J726" s="40"/>
      <c r="K726" s="12" t="s">
        <v>38</v>
      </c>
      <c r="L726" s="40"/>
    </row>
    <row r="727" spans="1:12" ht="14.25" customHeight="1" x14ac:dyDescent="0.15">
      <c r="A727" s="37"/>
      <c r="B727" s="38"/>
      <c r="C727" s="29" t="s">
        <v>60</v>
      </c>
      <c r="D727" s="50"/>
      <c r="E727" s="27" t="s">
        <v>60</v>
      </c>
      <c r="F727" s="41"/>
      <c r="G727" s="27" t="s">
        <v>60</v>
      </c>
      <c r="H727" s="41"/>
      <c r="I727" s="27" t="s">
        <v>60</v>
      </c>
      <c r="J727" s="41"/>
      <c r="K727" s="27" t="s">
        <v>60</v>
      </c>
      <c r="L727" s="41"/>
    </row>
    <row r="728" spans="1:12" ht="15" customHeight="1" x14ac:dyDescent="0.15">
      <c r="A728" s="37">
        <v>4</v>
      </c>
      <c r="B728" s="38" t="s">
        <v>44</v>
      </c>
      <c r="C728" s="28" t="s">
        <v>37</v>
      </c>
      <c r="D728" s="70" t="s">
        <v>46</v>
      </c>
      <c r="E728" s="12" t="s">
        <v>37</v>
      </c>
      <c r="F728" s="39" t="s">
        <v>46</v>
      </c>
      <c r="G728" s="12" t="s">
        <v>37</v>
      </c>
      <c r="H728" s="39" t="s">
        <v>46</v>
      </c>
      <c r="I728" s="12" t="s">
        <v>37</v>
      </c>
      <c r="J728" s="39" t="s">
        <v>46</v>
      </c>
      <c r="K728" s="12" t="s">
        <v>37</v>
      </c>
      <c r="L728" s="39" t="s">
        <v>46</v>
      </c>
    </row>
    <row r="729" spans="1:12" ht="28.5" customHeight="1" x14ac:dyDescent="0.15">
      <c r="A729" s="37"/>
      <c r="B729" s="38"/>
      <c r="C729" s="28" t="s">
        <v>38</v>
      </c>
      <c r="D729" s="71"/>
      <c r="E729" s="12" t="s">
        <v>38</v>
      </c>
      <c r="F729" s="40"/>
      <c r="G729" s="12" t="s">
        <v>38</v>
      </c>
      <c r="H729" s="40"/>
      <c r="I729" s="12" t="s">
        <v>38</v>
      </c>
      <c r="J729" s="40"/>
      <c r="K729" s="12" t="s">
        <v>38</v>
      </c>
      <c r="L729" s="40"/>
    </row>
    <row r="730" spans="1:12" ht="14.25" customHeight="1" x14ac:dyDescent="0.15">
      <c r="A730" s="37"/>
      <c r="B730" s="38"/>
      <c r="C730" s="28" t="s">
        <v>60</v>
      </c>
      <c r="D730" s="72"/>
      <c r="E730" s="27" t="s">
        <v>60</v>
      </c>
      <c r="F730" s="41"/>
      <c r="G730" s="27" t="s">
        <v>60</v>
      </c>
      <c r="H730" s="41"/>
      <c r="I730" s="27" t="s">
        <v>60</v>
      </c>
      <c r="J730" s="41"/>
      <c r="K730" s="27" t="s">
        <v>60</v>
      </c>
      <c r="L730" s="41"/>
    </row>
    <row r="731" spans="1:12" ht="14.2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ht="15" customHeight="1" x14ac:dyDescent="0.15">
      <c r="A732" s="37">
        <v>5</v>
      </c>
      <c r="B732" s="38" t="s">
        <v>45</v>
      </c>
      <c r="C732" s="12" t="s">
        <v>37</v>
      </c>
      <c r="D732" s="39" t="s">
        <v>46</v>
      </c>
      <c r="E732" s="12" t="s">
        <v>37</v>
      </c>
      <c r="F732" s="39" t="s">
        <v>46</v>
      </c>
      <c r="G732" s="12" t="s">
        <v>37</v>
      </c>
      <c r="H732" s="39" t="s">
        <v>46</v>
      </c>
      <c r="I732" s="12" t="s">
        <v>37</v>
      </c>
      <c r="J732" s="39" t="s">
        <v>46</v>
      </c>
      <c r="K732" s="12" t="s">
        <v>37</v>
      </c>
      <c r="L732" s="39" t="s">
        <v>46</v>
      </c>
    </row>
    <row r="733" spans="1:12" ht="28.5" customHeight="1" x14ac:dyDescent="0.15">
      <c r="A733" s="37"/>
      <c r="B733" s="38"/>
      <c r="C733" s="12" t="s">
        <v>38</v>
      </c>
      <c r="D733" s="40"/>
      <c r="E733" s="12" t="s">
        <v>38</v>
      </c>
      <c r="F733" s="40"/>
      <c r="G733" s="12" t="s">
        <v>38</v>
      </c>
      <c r="H733" s="40"/>
      <c r="I733" s="12" t="s">
        <v>38</v>
      </c>
      <c r="J733" s="40"/>
      <c r="K733" s="12" t="s">
        <v>38</v>
      </c>
      <c r="L733" s="40"/>
    </row>
    <row r="734" spans="1:12" ht="14.25" customHeight="1" x14ac:dyDescent="0.15">
      <c r="A734" s="37"/>
      <c r="B734" s="38"/>
      <c r="C734" s="27" t="s">
        <v>60</v>
      </c>
      <c r="D734" s="41"/>
      <c r="E734" s="27" t="s">
        <v>60</v>
      </c>
      <c r="F734" s="41"/>
      <c r="G734" s="27" t="s">
        <v>60</v>
      </c>
      <c r="H734" s="41"/>
      <c r="I734" s="27" t="s">
        <v>60</v>
      </c>
      <c r="J734" s="41"/>
      <c r="K734" s="27" t="s">
        <v>60</v>
      </c>
      <c r="L734" s="41"/>
    </row>
    <row r="735" spans="1:12" ht="15" customHeight="1" x14ac:dyDescent="0.15">
      <c r="A735" s="37"/>
      <c r="B735" s="38"/>
      <c r="C735" s="12"/>
      <c r="D735" s="39"/>
      <c r="E735" s="12"/>
      <c r="F735" s="39"/>
      <c r="G735" s="12"/>
      <c r="H735" s="39"/>
      <c r="I735" s="12"/>
      <c r="J735" s="39"/>
      <c r="K735" s="12"/>
      <c r="L735" s="39"/>
    </row>
    <row r="736" spans="1:12" ht="28.5" customHeight="1" x14ac:dyDescent="0.15">
      <c r="A736" s="37"/>
      <c r="B736" s="38"/>
      <c r="C736" s="12"/>
      <c r="D736" s="40"/>
      <c r="E736" s="12"/>
      <c r="F736" s="40"/>
      <c r="G736" s="12"/>
      <c r="H736" s="40"/>
      <c r="I736" s="12"/>
      <c r="J736" s="40"/>
      <c r="K736" s="12"/>
      <c r="L736" s="40"/>
    </row>
    <row r="737" spans="1:13" ht="14.25" customHeight="1" x14ac:dyDescent="0.15">
      <c r="A737" s="37"/>
      <c r="B737" s="38"/>
      <c r="C737" s="27"/>
      <c r="D737" s="41"/>
      <c r="E737" s="27"/>
      <c r="F737" s="41"/>
      <c r="G737" s="27"/>
      <c r="H737" s="41"/>
      <c r="I737" s="27"/>
      <c r="J737" s="41"/>
      <c r="K737" s="27"/>
      <c r="L737" s="41"/>
    </row>
    <row r="738" spans="1:13" ht="15" customHeight="1" x14ac:dyDescent="0.15">
      <c r="A738" s="37"/>
      <c r="B738" s="38"/>
      <c r="C738" s="12"/>
      <c r="D738" s="39"/>
      <c r="E738" s="12"/>
      <c r="F738" s="39"/>
      <c r="G738" s="12"/>
      <c r="H738" s="39"/>
      <c r="I738" s="12"/>
      <c r="J738" s="39"/>
      <c r="K738" s="12"/>
      <c r="L738" s="39"/>
    </row>
    <row r="739" spans="1:13" ht="28.5" customHeight="1" x14ac:dyDescent="0.15">
      <c r="A739" s="37"/>
      <c r="B739" s="38"/>
      <c r="C739" s="12"/>
      <c r="D739" s="40"/>
      <c r="E739" s="12"/>
      <c r="F739" s="40"/>
      <c r="G739" s="12"/>
      <c r="H739" s="40"/>
      <c r="I739" s="12"/>
      <c r="J739" s="40"/>
      <c r="K739" s="12"/>
      <c r="L739" s="40"/>
    </row>
    <row r="740" spans="1:13" ht="14.25" customHeight="1" x14ac:dyDescent="0.15">
      <c r="A740" s="37"/>
      <c r="B740" s="38"/>
      <c r="C740" s="27"/>
      <c r="D740" s="41"/>
      <c r="E740" s="27"/>
      <c r="F740" s="41"/>
      <c r="G740" s="27"/>
      <c r="H740" s="41"/>
      <c r="I740" s="27"/>
      <c r="J740" s="41"/>
      <c r="K740" s="27"/>
      <c r="L740" s="41"/>
    </row>
    <row r="741" spans="1:13" ht="15" customHeight="1" x14ac:dyDescent="0.15">
      <c r="A741" s="37"/>
      <c r="B741" s="38"/>
      <c r="C741" s="12"/>
      <c r="D741" s="39"/>
      <c r="E741" s="12"/>
      <c r="F741" s="39"/>
      <c r="G741" s="12"/>
      <c r="H741" s="39"/>
      <c r="I741" s="12"/>
      <c r="J741" s="39"/>
      <c r="K741" s="12"/>
      <c r="L741" s="39"/>
    </row>
    <row r="742" spans="1:13" ht="28.5" customHeight="1" x14ac:dyDescent="0.15">
      <c r="A742" s="37"/>
      <c r="B742" s="38"/>
      <c r="C742" s="12"/>
      <c r="D742" s="40"/>
      <c r="E742" s="12"/>
      <c r="F742" s="40"/>
      <c r="G742" s="12"/>
      <c r="H742" s="40"/>
      <c r="I742" s="12"/>
      <c r="J742" s="40"/>
      <c r="K742" s="12"/>
      <c r="L742" s="40"/>
    </row>
    <row r="743" spans="1:13" ht="14.25" customHeight="1" x14ac:dyDescent="0.15">
      <c r="A743" s="37"/>
      <c r="B743" s="38"/>
      <c r="C743" s="27"/>
      <c r="D743" s="41"/>
      <c r="E743" s="27"/>
      <c r="F743" s="41"/>
      <c r="G743" s="27"/>
      <c r="H743" s="41"/>
      <c r="I743" s="27"/>
      <c r="J743" s="41"/>
      <c r="K743" s="27"/>
      <c r="L743" s="41"/>
    </row>
    <row r="744" spans="1:13" x14ac:dyDescent="0.15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3" ht="18.75" customHeight="1" x14ac:dyDescent="0.15">
      <c r="A745" s="45" t="str">
        <f>YEAR(C749) &amp;"년  " &amp; MONTH(C749)&amp;"월 " &amp;  "25주차 시간표"</f>
        <v>2025년  9월 25주차 시간표</v>
      </c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</row>
    <row r="746" spans="1:13" ht="6" customHeight="1" x14ac:dyDescent="0.15">
      <c r="C746" s="2"/>
      <c r="E746" s="2"/>
    </row>
    <row r="747" spans="1:13" s="4" customFormat="1" ht="33.75" customHeight="1" x14ac:dyDescent="0.15">
      <c r="A747" s="46" t="str">
        <f>A716</f>
        <v>훈련기간 : 2025년 03월 24일 ~ 2025년 12월 03일                                          
훈련교사 : 전광욱</v>
      </c>
      <c r="B747" s="46"/>
      <c r="C747" s="46"/>
      <c r="D747" s="46"/>
      <c r="E747" s="46"/>
      <c r="F747" s="46"/>
      <c r="G747" s="46"/>
      <c r="H747" s="47" t="str">
        <f>H716</f>
        <v>전체훈련시간 : 173일 / 1024시간
점심시간 : 13:00 ~ 13:40</v>
      </c>
      <c r="I747" s="47"/>
      <c r="J747" s="47"/>
      <c r="K747" s="47"/>
      <c r="L747" s="7"/>
      <c r="M747" s="13"/>
    </row>
    <row r="748" spans="1:13" ht="15" customHeight="1" x14ac:dyDescent="0.15">
      <c r="A748" s="42" t="s">
        <v>1</v>
      </c>
      <c r="B748" s="42" t="s">
        <v>0</v>
      </c>
      <c r="C748" s="43" t="str">
        <f>CHOOSE(WEEKDAY(C749,2),"월","화","수","목","금")&amp;"("&amp;TEXT(WEEKDAY(C749)+114,"000")&amp;")"</f>
        <v>월(116)</v>
      </c>
      <c r="D748" s="43"/>
      <c r="E748" s="43" t="str">
        <f t="shared" ref="E748" si="141">CHOOSE(WEEKDAY(E749,2),"월","화","수","목","금")&amp;"("&amp;TEXT(WEEKDAY(E749)+114,"000")&amp;")"</f>
        <v>화(117)</v>
      </c>
      <c r="F748" s="43"/>
      <c r="G748" s="43" t="str">
        <f t="shared" ref="G748" si="142">CHOOSE(WEEKDAY(G749,2),"월","화","수","목","금")&amp;"("&amp;TEXT(WEEKDAY(G749)+114,"000")&amp;")"</f>
        <v>수(118)</v>
      </c>
      <c r="H748" s="43"/>
      <c r="I748" s="43" t="str">
        <f t="shared" ref="I748" si="143">CHOOSE(WEEKDAY(I749,2),"월","화","수","목","금")&amp;"("&amp;TEXT(WEEKDAY(I749)+114,"000")&amp;")"</f>
        <v>목(119)</v>
      </c>
      <c r="J748" s="43"/>
      <c r="K748" s="43" t="str">
        <f t="shared" ref="K748" si="144">CHOOSE(WEEKDAY(K749,2),"월","화","수","목","금")&amp;"("&amp;TEXT(WEEKDAY(K749)+114,"000")&amp;")"</f>
        <v>금(120)</v>
      </c>
      <c r="L748" s="43"/>
    </row>
    <row r="749" spans="1:13" ht="15" customHeight="1" x14ac:dyDescent="0.15">
      <c r="A749" s="42"/>
      <c r="B749" s="42"/>
      <c r="C749" s="44">
        <f>C718+7</f>
        <v>45908</v>
      </c>
      <c r="D749" s="44"/>
      <c r="E749" s="44">
        <f>E718+7</f>
        <v>45909</v>
      </c>
      <c r="F749" s="44"/>
      <c r="G749" s="44">
        <f>G718+7</f>
        <v>45910</v>
      </c>
      <c r="H749" s="44"/>
      <c r="I749" s="44">
        <f>I718+7</f>
        <v>45911</v>
      </c>
      <c r="J749" s="44"/>
      <c r="K749" s="44">
        <f>K718+7</f>
        <v>45912</v>
      </c>
      <c r="L749" s="44"/>
    </row>
    <row r="750" spans="1:13" ht="15" customHeight="1" x14ac:dyDescent="0.15">
      <c r="A750" s="37">
        <v>1</v>
      </c>
      <c r="B750" s="38" t="s">
        <v>41</v>
      </c>
      <c r="C750" s="12" t="s">
        <v>37</v>
      </c>
      <c r="D750" s="39" t="s">
        <v>46</v>
      </c>
      <c r="E750" s="12" t="s">
        <v>37</v>
      </c>
      <c r="F750" s="39" t="s">
        <v>46</v>
      </c>
      <c r="G750" s="12" t="s">
        <v>37</v>
      </c>
      <c r="H750" s="39" t="s">
        <v>46</v>
      </c>
      <c r="I750" s="12" t="s">
        <v>37</v>
      </c>
      <c r="J750" s="39" t="s">
        <v>46</v>
      </c>
      <c r="K750" s="12" t="s">
        <v>37</v>
      </c>
      <c r="L750" s="39" t="s">
        <v>46</v>
      </c>
    </row>
    <row r="751" spans="1:13" ht="28.5" customHeight="1" x14ac:dyDescent="0.15">
      <c r="A751" s="37"/>
      <c r="B751" s="38"/>
      <c r="C751" s="12" t="s">
        <v>38</v>
      </c>
      <c r="D751" s="40"/>
      <c r="E751" s="12" t="s">
        <v>38</v>
      </c>
      <c r="F751" s="40"/>
      <c r="G751" s="12" t="s">
        <v>38</v>
      </c>
      <c r="H751" s="40"/>
      <c r="I751" s="12" t="s">
        <v>38</v>
      </c>
      <c r="J751" s="40"/>
      <c r="K751" s="12" t="s">
        <v>38</v>
      </c>
      <c r="L751" s="40"/>
    </row>
    <row r="752" spans="1:13" ht="14.25" customHeight="1" x14ac:dyDescent="0.15">
      <c r="A752" s="37"/>
      <c r="B752" s="38"/>
      <c r="C752" s="27" t="s">
        <v>60</v>
      </c>
      <c r="D752" s="41"/>
      <c r="E752" s="27" t="s">
        <v>60</v>
      </c>
      <c r="F752" s="41"/>
      <c r="G752" s="27" t="s">
        <v>60</v>
      </c>
      <c r="H752" s="41"/>
      <c r="I752" s="27" t="s">
        <v>60</v>
      </c>
      <c r="J752" s="41"/>
      <c r="K752" s="27" t="s">
        <v>60</v>
      </c>
      <c r="L752" s="41"/>
    </row>
    <row r="753" spans="1:12" ht="15" customHeight="1" x14ac:dyDescent="0.15">
      <c r="A753" s="37">
        <v>2</v>
      </c>
      <c r="B753" s="38" t="s">
        <v>42</v>
      </c>
      <c r="C753" s="12" t="s">
        <v>37</v>
      </c>
      <c r="D753" s="39" t="s">
        <v>46</v>
      </c>
      <c r="E753" s="12" t="s">
        <v>37</v>
      </c>
      <c r="F753" s="39" t="s">
        <v>46</v>
      </c>
      <c r="G753" s="12" t="s">
        <v>37</v>
      </c>
      <c r="H753" s="39" t="s">
        <v>46</v>
      </c>
      <c r="I753" s="12" t="s">
        <v>37</v>
      </c>
      <c r="J753" s="39" t="s">
        <v>46</v>
      </c>
      <c r="K753" s="12" t="s">
        <v>37</v>
      </c>
      <c r="L753" s="39" t="s">
        <v>46</v>
      </c>
    </row>
    <row r="754" spans="1:12" ht="28.5" customHeight="1" x14ac:dyDescent="0.15">
      <c r="A754" s="37"/>
      <c r="B754" s="38"/>
      <c r="C754" s="12" t="s">
        <v>38</v>
      </c>
      <c r="D754" s="40"/>
      <c r="E754" s="12" t="s">
        <v>38</v>
      </c>
      <c r="F754" s="40"/>
      <c r="G754" s="12" t="s">
        <v>38</v>
      </c>
      <c r="H754" s="40"/>
      <c r="I754" s="12" t="s">
        <v>38</v>
      </c>
      <c r="J754" s="40"/>
      <c r="K754" s="12" t="s">
        <v>38</v>
      </c>
      <c r="L754" s="40"/>
    </row>
    <row r="755" spans="1:12" ht="14.25" customHeight="1" x14ac:dyDescent="0.15">
      <c r="A755" s="37"/>
      <c r="B755" s="38"/>
      <c r="C755" s="27" t="s">
        <v>60</v>
      </c>
      <c r="D755" s="41"/>
      <c r="E755" s="27" t="s">
        <v>60</v>
      </c>
      <c r="F755" s="41"/>
      <c r="G755" s="27" t="s">
        <v>60</v>
      </c>
      <c r="H755" s="41"/>
      <c r="I755" s="27" t="s">
        <v>60</v>
      </c>
      <c r="J755" s="41"/>
      <c r="K755" s="27" t="s">
        <v>60</v>
      </c>
      <c r="L755" s="41"/>
    </row>
    <row r="756" spans="1:12" ht="15" customHeight="1" x14ac:dyDescent="0.15">
      <c r="A756" s="37">
        <v>3</v>
      </c>
      <c r="B756" s="38" t="s">
        <v>43</v>
      </c>
      <c r="C756" s="12" t="s">
        <v>37</v>
      </c>
      <c r="D756" s="39" t="s">
        <v>46</v>
      </c>
      <c r="E756" s="12" t="s">
        <v>37</v>
      </c>
      <c r="F756" s="39" t="s">
        <v>46</v>
      </c>
      <c r="G756" s="12" t="s">
        <v>37</v>
      </c>
      <c r="H756" s="39" t="s">
        <v>46</v>
      </c>
      <c r="I756" s="12" t="s">
        <v>37</v>
      </c>
      <c r="J756" s="39" t="s">
        <v>46</v>
      </c>
      <c r="K756" s="12" t="s">
        <v>37</v>
      </c>
      <c r="L756" s="39" t="s">
        <v>46</v>
      </c>
    </row>
    <row r="757" spans="1:12" ht="28.5" customHeight="1" x14ac:dyDescent="0.15">
      <c r="A757" s="37"/>
      <c r="B757" s="38"/>
      <c r="C757" s="12" t="s">
        <v>38</v>
      </c>
      <c r="D757" s="40"/>
      <c r="E757" s="12" t="s">
        <v>38</v>
      </c>
      <c r="F757" s="40"/>
      <c r="G757" s="12" t="s">
        <v>38</v>
      </c>
      <c r="H757" s="40"/>
      <c r="I757" s="12" t="s">
        <v>38</v>
      </c>
      <c r="J757" s="40"/>
      <c r="K757" s="12" t="s">
        <v>38</v>
      </c>
      <c r="L757" s="40"/>
    </row>
    <row r="758" spans="1:12" ht="14.25" customHeight="1" x14ac:dyDescent="0.15">
      <c r="A758" s="37"/>
      <c r="B758" s="38"/>
      <c r="C758" s="27" t="s">
        <v>60</v>
      </c>
      <c r="D758" s="41"/>
      <c r="E758" s="27" t="s">
        <v>60</v>
      </c>
      <c r="F758" s="41"/>
      <c r="G758" s="27" t="s">
        <v>60</v>
      </c>
      <c r="H758" s="41"/>
      <c r="I758" s="27" t="s">
        <v>60</v>
      </c>
      <c r="J758" s="41"/>
      <c r="K758" s="27" t="s">
        <v>60</v>
      </c>
      <c r="L758" s="41"/>
    </row>
    <row r="759" spans="1:12" ht="15" customHeight="1" x14ac:dyDescent="0.15">
      <c r="A759" s="37">
        <v>4</v>
      </c>
      <c r="B759" s="38" t="s">
        <v>44</v>
      </c>
      <c r="C759" s="12" t="s">
        <v>37</v>
      </c>
      <c r="D759" s="39" t="s">
        <v>46</v>
      </c>
      <c r="E759" s="12" t="s">
        <v>37</v>
      </c>
      <c r="F759" s="39" t="s">
        <v>46</v>
      </c>
      <c r="G759" s="12" t="s">
        <v>37</v>
      </c>
      <c r="H759" s="39" t="s">
        <v>46</v>
      </c>
      <c r="I759" s="12" t="s">
        <v>37</v>
      </c>
      <c r="J759" s="39" t="s">
        <v>46</v>
      </c>
      <c r="K759" s="12" t="s">
        <v>37</v>
      </c>
      <c r="L759" s="39" t="s">
        <v>46</v>
      </c>
    </row>
    <row r="760" spans="1:12" ht="28.5" customHeight="1" x14ac:dyDescent="0.15">
      <c r="A760" s="37"/>
      <c r="B760" s="38"/>
      <c r="C760" s="12" t="s">
        <v>38</v>
      </c>
      <c r="D760" s="40"/>
      <c r="E760" s="12" t="s">
        <v>38</v>
      </c>
      <c r="F760" s="40"/>
      <c r="G760" s="12" t="s">
        <v>38</v>
      </c>
      <c r="H760" s="40"/>
      <c r="I760" s="12" t="s">
        <v>38</v>
      </c>
      <c r="J760" s="40"/>
      <c r="K760" s="12" t="s">
        <v>38</v>
      </c>
      <c r="L760" s="40"/>
    </row>
    <row r="761" spans="1:12" ht="14.25" customHeight="1" x14ac:dyDescent="0.15">
      <c r="A761" s="37"/>
      <c r="B761" s="38"/>
      <c r="C761" s="27" t="s">
        <v>60</v>
      </c>
      <c r="D761" s="41"/>
      <c r="E761" s="27" t="s">
        <v>60</v>
      </c>
      <c r="F761" s="41"/>
      <c r="G761" s="27" t="s">
        <v>60</v>
      </c>
      <c r="H761" s="41"/>
      <c r="I761" s="27" t="s">
        <v>60</v>
      </c>
      <c r="J761" s="41"/>
      <c r="K761" s="27" t="s">
        <v>60</v>
      </c>
      <c r="L761" s="41"/>
    </row>
    <row r="762" spans="1:12" ht="14.2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ht="15" customHeight="1" x14ac:dyDescent="0.15">
      <c r="A763" s="37">
        <v>5</v>
      </c>
      <c r="B763" s="38" t="s">
        <v>45</v>
      </c>
      <c r="C763" s="12" t="s">
        <v>37</v>
      </c>
      <c r="D763" s="39" t="s">
        <v>46</v>
      </c>
      <c r="E763" s="12" t="s">
        <v>37</v>
      </c>
      <c r="F763" s="39" t="s">
        <v>46</v>
      </c>
      <c r="G763" s="12" t="s">
        <v>37</v>
      </c>
      <c r="H763" s="39" t="s">
        <v>46</v>
      </c>
      <c r="I763" s="12" t="s">
        <v>37</v>
      </c>
      <c r="J763" s="39" t="s">
        <v>46</v>
      </c>
      <c r="K763" s="12" t="s">
        <v>37</v>
      </c>
      <c r="L763" s="39" t="s">
        <v>46</v>
      </c>
    </row>
    <row r="764" spans="1:12" ht="28.5" customHeight="1" x14ac:dyDescent="0.15">
      <c r="A764" s="37"/>
      <c r="B764" s="38"/>
      <c r="C764" s="12" t="s">
        <v>38</v>
      </c>
      <c r="D764" s="40"/>
      <c r="E764" s="12" t="s">
        <v>38</v>
      </c>
      <c r="F764" s="40"/>
      <c r="G764" s="12" t="s">
        <v>38</v>
      </c>
      <c r="H764" s="40"/>
      <c r="I764" s="12" t="s">
        <v>38</v>
      </c>
      <c r="J764" s="40"/>
      <c r="K764" s="12" t="s">
        <v>38</v>
      </c>
      <c r="L764" s="40"/>
    </row>
    <row r="765" spans="1:12" ht="14.25" customHeight="1" x14ac:dyDescent="0.15">
      <c r="A765" s="37"/>
      <c r="B765" s="38"/>
      <c r="C765" s="27" t="s">
        <v>60</v>
      </c>
      <c r="D765" s="41"/>
      <c r="E765" s="27" t="s">
        <v>60</v>
      </c>
      <c r="F765" s="41"/>
      <c r="G765" s="27" t="s">
        <v>60</v>
      </c>
      <c r="H765" s="41"/>
      <c r="I765" s="27" t="s">
        <v>60</v>
      </c>
      <c r="J765" s="41"/>
      <c r="K765" s="27" t="s">
        <v>60</v>
      </c>
      <c r="L765" s="41"/>
    </row>
    <row r="766" spans="1:12" ht="15" customHeight="1" x14ac:dyDescent="0.15">
      <c r="A766" s="37"/>
      <c r="B766" s="38"/>
      <c r="C766" s="12"/>
      <c r="D766" s="39"/>
      <c r="E766" s="12"/>
      <c r="F766" s="39"/>
      <c r="G766" s="12"/>
      <c r="H766" s="39"/>
      <c r="I766" s="12"/>
      <c r="J766" s="39"/>
      <c r="K766" s="12"/>
      <c r="L766" s="39"/>
    </row>
    <row r="767" spans="1:12" ht="28.5" customHeight="1" x14ac:dyDescent="0.15">
      <c r="A767" s="37"/>
      <c r="B767" s="38"/>
      <c r="C767" s="12"/>
      <c r="D767" s="40"/>
      <c r="E767" s="12"/>
      <c r="F767" s="40"/>
      <c r="G767" s="12"/>
      <c r="H767" s="40"/>
      <c r="I767" s="12"/>
      <c r="J767" s="40"/>
      <c r="K767" s="12"/>
      <c r="L767" s="40"/>
    </row>
    <row r="768" spans="1:12" ht="14.25" customHeight="1" x14ac:dyDescent="0.15">
      <c r="A768" s="37"/>
      <c r="B768" s="38"/>
      <c r="C768" s="27"/>
      <c r="D768" s="41"/>
      <c r="E768" s="27"/>
      <c r="F768" s="41"/>
      <c r="G768" s="27"/>
      <c r="H768" s="41"/>
      <c r="I768" s="27"/>
      <c r="J768" s="41"/>
      <c r="K768" s="27"/>
      <c r="L768" s="41"/>
    </row>
    <row r="769" spans="1:13" ht="15" customHeight="1" x14ac:dyDescent="0.15">
      <c r="A769" s="37"/>
      <c r="B769" s="38"/>
      <c r="C769" s="12"/>
      <c r="D769" s="39"/>
      <c r="E769" s="12"/>
      <c r="F769" s="39"/>
      <c r="G769" s="12"/>
      <c r="H769" s="39"/>
      <c r="I769" s="12"/>
      <c r="J769" s="39"/>
      <c r="K769" s="12"/>
      <c r="L769" s="39"/>
    </row>
    <row r="770" spans="1:13" ht="28.5" customHeight="1" x14ac:dyDescent="0.15">
      <c r="A770" s="37"/>
      <c r="B770" s="38"/>
      <c r="C770" s="12"/>
      <c r="D770" s="40"/>
      <c r="E770" s="12"/>
      <c r="F770" s="40"/>
      <c r="G770" s="12"/>
      <c r="H770" s="40"/>
      <c r="I770" s="12"/>
      <c r="J770" s="40"/>
      <c r="K770" s="12"/>
      <c r="L770" s="40"/>
    </row>
    <row r="771" spans="1:13" ht="14.25" customHeight="1" x14ac:dyDescent="0.15">
      <c r="A771" s="37"/>
      <c r="B771" s="38"/>
      <c r="C771" s="27"/>
      <c r="D771" s="41"/>
      <c r="E771" s="27"/>
      <c r="F771" s="41"/>
      <c r="G771" s="27"/>
      <c r="H771" s="41"/>
      <c r="I771" s="27"/>
      <c r="J771" s="41"/>
      <c r="K771" s="27"/>
      <c r="L771" s="41"/>
    </row>
    <row r="772" spans="1:13" ht="15" customHeight="1" x14ac:dyDescent="0.15">
      <c r="A772" s="37"/>
      <c r="B772" s="38"/>
      <c r="C772" s="12"/>
      <c r="D772" s="39"/>
      <c r="E772" s="12"/>
      <c r="F772" s="39"/>
      <c r="G772" s="12"/>
      <c r="H772" s="39"/>
      <c r="I772" s="12"/>
      <c r="J772" s="39"/>
      <c r="K772" s="12"/>
      <c r="L772" s="39"/>
    </row>
    <row r="773" spans="1:13" ht="28.5" customHeight="1" x14ac:dyDescent="0.15">
      <c r="A773" s="37"/>
      <c r="B773" s="38"/>
      <c r="C773" s="12"/>
      <c r="D773" s="40"/>
      <c r="E773" s="12"/>
      <c r="F773" s="40"/>
      <c r="G773" s="12"/>
      <c r="H773" s="40"/>
      <c r="I773" s="12"/>
      <c r="J773" s="40"/>
      <c r="K773" s="12"/>
      <c r="L773" s="40"/>
    </row>
    <row r="774" spans="1:13" ht="14.25" customHeight="1" x14ac:dyDescent="0.15">
      <c r="A774" s="37"/>
      <c r="B774" s="38"/>
      <c r="C774" s="27"/>
      <c r="D774" s="41"/>
      <c r="E774" s="27"/>
      <c r="F774" s="41"/>
      <c r="G774" s="27"/>
      <c r="H774" s="41"/>
      <c r="I774" s="27"/>
      <c r="J774" s="41"/>
      <c r="K774" s="27"/>
      <c r="L774" s="41"/>
    </row>
    <row r="775" spans="1:13" x14ac:dyDescent="0.1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3" ht="18.75" customHeight="1" x14ac:dyDescent="0.15">
      <c r="A776" s="45" t="str">
        <f>YEAR(C780) &amp;"년  " &amp; MONTH(C780)&amp;"월 " &amp;  "26주차 시간표"</f>
        <v>2025년  9월 26주차 시간표</v>
      </c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</row>
    <row r="777" spans="1:13" ht="6" customHeight="1" x14ac:dyDescent="0.15">
      <c r="C777" s="2"/>
      <c r="E777" s="2"/>
    </row>
    <row r="778" spans="1:13" s="4" customFormat="1" ht="33.75" customHeight="1" x14ac:dyDescent="0.15">
      <c r="A778" s="46" t="str">
        <f>A747</f>
        <v>훈련기간 : 2025년 03월 24일 ~ 2025년 12월 03일                                          
훈련교사 : 전광욱</v>
      </c>
      <c r="B778" s="46"/>
      <c r="C778" s="46"/>
      <c r="D778" s="46"/>
      <c r="E778" s="46"/>
      <c r="F778" s="46"/>
      <c r="G778" s="46"/>
      <c r="H778" s="47" t="str">
        <f>H747</f>
        <v>전체훈련시간 : 173일 / 1024시간
점심시간 : 13:00 ~ 13:40</v>
      </c>
      <c r="I778" s="47"/>
      <c r="J778" s="47"/>
      <c r="K778" s="47"/>
      <c r="L778" s="7"/>
      <c r="M778" s="13"/>
    </row>
    <row r="779" spans="1:13" ht="15" customHeight="1" x14ac:dyDescent="0.15">
      <c r="A779" s="68" t="s">
        <v>1</v>
      </c>
      <c r="B779" s="68" t="s">
        <v>0</v>
      </c>
      <c r="C779" s="60" t="str">
        <f>CHOOSE(WEEKDAY(C780,2),"월","화","수","목","금")&amp;"("&amp;TEXT(WEEKDAY(C780)+119,"000")&amp;")"</f>
        <v>월(121)</v>
      </c>
      <c r="D779" s="61"/>
      <c r="E779" s="60" t="str">
        <f t="shared" ref="E779" si="145">CHOOSE(WEEKDAY(E780,2),"월","화","수","목","금")&amp;"("&amp;TEXT(WEEKDAY(E780)+119,"000")&amp;")"</f>
        <v>화(122)</v>
      </c>
      <c r="F779" s="61"/>
      <c r="G779" s="60" t="str">
        <f t="shared" ref="G779" si="146">CHOOSE(WEEKDAY(G780,2),"월","화","수","목","금")&amp;"("&amp;TEXT(WEEKDAY(G780)+119,"000")&amp;")"</f>
        <v>수(123)</v>
      </c>
      <c r="H779" s="61"/>
      <c r="I779" s="60" t="str">
        <f t="shared" ref="I779" si="147">CHOOSE(WEEKDAY(I780,2),"월","화","수","목","금")&amp;"("&amp;TEXT(WEEKDAY(I780)+119,"000")&amp;")"</f>
        <v>목(124)</v>
      </c>
      <c r="J779" s="61"/>
      <c r="K779" s="60" t="str">
        <f t="shared" ref="K779" si="148">CHOOSE(WEEKDAY(K780,2),"월","화","수","목","금")&amp;"("&amp;TEXT(WEEKDAY(K780)+119,"000")&amp;")"</f>
        <v>금(125)</v>
      </c>
      <c r="L779" s="61"/>
    </row>
    <row r="780" spans="1:13" ht="15" customHeight="1" x14ac:dyDescent="0.15">
      <c r="A780" s="69"/>
      <c r="B780" s="69"/>
      <c r="C780" s="58">
        <f>C749+7</f>
        <v>45915</v>
      </c>
      <c r="D780" s="59"/>
      <c r="E780" s="58">
        <f>E749+7</f>
        <v>45916</v>
      </c>
      <c r="F780" s="59"/>
      <c r="G780" s="58">
        <f>G749+7</f>
        <v>45917</v>
      </c>
      <c r="H780" s="59"/>
      <c r="I780" s="58">
        <f>I749+7</f>
        <v>45918</v>
      </c>
      <c r="J780" s="59"/>
      <c r="K780" s="58">
        <f>K749+7</f>
        <v>45919</v>
      </c>
      <c r="L780" s="59"/>
    </row>
    <row r="781" spans="1:13" ht="15" customHeight="1" x14ac:dyDescent="0.15">
      <c r="A781" s="37">
        <v>1</v>
      </c>
      <c r="B781" s="38" t="s">
        <v>41</v>
      </c>
      <c r="C781" s="12" t="s">
        <v>37</v>
      </c>
      <c r="D781" s="39" t="s">
        <v>46</v>
      </c>
      <c r="E781" s="12" t="s">
        <v>37</v>
      </c>
      <c r="F781" s="39" t="s">
        <v>46</v>
      </c>
      <c r="G781" s="12" t="s">
        <v>37</v>
      </c>
      <c r="H781" s="39" t="s">
        <v>46</v>
      </c>
      <c r="I781" s="12" t="s">
        <v>37</v>
      </c>
      <c r="J781" s="39" t="s">
        <v>46</v>
      </c>
      <c r="K781" s="12" t="s">
        <v>37</v>
      </c>
      <c r="L781" s="39" t="s">
        <v>46</v>
      </c>
    </row>
    <row r="782" spans="1:13" ht="28.5" customHeight="1" x14ac:dyDescent="0.15">
      <c r="A782" s="37"/>
      <c r="B782" s="38"/>
      <c r="C782" s="12" t="s">
        <v>38</v>
      </c>
      <c r="D782" s="40"/>
      <c r="E782" s="12" t="s">
        <v>38</v>
      </c>
      <c r="F782" s="40"/>
      <c r="G782" s="12" t="s">
        <v>38</v>
      </c>
      <c r="H782" s="40"/>
      <c r="I782" s="12" t="s">
        <v>38</v>
      </c>
      <c r="J782" s="40"/>
      <c r="K782" s="12" t="s">
        <v>38</v>
      </c>
      <c r="L782" s="40"/>
    </row>
    <row r="783" spans="1:13" ht="14.25" customHeight="1" x14ac:dyDescent="0.15">
      <c r="A783" s="37"/>
      <c r="B783" s="38"/>
      <c r="C783" s="27" t="s">
        <v>60</v>
      </c>
      <c r="D783" s="41"/>
      <c r="E783" s="27" t="s">
        <v>60</v>
      </c>
      <c r="F783" s="41"/>
      <c r="G783" s="27" t="s">
        <v>60</v>
      </c>
      <c r="H783" s="41"/>
      <c r="I783" s="27" t="s">
        <v>60</v>
      </c>
      <c r="J783" s="41"/>
      <c r="K783" s="27" t="s">
        <v>60</v>
      </c>
      <c r="L783" s="41"/>
    </row>
    <row r="784" spans="1:13" ht="15" customHeight="1" x14ac:dyDescent="0.15">
      <c r="A784" s="37">
        <v>2</v>
      </c>
      <c r="B784" s="38" t="s">
        <v>42</v>
      </c>
      <c r="C784" s="12" t="s">
        <v>37</v>
      </c>
      <c r="D784" s="39" t="s">
        <v>46</v>
      </c>
      <c r="E784" s="12" t="s">
        <v>37</v>
      </c>
      <c r="F784" s="39" t="s">
        <v>46</v>
      </c>
      <c r="G784" s="12" t="s">
        <v>37</v>
      </c>
      <c r="H784" s="39" t="s">
        <v>46</v>
      </c>
      <c r="I784" s="12" t="s">
        <v>37</v>
      </c>
      <c r="J784" s="39" t="s">
        <v>46</v>
      </c>
      <c r="K784" s="12" t="s">
        <v>37</v>
      </c>
      <c r="L784" s="39" t="s">
        <v>46</v>
      </c>
    </row>
    <row r="785" spans="1:12" ht="28.5" customHeight="1" x14ac:dyDescent="0.15">
      <c r="A785" s="37"/>
      <c r="B785" s="38"/>
      <c r="C785" s="12" t="s">
        <v>38</v>
      </c>
      <c r="D785" s="40"/>
      <c r="E785" s="12" t="s">
        <v>38</v>
      </c>
      <c r="F785" s="40"/>
      <c r="G785" s="12" t="s">
        <v>38</v>
      </c>
      <c r="H785" s="40"/>
      <c r="I785" s="12" t="s">
        <v>38</v>
      </c>
      <c r="J785" s="40"/>
      <c r="K785" s="12" t="s">
        <v>38</v>
      </c>
      <c r="L785" s="40"/>
    </row>
    <row r="786" spans="1:12" ht="14.25" customHeight="1" x14ac:dyDescent="0.15">
      <c r="A786" s="37"/>
      <c r="B786" s="38"/>
      <c r="C786" s="27" t="s">
        <v>60</v>
      </c>
      <c r="D786" s="41"/>
      <c r="E786" s="27" t="s">
        <v>60</v>
      </c>
      <c r="F786" s="41"/>
      <c r="G786" s="27" t="s">
        <v>60</v>
      </c>
      <c r="H786" s="41"/>
      <c r="I786" s="27" t="s">
        <v>60</v>
      </c>
      <c r="J786" s="41"/>
      <c r="K786" s="27" t="s">
        <v>60</v>
      </c>
      <c r="L786" s="41"/>
    </row>
    <row r="787" spans="1:12" ht="15" customHeight="1" x14ac:dyDescent="0.15">
      <c r="A787" s="37">
        <v>3</v>
      </c>
      <c r="B787" s="38" t="s">
        <v>43</v>
      </c>
      <c r="C787" s="12" t="s">
        <v>37</v>
      </c>
      <c r="D787" s="39" t="s">
        <v>46</v>
      </c>
      <c r="E787" s="12" t="s">
        <v>37</v>
      </c>
      <c r="F787" s="39" t="s">
        <v>46</v>
      </c>
      <c r="G787" s="12" t="s">
        <v>37</v>
      </c>
      <c r="H787" s="39" t="s">
        <v>46</v>
      </c>
      <c r="I787" s="12" t="s">
        <v>37</v>
      </c>
      <c r="J787" s="39" t="s">
        <v>46</v>
      </c>
      <c r="K787" s="12" t="s">
        <v>37</v>
      </c>
      <c r="L787" s="39" t="s">
        <v>46</v>
      </c>
    </row>
    <row r="788" spans="1:12" ht="28.5" customHeight="1" x14ac:dyDescent="0.15">
      <c r="A788" s="37"/>
      <c r="B788" s="38"/>
      <c r="C788" s="12" t="s">
        <v>38</v>
      </c>
      <c r="D788" s="40"/>
      <c r="E788" s="12" t="s">
        <v>38</v>
      </c>
      <c r="F788" s="40"/>
      <c r="G788" s="12" t="s">
        <v>38</v>
      </c>
      <c r="H788" s="40"/>
      <c r="I788" s="12" t="s">
        <v>38</v>
      </c>
      <c r="J788" s="40"/>
      <c r="K788" s="12" t="s">
        <v>38</v>
      </c>
      <c r="L788" s="40"/>
    </row>
    <row r="789" spans="1:12" ht="14.25" customHeight="1" x14ac:dyDescent="0.15">
      <c r="A789" s="37"/>
      <c r="B789" s="38"/>
      <c r="C789" s="27" t="s">
        <v>60</v>
      </c>
      <c r="D789" s="41"/>
      <c r="E789" s="27" t="s">
        <v>60</v>
      </c>
      <c r="F789" s="41"/>
      <c r="G789" s="27" t="s">
        <v>60</v>
      </c>
      <c r="H789" s="41"/>
      <c r="I789" s="27" t="s">
        <v>60</v>
      </c>
      <c r="J789" s="41"/>
      <c r="K789" s="27" t="s">
        <v>60</v>
      </c>
      <c r="L789" s="41"/>
    </row>
    <row r="790" spans="1:12" ht="15" customHeight="1" x14ac:dyDescent="0.15">
      <c r="A790" s="37">
        <v>4</v>
      </c>
      <c r="B790" s="38" t="s">
        <v>44</v>
      </c>
      <c r="C790" s="12" t="s">
        <v>37</v>
      </c>
      <c r="D790" s="39" t="s">
        <v>46</v>
      </c>
      <c r="E790" s="12" t="s">
        <v>37</v>
      </c>
      <c r="F790" s="39" t="s">
        <v>46</v>
      </c>
      <c r="G790" s="12" t="s">
        <v>37</v>
      </c>
      <c r="H790" s="39" t="s">
        <v>46</v>
      </c>
      <c r="I790" s="12" t="s">
        <v>37</v>
      </c>
      <c r="J790" s="39" t="s">
        <v>46</v>
      </c>
      <c r="K790" s="12" t="s">
        <v>37</v>
      </c>
      <c r="L790" s="39" t="s">
        <v>46</v>
      </c>
    </row>
    <row r="791" spans="1:12" ht="28.5" customHeight="1" x14ac:dyDescent="0.15">
      <c r="A791" s="37"/>
      <c r="B791" s="38"/>
      <c r="C791" s="12" t="s">
        <v>38</v>
      </c>
      <c r="D791" s="40"/>
      <c r="E791" s="12" t="s">
        <v>38</v>
      </c>
      <c r="F791" s="40"/>
      <c r="G791" s="12" t="s">
        <v>38</v>
      </c>
      <c r="H791" s="40"/>
      <c r="I791" s="12" t="s">
        <v>38</v>
      </c>
      <c r="J791" s="40"/>
      <c r="K791" s="12" t="s">
        <v>38</v>
      </c>
      <c r="L791" s="40"/>
    </row>
    <row r="792" spans="1:12" ht="14.25" customHeight="1" x14ac:dyDescent="0.15">
      <c r="A792" s="37"/>
      <c r="B792" s="38"/>
      <c r="C792" s="27" t="s">
        <v>60</v>
      </c>
      <c r="D792" s="41"/>
      <c r="E792" s="27" t="s">
        <v>60</v>
      </c>
      <c r="F792" s="41"/>
      <c r="G792" s="27" t="s">
        <v>60</v>
      </c>
      <c r="H792" s="41"/>
      <c r="I792" s="27" t="s">
        <v>60</v>
      </c>
      <c r="J792" s="41"/>
      <c r="K792" s="27" t="s">
        <v>60</v>
      </c>
      <c r="L792" s="41"/>
    </row>
    <row r="793" spans="1:12" ht="14.2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ht="15" customHeight="1" x14ac:dyDescent="0.15">
      <c r="A794" s="37">
        <v>5</v>
      </c>
      <c r="B794" s="38" t="s">
        <v>45</v>
      </c>
      <c r="C794" s="12" t="s">
        <v>37</v>
      </c>
      <c r="D794" s="39" t="s">
        <v>46</v>
      </c>
      <c r="E794" s="12" t="s">
        <v>37</v>
      </c>
      <c r="F794" s="39" t="s">
        <v>46</v>
      </c>
      <c r="G794" s="12" t="s">
        <v>37</v>
      </c>
      <c r="H794" s="39" t="s">
        <v>46</v>
      </c>
      <c r="I794" s="12" t="s">
        <v>37</v>
      </c>
      <c r="J794" s="39" t="s">
        <v>46</v>
      </c>
      <c r="K794" s="12" t="s">
        <v>37</v>
      </c>
      <c r="L794" s="39" t="s">
        <v>46</v>
      </c>
    </row>
    <row r="795" spans="1:12" ht="28.5" customHeight="1" x14ac:dyDescent="0.15">
      <c r="A795" s="37"/>
      <c r="B795" s="38"/>
      <c r="C795" s="12" t="s">
        <v>38</v>
      </c>
      <c r="D795" s="40"/>
      <c r="E795" s="12" t="s">
        <v>38</v>
      </c>
      <c r="F795" s="40"/>
      <c r="G795" s="12" t="s">
        <v>38</v>
      </c>
      <c r="H795" s="40"/>
      <c r="I795" s="12" t="s">
        <v>38</v>
      </c>
      <c r="J795" s="40"/>
      <c r="K795" s="12" t="s">
        <v>38</v>
      </c>
      <c r="L795" s="40"/>
    </row>
    <row r="796" spans="1:12" ht="14.25" customHeight="1" x14ac:dyDescent="0.15">
      <c r="A796" s="37"/>
      <c r="B796" s="38"/>
      <c r="C796" s="27" t="s">
        <v>60</v>
      </c>
      <c r="D796" s="41"/>
      <c r="E796" s="27" t="s">
        <v>60</v>
      </c>
      <c r="F796" s="41"/>
      <c r="G796" s="27" t="s">
        <v>60</v>
      </c>
      <c r="H796" s="41"/>
      <c r="I796" s="27" t="s">
        <v>60</v>
      </c>
      <c r="J796" s="41"/>
      <c r="K796" s="27" t="s">
        <v>60</v>
      </c>
      <c r="L796" s="41"/>
    </row>
    <row r="797" spans="1:12" ht="15" customHeight="1" x14ac:dyDescent="0.15">
      <c r="A797" s="62"/>
      <c r="B797" s="38"/>
      <c r="C797" s="12"/>
      <c r="D797" s="39"/>
      <c r="E797" s="12"/>
      <c r="F797" s="39"/>
      <c r="G797" s="12"/>
      <c r="H797" s="39"/>
      <c r="I797" s="12"/>
      <c r="J797" s="39"/>
      <c r="K797" s="12"/>
      <c r="L797" s="39"/>
    </row>
    <row r="798" spans="1:12" ht="28.5" customHeight="1" x14ac:dyDescent="0.15">
      <c r="A798" s="63"/>
      <c r="B798" s="38"/>
      <c r="C798" s="12"/>
      <c r="D798" s="40"/>
      <c r="E798" s="12"/>
      <c r="F798" s="40"/>
      <c r="G798" s="12"/>
      <c r="H798" s="40"/>
      <c r="I798" s="12"/>
      <c r="J798" s="40"/>
      <c r="K798" s="12"/>
      <c r="L798" s="40"/>
    </row>
    <row r="799" spans="1:12" ht="14.25" customHeight="1" x14ac:dyDescent="0.15">
      <c r="A799" s="64"/>
      <c r="B799" s="38"/>
      <c r="C799" s="27"/>
      <c r="D799" s="41"/>
      <c r="E799" s="27"/>
      <c r="F799" s="41"/>
      <c r="G799" s="27"/>
      <c r="H799" s="41"/>
      <c r="I799" s="27"/>
      <c r="J799" s="41"/>
      <c r="K799" s="27"/>
      <c r="L799" s="41"/>
    </row>
    <row r="800" spans="1:12" ht="15" customHeight="1" x14ac:dyDescent="0.15">
      <c r="A800" s="62"/>
      <c r="B800" s="38"/>
      <c r="C800" s="12"/>
      <c r="D800" s="39"/>
      <c r="E800" s="12"/>
      <c r="F800" s="39"/>
      <c r="G800" s="12"/>
      <c r="H800" s="39"/>
      <c r="I800" s="12"/>
      <c r="J800" s="39"/>
      <c r="K800" s="12"/>
      <c r="L800" s="39"/>
    </row>
    <row r="801" spans="1:13" ht="28.5" customHeight="1" x14ac:dyDescent="0.15">
      <c r="A801" s="63"/>
      <c r="B801" s="38"/>
      <c r="C801" s="12"/>
      <c r="D801" s="40"/>
      <c r="E801" s="12"/>
      <c r="F801" s="40"/>
      <c r="G801" s="12"/>
      <c r="H801" s="40"/>
      <c r="I801" s="12"/>
      <c r="J801" s="40"/>
      <c r="K801" s="12"/>
      <c r="L801" s="40"/>
    </row>
    <row r="802" spans="1:13" ht="14.25" customHeight="1" x14ac:dyDescent="0.15">
      <c r="A802" s="64"/>
      <c r="B802" s="38"/>
      <c r="C802" s="27"/>
      <c r="D802" s="41"/>
      <c r="E802" s="27"/>
      <c r="F802" s="41"/>
      <c r="G802" s="27"/>
      <c r="H802" s="41"/>
      <c r="I802" s="27"/>
      <c r="J802" s="41"/>
      <c r="K802" s="27"/>
      <c r="L802" s="41"/>
    </row>
    <row r="803" spans="1:13" ht="15" customHeight="1" x14ac:dyDescent="0.15">
      <c r="A803" s="62"/>
      <c r="B803" s="38"/>
      <c r="C803" s="12"/>
      <c r="D803" s="39"/>
      <c r="E803" s="12"/>
      <c r="F803" s="39"/>
      <c r="G803" s="12"/>
      <c r="H803" s="39"/>
      <c r="I803" s="12"/>
      <c r="J803" s="39"/>
      <c r="K803" s="12"/>
      <c r="L803" s="39"/>
    </row>
    <row r="804" spans="1:13" ht="28.5" customHeight="1" x14ac:dyDescent="0.15">
      <c r="A804" s="63"/>
      <c r="B804" s="38"/>
      <c r="C804" s="12"/>
      <c r="D804" s="40"/>
      <c r="E804" s="12"/>
      <c r="F804" s="40"/>
      <c r="G804" s="12"/>
      <c r="H804" s="40"/>
      <c r="I804" s="12"/>
      <c r="J804" s="40"/>
      <c r="K804" s="12"/>
      <c r="L804" s="40"/>
    </row>
    <row r="805" spans="1:13" ht="14.25" customHeight="1" x14ac:dyDescent="0.15">
      <c r="A805" s="64"/>
      <c r="B805" s="38"/>
      <c r="C805" s="27"/>
      <c r="D805" s="41"/>
      <c r="E805" s="27"/>
      <c r="F805" s="41"/>
      <c r="G805" s="27"/>
      <c r="H805" s="41"/>
      <c r="I805" s="27"/>
      <c r="J805" s="41"/>
      <c r="K805" s="27"/>
      <c r="L805" s="41"/>
    </row>
    <row r="806" spans="1:13" ht="11.25" customHeight="1" x14ac:dyDescent="0.15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3" ht="18.75" customHeight="1" x14ac:dyDescent="0.15">
      <c r="A807" s="45" t="str">
        <f>YEAR(C811) &amp;"년  " &amp; MONTH(C811)&amp;"월 " &amp;  "27주차 시간표"</f>
        <v>2025년  9월 27주차 시간표</v>
      </c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</row>
    <row r="808" spans="1:13" ht="6" customHeight="1" x14ac:dyDescent="0.15">
      <c r="C808" s="2"/>
      <c r="E808" s="2"/>
    </row>
    <row r="809" spans="1:13" s="4" customFormat="1" ht="33.75" customHeight="1" x14ac:dyDescent="0.15">
      <c r="A809" s="46" t="str">
        <f>A778</f>
        <v>훈련기간 : 2025년 03월 24일 ~ 2025년 12월 03일                                          
훈련교사 : 전광욱</v>
      </c>
      <c r="B809" s="46"/>
      <c r="C809" s="46"/>
      <c r="D809" s="46"/>
      <c r="E809" s="46"/>
      <c r="F809" s="46"/>
      <c r="G809" s="46"/>
      <c r="H809" s="47" t="str">
        <f>H778</f>
        <v>전체훈련시간 : 173일 / 1024시간
점심시간 : 13:00 ~ 13:40</v>
      </c>
      <c r="I809" s="47"/>
      <c r="J809" s="47"/>
      <c r="K809" s="47"/>
      <c r="L809" s="7"/>
      <c r="M809" s="13"/>
    </row>
    <row r="810" spans="1:13" ht="15" customHeight="1" x14ac:dyDescent="0.15">
      <c r="A810" s="42" t="s">
        <v>1</v>
      </c>
      <c r="B810" s="42" t="s">
        <v>0</v>
      </c>
      <c r="C810" s="43" t="str">
        <f>CHOOSE(WEEKDAY(C811,2),"월","화","수","목","금")&amp;"("&amp;TEXT(WEEKDAY(C811)+124,"000")&amp;")"</f>
        <v>월(126)</v>
      </c>
      <c r="D810" s="43"/>
      <c r="E810" s="43" t="str">
        <f t="shared" ref="E810" si="149">CHOOSE(WEEKDAY(E811,2),"월","화","수","목","금")&amp;"("&amp;TEXT(WEEKDAY(E811)+124,"000")&amp;")"</f>
        <v>화(127)</v>
      </c>
      <c r="F810" s="43"/>
      <c r="G810" s="43" t="str">
        <f t="shared" ref="G810" si="150">CHOOSE(WEEKDAY(G811,2),"월","화","수","목","금")&amp;"("&amp;TEXT(WEEKDAY(G811)+124,"000")&amp;")"</f>
        <v>수(128)</v>
      </c>
      <c r="H810" s="43"/>
      <c r="I810" s="43" t="str">
        <f t="shared" ref="I810" si="151">CHOOSE(WEEKDAY(I811,2),"월","화","수","목","금")&amp;"("&amp;TEXT(WEEKDAY(I811)+124,"000")&amp;")"</f>
        <v>목(129)</v>
      </c>
      <c r="J810" s="43"/>
      <c r="K810" s="43" t="str">
        <f t="shared" ref="K810" si="152">CHOOSE(WEEKDAY(K811,2),"월","화","수","목","금")&amp;"("&amp;TEXT(WEEKDAY(K811)+124,"000")&amp;")"</f>
        <v>금(130)</v>
      </c>
      <c r="L810" s="43"/>
    </row>
    <row r="811" spans="1:13" ht="15" customHeight="1" x14ac:dyDescent="0.15">
      <c r="A811" s="42"/>
      <c r="B811" s="42"/>
      <c r="C811" s="44">
        <f>C780+7</f>
        <v>45922</v>
      </c>
      <c r="D811" s="44"/>
      <c r="E811" s="44">
        <f>E780+7</f>
        <v>45923</v>
      </c>
      <c r="F811" s="44"/>
      <c r="G811" s="44">
        <f>G780+7</f>
        <v>45924</v>
      </c>
      <c r="H811" s="44"/>
      <c r="I811" s="44">
        <f>I780+7</f>
        <v>45925</v>
      </c>
      <c r="J811" s="44"/>
      <c r="K811" s="44">
        <f>K780+7</f>
        <v>45926</v>
      </c>
      <c r="L811" s="44"/>
    </row>
    <row r="812" spans="1:13" ht="15" customHeight="1" x14ac:dyDescent="0.15">
      <c r="A812" s="37">
        <v>1</v>
      </c>
      <c r="B812" s="38" t="s">
        <v>41</v>
      </c>
      <c r="C812" s="12" t="s">
        <v>37</v>
      </c>
      <c r="D812" s="39" t="s">
        <v>46</v>
      </c>
      <c r="E812" s="12" t="s">
        <v>37</v>
      </c>
      <c r="F812" s="39" t="s">
        <v>46</v>
      </c>
      <c r="G812" s="12" t="s">
        <v>37</v>
      </c>
      <c r="H812" s="39" t="s">
        <v>46</v>
      </c>
      <c r="I812" s="12" t="s">
        <v>37</v>
      </c>
      <c r="J812" s="39" t="s">
        <v>46</v>
      </c>
      <c r="K812" s="12" t="s">
        <v>37</v>
      </c>
      <c r="L812" s="39" t="s">
        <v>46</v>
      </c>
    </row>
    <row r="813" spans="1:13" ht="28.5" customHeight="1" x14ac:dyDescent="0.15">
      <c r="A813" s="37"/>
      <c r="B813" s="38"/>
      <c r="C813" s="12" t="s">
        <v>38</v>
      </c>
      <c r="D813" s="40"/>
      <c r="E813" s="12" t="s">
        <v>38</v>
      </c>
      <c r="F813" s="40"/>
      <c r="G813" s="12" t="s">
        <v>38</v>
      </c>
      <c r="H813" s="40"/>
      <c r="I813" s="12" t="s">
        <v>38</v>
      </c>
      <c r="J813" s="40"/>
      <c r="K813" s="12" t="s">
        <v>38</v>
      </c>
      <c r="L813" s="40"/>
    </row>
    <row r="814" spans="1:13" ht="14.25" customHeight="1" x14ac:dyDescent="0.15">
      <c r="A814" s="37"/>
      <c r="B814" s="38"/>
      <c r="C814" s="27" t="s">
        <v>60</v>
      </c>
      <c r="D814" s="41"/>
      <c r="E814" s="27" t="s">
        <v>60</v>
      </c>
      <c r="F814" s="41"/>
      <c r="G814" s="27" t="s">
        <v>60</v>
      </c>
      <c r="H814" s="41"/>
      <c r="I814" s="27" t="s">
        <v>60</v>
      </c>
      <c r="J814" s="41"/>
      <c r="K814" s="27" t="s">
        <v>60</v>
      </c>
      <c r="L814" s="41"/>
    </row>
    <row r="815" spans="1:13" ht="15" customHeight="1" x14ac:dyDescent="0.15">
      <c r="A815" s="37">
        <v>2</v>
      </c>
      <c r="B815" s="38" t="s">
        <v>42</v>
      </c>
      <c r="C815" s="12" t="s">
        <v>37</v>
      </c>
      <c r="D815" s="39" t="s">
        <v>46</v>
      </c>
      <c r="E815" s="12" t="s">
        <v>37</v>
      </c>
      <c r="F815" s="39" t="s">
        <v>46</v>
      </c>
      <c r="G815" s="12" t="s">
        <v>37</v>
      </c>
      <c r="H815" s="39" t="s">
        <v>46</v>
      </c>
      <c r="I815" s="12" t="s">
        <v>37</v>
      </c>
      <c r="J815" s="39" t="s">
        <v>46</v>
      </c>
      <c r="K815" s="12" t="s">
        <v>37</v>
      </c>
      <c r="L815" s="39" t="s">
        <v>46</v>
      </c>
    </row>
    <row r="816" spans="1:13" ht="28.5" customHeight="1" x14ac:dyDescent="0.15">
      <c r="A816" s="37"/>
      <c r="B816" s="38"/>
      <c r="C816" s="12" t="s">
        <v>38</v>
      </c>
      <c r="D816" s="40"/>
      <c r="E816" s="12" t="s">
        <v>38</v>
      </c>
      <c r="F816" s="40"/>
      <c r="G816" s="12" t="s">
        <v>38</v>
      </c>
      <c r="H816" s="40"/>
      <c r="I816" s="12" t="s">
        <v>38</v>
      </c>
      <c r="J816" s="40"/>
      <c r="K816" s="12" t="s">
        <v>38</v>
      </c>
      <c r="L816" s="40"/>
    </row>
    <row r="817" spans="1:12" ht="14.25" customHeight="1" x14ac:dyDescent="0.15">
      <c r="A817" s="37"/>
      <c r="B817" s="38"/>
      <c r="C817" s="27" t="s">
        <v>60</v>
      </c>
      <c r="D817" s="41"/>
      <c r="E817" s="27" t="s">
        <v>60</v>
      </c>
      <c r="F817" s="41"/>
      <c r="G817" s="27" t="s">
        <v>60</v>
      </c>
      <c r="H817" s="41"/>
      <c r="I817" s="27" t="s">
        <v>60</v>
      </c>
      <c r="J817" s="41"/>
      <c r="K817" s="27" t="s">
        <v>60</v>
      </c>
      <c r="L817" s="41"/>
    </row>
    <row r="818" spans="1:12" ht="15" customHeight="1" x14ac:dyDescent="0.15">
      <c r="A818" s="37">
        <v>3</v>
      </c>
      <c r="B818" s="38" t="s">
        <v>43</v>
      </c>
      <c r="C818" s="12" t="s">
        <v>37</v>
      </c>
      <c r="D818" s="39" t="s">
        <v>46</v>
      </c>
      <c r="E818" s="12" t="s">
        <v>37</v>
      </c>
      <c r="F818" s="39" t="s">
        <v>46</v>
      </c>
      <c r="G818" s="12" t="s">
        <v>37</v>
      </c>
      <c r="H818" s="39" t="s">
        <v>46</v>
      </c>
      <c r="I818" s="12" t="s">
        <v>37</v>
      </c>
      <c r="J818" s="39" t="s">
        <v>46</v>
      </c>
      <c r="K818" s="12" t="s">
        <v>37</v>
      </c>
      <c r="L818" s="39" t="s">
        <v>46</v>
      </c>
    </row>
    <row r="819" spans="1:12" ht="28.5" customHeight="1" x14ac:dyDescent="0.15">
      <c r="A819" s="37"/>
      <c r="B819" s="38"/>
      <c r="C819" s="12" t="s">
        <v>38</v>
      </c>
      <c r="D819" s="40"/>
      <c r="E819" s="12" t="s">
        <v>38</v>
      </c>
      <c r="F819" s="40"/>
      <c r="G819" s="12" t="s">
        <v>38</v>
      </c>
      <c r="H819" s="40"/>
      <c r="I819" s="12" t="s">
        <v>38</v>
      </c>
      <c r="J819" s="40"/>
      <c r="K819" s="12" t="s">
        <v>38</v>
      </c>
      <c r="L819" s="40"/>
    </row>
    <row r="820" spans="1:12" ht="14.25" customHeight="1" x14ac:dyDescent="0.15">
      <c r="A820" s="37"/>
      <c r="B820" s="38"/>
      <c r="C820" s="27" t="s">
        <v>60</v>
      </c>
      <c r="D820" s="41"/>
      <c r="E820" s="27" t="s">
        <v>60</v>
      </c>
      <c r="F820" s="41"/>
      <c r="G820" s="27" t="s">
        <v>60</v>
      </c>
      <c r="H820" s="41"/>
      <c r="I820" s="27" t="s">
        <v>60</v>
      </c>
      <c r="J820" s="41"/>
      <c r="K820" s="27" t="s">
        <v>60</v>
      </c>
      <c r="L820" s="41"/>
    </row>
    <row r="821" spans="1:12" ht="15" customHeight="1" x14ac:dyDescent="0.15">
      <c r="A821" s="37">
        <v>4</v>
      </c>
      <c r="B821" s="38" t="s">
        <v>44</v>
      </c>
      <c r="C821" s="12" t="s">
        <v>37</v>
      </c>
      <c r="D821" s="39" t="s">
        <v>46</v>
      </c>
      <c r="E821" s="12" t="s">
        <v>37</v>
      </c>
      <c r="F821" s="39" t="s">
        <v>46</v>
      </c>
      <c r="G821" s="12" t="s">
        <v>37</v>
      </c>
      <c r="H821" s="39" t="s">
        <v>46</v>
      </c>
      <c r="I821" s="12" t="s">
        <v>37</v>
      </c>
      <c r="J821" s="39" t="s">
        <v>46</v>
      </c>
      <c r="K821" s="12" t="s">
        <v>37</v>
      </c>
      <c r="L821" s="39" t="s">
        <v>46</v>
      </c>
    </row>
    <row r="822" spans="1:12" ht="28.5" customHeight="1" x14ac:dyDescent="0.15">
      <c r="A822" s="37"/>
      <c r="B822" s="38"/>
      <c r="C822" s="12" t="s">
        <v>38</v>
      </c>
      <c r="D822" s="40"/>
      <c r="E822" s="12" t="s">
        <v>38</v>
      </c>
      <c r="F822" s="40"/>
      <c r="G822" s="12" t="s">
        <v>38</v>
      </c>
      <c r="H822" s="40"/>
      <c r="I822" s="12" t="s">
        <v>38</v>
      </c>
      <c r="J822" s="40"/>
      <c r="K822" s="12" t="s">
        <v>38</v>
      </c>
      <c r="L822" s="40"/>
    </row>
    <row r="823" spans="1:12" ht="14.25" customHeight="1" x14ac:dyDescent="0.15">
      <c r="A823" s="37"/>
      <c r="B823" s="38"/>
      <c r="C823" s="27" t="s">
        <v>60</v>
      </c>
      <c r="D823" s="41"/>
      <c r="E823" s="27" t="s">
        <v>60</v>
      </c>
      <c r="F823" s="41"/>
      <c r="G823" s="27" t="s">
        <v>60</v>
      </c>
      <c r="H823" s="41"/>
      <c r="I823" s="27" t="s">
        <v>60</v>
      </c>
      <c r="J823" s="41"/>
      <c r="K823" s="27" t="s">
        <v>60</v>
      </c>
      <c r="L823" s="41"/>
    </row>
    <row r="824" spans="1:12" ht="14.2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 spans="1:12" ht="15" customHeight="1" x14ac:dyDescent="0.15">
      <c r="A825" s="37">
        <v>5</v>
      </c>
      <c r="B825" s="38" t="s">
        <v>45</v>
      </c>
      <c r="C825" s="12" t="s">
        <v>37</v>
      </c>
      <c r="D825" s="39" t="s">
        <v>46</v>
      </c>
      <c r="E825" s="12" t="s">
        <v>37</v>
      </c>
      <c r="F825" s="39" t="s">
        <v>46</v>
      </c>
      <c r="G825" s="12" t="s">
        <v>37</v>
      </c>
      <c r="H825" s="39" t="s">
        <v>46</v>
      </c>
      <c r="I825" s="12" t="s">
        <v>37</v>
      </c>
      <c r="J825" s="39" t="s">
        <v>46</v>
      </c>
      <c r="K825" s="12" t="s">
        <v>37</v>
      </c>
      <c r="L825" s="39" t="s">
        <v>46</v>
      </c>
    </row>
    <row r="826" spans="1:12" ht="28.5" customHeight="1" x14ac:dyDescent="0.15">
      <c r="A826" s="37"/>
      <c r="B826" s="38"/>
      <c r="C826" s="12" t="s">
        <v>38</v>
      </c>
      <c r="D826" s="40"/>
      <c r="E826" s="12" t="s">
        <v>38</v>
      </c>
      <c r="F826" s="40"/>
      <c r="G826" s="12" t="s">
        <v>38</v>
      </c>
      <c r="H826" s="40"/>
      <c r="I826" s="12" t="s">
        <v>38</v>
      </c>
      <c r="J826" s="40"/>
      <c r="K826" s="12" t="s">
        <v>38</v>
      </c>
      <c r="L826" s="40"/>
    </row>
    <row r="827" spans="1:12" ht="14.25" customHeight="1" x14ac:dyDescent="0.15">
      <c r="A827" s="37"/>
      <c r="B827" s="38"/>
      <c r="C827" s="27" t="s">
        <v>60</v>
      </c>
      <c r="D827" s="41"/>
      <c r="E827" s="27" t="s">
        <v>60</v>
      </c>
      <c r="F827" s="41"/>
      <c r="G827" s="27" t="s">
        <v>60</v>
      </c>
      <c r="H827" s="41"/>
      <c r="I827" s="27" t="s">
        <v>60</v>
      </c>
      <c r="J827" s="41"/>
      <c r="K827" s="27" t="s">
        <v>60</v>
      </c>
      <c r="L827" s="41"/>
    </row>
    <row r="828" spans="1:12" ht="15" customHeight="1" x14ac:dyDescent="0.15">
      <c r="A828" s="37"/>
      <c r="B828" s="38"/>
      <c r="C828" s="12"/>
      <c r="D828" s="39"/>
      <c r="E828" s="12"/>
      <c r="F828" s="39"/>
      <c r="G828" s="12"/>
      <c r="H828" s="39"/>
      <c r="I828" s="27"/>
      <c r="J828" s="39"/>
      <c r="K828" s="27"/>
      <c r="L828" s="39"/>
    </row>
    <row r="829" spans="1:12" ht="28.5" customHeight="1" x14ac:dyDescent="0.15">
      <c r="A829" s="37"/>
      <c r="B829" s="38"/>
      <c r="C829" s="12"/>
      <c r="D829" s="40"/>
      <c r="E829" s="12"/>
      <c r="F829" s="40"/>
      <c r="G829" s="12"/>
      <c r="H829" s="40"/>
      <c r="I829" s="27"/>
      <c r="J829" s="40"/>
      <c r="K829" s="27"/>
      <c r="L829" s="40"/>
    </row>
    <row r="830" spans="1:12" ht="14.25" customHeight="1" x14ac:dyDescent="0.15">
      <c r="A830" s="37"/>
      <c r="B830" s="38"/>
      <c r="C830" s="27"/>
      <c r="D830" s="41"/>
      <c r="E830" s="27"/>
      <c r="F830" s="41"/>
      <c r="G830" s="27"/>
      <c r="H830" s="41"/>
      <c r="I830" s="27"/>
      <c r="J830" s="41"/>
      <c r="K830" s="27"/>
      <c r="L830" s="41"/>
    </row>
    <row r="831" spans="1:12" ht="15" customHeight="1" x14ac:dyDescent="0.15">
      <c r="A831" s="37"/>
      <c r="B831" s="38"/>
      <c r="C831" s="12"/>
      <c r="D831" s="39"/>
      <c r="E831" s="12"/>
      <c r="F831" s="39"/>
      <c r="G831" s="12"/>
      <c r="H831" s="39"/>
      <c r="I831" s="27"/>
      <c r="J831" s="39"/>
      <c r="K831" s="27"/>
      <c r="L831" s="39"/>
    </row>
    <row r="832" spans="1:12" ht="28.5" customHeight="1" x14ac:dyDescent="0.15">
      <c r="A832" s="37"/>
      <c r="B832" s="38"/>
      <c r="C832" s="12"/>
      <c r="D832" s="40"/>
      <c r="E832" s="12"/>
      <c r="F832" s="40"/>
      <c r="G832" s="12"/>
      <c r="H832" s="40"/>
      <c r="I832" s="27"/>
      <c r="J832" s="40"/>
      <c r="K832" s="27"/>
      <c r="L832" s="40"/>
    </row>
    <row r="833" spans="1:13" ht="14.25" customHeight="1" x14ac:dyDescent="0.15">
      <c r="A833" s="37"/>
      <c r="B833" s="38"/>
      <c r="C833" s="27"/>
      <c r="D833" s="41"/>
      <c r="E833" s="27"/>
      <c r="F833" s="41"/>
      <c r="G833" s="27"/>
      <c r="H833" s="41"/>
      <c r="I833" s="27"/>
      <c r="J833" s="41"/>
      <c r="K833" s="27"/>
      <c r="L833" s="41"/>
    </row>
    <row r="834" spans="1:13" ht="15" customHeight="1" x14ac:dyDescent="0.15">
      <c r="A834" s="37"/>
      <c r="B834" s="38"/>
      <c r="C834" s="12"/>
      <c r="D834" s="39"/>
      <c r="E834" s="12"/>
      <c r="F834" s="39"/>
      <c r="G834" s="12"/>
      <c r="H834" s="39"/>
      <c r="I834" s="27"/>
      <c r="J834" s="39"/>
      <c r="K834" s="27"/>
      <c r="L834" s="39"/>
    </row>
    <row r="835" spans="1:13" ht="28.5" customHeight="1" x14ac:dyDescent="0.15">
      <c r="A835" s="37"/>
      <c r="B835" s="38"/>
      <c r="C835" s="12"/>
      <c r="D835" s="40"/>
      <c r="E835" s="12"/>
      <c r="F835" s="40"/>
      <c r="G835" s="12"/>
      <c r="H835" s="40"/>
      <c r="I835" s="27"/>
      <c r="J835" s="40"/>
      <c r="K835" s="27"/>
      <c r="L835" s="40"/>
    </row>
    <row r="836" spans="1:13" ht="14.25" customHeight="1" x14ac:dyDescent="0.15">
      <c r="A836" s="37"/>
      <c r="B836" s="38"/>
      <c r="C836" s="27"/>
      <c r="D836" s="41"/>
      <c r="E836" s="27"/>
      <c r="F836" s="41"/>
      <c r="G836" s="27"/>
      <c r="H836" s="41"/>
      <c r="I836" s="27"/>
      <c r="J836" s="41"/>
      <c r="K836" s="27"/>
      <c r="L836" s="41"/>
    </row>
    <row r="837" spans="1:13" x14ac:dyDescent="0.15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3" ht="18.75" customHeight="1" x14ac:dyDescent="0.15">
      <c r="A838" s="45" t="str">
        <f>YEAR(C842) &amp;"년  " &amp; MONTH(C842)&amp;"월 " &amp;  "28주차 시간표"</f>
        <v>2025년  9월 28주차 시간표</v>
      </c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</row>
    <row r="839" spans="1:13" ht="6" customHeight="1" x14ac:dyDescent="0.15">
      <c r="C839" s="2"/>
      <c r="E839" s="2"/>
    </row>
    <row r="840" spans="1:13" s="4" customFormat="1" ht="33.75" customHeight="1" x14ac:dyDescent="0.15">
      <c r="A840" s="46" t="str">
        <f>A809</f>
        <v>훈련기간 : 2025년 03월 24일 ~ 2025년 12월 03일                                          
훈련교사 : 전광욱</v>
      </c>
      <c r="B840" s="46"/>
      <c r="C840" s="46"/>
      <c r="D840" s="46"/>
      <c r="E840" s="46"/>
      <c r="F840" s="46"/>
      <c r="G840" s="46"/>
      <c r="H840" s="47" t="str">
        <f>H809</f>
        <v>전체훈련시간 : 173일 / 1024시간
점심시간 : 13:00 ~ 13:40</v>
      </c>
      <c r="I840" s="47"/>
      <c r="J840" s="47"/>
      <c r="K840" s="47"/>
      <c r="L840" s="7"/>
      <c r="M840" s="13"/>
    </row>
    <row r="841" spans="1:13" ht="15" customHeight="1" x14ac:dyDescent="0.15">
      <c r="A841" s="42" t="s">
        <v>1</v>
      </c>
      <c r="B841" s="42" t="s">
        <v>0</v>
      </c>
      <c r="C841" s="43" t="str">
        <f>CHOOSE(WEEKDAY(C842,2),"월","화","수","목","금")&amp;"("&amp;TEXT(WEEKDAY(C842)+129,"000")&amp;")"</f>
        <v>월(131)</v>
      </c>
      <c r="D841" s="43"/>
      <c r="E841" s="43" t="str">
        <f t="shared" ref="E841" si="153">CHOOSE(WEEKDAY(E842,2),"월","화","수","목","금")&amp;"("&amp;TEXT(WEEKDAY(E842)+129,"000")&amp;")"</f>
        <v>화(132)</v>
      </c>
      <c r="F841" s="43"/>
      <c r="G841" s="43" t="str">
        <f t="shared" ref="G841" si="154">CHOOSE(WEEKDAY(G842,2),"월","화","수","목","금")&amp;"("&amp;TEXT(WEEKDAY(G842)+129,"000")&amp;")"</f>
        <v>수(133)</v>
      </c>
      <c r="H841" s="43"/>
      <c r="I841" s="43" t="str">
        <f t="shared" ref="I841" si="155">CHOOSE(WEEKDAY(I842,2),"월","화","수","목","금")&amp;"("&amp;TEXT(WEEKDAY(I842)+129,"000")&amp;")"</f>
        <v>목(134)</v>
      </c>
      <c r="J841" s="43"/>
      <c r="K841" s="43" t="s">
        <v>57</v>
      </c>
      <c r="L841" s="43"/>
    </row>
    <row r="842" spans="1:13" ht="15" customHeight="1" x14ac:dyDescent="0.15">
      <c r="A842" s="42"/>
      <c r="B842" s="42"/>
      <c r="C842" s="44">
        <f>C811+7</f>
        <v>45929</v>
      </c>
      <c r="D842" s="44"/>
      <c r="E842" s="44">
        <f>E811+7</f>
        <v>45930</v>
      </c>
      <c r="F842" s="44"/>
      <c r="G842" s="44">
        <f>G811+7</f>
        <v>45931</v>
      </c>
      <c r="H842" s="44"/>
      <c r="I842" s="44">
        <f>I811+7</f>
        <v>45932</v>
      </c>
      <c r="J842" s="44"/>
      <c r="K842" s="44">
        <f>K811+7</f>
        <v>45933</v>
      </c>
      <c r="L842" s="44"/>
    </row>
    <row r="843" spans="1:13" ht="15" customHeight="1" x14ac:dyDescent="0.15">
      <c r="A843" s="37">
        <v>1</v>
      </c>
      <c r="B843" s="38" t="s">
        <v>41</v>
      </c>
      <c r="C843" s="12" t="s">
        <v>37</v>
      </c>
      <c r="D843" s="39" t="s">
        <v>46</v>
      </c>
      <c r="E843" s="12" t="s">
        <v>37</v>
      </c>
      <c r="F843" s="39" t="s">
        <v>46</v>
      </c>
      <c r="G843" s="12" t="s">
        <v>37</v>
      </c>
      <c r="H843" s="39" t="s">
        <v>46</v>
      </c>
      <c r="I843" s="12" t="s">
        <v>37</v>
      </c>
      <c r="J843" s="39" t="s">
        <v>46</v>
      </c>
      <c r="K843" s="73" t="s">
        <v>53</v>
      </c>
      <c r="L843" s="74"/>
    </row>
    <row r="844" spans="1:13" ht="28.5" customHeight="1" x14ac:dyDescent="0.15">
      <c r="A844" s="37"/>
      <c r="B844" s="38"/>
      <c r="C844" s="12" t="s">
        <v>38</v>
      </c>
      <c r="D844" s="40"/>
      <c r="E844" s="12" t="s">
        <v>38</v>
      </c>
      <c r="F844" s="40"/>
      <c r="G844" s="12" t="s">
        <v>38</v>
      </c>
      <c r="H844" s="40"/>
      <c r="I844" s="12" t="s">
        <v>38</v>
      </c>
      <c r="J844" s="40"/>
      <c r="K844" s="75"/>
      <c r="L844" s="76"/>
    </row>
    <row r="845" spans="1:13" ht="14.25" customHeight="1" x14ac:dyDescent="0.15">
      <c r="A845" s="37"/>
      <c r="B845" s="38"/>
      <c r="C845" s="27" t="s">
        <v>60</v>
      </c>
      <c r="D845" s="41"/>
      <c r="E845" s="27" t="s">
        <v>60</v>
      </c>
      <c r="F845" s="41"/>
      <c r="G845" s="27" t="s">
        <v>60</v>
      </c>
      <c r="H845" s="41"/>
      <c r="I845" s="27" t="s">
        <v>60</v>
      </c>
      <c r="J845" s="41"/>
      <c r="K845" s="75"/>
      <c r="L845" s="76"/>
    </row>
    <row r="846" spans="1:13" ht="15" customHeight="1" x14ac:dyDescent="0.15">
      <c r="A846" s="37">
        <v>2</v>
      </c>
      <c r="B846" s="38" t="s">
        <v>42</v>
      </c>
      <c r="C846" s="12" t="s">
        <v>37</v>
      </c>
      <c r="D846" s="39" t="s">
        <v>46</v>
      </c>
      <c r="E846" s="12" t="s">
        <v>37</v>
      </c>
      <c r="F846" s="39" t="s">
        <v>46</v>
      </c>
      <c r="G846" s="12" t="s">
        <v>37</v>
      </c>
      <c r="H846" s="39" t="s">
        <v>46</v>
      </c>
      <c r="I846" s="12" t="s">
        <v>37</v>
      </c>
      <c r="J846" s="39" t="s">
        <v>46</v>
      </c>
      <c r="K846" s="75"/>
      <c r="L846" s="76"/>
    </row>
    <row r="847" spans="1:13" ht="28.5" customHeight="1" x14ac:dyDescent="0.15">
      <c r="A847" s="37"/>
      <c r="B847" s="38"/>
      <c r="C847" s="12" t="s">
        <v>38</v>
      </c>
      <c r="D847" s="40"/>
      <c r="E847" s="12" t="s">
        <v>38</v>
      </c>
      <c r="F847" s="40"/>
      <c r="G847" s="12" t="s">
        <v>38</v>
      </c>
      <c r="H847" s="40"/>
      <c r="I847" s="12" t="s">
        <v>38</v>
      </c>
      <c r="J847" s="40"/>
      <c r="K847" s="75"/>
      <c r="L847" s="76"/>
    </row>
    <row r="848" spans="1:13" ht="14.25" customHeight="1" x14ac:dyDescent="0.15">
      <c r="A848" s="37"/>
      <c r="B848" s="38"/>
      <c r="C848" s="27" t="s">
        <v>60</v>
      </c>
      <c r="D848" s="41"/>
      <c r="E848" s="27" t="s">
        <v>60</v>
      </c>
      <c r="F848" s="41"/>
      <c r="G848" s="27" t="s">
        <v>60</v>
      </c>
      <c r="H848" s="41"/>
      <c r="I848" s="27" t="s">
        <v>60</v>
      </c>
      <c r="J848" s="41"/>
      <c r="K848" s="75"/>
      <c r="L848" s="76"/>
    </row>
    <row r="849" spans="1:12" ht="15" customHeight="1" x14ac:dyDescent="0.15">
      <c r="A849" s="37">
        <v>3</v>
      </c>
      <c r="B849" s="38" t="s">
        <v>43</v>
      </c>
      <c r="C849" s="12" t="s">
        <v>37</v>
      </c>
      <c r="D849" s="39" t="s">
        <v>46</v>
      </c>
      <c r="E849" s="12" t="s">
        <v>37</v>
      </c>
      <c r="F849" s="39" t="s">
        <v>46</v>
      </c>
      <c r="G849" s="12" t="s">
        <v>37</v>
      </c>
      <c r="H849" s="39" t="s">
        <v>46</v>
      </c>
      <c r="I849" s="12" t="s">
        <v>37</v>
      </c>
      <c r="J849" s="39" t="s">
        <v>46</v>
      </c>
      <c r="K849" s="75"/>
      <c r="L849" s="76"/>
    </row>
    <row r="850" spans="1:12" ht="28.5" customHeight="1" x14ac:dyDescent="0.15">
      <c r="A850" s="37"/>
      <c r="B850" s="38"/>
      <c r="C850" s="12" t="s">
        <v>38</v>
      </c>
      <c r="D850" s="40"/>
      <c r="E850" s="12" t="s">
        <v>38</v>
      </c>
      <c r="F850" s="40"/>
      <c r="G850" s="12" t="s">
        <v>38</v>
      </c>
      <c r="H850" s="40"/>
      <c r="I850" s="12" t="s">
        <v>38</v>
      </c>
      <c r="J850" s="40"/>
      <c r="K850" s="75"/>
      <c r="L850" s="76"/>
    </row>
    <row r="851" spans="1:12" ht="14.25" customHeight="1" x14ac:dyDescent="0.15">
      <c r="A851" s="37"/>
      <c r="B851" s="38"/>
      <c r="C851" s="27" t="s">
        <v>60</v>
      </c>
      <c r="D851" s="41"/>
      <c r="E851" s="27" t="s">
        <v>60</v>
      </c>
      <c r="F851" s="41"/>
      <c r="G851" s="27" t="s">
        <v>60</v>
      </c>
      <c r="H851" s="41"/>
      <c r="I851" s="27" t="s">
        <v>60</v>
      </c>
      <c r="J851" s="41"/>
      <c r="K851" s="75"/>
      <c r="L851" s="76"/>
    </row>
    <row r="852" spans="1:12" ht="15" customHeight="1" x14ac:dyDescent="0.15">
      <c r="A852" s="37">
        <v>4</v>
      </c>
      <c r="B852" s="38" t="s">
        <v>44</v>
      </c>
      <c r="C852" s="12" t="s">
        <v>37</v>
      </c>
      <c r="D852" s="39" t="s">
        <v>46</v>
      </c>
      <c r="E852" s="12" t="s">
        <v>37</v>
      </c>
      <c r="F852" s="39" t="s">
        <v>46</v>
      </c>
      <c r="G852" s="12" t="s">
        <v>37</v>
      </c>
      <c r="H852" s="39" t="s">
        <v>46</v>
      </c>
      <c r="I852" s="12" t="s">
        <v>37</v>
      </c>
      <c r="J852" s="39" t="s">
        <v>46</v>
      </c>
      <c r="K852" s="75"/>
      <c r="L852" s="76"/>
    </row>
    <row r="853" spans="1:12" ht="28.5" customHeight="1" x14ac:dyDescent="0.15">
      <c r="A853" s="37"/>
      <c r="B853" s="38"/>
      <c r="C853" s="12" t="s">
        <v>38</v>
      </c>
      <c r="D853" s="40"/>
      <c r="E853" s="12" t="s">
        <v>38</v>
      </c>
      <c r="F853" s="40"/>
      <c r="G853" s="12" t="s">
        <v>38</v>
      </c>
      <c r="H853" s="40"/>
      <c r="I853" s="12" t="s">
        <v>38</v>
      </c>
      <c r="J853" s="40"/>
      <c r="K853" s="75"/>
      <c r="L853" s="76"/>
    </row>
    <row r="854" spans="1:12" ht="14.25" customHeight="1" x14ac:dyDescent="0.15">
      <c r="A854" s="37"/>
      <c r="B854" s="38"/>
      <c r="C854" s="27" t="s">
        <v>60</v>
      </c>
      <c r="D854" s="41"/>
      <c r="E854" s="27" t="s">
        <v>60</v>
      </c>
      <c r="F854" s="41"/>
      <c r="G854" s="27" t="s">
        <v>60</v>
      </c>
      <c r="H854" s="41"/>
      <c r="I854" s="27" t="s">
        <v>60</v>
      </c>
      <c r="J854" s="41"/>
      <c r="K854" s="75"/>
      <c r="L854" s="76"/>
    </row>
    <row r="855" spans="1:12" ht="14.2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75"/>
      <c r="L855" s="76"/>
    </row>
    <row r="856" spans="1:12" ht="15" customHeight="1" x14ac:dyDescent="0.15">
      <c r="A856" s="37">
        <v>5</v>
      </c>
      <c r="B856" s="38" t="s">
        <v>45</v>
      </c>
      <c r="C856" s="12" t="s">
        <v>37</v>
      </c>
      <c r="D856" s="39" t="s">
        <v>46</v>
      </c>
      <c r="E856" s="12" t="s">
        <v>37</v>
      </c>
      <c r="F856" s="39" t="s">
        <v>46</v>
      </c>
      <c r="G856" s="12" t="s">
        <v>37</v>
      </c>
      <c r="H856" s="39" t="s">
        <v>46</v>
      </c>
      <c r="I856" s="12" t="s">
        <v>37</v>
      </c>
      <c r="J856" s="39" t="s">
        <v>46</v>
      </c>
      <c r="K856" s="75"/>
      <c r="L856" s="76"/>
    </row>
    <row r="857" spans="1:12" ht="28.5" customHeight="1" x14ac:dyDescent="0.15">
      <c r="A857" s="37"/>
      <c r="B857" s="38"/>
      <c r="C857" s="12" t="s">
        <v>38</v>
      </c>
      <c r="D857" s="40"/>
      <c r="E857" s="12" t="s">
        <v>38</v>
      </c>
      <c r="F857" s="40"/>
      <c r="G857" s="12" t="s">
        <v>38</v>
      </c>
      <c r="H857" s="40"/>
      <c r="I857" s="12" t="s">
        <v>38</v>
      </c>
      <c r="J857" s="40"/>
      <c r="K857" s="75"/>
      <c r="L857" s="76"/>
    </row>
    <row r="858" spans="1:12" ht="14.25" customHeight="1" x14ac:dyDescent="0.15">
      <c r="A858" s="37"/>
      <c r="B858" s="38"/>
      <c r="C858" s="27" t="s">
        <v>60</v>
      </c>
      <c r="D858" s="41"/>
      <c r="E858" s="27" t="s">
        <v>60</v>
      </c>
      <c r="F858" s="41"/>
      <c r="G858" s="27" t="s">
        <v>60</v>
      </c>
      <c r="H858" s="41"/>
      <c r="I858" s="27" t="s">
        <v>60</v>
      </c>
      <c r="J858" s="41"/>
      <c r="K858" s="75"/>
      <c r="L858" s="76"/>
    </row>
    <row r="859" spans="1:12" ht="15" customHeight="1" x14ac:dyDescent="0.15">
      <c r="A859" s="37"/>
      <c r="B859" s="38"/>
      <c r="C859" s="27"/>
      <c r="D859" s="39"/>
      <c r="E859" s="27"/>
      <c r="F859" s="39"/>
      <c r="G859" s="27"/>
      <c r="H859" s="39"/>
      <c r="I859" s="27"/>
      <c r="J859" s="39"/>
      <c r="K859" s="75"/>
      <c r="L859" s="76"/>
    </row>
    <row r="860" spans="1:12" ht="28.5" customHeight="1" x14ac:dyDescent="0.15">
      <c r="A860" s="37"/>
      <c r="B860" s="38"/>
      <c r="C860" s="27"/>
      <c r="D860" s="40"/>
      <c r="E860" s="27"/>
      <c r="F860" s="40"/>
      <c r="G860" s="27"/>
      <c r="H860" s="40"/>
      <c r="I860" s="27"/>
      <c r="J860" s="40"/>
      <c r="K860" s="75"/>
      <c r="L860" s="76"/>
    </row>
    <row r="861" spans="1:12" ht="14.25" customHeight="1" x14ac:dyDescent="0.15">
      <c r="A861" s="37"/>
      <c r="B861" s="38"/>
      <c r="C861" s="27"/>
      <c r="D861" s="41"/>
      <c r="E861" s="27"/>
      <c r="F861" s="41"/>
      <c r="G861" s="27"/>
      <c r="H861" s="41"/>
      <c r="I861" s="27"/>
      <c r="J861" s="41"/>
      <c r="K861" s="75"/>
      <c r="L861" s="76"/>
    </row>
    <row r="862" spans="1:12" ht="15" customHeight="1" x14ac:dyDescent="0.15">
      <c r="A862" s="37"/>
      <c r="B862" s="38"/>
      <c r="C862" s="27"/>
      <c r="D862" s="39"/>
      <c r="E862" s="27"/>
      <c r="F862" s="39"/>
      <c r="G862" s="27"/>
      <c r="H862" s="39"/>
      <c r="I862" s="27"/>
      <c r="J862" s="39"/>
      <c r="K862" s="75"/>
      <c r="L862" s="76"/>
    </row>
    <row r="863" spans="1:12" ht="28.5" customHeight="1" x14ac:dyDescent="0.15">
      <c r="A863" s="37"/>
      <c r="B863" s="38"/>
      <c r="C863" s="27"/>
      <c r="D863" s="40"/>
      <c r="E863" s="27"/>
      <c r="F863" s="40"/>
      <c r="G863" s="27"/>
      <c r="H863" s="40"/>
      <c r="I863" s="27"/>
      <c r="J863" s="40"/>
      <c r="K863" s="75"/>
      <c r="L863" s="76"/>
    </row>
    <row r="864" spans="1:12" ht="14.25" customHeight="1" x14ac:dyDescent="0.15">
      <c r="A864" s="37"/>
      <c r="B864" s="38"/>
      <c r="C864" s="27"/>
      <c r="D864" s="41"/>
      <c r="E864" s="27"/>
      <c r="F864" s="41"/>
      <c r="G864" s="27"/>
      <c r="H864" s="41"/>
      <c r="I864" s="27"/>
      <c r="J864" s="41"/>
      <c r="K864" s="75"/>
      <c r="L864" s="76"/>
    </row>
    <row r="865" spans="1:13" ht="15" customHeight="1" x14ac:dyDescent="0.15">
      <c r="A865" s="37"/>
      <c r="B865" s="38"/>
      <c r="C865" s="27"/>
      <c r="D865" s="39"/>
      <c r="E865" s="27"/>
      <c r="F865" s="39"/>
      <c r="G865" s="27"/>
      <c r="H865" s="39"/>
      <c r="I865" s="27"/>
      <c r="J865" s="39"/>
      <c r="K865" s="75"/>
      <c r="L865" s="76"/>
    </row>
    <row r="866" spans="1:13" ht="28.5" customHeight="1" x14ac:dyDescent="0.15">
      <c r="A866" s="37"/>
      <c r="B866" s="38"/>
      <c r="C866" s="27"/>
      <c r="D866" s="40"/>
      <c r="E866" s="27"/>
      <c r="F866" s="40"/>
      <c r="G866" s="27"/>
      <c r="H866" s="40"/>
      <c r="I866" s="27"/>
      <c r="J866" s="40"/>
      <c r="K866" s="75"/>
      <c r="L866" s="76"/>
    </row>
    <row r="867" spans="1:13" ht="14.25" customHeight="1" x14ac:dyDescent="0.15">
      <c r="A867" s="37"/>
      <c r="B867" s="38"/>
      <c r="C867" s="27"/>
      <c r="D867" s="41"/>
      <c r="E867" s="27"/>
      <c r="F867" s="41"/>
      <c r="G867" s="27"/>
      <c r="H867" s="41"/>
      <c r="I867" s="27"/>
      <c r="J867" s="41"/>
      <c r="K867" s="77"/>
      <c r="L867" s="78"/>
    </row>
    <row r="868" spans="1:13" ht="14.25" customHeight="1" x14ac:dyDescent="0.15">
      <c r="A868" s="32"/>
      <c r="B868" s="33"/>
      <c r="C868" s="34"/>
      <c r="D868" s="33"/>
      <c r="E868" s="34"/>
      <c r="F868" s="33"/>
      <c r="G868" s="34"/>
      <c r="H868" s="33"/>
      <c r="I868" s="34"/>
      <c r="J868" s="33"/>
      <c r="K868" s="35"/>
      <c r="L868" s="35"/>
    </row>
    <row r="869" spans="1:13" ht="18.75" customHeight="1" x14ac:dyDescent="0.15">
      <c r="A869" s="45" t="str">
        <f>YEAR(C873) &amp;"년  " &amp; MONTH(C873)&amp;"월 " &amp;  "29주차 시간표"</f>
        <v>2025년  10월 29주차 시간표</v>
      </c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</row>
    <row r="870" spans="1:13" ht="6" customHeight="1" x14ac:dyDescent="0.15">
      <c r="C870" s="2"/>
      <c r="E870" s="2"/>
    </row>
    <row r="871" spans="1:13" s="4" customFormat="1" ht="33.75" customHeight="1" x14ac:dyDescent="0.15">
      <c r="A871" s="46" t="str">
        <f>A840</f>
        <v>훈련기간 : 2025년 03월 24일 ~ 2025년 12월 03일                                          
훈련교사 : 전광욱</v>
      </c>
      <c r="B871" s="46"/>
      <c r="C871" s="46"/>
      <c r="D871" s="46"/>
      <c r="E871" s="46"/>
      <c r="F871" s="46"/>
      <c r="G871" s="46"/>
      <c r="H871" s="47" t="str">
        <f>H840</f>
        <v>전체훈련시간 : 173일 / 1024시간
점심시간 : 13:00 ~ 13:40</v>
      </c>
      <c r="I871" s="47"/>
      <c r="J871" s="47"/>
      <c r="K871" s="47"/>
      <c r="L871" s="7"/>
      <c r="M871" s="13"/>
    </row>
    <row r="872" spans="1:13" ht="15" customHeight="1" x14ac:dyDescent="0.15">
      <c r="A872" s="42" t="s">
        <v>1</v>
      </c>
      <c r="B872" s="42" t="s">
        <v>0</v>
      </c>
      <c r="C872" s="43" t="s">
        <v>55</v>
      </c>
      <c r="D872" s="43"/>
      <c r="E872" s="43" t="s">
        <v>56</v>
      </c>
      <c r="F872" s="43"/>
      <c r="G872" s="43" t="s">
        <v>58</v>
      </c>
      <c r="H872" s="43"/>
      <c r="I872" s="43" t="s">
        <v>59</v>
      </c>
      <c r="J872" s="43"/>
      <c r="K872" s="43" t="str">
        <f>CHOOSE(WEEKDAY(K873,2),"월","화","수","목","금")&amp;"("&amp;TEXT(WEEKDAY(K873)+129,"000")&amp;")"</f>
        <v>금(135)</v>
      </c>
      <c r="L872" s="43"/>
    </row>
    <row r="873" spans="1:13" ht="15" customHeight="1" x14ac:dyDescent="0.15">
      <c r="A873" s="42"/>
      <c r="B873" s="42"/>
      <c r="C873" s="44">
        <f>C842+7</f>
        <v>45936</v>
      </c>
      <c r="D873" s="44"/>
      <c r="E873" s="44">
        <f t="shared" ref="E873" si="156">E842+7</f>
        <v>45937</v>
      </c>
      <c r="F873" s="44"/>
      <c r="G873" s="44">
        <f t="shared" ref="G873" si="157">G842+7</f>
        <v>45938</v>
      </c>
      <c r="H873" s="44"/>
      <c r="I873" s="44">
        <f t="shared" ref="I873" si="158">I842+7</f>
        <v>45939</v>
      </c>
      <c r="J873" s="44"/>
      <c r="K873" s="44">
        <f t="shared" ref="K873" si="159">K842+7</f>
        <v>45940</v>
      </c>
      <c r="L873" s="44"/>
    </row>
    <row r="874" spans="1:13" ht="15" customHeight="1" x14ac:dyDescent="0.15">
      <c r="A874" s="37">
        <v>1</v>
      </c>
      <c r="B874" s="38" t="s">
        <v>41</v>
      </c>
      <c r="C874" s="73" t="s">
        <v>53</v>
      </c>
      <c r="D874" s="74"/>
      <c r="E874" s="73" t="s">
        <v>53</v>
      </c>
      <c r="F874" s="74"/>
      <c r="G874" s="73" t="s">
        <v>53</v>
      </c>
      <c r="H874" s="74"/>
      <c r="I874" s="73" t="s">
        <v>53</v>
      </c>
      <c r="J874" s="74"/>
      <c r="K874" s="12" t="s">
        <v>37</v>
      </c>
      <c r="L874" s="39" t="s">
        <v>46</v>
      </c>
    </row>
    <row r="875" spans="1:13" ht="28.5" customHeight="1" x14ac:dyDescent="0.15">
      <c r="A875" s="37"/>
      <c r="B875" s="38"/>
      <c r="C875" s="75"/>
      <c r="D875" s="76"/>
      <c r="E875" s="75"/>
      <c r="F875" s="76"/>
      <c r="G875" s="75"/>
      <c r="H875" s="76"/>
      <c r="I875" s="75"/>
      <c r="J875" s="76"/>
      <c r="K875" s="12" t="s">
        <v>38</v>
      </c>
      <c r="L875" s="40"/>
    </row>
    <row r="876" spans="1:13" ht="14.25" customHeight="1" x14ac:dyDescent="0.15">
      <c r="A876" s="37"/>
      <c r="B876" s="38"/>
      <c r="C876" s="75"/>
      <c r="D876" s="76"/>
      <c r="E876" s="75"/>
      <c r="F876" s="76"/>
      <c r="G876" s="75"/>
      <c r="H876" s="76"/>
      <c r="I876" s="75"/>
      <c r="J876" s="76"/>
      <c r="K876" s="27" t="s">
        <v>60</v>
      </c>
      <c r="L876" s="41"/>
    </row>
    <row r="877" spans="1:13" ht="15" customHeight="1" x14ac:dyDescent="0.15">
      <c r="A877" s="37">
        <v>2</v>
      </c>
      <c r="B877" s="38" t="s">
        <v>42</v>
      </c>
      <c r="C877" s="75"/>
      <c r="D877" s="76"/>
      <c r="E877" s="75"/>
      <c r="F877" s="76"/>
      <c r="G877" s="75"/>
      <c r="H877" s="76"/>
      <c r="I877" s="75"/>
      <c r="J877" s="76"/>
      <c r="K877" s="12" t="s">
        <v>37</v>
      </c>
      <c r="L877" s="39" t="s">
        <v>46</v>
      </c>
    </row>
    <row r="878" spans="1:13" ht="28.5" customHeight="1" x14ac:dyDescent="0.15">
      <c r="A878" s="37"/>
      <c r="B878" s="38"/>
      <c r="C878" s="75"/>
      <c r="D878" s="76"/>
      <c r="E878" s="75"/>
      <c r="F878" s="76"/>
      <c r="G878" s="75"/>
      <c r="H878" s="76"/>
      <c r="I878" s="75"/>
      <c r="J878" s="76"/>
      <c r="K878" s="12" t="s">
        <v>38</v>
      </c>
      <c r="L878" s="40"/>
    </row>
    <row r="879" spans="1:13" ht="14.25" customHeight="1" x14ac:dyDescent="0.15">
      <c r="A879" s="37"/>
      <c r="B879" s="38"/>
      <c r="C879" s="75"/>
      <c r="D879" s="76"/>
      <c r="E879" s="75"/>
      <c r="F879" s="76"/>
      <c r="G879" s="75"/>
      <c r="H879" s="76"/>
      <c r="I879" s="75"/>
      <c r="J879" s="76"/>
      <c r="K879" s="27" t="s">
        <v>60</v>
      </c>
      <c r="L879" s="41"/>
    </row>
    <row r="880" spans="1:13" ht="15" customHeight="1" x14ac:dyDescent="0.15">
      <c r="A880" s="37">
        <v>3</v>
      </c>
      <c r="B880" s="38" t="s">
        <v>43</v>
      </c>
      <c r="C880" s="75"/>
      <c r="D880" s="76"/>
      <c r="E880" s="75"/>
      <c r="F880" s="76"/>
      <c r="G880" s="75"/>
      <c r="H880" s="76"/>
      <c r="I880" s="75"/>
      <c r="J880" s="76"/>
      <c r="K880" s="12" t="s">
        <v>37</v>
      </c>
      <c r="L880" s="39" t="s">
        <v>46</v>
      </c>
    </row>
    <row r="881" spans="1:12" ht="28.5" customHeight="1" x14ac:dyDescent="0.15">
      <c r="A881" s="37"/>
      <c r="B881" s="38"/>
      <c r="C881" s="75"/>
      <c r="D881" s="76"/>
      <c r="E881" s="75"/>
      <c r="F881" s="76"/>
      <c r="G881" s="75"/>
      <c r="H881" s="76"/>
      <c r="I881" s="75"/>
      <c r="J881" s="76"/>
      <c r="K881" s="12" t="s">
        <v>38</v>
      </c>
      <c r="L881" s="40"/>
    </row>
    <row r="882" spans="1:12" ht="14.25" customHeight="1" x14ac:dyDescent="0.15">
      <c r="A882" s="37"/>
      <c r="B882" s="38"/>
      <c r="C882" s="75"/>
      <c r="D882" s="76"/>
      <c r="E882" s="75"/>
      <c r="F882" s="76"/>
      <c r="G882" s="75"/>
      <c r="H882" s="76"/>
      <c r="I882" s="75"/>
      <c r="J882" s="76"/>
      <c r="K882" s="27" t="s">
        <v>60</v>
      </c>
      <c r="L882" s="41"/>
    </row>
    <row r="883" spans="1:12" ht="15" customHeight="1" x14ac:dyDescent="0.15">
      <c r="A883" s="37">
        <v>4</v>
      </c>
      <c r="B883" s="38" t="s">
        <v>44</v>
      </c>
      <c r="C883" s="75"/>
      <c r="D883" s="76"/>
      <c r="E883" s="75"/>
      <c r="F883" s="76"/>
      <c r="G883" s="75"/>
      <c r="H883" s="76"/>
      <c r="I883" s="75"/>
      <c r="J883" s="76"/>
      <c r="K883" s="12" t="s">
        <v>37</v>
      </c>
      <c r="L883" s="39" t="s">
        <v>46</v>
      </c>
    </row>
    <row r="884" spans="1:12" ht="28.5" customHeight="1" x14ac:dyDescent="0.15">
      <c r="A884" s="37"/>
      <c r="B884" s="38"/>
      <c r="C884" s="75"/>
      <c r="D884" s="76"/>
      <c r="E884" s="75"/>
      <c r="F884" s="76"/>
      <c r="G884" s="75"/>
      <c r="H884" s="76"/>
      <c r="I884" s="75"/>
      <c r="J884" s="76"/>
      <c r="K884" s="12" t="s">
        <v>38</v>
      </c>
      <c r="L884" s="40"/>
    </row>
    <row r="885" spans="1:12" ht="14.25" customHeight="1" x14ac:dyDescent="0.15">
      <c r="A885" s="37"/>
      <c r="B885" s="38"/>
      <c r="C885" s="75"/>
      <c r="D885" s="76"/>
      <c r="E885" s="75"/>
      <c r="F885" s="76"/>
      <c r="G885" s="75"/>
      <c r="H885" s="76"/>
      <c r="I885" s="75"/>
      <c r="J885" s="76"/>
      <c r="K885" s="27" t="s">
        <v>60</v>
      </c>
      <c r="L885" s="41"/>
    </row>
    <row r="886" spans="1:12" ht="14.25" customHeight="1" x14ac:dyDescent="0.15">
      <c r="A886" s="10"/>
      <c r="B886" s="10"/>
      <c r="C886" s="75"/>
      <c r="D886" s="76"/>
      <c r="E886" s="75"/>
      <c r="F886" s="76"/>
      <c r="G886" s="75"/>
      <c r="H886" s="76"/>
      <c r="I886" s="75"/>
      <c r="J886" s="76"/>
      <c r="K886" s="10"/>
      <c r="L886" s="10"/>
    </row>
    <row r="887" spans="1:12" ht="15" customHeight="1" x14ac:dyDescent="0.15">
      <c r="A887" s="37">
        <v>5</v>
      </c>
      <c r="B887" s="38" t="s">
        <v>45</v>
      </c>
      <c r="C887" s="75"/>
      <c r="D887" s="76"/>
      <c r="E887" s="75"/>
      <c r="F887" s="76"/>
      <c r="G887" s="75"/>
      <c r="H887" s="76"/>
      <c r="I887" s="75"/>
      <c r="J887" s="76"/>
      <c r="K887" s="12" t="s">
        <v>37</v>
      </c>
      <c r="L887" s="39" t="s">
        <v>46</v>
      </c>
    </row>
    <row r="888" spans="1:12" ht="28.5" customHeight="1" x14ac:dyDescent="0.15">
      <c r="A888" s="37"/>
      <c r="B888" s="38"/>
      <c r="C888" s="75"/>
      <c r="D888" s="76"/>
      <c r="E888" s="75"/>
      <c r="F888" s="76"/>
      <c r="G888" s="75"/>
      <c r="H888" s="76"/>
      <c r="I888" s="75"/>
      <c r="J888" s="76"/>
      <c r="K888" s="12" t="s">
        <v>38</v>
      </c>
      <c r="L888" s="40"/>
    </row>
    <row r="889" spans="1:12" ht="14.25" customHeight="1" x14ac:dyDescent="0.15">
      <c r="A889" s="37"/>
      <c r="B889" s="38"/>
      <c r="C889" s="75"/>
      <c r="D889" s="76"/>
      <c r="E889" s="75"/>
      <c r="F889" s="76"/>
      <c r="G889" s="75"/>
      <c r="H889" s="76"/>
      <c r="I889" s="75"/>
      <c r="J889" s="76"/>
      <c r="K889" s="27" t="s">
        <v>60</v>
      </c>
      <c r="L889" s="41"/>
    </row>
    <row r="890" spans="1:12" ht="15" customHeight="1" x14ac:dyDescent="0.15">
      <c r="A890" s="37"/>
      <c r="B890" s="38"/>
      <c r="C890" s="75"/>
      <c r="D890" s="76"/>
      <c r="E890" s="75"/>
      <c r="F890" s="76"/>
      <c r="G890" s="75"/>
      <c r="H890" s="76"/>
      <c r="I890" s="75"/>
      <c r="J890" s="76"/>
      <c r="K890" s="27"/>
      <c r="L890" s="39"/>
    </row>
    <row r="891" spans="1:12" ht="28.5" customHeight="1" x14ac:dyDescent="0.15">
      <c r="A891" s="37"/>
      <c r="B891" s="38"/>
      <c r="C891" s="75"/>
      <c r="D891" s="76"/>
      <c r="E891" s="75"/>
      <c r="F891" s="76"/>
      <c r="G891" s="75"/>
      <c r="H891" s="76"/>
      <c r="I891" s="75"/>
      <c r="J891" s="76"/>
      <c r="K891" s="27"/>
      <c r="L891" s="40"/>
    </row>
    <row r="892" spans="1:12" ht="14.25" customHeight="1" x14ac:dyDescent="0.15">
      <c r="A892" s="37"/>
      <c r="B892" s="38"/>
      <c r="C892" s="75"/>
      <c r="D892" s="76"/>
      <c r="E892" s="75"/>
      <c r="F892" s="76"/>
      <c r="G892" s="75"/>
      <c r="H892" s="76"/>
      <c r="I892" s="75"/>
      <c r="J892" s="76"/>
      <c r="K892" s="27"/>
      <c r="L892" s="41"/>
    </row>
    <row r="893" spans="1:12" ht="15" customHeight="1" x14ac:dyDescent="0.15">
      <c r="A893" s="37"/>
      <c r="B893" s="38"/>
      <c r="C893" s="75"/>
      <c r="D893" s="76"/>
      <c r="E893" s="75"/>
      <c r="F893" s="76"/>
      <c r="G893" s="75"/>
      <c r="H893" s="76"/>
      <c r="I893" s="75"/>
      <c r="J893" s="76"/>
      <c r="K893" s="27"/>
      <c r="L893" s="39"/>
    </row>
    <row r="894" spans="1:12" ht="28.5" customHeight="1" x14ac:dyDescent="0.15">
      <c r="A894" s="37"/>
      <c r="B894" s="38"/>
      <c r="C894" s="75"/>
      <c r="D894" s="76"/>
      <c r="E894" s="75"/>
      <c r="F894" s="76"/>
      <c r="G894" s="75"/>
      <c r="H894" s="76"/>
      <c r="I894" s="75"/>
      <c r="J894" s="76"/>
      <c r="K894" s="27"/>
      <c r="L894" s="40"/>
    </row>
    <row r="895" spans="1:12" ht="14.25" customHeight="1" x14ac:dyDescent="0.15">
      <c r="A895" s="37"/>
      <c r="B895" s="38"/>
      <c r="C895" s="75"/>
      <c r="D895" s="76"/>
      <c r="E895" s="75"/>
      <c r="F895" s="76"/>
      <c r="G895" s="75"/>
      <c r="H895" s="76"/>
      <c r="I895" s="75"/>
      <c r="J895" s="76"/>
      <c r="K895" s="27"/>
      <c r="L895" s="41"/>
    </row>
    <row r="896" spans="1:12" ht="15" customHeight="1" x14ac:dyDescent="0.15">
      <c r="A896" s="37"/>
      <c r="B896" s="38"/>
      <c r="C896" s="75"/>
      <c r="D896" s="76"/>
      <c r="E896" s="75"/>
      <c r="F896" s="76"/>
      <c r="G896" s="75"/>
      <c r="H896" s="76"/>
      <c r="I896" s="75"/>
      <c r="J896" s="76"/>
      <c r="K896" s="27"/>
      <c r="L896" s="39"/>
    </row>
    <row r="897" spans="1:13" ht="28.5" customHeight="1" x14ac:dyDescent="0.15">
      <c r="A897" s="37"/>
      <c r="B897" s="38"/>
      <c r="C897" s="75"/>
      <c r="D897" s="76"/>
      <c r="E897" s="75"/>
      <c r="F897" s="76"/>
      <c r="G897" s="75"/>
      <c r="H897" s="76"/>
      <c r="I897" s="75"/>
      <c r="J897" s="76"/>
      <c r="K897" s="27"/>
      <c r="L897" s="40"/>
    </row>
    <row r="898" spans="1:13" ht="14.25" customHeight="1" x14ac:dyDescent="0.15">
      <c r="A898" s="37"/>
      <c r="B898" s="38"/>
      <c r="C898" s="77"/>
      <c r="D898" s="78"/>
      <c r="E898" s="77"/>
      <c r="F898" s="78"/>
      <c r="G898" s="77"/>
      <c r="H898" s="78"/>
      <c r="I898" s="77"/>
      <c r="J898" s="78"/>
      <c r="K898" s="27"/>
      <c r="L898" s="41"/>
    </row>
    <row r="899" spans="1:13" x14ac:dyDescent="0.15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3" ht="18.75" customHeight="1" x14ac:dyDescent="0.15">
      <c r="A900" s="45" t="str">
        <f>YEAR(C904) &amp;"년  " &amp; MONTH(C904)&amp;"월 " &amp;  "30주차 시간표"</f>
        <v>2025년  10월 30주차 시간표</v>
      </c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</row>
    <row r="901" spans="1:13" ht="6" customHeight="1" x14ac:dyDescent="0.15">
      <c r="C901" s="2"/>
      <c r="E901" s="2"/>
    </row>
    <row r="902" spans="1:13" s="4" customFormat="1" ht="33.75" customHeight="1" x14ac:dyDescent="0.15">
      <c r="A902" s="46" t="str">
        <f>A871</f>
        <v>훈련기간 : 2025년 03월 24일 ~ 2025년 12월 03일                                          
훈련교사 : 전광욱</v>
      </c>
      <c r="B902" s="46"/>
      <c r="C902" s="46"/>
      <c r="D902" s="46"/>
      <c r="E902" s="46"/>
      <c r="F902" s="46"/>
      <c r="G902" s="46"/>
      <c r="H902" s="47" t="str">
        <f>H871</f>
        <v>전체훈련시간 : 173일 / 1024시간
점심시간 : 13:00 ~ 13:40</v>
      </c>
      <c r="I902" s="47"/>
      <c r="J902" s="47"/>
      <c r="K902" s="47"/>
      <c r="L902" s="7"/>
      <c r="M902" s="13"/>
    </row>
    <row r="903" spans="1:13" ht="15" customHeight="1" x14ac:dyDescent="0.15">
      <c r="A903" s="42" t="s">
        <v>1</v>
      </c>
      <c r="B903" s="42" t="s">
        <v>0</v>
      </c>
      <c r="C903" s="43" t="str">
        <f>CHOOSE(WEEKDAY(C904,2),"월","화","수","목","금")&amp;"("&amp;TEXT(WEEKDAY(C904)+134,"000")&amp;")"</f>
        <v>월(136)</v>
      </c>
      <c r="D903" s="43"/>
      <c r="E903" s="43" t="str">
        <f t="shared" ref="E903" si="160">CHOOSE(WEEKDAY(E904,2),"월","화","수","목","금")&amp;"("&amp;TEXT(WEEKDAY(E904)+134,"000")&amp;")"</f>
        <v>화(137)</v>
      </c>
      <c r="F903" s="43"/>
      <c r="G903" s="43" t="str">
        <f t="shared" ref="G903" si="161">CHOOSE(WEEKDAY(G904,2),"월","화","수","목","금")&amp;"("&amp;TEXT(WEEKDAY(G904)+134,"000")&amp;")"</f>
        <v>수(138)</v>
      </c>
      <c r="H903" s="43"/>
      <c r="I903" s="43" t="str">
        <f t="shared" ref="I903" si="162">CHOOSE(WEEKDAY(I904,2),"월","화","수","목","금")&amp;"("&amp;TEXT(WEEKDAY(I904)+134,"000")&amp;")"</f>
        <v>목(139)</v>
      </c>
      <c r="J903" s="43"/>
      <c r="K903" s="43" t="str">
        <f t="shared" ref="K903" si="163">CHOOSE(WEEKDAY(K904,2),"월","화","수","목","금")&amp;"("&amp;TEXT(WEEKDAY(K904)+134,"000")&amp;")"</f>
        <v>금(140)</v>
      </c>
      <c r="L903" s="43"/>
    </row>
    <row r="904" spans="1:13" ht="15" customHeight="1" x14ac:dyDescent="0.15">
      <c r="A904" s="42"/>
      <c r="B904" s="42"/>
      <c r="C904" s="44">
        <f>C873+7</f>
        <v>45943</v>
      </c>
      <c r="D904" s="44"/>
      <c r="E904" s="44">
        <f>E873+7</f>
        <v>45944</v>
      </c>
      <c r="F904" s="44"/>
      <c r="G904" s="44">
        <f>G873+7</f>
        <v>45945</v>
      </c>
      <c r="H904" s="44"/>
      <c r="I904" s="44">
        <f>I873+7</f>
        <v>45946</v>
      </c>
      <c r="J904" s="44"/>
      <c r="K904" s="44">
        <f>K873+7</f>
        <v>45947</v>
      </c>
      <c r="L904" s="44"/>
    </row>
    <row r="905" spans="1:13" ht="15" customHeight="1" x14ac:dyDescent="0.15">
      <c r="A905" s="37">
        <v>1</v>
      </c>
      <c r="B905" s="38" t="s">
        <v>41</v>
      </c>
      <c r="C905" s="12" t="s">
        <v>37</v>
      </c>
      <c r="D905" s="39" t="s">
        <v>46</v>
      </c>
      <c r="E905" s="12" t="s">
        <v>37</v>
      </c>
      <c r="F905" s="39" t="s">
        <v>46</v>
      </c>
      <c r="G905" s="12" t="s">
        <v>37</v>
      </c>
      <c r="H905" s="39" t="s">
        <v>46</v>
      </c>
      <c r="I905" s="12" t="s">
        <v>37</v>
      </c>
      <c r="J905" s="39" t="s">
        <v>46</v>
      </c>
      <c r="K905" s="12" t="s">
        <v>37</v>
      </c>
      <c r="L905" s="39" t="s">
        <v>46</v>
      </c>
    </row>
    <row r="906" spans="1:13" ht="28.5" customHeight="1" x14ac:dyDescent="0.15">
      <c r="A906" s="37"/>
      <c r="B906" s="38"/>
      <c r="C906" s="12" t="s">
        <v>38</v>
      </c>
      <c r="D906" s="40"/>
      <c r="E906" s="12" t="s">
        <v>38</v>
      </c>
      <c r="F906" s="40"/>
      <c r="G906" s="12" t="s">
        <v>38</v>
      </c>
      <c r="H906" s="40"/>
      <c r="I906" s="12" t="s">
        <v>38</v>
      </c>
      <c r="J906" s="40"/>
      <c r="K906" s="12" t="s">
        <v>38</v>
      </c>
      <c r="L906" s="40"/>
    </row>
    <row r="907" spans="1:13" ht="14.25" customHeight="1" x14ac:dyDescent="0.15">
      <c r="A907" s="37"/>
      <c r="B907" s="38"/>
      <c r="C907" s="27" t="s">
        <v>60</v>
      </c>
      <c r="D907" s="41"/>
      <c r="E907" s="27" t="s">
        <v>60</v>
      </c>
      <c r="F907" s="41"/>
      <c r="G907" s="27" t="s">
        <v>60</v>
      </c>
      <c r="H907" s="41"/>
      <c r="I907" s="27" t="s">
        <v>60</v>
      </c>
      <c r="J907" s="41"/>
      <c r="K907" s="27" t="s">
        <v>60</v>
      </c>
      <c r="L907" s="41"/>
    </row>
    <row r="908" spans="1:13" ht="15" customHeight="1" x14ac:dyDescent="0.15">
      <c r="A908" s="37">
        <v>2</v>
      </c>
      <c r="B908" s="38" t="s">
        <v>42</v>
      </c>
      <c r="C908" s="12" t="s">
        <v>37</v>
      </c>
      <c r="D908" s="39" t="s">
        <v>46</v>
      </c>
      <c r="E908" s="12" t="s">
        <v>37</v>
      </c>
      <c r="F908" s="39" t="s">
        <v>46</v>
      </c>
      <c r="G908" s="12" t="s">
        <v>37</v>
      </c>
      <c r="H908" s="39" t="s">
        <v>46</v>
      </c>
      <c r="I908" s="12" t="s">
        <v>37</v>
      </c>
      <c r="J908" s="39" t="s">
        <v>46</v>
      </c>
      <c r="K908" s="12" t="s">
        <v>37</v>
      </c>
      <c r="L908" s="39" t="s">
        <v>46</v>
      </c>
    </row>
    <row r="909" spans="1:13" ht="28.5" customHeight="1" x14ac:dyDescent="0.15">
      <c r="A909" s="37"/>
      <c r="B909" s="38"/>
      <c r="C909" s="12" t="s">
        <v>38</v>
      </c>
      <c r="D909" s="40"/>
      <c r="E909" s="12" t="s">
        <v>38</v>
      </c>
      <c r="F909" s="40"/>
      <c r="G909" s="12" t="s">
        <v>38</v>
      </c>
      <c r="H909" s="40"/>
      <c r="I909" s="12" t="s">
        <v>38</v>
      </c>
      <c r="J909" s="40"/>
      <c r="K909" s="12" t="s">
        <v>38</v>
      </c>
      <c r="L909" s="40"/>
    </row>
    <row r="910" spans="1:13" ht="14.25" customHeight="1" x14ac:dyDescent="0.15">
      <c r="A910" s="37"/>
      <c r="B910" s="38"/>
      <c r="C910" s="27" t="s">
        <v>60</v>
      </c>
      <c r="D910" s="41"/>
      <c r="E910" s="27" t="s">
        <v>60</v>
      </c>
      <c r="F910" s="41"/>
      <c r="G910" s="27" t="s">
        <v>60</v>
      </c>
      <c r="H910" s="41"/>
      <c r="I910" s="27" t="s">
        <v>60</v>
      </c>
      <c r="J910" s="41"/>
      <c r="K910" s="27" t="s">
        <v>60</v>
      </c>
      <c r="L910" s="41"/>
    </row>
    <row r="911" spans="1:13" ht="15" customHeight="1" x14ac:dyDescent="0.15">
      <c r="A911" s="37">
        <v>3</v>
      </c>
      <c r="B911" s="38" t="s">
        <v>43</v>
      </c>
      <c r="C911" s="12" t="s">
        <v>37</v>
      </c>
      <c r="D911" s="39" t="s">
        <v>46</v>
      </c>
      <c r="E911" s="12" t="s">
        <v>37</v>
      </c>
      <c r="F911" s="39" t="s">
        <v>46</v>
      </c>
      <c r="G911" s="12" t="s">
        <v>37</v>
      </c>
      <c r="H911" s="39" t="s">
        <v>46</v>
      </c>
      <c r="I911" s="12" t="s">
        <v>37</v>
      </c>
      <c r="J911" s="39" t="s">
        <v>46</v>
      </c>
      <c r="K911" s="12" t="s">
        <v>37</v>
      </c>
      <c r="L911" s="39" t="s">
        <v>46</v>
      </c>
    </row>
    <row r="912" spans="1:13" ht="28.5" customHeight="1" x14ac:dyDescent="0.15">
      <c r="A912" s="37"/>
      <c r="B912" s="38"/>
      <c r="C912" s="12" t="s">
        <v>38</v>
      </c>
      <c r="D912" s="40"/>
      <c r="E912" s="12" t="s">
        <v>38</v>
      </c>
      <c r="F912" s="40"/>
      <c r="G912" s="12" t="s">
        <v>38</v>
      </c>
      <c r="H912" s="40"/>
      <c r="I912" s="12" t="s">
        <v>38</v>
      </c>
      <c r="J912" s="40"/>
      <c r="K912" s="12" t="s">
        <v>38</v>
      </c>
      <c r="L912" s="40"/>
    </row>
    <row r="913" spans="1:12" ht="14.25" customHeight="1" x14ac:dyDescent="0.15">
      <c r="A913" s="37"/>
      <c r="B913" s="38"/>
      <c r="C913" s="27" t="s">
        <v>60</v>
      </c>
      <c r="D913" s="41"/>
      <c r="E913" s="27" t="s">
        <v>60</v>
      </c>
      <c r="F913" s="41"/>
      <c r="G913" s="27" t="s">
        <v>60</v>
      </c>
      <c r="H913" s="41"/>
      <c r="I913" s="27" t="s">
        <v>60</v>
      </c>
      <c r="J913" s="41"/>
      <c r="K913" s="27" t="s">
        <v>60</v>
      </c>
      <c r="L913" s="41"/>
    </row>
    <row r="914" spans="1:12" ht="15" customHeight="1" x14ac:dyDescent="0.15">
      <c r="A914" s="37">
        <v>4</v>
      </c>
      <c r="B914" s="38" t="s">
        <v>44</v>
      </c>
      <c r="C914" s="12" t="s">
        <v>37</v>
      </c>
      <c r="D914" s="39" t="s">
        <v>46</v>
      </c>
      <c r="E914" s="12" t="s">
        <v>37</v>
      </c>
      <c r="F914" s="39" t="s">
        <v>46</v>
      </c>
      <c r="G914" s="12" t="s">
        <v>37</v>
      </c>
      <c r="H914" s="39" t="s">
        <v>46</v>
      </c>
      <c r="I914" s="12" t="s">
        <v>37</v>
      </c>
      <c r="J914" s="39" t="s">
        <v>46</v>
      </c>
      <c r="K914" s="29" t="s">
        <v>37</v>
      </c>
      <c r="L914" s="48" t="s">
        <v>46</v>
      </c>
    </row>
    <row r="915" spans="1:12" ht="28.5" customHeight="1" x14ac:dyDescent="0.15">
      <c r="A915" s="37"/>
      <c r="B915" s="38"/>
      <c r="C915" s="12" t="s">
        <v>38</v>
      </c>
      <c r="D915" s="40"/>
      <c r="E915" s="12" t="s">
        <v>38</v>
      </c>
      <c r="F915" s="40"/>
      <c r="G915" s="12" t="s">
        <v>38</v>
      </c>
      <c r="H915" s="40"/>
      <c r="I915" s="12" t="s">
        <v>38</v>
      </c>
      <c r="J915" s="40"/>
      <c r="K915" s="29" t="s">
        <v>38</v>
      </c>
      <c r="L915" s="49"/>
    </row>
    <row r="916" spans="1:12" ht="14.25" customHeight="1" x14ac:dyDescent="0.15">
      <c r="A916" s="37"/>
      <c r="B916" s="38"/>
      <c r="C916" s="27" t="s">
        <v>60</v>
      </c>
      <c r="D916" s="41"/>
      <c r="E916" s="27" t="s">
        <v>60</v>
      </c>
      <c r="F916" s="41"/>
      <c r="G916" s="27" t="s">
        <v>60</v>
      </c>
      <c r="H916" s="41"/>
      <c r="I916" s="27" t="s">
        <v>60</v>
      </c>
      <c r="J916" s="41"/>
      <c r="K916" s="29" t="s">
        <v>60</v>
      </c>
      <c r="L916" s="50"/>
    </row>
    <row r="917" spans="1:12" ht="14.2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spans="1:12" ht="15" customHeight="1" x14ac:dyDescent="0.15">
      <c r="A918" s="37">
        <v>5</v>
      </c>
      <c r="B918" s="38" t="s">
        <v>45</v>
      </c>
      <c r="C918" s="12" t="s">
        <v>37</v>
      </c>
      <c r="D918" s="39" t="s">
        <v>46</v>
      </c>
      <c r="E918" s="12" t="s">
        <v>37</v>
      </c>
      <c r="F918" s="39" t="s">
        <v>46</v>
      </c>
      <c r="G918" s="12" t="s">
        <v>37</v>
      </c>
      <c r="H918" s="39" t="s">
        <v>46</v>
      </c>
      <c r="I918" s="12" t="s">
        <v>37</v>
      </c>
      <c r="J918" s="39" t="s">
        <v>46</v>
      </c>
      <c r="K918" s="28" t="s">
        <v>36</v>
      </c>
      <c r="L918" s="70" t="s">
        <v>46</v>
      </c>
    </row>
    <row r="919" spans="1:12" ht="28.5" customHeight="1" x14ac:dyDescent="0.15">
      <c r="A919" s="37"/>
      <c r="B919" s="38"/>
      <c r="C919" s="12" t="s">
        <v>38</v>
      </c>
      <c r="D919" s="40"/>
      <c r="E919" s="12" t="s">
        <v>38</v>
      </c>
      <c r="F919" s="40"/>
      <c r="G919" s="12" t="s">
        <v>38</v>
      </c>
      <c r="H919" s="40"/>
      <c r="I919" s="12" t="s">
        <v>38</v>
      </c>
      <c r="J919" s="40"/>
      <c r="K919" s="28" t="s">
        <v>39</v>
      </c>
      <c r="L919" s="71"/>
    </row>
    <row r="920" spans="1:12" ht="14.25" customHeight="1" x14ac:dyDescent="0.15">
      <c r="A920" s="37"/>
      <c r="B920" s="38"/>
      <c r="C920" s="27" t="s">
        <v>60</v>
      </c>
      <c r="D920" s="41"/>
      <c r="E920" s="27" t="s">
        <v>60</v>
      </c>
      <c r="F920" s="41"/>
      <c r="G920" s="27" t="s">
        <v>60</v>
      </c>
      <c r="H920" s="41"/>
      <c r="I920" s="27" t="s">
        <v>60</v>
      </c>
      <c r="J920" s="41"/>
      <c r="K920" s="28" t="s">
        <v>60</v>
      </c>
      <c r="L920" s="72"/>
    </row>
    <row r="921" spans="1:12" ht="15" customHeight="1" x14ac:dyDescent="0.15">
      <c r="A921" s="37"/>
      <c r="B921" s="38"/>
      <c r="C921" s="27"/>
      <c r="D921" s="39"/>
      <c r="E921" s="27"/>
      <c r="F921" s="39"/>
      <c r="G921" s="27"/>
      <c r="H921" s="39"/>
      <c r="I921" s="27"/>
      <c r="J921" s="39"/>
      <c r="K921" s="27"/>
      <c r="L921" s="39"/>
    </row>
    <row r="922" spans="1:12" ht="28.5" customHeight="1" x14ac:dyDescent="0.15">
      <c r="A922" s="37"/>
      <c r="B922" s="38"/>
      <c r="C922" s="27"/>
      <c r="D922" s="40"/>
      <c r="E922" s="27"/>
      <c r="F922" s="40"/>
      <c r="G922" s="27"/>
      <c r="H922" s="40"/>
      <c r="I922" s="27"/>
      <c r="J922" s="40"/>
      <c r="K922" s="27"/>
      <c r="L922" s="40"/>
    </row>
    <row r="923" spans="1:12" ht="14.25" customHeight="1" x14ac:dyDescent="0.15">
      <c r="A923" s="37"/>
      <c r="B923" s="38"/>
      <c r="C923" s="27"/>
      <c r="D923" s="41"/>
      <c r="E923" s="27"/>
      <c r="F923" s="41"/>
      <c r="G923" s="27"/>
      <c r="H923" s="41"/>
      <c r="I923" s="27"/>
      <c r="J923" s="41"/>
      <c r="K923" s="27"/>
      <c r="L923" s="41"/>
    </row>
    <row r="924" spans="1:12" ht="15" customHeight="1" x14ac:dyDescent="0.15">
      <c r="A924" s="37"/>
      <c r="B924" s="38"/>
      <c r="C924" s="27"/>
      <c r="D924" s="39"/>
      <c r="E924" s="27"/>
      <c r="F924" s="39"/>
      <c r="G924" s="27"/>
      <c r="H924" s="39"/>
      <c r="I924" s="27"/>
      <c r="J924" s="39"/>
      <c r="K924" s="27"/>
      <c r="L924" s="39"/>
    </row>
    <row r="925" spans="1:12" ht="28.5" customHeight="1" x14ac:dyDescent="0.15">
      <c r="A925" s="37"/>
      <c r="B925" s="38"/>
      <c r="C925" s="27"/>
      <c r="D925" s="40"/>
      <c r="E925" s="27"/>
      <c r="F925" s="40"/>
      <c r="G925" s="27"/>
      <c r="H925" s="40"/>
      <c r="I925" s="27"/>
      <c r="J925" s="40"/>
      <c r="K925" s="27"/>
      <c r="L925" s="40"/>
    </row>
    <row r="926" spans="1:12" ht="14.25" customHeight="1" x14ac:dyDescent="0.15">
      <c r="A926" s="37"/>
      <c r="B926" s="38"/>
      <c r="C926" s="27"/>
      <c r="D926" s="41"/>
      <c r="E926" s="27"/>
      <c r="F926" s="41"/>
      <c r="G926" s="27"/>
      <c r="H926" s="41"/>
      <c r="I926" s="27"/>
      <c r="J926" s="41"/>
      <c r="K926" s="27"/>
      <c r="L926" s="41"/>
    </row>
    <row r="927" spans="1:12" ht="15" customHeight="1" x14ac:dyDescent="0.15">
      <c r="A927" s="37"/>
      <c r="B927" s="38"/>
      <c r="C927" s="27"/>
      <c r="D927" s="39"/>
      <c r="E927" s="27"/>
      <c r="F927" s="39"/>
      <c r="G927" s="27"/>
      <c r="H927" s="39"/>
      <c r="I927" s="27"/>
      <c r="J927" s="39"/>
      <c r="K927" s="27"/>
      <c r="L927" s="39"/>
    </row>
    <row r="928" spans="1:12" ht="28.5" customHeight="1" x14ac:dyDescent="0.15">
      <c r="A928" s="37"/>
      <c r="B928" s="38"/>
      <c r="C928" s="27"/>
      <c r="D928" s="40"/>
      <c r="E928" s="27"/>
      <c r="F928" s="40"/>
      <c r="G928" s="27"/>
      <c r="H928" s="40"/>
      <c r="I928" s="27"/>
      <c r="J928" s="40"/>
      <c r="K928" s="27"/>
      <c r="L928" s="40"/>
    </row>
    <row r="929" spans="1:13" ht="14.25" customHeight="1" x14ac:dyDescent="0.15">
      <c r="A929" s="37"/>
      <c r="B929" s="38"/>
      <c r="C929" s="27"/>
      <c r="D929" s="41"/>
      <c r="E929" s="27"/>
      <c r="F929" s="41"/>
      <c r="G929" s="27"/>
      <c r="H929" s="41"/>
      <c r="I929" s="27"/>
      <c r="J929" s="41"/>
      <c r="K929" s="27"/>
      <c r="L929" s="41"/>
    </row>
    <row r="930" spans="1:13" x14ac:dyDescent="0.15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3" ht="18.75" customHeight="1" x14ac:dyDescent="0.15">
      <c r="A931" s="45" t="str">
        <f>YEAR(C935) &amp;"년  " &amp; MONTH(C935)&amp;"월 " &amp;  "31주차 시간표"</f>
        <v>2025년  10월 31주차 시간표</v>
      </c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</row>
    <row r="932" spans="1:13" ht="6" customHeight="1" x14ac:dyDescent="0.15">
      <c r="C932" s="2"/>
      <c r="E932" s="2"/>
    </row>
    <row r="933" spans="1:13" s="4" customFormat="1" ht="33.75" customHeight="1" x14ac:dyDescent="0.15">
      <c r="A933" s="46" t="str">
        <f>A902</f>
        <v>훈련기간 : 2025년 03월 24일 ~ 2025년 12월 03일                                          
훈련교사 : 전광욱</v>
      </c>
      <c r="B933" s="46"/>
      <c r="C933" s="46"/>
      <c r="D933" s="46"/>
      <c r="E933" s="46"/>
      <c r="F933" s="46"/>
      <c r="G933" s="46"/>
      <c r="H933" s="47" t="str">
        <f>H902</f>
        <v>전체훈련시간 : 173일 / 1024시간
점심시간 : 13:00 ~ 13:40</v>
      </c>
      <c r="I933" s="47"/>
      <c r="J933" s="47"/>
      <c r="K933" s="47"/>
      <c r="L933" s="7"/>
      <c r="M933" s="13"/>
    </row>
    <row r="934" spans="1:13" ht="15" customHeight="1" x14ac:dyDescent="0.15">
      <c r="A934" s="42" t="s">
        <v>1</v>
      </c>
      <c r="B934" s="42" t="s">
        <v>0</v>
      </c>
      <c r="C934" s="43" t="str">
        <f>CHOOSE(WEEKDAY(C935,2),"월","화","수","목","금")&amp;"("&amp;TEXT(WEEKDAY(C935)+139,"000")&amp;")"</f>
        <v>월(141)</v>
      </c>
      <c r="D934" s="43"/>
      <c r="E934" s="43" t="str">
        <f t="shared" ref="E934" si="164">CHOOSE(WEEKDAY(E935,2),"월","화","수","목","금")&amp;"("&amp;TEXT(WEEKDAY(E935)+139,"000")&amp;")"</f>
        <v>화(142)</v>
      </c>
      <c r="F934" s="43"/>
      <c r="G934" s="43" t="str">
        <f t="shared" ref="G934" si="165">CHOOSE(WEEKDAY(G935,2),"월","화","수","목","금")&amp;"("&amp;TEXT(WEEKDAY(G935)+139,"000")&amp;")"</f>
        <v>수(143)</v>
      </c>
      <c r="H934" s="43"/>
      <c r="I934" s="43" t="str">
        <f t="shared" ref="I934" si="166">CHOOSE(WEEKDAY(I935,2),"월","화","수","목","금")&amp;"("&amp;TEXT(WEEKDAY(I935)+139,"000")&amp;")"</f>
        <v>목(144)</v>
      </c>
      <c r="J934" s="43"/>
      <c r="K934" s="43" t="str">
        <f t="shared" ref="K934" si="167">CHOOSE(WEEKDAY(K935,2),"월","화","수","목","금")&amp;"("&amp;TEXT(WEEKDAY(K935)+139,"000")&amp;")"</f>
        <v>금(145)</v>
      </c>
      <c r="L934" s="43"/>
    </row>
    <row r="935" spans="1:13" ht="15" customHeight="1" x14ac:dyDescent="0.15">
      <c r="A935" s="42"/>
      <c r="B935" s="42"/>
      <c r="C935" s="44">
        <f>C904+7</f>
        <v>45950</v>
      </c>
      <c r="D935" s="44"/>
      <c r="E935" s="44">
        <f>E904+7</f>
        <v>45951</v>
      </c>
      <c r="F935" s="44"/>
      <c r="G935" s="44">
        <f>G904+7</f>
        <v>45952</v>
      </c>
      <c r="H935" s="44"/>
      <c r="I935" s="44">
        <f>I904+7</f>
        <v>45953</v>
      </c>
      <c r="J935" s="44"/>
      <c r="K935" s="44">
        <f>K904+7</f>
        <v>45954</v>
      </c>
      <c r="L935" s="44"/>
    </row>
    <row r="936" spans="1:13" ht="15" customHeight="1" x14ac:dyDescent="0.15">
      <c r="A936" s="37">
        <v>1</v>
      </c>
      <c r="B936" s="38" t="s">
        <v>41</v>
      </c>
      <c r="C936" s="27" t="s">
        <v>36</v>
      </c>
      <c r="D936" s="39" t="s">
        <v>46</v>
      </c>
      <c r="E936" s="27" t="s">
        <v>36</v>
      </c>
      <c r="F936" s="39" t="s">
        <v>46</v>
      </c>
      <c r="G936" s="27" t="s">
        <v>36</v>
      </c>
      <c r="H936" s="39" t="s">
        <v>46</v>
      </c>
      <c r="I936" s="27" t="s">
        <v>36</v>
      </c>
      <c r="J936" s="39" t="s">
        <v>46</v>
      </c>
      <c r="K936" s="27" t="s">
        <v>36</v>
      </c>
      <c r="L936" s="39" t="s">
        <v>46</v>
      </c>
    </row>
    <row r="937" spans="1:13" ht="28.5" customHeight="1" x14ac:dyDescent="0.15">
      <c r="A937" s="37"/>
      <c r="B937" s="38"/>
      <c r="C937" s="27" t="s">
        <v>39</v>
      </c>
      <c r="D937" s="40"/>
      <c r="E937" s="27" t="s">
        <v>39</v>
      </c>
      <c r="F937" s="40"/>
      <c r="G937" s="27" t="s">
        <v>39</v>
      </c>
      <c r="H937" s="40"/>
      <c r="I937" s="27" t="s">
        <v>39</v>
      </c>
      <c r="J937" s="40"/>
      <c r="K937" s="27" t="s">
        <v>39</v>
      </c>
      <c r="L937" s="40"/>
    </row>
    <row r="938" spans="1:13" ht="14.25" customHeight="1" x14ac:dyDescent="0.15">
      <c r="A938" s="37"/>
      <c r="B938" s="38"/>
      <c r="C938" s="27" t="s">
        <v>60</v>
      </c>
      <c r="D938" s="41"/>
      <c r="E938" s="27" t="s">
        <v>60</v>
      </c>
      <c r="F938" s="41"/>
      <c r="G938" s="27" t="s">
        <v>60</v>
      </c>
      <c r="H938" s="41"/>
      <c r="I938" s="27" t="s">
        <v>60</v>
      </c>
      <c r="J938" s="41"/>
      <c r="K938" s="27" t="s">
        <v>60</v>
      </c>
      <c r="L938" s="41"/>
    </row>
    <row r="939" spans="1:13" ht="15" customHeight="1" x14ac:dyDescent="0.15">
      <c r="A939" s="37">
        <v>2</v>
      </c>
      <c r="B939" s="38" t="s">
        <v>42</v>
      </c>
      <c r="C939" s="27" t="s">
        <v>36</v>
      </c>
      <c r="D939" s="39" t="s">
        <v>46</v>
      </c>
      <c r="E939" s="27" t="s">
        <v>36</v>
      </c>
      <c r="F939" s="39" t="s">
        <v>46</v>
      </c>
      <c r="G939" s="27" t="s">
        <v>36</v>
      </c>
      <c r="H939" s="39" t="s">
        <v>46</v>
      </c>
      <c r="I939" s="27" t="s">
        <v>36</v>
      </c>
      <c r="J939" s="39" t="s">
        <v>46</v>
      </c>
      <c r="K939" s="27" t="s">
        <v>36</v>
      </c>
      <c r="L939" s="39" t="s">
        <v>46</v>
      </c>
    </row>
    <row r="940" spans="1:13" ht="28.5" customHeight="1" x14ac:dyDescent="0.15">
      <c r="A940" s="37"/>
      <c r="B940" s="38"/>
      <c r="C940" s="27" t="s">
        <v>39</v>
      </c>
      <c r="D940" s="40"/>
      <c r="E940" s="27" t="s">
        <v>39</v>
      </c>
      <c r="F940" s="40"/>
      <c r="G940" s="27" t="s">
        <v>39</v>
      </c>
      <c r="H940" s="40"/>
      <c r="I940" s="27" t="s">
        <v>39</v>
      </c>
      <c r="J940" s="40"/>
      <c r="K940" s="27" t="s">
        <v>39</v>
      </c>
      <c r="L940" s="40"/>
    </row>
    <row r="941" spans="1:13" ht="14.25" customHeight="1" x14ac:dyDescent="0.15">
      <c r="A941" s="37"/>
      <c r="B941" s="38"/>
      <c r="C941" s="27" t="s">
        <v>60</v>
      </c>
      <c r="D941" s="41"/>
      <c r="E941" s="27" t="s">
        <v>60</v>
      </c>
      <c r="F941" s="41"/>
      <c r="G941" s="27" t="s">
        <v>60</v>
      </c>
      <c r="H941" s="41"/>
      <c r="I941" s="27" t="s">
        <v>60</v>
      </c>
      <c r="J941" s="41"/>
      <c r="K941" s="27" t="s">
        <v>60</v>
      </c>
      <c r="L941" s="41"/>
    </row>
    <row r="942" spans="1:13" ht="15" customHeight="1" x14ac:dyDescent="0.15">
      <c r="A942" s="37">
        <v>3</v>
      </c>
      <c r="B942" s="38" t="s">
        <v>43</v>
      </c>
      <c r="C942" s="27" t="s">
        <v>36</v>
      </c>
      <c r="D942" s="39" t="s">
        <v>46</v>
      </c>
      <c r="E942" s="27" t="s">
        <v>36</v>
      </c>
      <c r="F942" s="39" t="s">
        <v>46</v>
      </c>
      <c r="G942" s="27" t="s">
        <v>36</v>
      </c>
      <c r="H942" s="39" t="s">
        <v>46</v>
      </c>
      <c r="I942" s="27" t="s">
        <v>36</v>
      </c>
      <c r="J942" s="39" t="s">
        <v>46</v>
      </c>
      <c r="K942" s="27" t="s">
        <v>36</v>
      </c>
      <c r="L942" s="39" t="s">
        <v>46</v>
      </c>
    </row>
    <row r="943" spans="1:13" ht="28.5" customHeight="1" x14ac:dyDescent="0.15">
      <c r="A943" s="37"/>
      <c r="B943" s="38"/>
      <c r="C943" s="27" t="s">
        <v>39</v>
      </c>
      <c r="D943" s="40"/>
      <c r="E943" s="27" t="s">
        <v>39</v>
      </c>
      <c r="F943" s="40"/>
      <c r="G943" s="27" t="s">
        <v>39</v>
      </c>
      <c r="H943" s="40"/>
      <c r="I943" s="27" t="s">
        <v>39</v>
      </c>
      <c r="J943" s="40"/>
      <c r="K943" s="27" t="s">
        <v>39</v>
      </c>
      <c r="L943" s="40"/>
    </row>
    <row r="944" spans="1:13" ht="14.25" customHeight="1" x14ac:dyDescent="0.15">
      <c r="A944" s="37"/>
      <c r="B944" s="38"/>
      <c r="C944" s="27" t="s">
        <v>60</v>
      </c>
      <c r="D944" s="41"/>
      <c r="E944" s="27" t="s">
        <v>60</v>
      </c>
      <c r="F944" s="41"/>
      <c r="G944" s="27" t="s">
        <v>60</v>
      </c>
      <c r="H944" s="41"/>
      <c r="I944" s="27" t="s">
        <v>60</v>
      </c>
      <c r="J944" s="41"/>
      <c r="K944" s="27" t="s">
        <v>60</v>
      </c>
      <c r="L944" s="41"/>
    </row>
    <row r="945" spans="1:12" ht="15" customHeight="1" x14ac:dyDescent="0.15">
      <c r="A945" s="37">
        <v>4</v>
      </c>
      <c r="B945" s="38" t="s">
        <v>44</v>
      </c>
      <c r="C945" s="27" t="s">
        <v>36</v>
      </c>
      <c r="D945" s="39" t="s">
        <v>46</v>
      </c>
      <c r="E945" s="27" t="s">
        <v>36</v>
      </c>
      <c r="F945" s="39" t="s">
        <v>46</v>
      </c>
      <c r="G945" s="27" t="s">
        <v>36</v>
      </c>
      <c r="H945" s="39" t="s">
        <v>46</v>
      </c>
      <c r="I945" s="27" t="s">
        <v>36</v>
      </c>
      <c r="J945" s="39" t="s">
        <v>46</v>
      </c>
      <c r="K945" s="27" t="s">
        <v>36</v>
      </c>
      <c r="L945" s="39" t="s">
        <v>46</v>
      </c>
    </row>
    <row r="946" spans="1:12" ht="28.5" customHeight="1" x14ac:dyDescent="0.15">
      <c r="A946" s="37"/>
      <c r="B946" s="38"/>
      <c r="C946" s="27" t="s">
        <v>39</v>
      </c>
      <c r="D946" s="40"/>
      <c r="E946" s="27" t="s">
        <v>39</v>
      </c>
      <c r="F946" s="40"/>
      <c r="G946" s="27" t="s">
        <v>39</v>
      </c>
      <c r="H946" s="40"/>
      <c r="I946" s="27" t="s">
        <v>39</v>
      </c>
      <c r="J946" s="40"/>
      <c r="K946" s="27" t="s">
        <v>39</v>
      </c>
      <c r="L946" s="40"/>
    </row>
    <row r="947" spans="1:12" ht="14.25" customHeight="1" x14ac:dyDescent="0.15">
      <c r="A947" s="37"/>
      <c r="B947" s="38"/>
      <c r="C947" s="27" t="s">
        <v>60</v>
      </c>
      <c r="D947" s="41"/>
      <c r="E947" s="27" t="s">
        <v>60</v>
      </c>
      <c r="F947" s="41"/>
      <c r="G947" s="27" t="s">
        <v>60</v>
      </c>
      <c r="H947" s="41"/>
      <c r="I947" s="27" t="s">
        <v>60</v>
      </c>
      <c r="J947" s="41"/>
      <c r="K947" s="27" t="s">
        <v>60</v>
      </c>
      <c r="L947" s="41"/>
    </row>
    <row r="948" spans="1:12" ht="14.2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ht="15" customHeight="1" x14ac:dyDescent="0.15">
      <c r="A949" s="37">
        <v>5</v>
      </c>
      <c r="B949" s="38" t="s">
        <v>45</v>
      </c>
      <c r="C949" s="27" t="s">
        <v>36</v>
      </c>
      <c r="D949" s="39" t="s">
        <v>46</v>
      </c>
      <c r="E949" s="27" t="s">
        <v>36</v>
      </c>
      <c r="F949" s="39" t="s">
        <v>46</v>
      </c>
      <c r="G949" s="27" t="s">
        <v>36</v>
      </c>
      <c r="H949" s="39" t="s">
        <v>46</v>
      </c>
      <c r="I949" s="27" t="s">
        <v>36</v>
      </c>
      <c r="J949" s="39" t="s">
        <v>46</v>
      </c>
      <c r="K949" s="27" t="s">
        <v>36</v>
      </c>
      <c r="L949" s="39" t="s">
        <v>46</v>
      </c>
    </row>
    <row r="950" spans="1:12" ht="28.5" customHeight="1" x14ac:dyDescent="0.15">
      <c r="A950" s="37"/>
      <c r="B950" s="38"/>
      <c r="C950" s="27" t="s">
        <v>39</v>
      </c>
      <c r="D950" s="40"/>
      <c r="E950" s="27" t="s">
        <v>39</v>
      </c>
      <c r="F950" s="40"/>
      <c r="G950" s="27" t="s">
        <v>39</v>
      </c>
      <c r="H950" s="40"/>
      <c r="I950" s="27" t="s">
        <v>39</v>
      </c>
      <c r="J950" s="40"/>
      <c r="K950" s="27" t="s">
        <v>39</v>
      </c>
      <c r="L950" s="40"/>
    </row>
    <row r="951" spans="1:12" ht="14.25" customHeight="1" x14ac:dyDescent="0.15">
      <c r="A951" s="37"/>
      <c r="B951" s="38"/>
      <c r="C951" s="27" t="s">
        <v>60</v>
      </c>
      <c r="D951" s="41"/>
      <c r="E951" s="27" t="s">
        <v>60</v>
      </c>
      <c r="F951" s="41"/>
      <c r="G951" s="27" t="s">
        <v>60</v>
      </c>
      <c r="H951" s="41"/>
      <c r="I951" s="27" t="s">
        <v>60</v>
      </c>
      <c r="J951" s="41"/>
      <c r="K951" s="27" t="s">
        <v>60</v>
      </c>
      <c r="L951" s="41"/>
    </row>
    <row r="952" spans="1:12" ht="15" customHeight="1" x14ac:dyDescent="0.15">
      <c r="A952" s="37"/>
      <c r="B952" s="38"/>
      <c r="C952" s="27"/>
      <c r="D952" s="39"/>
      <c r="E952" s="27"/>
      <c r="F952" s="39"/>
      <c r="G952" s="27"/>
      <c r="H952" s="39"/>
      <c r="I952" s="27"/>
      <c r="J952" s="39"/>
      <c r="K952" s="27"/>
      <c r="L952" s="39"/>
    </row>
    <row r="953" spans="1:12" ht="28.5" customHeight="1" x14ac:dyDescent="0.15">
      <c r="A953" s="37"/>
      <c r="B953" s="38"/>
      <c r="C953" s="27"/>
      <c r="D953" s="40"/>
      <c r="E953" s="27"/>
      <c r="F953" s="40"/>
      <c r="G953" s="27"/>
      <c r="H953" s="40"/>
      <c r="I953" s="27"/>
      <c r="J953" s="40"/>
      <c r="K953" s="27"/>
      <c r="L953" s="40"/>
    </row>
    <row r="954" spans="1:12" ht="14.25" customHeight="1" x14ac:dyDescent="0.15">
      <c r="A954" s="37"/>
      <c r="B954" s="38"/>
      <c r="C954" s="27"/>
      <c r="D954" s="41"/>
      <c r="E954" s="27"/>
      <c r="F954" s="41"/>
      <c r="G954" s="27"/>
      <c r="H954" s="41"/>
      <c r="I954" s="27"/>
      <c r="J954" s="41"/>
      <c r="K954" s="27"/>
      <c r="L954" s="41"/>
    </row>
    <row r="955" spans="1:12" ht="15" customHeight="1" x14ac:dyDescent="0.15">
      <c r="A955" s="37"/>
      <c r="B955" s="38"/>
      <c r="C955" s="27"/>
      <c r="D955" s="39"/>
      <c r="E955" s="27"/>
      <c r="F955" s="39"/>
      <c r="G955" s="27"/>
      <c r="H955" s="39"/>
      <c r="I955" s="27"/>
      <c r="J955" s="39"/>
      <c r="K955" s="27"/>
      <c r="L955" s="39"/>
    </row>
    <row r="956" spans="1:12" ht="28.5" customHeight="1" x14ac:dyDescent="0.15">
      <c r="A956" s="37"/>
      <c r="B956" s="38"/>
      <c r="C956" s="27"/>
      <c r="D956" s="40"/>
      <c r="E956" s="27"/>
      <c r="F956" s="40"/>
      <c r="G956" s="27"/>
      <c r="H956" s="40"/>
      <c r="I956" s="27"/>
      <c r="J956" s="40"/>
      <c r="K956" s="27"/>
      <c r="L956" s="40"/>
    </row>
    <row r="957" spans="1:12" ht="14.25" customHeight="1" x14ac:dyDescent="0.15">
      <c r="A957" s="37"/>
      <c r="B957" s="38"/>
      <c r="C957" s="27"/>
      <c r="D957" s="41"/>
      <c r="E957" s="27"/>
      <c r="F957" s="41"/>
      <c r="G957" s="27"/>
      <c r="H957" s="41"/>
      <c r="I957" s="27"/>
      <c r="J957" s="41"/>
      <c r="K957" s="27"/>
      <c r="L957" s="41"/>
    </row>
    <row r="958" spans="1:12" ht="15" customHeight="1" x14ac:dyDescent="0.15">
      <c r="A958" s="37"/>
      <c r="B958" s="38"/>
      <c r="C958" s="27"/>
      <c r="D958" s="39"/>
      <c r="E958" s="27"/>
      <c r="F958" s="39"/>
      <c r="G958" s="27"/>
      <c r="H958" s="39"/>
      <c r="I958" s="27"/>
      <c r="J958" s="39"/>
      <c r="K958" s="27"/>
      <c r="L958" s="39"/>
    </row>
    <row r="959" spans="1:12" ht="28.5" customHeight="1" x14ac:dyDescent="0.15">
      <c r="A959" s="37"/>
      <c r="B959" s="38"/>
      <c r="C959" s="27"/>
      <c r="D959" s="40"/>
      <c r="E959" s="27"/>
      <c r="F959" s="40"/>
      <c r="G959" s="27"/>
      <c r="H959" s="40"/>
      <c r="I959" s="27"/>
      <c r="J959" s="40"/>
      <c r="K959" s="27"/>
      <c r="L959" s="40"/>
    </row>
    <row r="960" spans="1:12" ht="14.25" customHeight="1" x14ac:dyDescent="0.15">
      <c r="A960" s="37"/>
      <c r="B960" s="38"/>
      <c r="C960" s="27"/>
      <c r="D960" s="41"/>
      <c r="E960" s="27"/>
      <c r="F960" s="41"/>
      <c r="G960" s="27"/>
      <c r="H960" s="41"/>
      <c r="I960" s="27"/>
      <c r="J960" s="41"/>
      <c r="K960" s="27"/>
      <c r="L960" s="41"/>
    </row>
    <row r="961" spans="1:13" x14ac:dyDescent="0.15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3" ht="18.75" customHeight="1" x14ac:dyDescent="0.15">
      <c r="A962" s="45" t="str">
        <f>YEAR(C966) &amp;"년  " &amp; MONTH(C966)&amp;"월 " &amp;  "32주차 시간표"</f>
        <v>2025년  10월 32주차 시간표</v>
      </c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</row>
    <row r="963" spans="1:13" ht="6" customHeight="1" x14ac:dyDescent="0.15">
      <c r="C963" s="2"/>
      <c r="E963" s="2"/>
    </row>
    <row r="964" spans="1:13" s="4" customFormat="1" ht="33.75" customHeight="1" x14ac:dyDescent="0.15">
      <c r="A964" s="46" t="str">
        <f>A933</f>
        <v>훈련기간 : 2025년 03월 24일 ~ 2025년 12월 03일                                          
훈련교사 : 전광욱</v>
      </c>
      <c r="B964" s="46"/>
      <c r="C964" s="46"/>
      <c r="D964" s="46"/>
      <c r="E964" s="46"/>
      <c r="F964" s="46"/>
      <c r="G964" s="46"/>
      <c r="H964" s="47" t="str">
        <f>H933</f>
        <v>전체훈련시간 : 173일 / 1024시간
점심시간 : 13:00 ~ 13:40</v>
      </c>
      <c r="I964" s="47"/>
      <c r="J964" s="47"/>
      <c r="K964" s="47"/>
      <c r="L964" s="7"/>
      <c r="M964" s="13"/>
    </row>
    <row r="965" spans="1:13" ht="15" customHeight="1" x14ac:dyDescent="0.15">
      <c r="A965" s="42" t="s">
        <v>1</v>
      </c>
      <c r="B965" s="42" t="s">
        <v>0</v>
      </c>
      <c r="C965" s="43" t="str">
        <f>CHOOSE(WEEKDAY(C966,2),"월","화","수","목","금")&amp;"("&amp;TEXT(WEEKDAY(C966)+144,"000")&amp;")"</f>
        <v>월(146)</v>
      </c>
      <c r="D965" s="43"/>
      <c r="E965" s="43" t="str">
        <f t="shared" ref="E965" si="168">CHOOSE(WEEKDAY(E966,2),"월","화","수","목","금")&amp;"("&amp;TEXT(WEEKDAY(E966)+144,"000")&amp;")"</f>
        <v>화(147)</v>
      </c>
      <c r="F965" s="43"/>
      <c r="G965" s="43" t="str">
        <f t="shared" ref="G965" si="169">CHOOSE(WEEKDAY(G966,2),"월","화","수","목","금")&amp;"("&amp;TEXT(WEEKDAY(G966)+144,"000")&amp;")"</f>
        <v>수(148)</v>
      </c>
      <c r="H965" s="43"/>
      <c r="I965" s="43" t="str">
        <f t="shared" ref="I965" si="170">CHOOSE(WEEKDAY(I966,2),"월","화","수","목","금")&amp;"("&amp;TEXT(WEEKDAY(I966)+144,"000")&amp;")"</f>
        <v>목(149)</v>
      </c>
      <c r="J965" s="43"/>
      <c r="K965" s="43" t="str">
        <f t="shared" ref="K965" si="171">CHOOSE(WEEKDAY(K966,2),"월","화","수","목","금")&amp;"("&amp;TEXT(WEEKDAY(K966)+144,"000")&amp;")"</f>
        <v>금(150)</v>
      </c>
      <c r="L965" s="43"/>
    </row>
    <row r="966" spans="1:13" ht="15" customHeight="1" x14ac:dyDescent="0.15">
      <c r="A966" s="42"/>
      <c r="B966" s="42"/>
      <c r="C966" s="44">
        <f>C935+7</f>
        <v>45957</v>
      </c>
      <c r="D966" s="44"/>
      <c r="E966" s="44">
        <f>E935+7</f>
        <v>45958</v>
      </c>
      <c r="F966" s="44"/>
      <c r="G966" s="44">
        <f>G935+7</f>
        <v>45959</v>
      </c>
      <c r="H966" s="44"/>
      <c r="I966" s="44">
        <f>I935+7</f>
        <v>45960</v>
      </c>
      <c r="J966" s="44"/>
      <c r="K966" s="44">
        <f>K935+7</f>
        <v>45961</v>
      </c>
      <c r="L966" s="44"/>
    </row>
    <row r="967" spans="1:13" ht="15" customHeight="1" x14ac:dyDescent="0.15">
      <c r="A967" s="37">
        <v>1</v>
      </c>
      <c r="B967" s="38" t="s">
        <v>41</v>
      </c>
      <c r="C967" s="27" t="s">
        <v>36</v>
      </c>
      <c r="D967" s="39" t="s">
        <v>46</v>
      </c>
      <c r="E967" s="27" t="s">
        <v>36</v>
      </c>
      <c r="F967" s="39" t="s">
        <v>46</v>
      </c>
      <c r="G967" s="27" t="s">
        <v>36</v>
      </c>
      <c r="H967" s="39" t="s">
        <v>46</v>
      </c>
      <c r="I967" s="27" t="s">
        <v>36</v>
      </c>
      <c r="J967" s="39" t="s">
        <v>46</v>
      </c>
      <c r="K967" s="27" t="s">
        <v>36</v>
      </c>
      <c r="L967" s="39" t="s">
        <v>46</v>
      </c>
    </row>
    <row r="968" spans="1:13" ht="28.5" customHeight="1" x14ac:dyDescent="0.15">
      <c r="A968" s="37"/>
      <c r="B968" s="38"/>
      <c r="C968" s="27" t="s">
        <v>39</v>
      </c>
      <c r="D968" s="40"/>
      <c r="E968" s="27" t="s">
        <v>39</v>
      </c>
      <c r="F968" s="40"/>
      <c r="G968" s="27" t="s">
        <v>39</v>
      </c>
      <c r="H968" s="40"/>
      <c r="I968" s="27" t="s">
        <v>39</v>
      </c>
      <c r="J968" s="40"/>
      <c r="K968" s="27" t="s">
        <v>39</v>
      </c>
      <c r="L968" s="40"/>
    </row>
    <row r="969" spans="1:13" ht="14.25" customHeight="1" x14ac:dyDescent="0.15">
      <c r="A969" s="37"/>
      <c r="B969" s="38"/>
      <c r="C969" s="27" t="s">
        <v>60</v>
      </c>
      <c r="D969" s="41"/>
      <c r="E969" s="27" t="s">
        <v>60</v>
      </c>
      <c r="F969" s="41"/>
      <c r="G969" s="27" t="s">
        <v>60</v>
      </c>
      <c r="H969" s="41"/>
      <c r="I969" s="27" t="s">
        <v>60</v>
      </c>
      <c r="J969" s="41"/>
      <c r="K969" s="27" t="s">
        <v>60</v>
      </c>
      <c r="L969" s="41"/>
    </row>
    <row r="970" spans="1:13" ht="15" customHeight="1" x14ac:dyDescent="0.15">
      <c r="A970" s="37">
        <v>2</v>
      </c>
      <c r="B970" s="38" t="s">
        <v>42</v>
      </c>
      <c r="C970" s="27" t="s">
        <v>36</v>
      </c>
      <c r="D970" s="39" t="s">
        <v>46</v>
      </c>
      <c r="E970" s="27" t="s">
        <v>36</v>
      </c>
      <c r="F970" s="39" t="s">
        <v>46</v>
      </c>
      <c r="G970" s="27" t="s">
        <v>36</v>
      </c>
      <c r="H970" s="39" t="s">
        <v>46</v>
      </c>
      <c r="I970" s="27" t="s">
        <v>36</v>
      </c>
      <c r="J970" s="39" t="s">
        <v>46</v>
      </c>
      <c r="K970" s="27" t="s">
        <v>36</v>
      </c>
      <c r="L970" s="39" t="s">
        <v>46</v>
      </c>
    </row>
    <row r="971" spans="1:13" ht="28.5" customHeight="1" x14ac:dyDescent="0.15">
      <c r="A971" s="37"/>
      <c r="B971" s="38"/>
      <c r="C971" s="27" t="s">
        <v>39</v>
      </c>
      <c r="D971" s="40"/>
      <c r="E971" s="27" t="s">
        <v>39</v>
      </c>
      <c r="F971" s="40"/>
      <c r="G971" s="27" t="s">
        <v>39</v>
      </c>
      <c r="H971" s="40"/>
      <c r="I971" s="27" t="s">
        <v>39</v>
      </c>
      <c r="J971" s="40"/>
      <c r="K971" s="27" t="s">
        <v>39</v>
      </c>
      <c r="L971" s="40"/>
    </row>
    <row r="972" spans="1:13" ht="14.25" customHeight="1" x14ac:dyDescent="0.15">
      <c r="A972" s="37"/>
      <c r="B972" s="38"/>
      <c r="C972" s="27" t="s">
        <v>60</v>
      </c>
      <c r="D972" s="41"/>
      <c r="E972" s="27" t="s">
        <v>60</v>
      </c>
      <c r="F972" s="41"/>
      <c r="G972" s="27" t="s">
        <v>60</v>
      </c>
      <c r="H972" s="41"/>
      <c r="I972" s="27" t="s">
        <v>60</v>
      </c>
      <c r="J972" s="41"/>
      <c r="K972" s="27" t="s">
        <v>60</v>
      </c>
      <c r="L972" s="41"/>
    </row>
    <row r="973" spans="1:13" ht="15" customHeight="1" x14ac:dyDescent="0.15">
      <c r="A973" s="37">
        <v>3</v>
      </c>
      <c r="B973" s="38" t="s">
        <v>43</v>
      </c>
      <c r="C973" s="27" t="s">
        <v>36</v>
      </c>
      <c r="D973" s="39" t="s">
        <v>46</v>
      </c>
      <c r="E973" s="27" t="s">
        <v>36</v>
      </c>
      <c r="F973" s="39" t="s">
        <v>46</v>
      </c>
      <c r="G973" s="27" t="s">
        <v>36</v>
      </c>
      <c r="H973" s="39" t="s">
        <v>46</v>
      </c>
      <c r="I973" s="27" t="s">
        <v>36</v>
      </c>
      <c r="J973" s="39" t="s">
        <v>46</v>
      </c>
      <c r="K973" s="27" t="s">
        <v>36</v>
      </c>
      <c r="L973" s="39" t="s">
        <v>46</v>
      </c>
    </row>
    <row r="974" spans="1:13" ht="28.5" customHeight="1" x14ac:dyDescent="0.15">
      <c r="A974" s="37"/>
      <c r="B974" s="38"/>
      <c r="C974" s="27" t="s">
        <v>39</v>
      </c>
      <c r="D974" s="40"/>
      <c r="E974" s="27" t="s">
        <v>39</v>
      </c>
      <c r="F974" s="40"/>
      <c r="G974" s="27" t="s">
        <v>39</v>
      </c>
      <c r="H974" s="40"/>
      <c r="I974" s="27" t="s">
        <v>39</v>
      </c>
      <c r="J974" s="40"/>
      <c r="K974" s="27" t="s">
        <v>39</v>
      </c>
      <c r="L974" s="40"/>
    </row>
    <row r="975" spans="1:13" ht="14.25" customHeight="1" x14ac:dyDescent="0.15">
      <c r="A975" s="37"/>
      <c r="B975" s="38"/>
      <c r="C975" s="27" t="s">
        <v>60</v>
      </c>
      <c r="D975" s="41"/>
      <c r="E975" s="27" t="s">
        <v>60</v>
      </c>
      <c r="F975" s="41"/>
      <c r="G975" s="27" t="s">
        <v>60</v>
      </c>
      <c r="H975" s="41"/>
      <c r="I975" s="27" t="s">
        <v>60</v>
      </c>
      <c r="J975" s="41"/>
      <c r="K975" s="27" t="s">
        <v>60</v>
      </c>
      <c r="L975" s="41"/>
    </row>
    <row r="976" spans="1:13" ht="15" customHeight="1" x14ac:dyDescent="0.15">
      <c r="A976" s="37">
        <v>4</v>
      </c>
      <c r="B976" s="38" t="s">
        <v>44</v>
      </c>
      <c r="C976" s="27" t="s">
        <v>36</v>
      </c>
      <c r="D976" s="39" t="s">
        <v>46</v>
      </c>
      <c r="E976" s="27" t="s">
        <v>36</v>
      </c>
      <c r="F976" s="39" t="s">
        <v>46</v>
      </c>
      <c r="G976" s="27" t="s">
        <v>36</v>
      </c>
      <c r="H976" s="39" t="s">
        <v>46</v>
      </c>
      <c r="I976" s="27" t="s">
        <v>36</v>
      </c>
      <c r="J976" s="39" t="s">
        <v>46</v>
      </c>
      <c r="K976" s="27" t="s">
        <v>36</v>
      </c>
      <c r="L976" s="39" t="s">
        <v>46</v>
      </c>
    </row>
    <row r="977" spans="1:12" ht="28.5" customHeight="1" x14ac:dyDescent="0.15">
      <c r="A977" s="37"/>
      <c r="B977" s="38"/>
      <c r="C977" s="27" t="s">
        <v>39</v>
      </c>
      <c r="D977" s="40"/>
      <c r="E977" s="27" t="s">
        <v>39</v>
      </c>
      <c r="F977" s="40"/>
      <c r="G977" s="27" t="s">
        <v>39</v>
      </c>
      <c r="H977" s="40"/>
      <c r="I977" s="27" t="s">
        <v>39</v>
      </c>
      <c r="J977" s="40"/>
      <c r="K977" s="27" t="s">
        <v>39</v>
      </c>
      <c r="L977" s="40"/>
    </row>
    <row r="978" spans="1:12" ht="14.25" customHeight="1" x14ac:dyDescent="0.15">
      <c r="A978" s="37"/>
      <c r="B978" s="38"/>
      <c r="C978" s="27" t="s">
        <v>60</v>
      </c>
      <c r="D978" s="41"/>
      <c r="E978" s="27" t="s">
        <v>60</v>
      </c>
      <c r="F978" s="41"/>
      <c r="G978" s="27" t="s">
        <v>60</v>
      </c>
      <c r="H978" s="41"/>
      <c r="I978" s="27" t="s">
        <v>60</v>
      </c>
      <c r="J978" s="41"/>
      <c r="K978" s="27" t="s">
        <v>60</v>
      </c>
      <c r="L978" s="41"/>
    </row>
    <row r="979" spans="1:12" ht="14.2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ht="15" customHeight="1" x14ac:dyDescent="0.15">
      <c r="A980" s="37">
        <v>5</v>
      </c>
      <c r="B980" s="38" t="s">
        <v>45</v>
      </c>
      <c r="C980" s="27" t="s">
        <v>36</v>
      </c>
      <c r="D980" s="39" t="s">
        <v>46</v>
      </c>
      <c r="E980" s="27" t="s">
        <v>36</v>
      </c>
      <c r="F980" s="39" t="s">
        <v>46</v>
      </c>
      <c r="G980" s="27" t="s">
        <v>36</v>
      </c>
      <c r="H980" s="39" t="s">
        <v>46</v>
      </c>
      <c r="I980" s="27" t="s">
        <v>36</v>
      </c>
      <c r="J980" s="39" t="s">
        <v>46</v>
      </c>
      <c r="K980" s="27" t="s">
        <v>36</v>
      </c>
      <c r="L980" s="39" t="s">
        <v>46</v>
      </c>
    </row>
    <row r="981" spans="1:12" ht="28.5" customHeight="1" x14ac:dyDescent="0.15">
      <c r="A981" s="37"/>
      <c r="B981" s="38"/>
      <c r="C981" s="27" t="s">
        <v>39</v>
      </c>
      <c r="D981" s="40"/>
      <c r="E981" s="27" t="s">
        <v>39</v>
      </c>
      <c r="F981" s="40"/>
      <c r="G981" s="27" t="s">
        <v>39</v>
      </c>
      <c r="H981" s="40"/>
      <c r="I981" s="27" t="s">
        <v>39</v>
      </c>
      <c r="J981" s="40"/>
      <c r="K981" s="27" t="s">
        <v>39</v>
      </c>
      <c r="L981" s="40"/>
    </row>
    <row r="982" spans="1:12" ht="14.25" customHeight="1" x14ac:dyDescent="0.15">
      <c r="A982" s="37"/>
      <c r="B982" s="38"/>
      <c r="C982" s="27" t="s">
        <v>60</v>
      </c>
      <c r="D982" s="41"/>
      <c r="E982" s="27" t="s">
        <v>60</v>
      </c>
      <c r="F982" s="41"/>
      <c r="G982" s="27" t="s">
        <v>60</v>
      </c>
      <c r="H982" s="41"/>
      <c r="I982" s="27" t="s">
        <v>60</v>
      </c>
      <c r="J982" s="41"/>
      <c r="K982" s="27" t="s">
        <v>60</v>
      </c>
      <c r="L982" s="41"/>
    </row>
    <row r="983" spans="1:12" ht="15" customHeight="1" x14ac:dyDescent="0.15">
      <c r="A983" s="37"/>
      <c r="B983" s="38"/>
      <c r="C983" s="27"/>
      <c r="D983" s="39"/>
      <c r="E983" s="27"/>
      <c r="F983" s="39"/>
      <c r="G983" s="27"/>
      <c r="H983" s="39"/>
      <c r="I983" s="27"/>
      <c r="J983" s="39"/>
      <c r="K983" s="27"/>
      <c r="L983" s="39"/>
    </row>
    <row r="984" spans="1:12" ht="28.5" customHeight="1" x14ac:dyDescent="0.15">
      <c r="A984" s="37"/>
      <c r="B984" s="38"/>
      <c r="C984" s="27"/>
      <c r="D984" s="40"/>
      <c r="E984" s="27"/>
      <c r="F984" s="40"/>
      <c r="G984" s="27"/>
      <c r="H984" s="40"/>
      <c r="I984" s="27"/>
      <c r="J984" s="40"/>
      <c r="K984" s="27"/>
      <c r="L984" s="40"/>
    </row>
    <row r="985" spans="1:12" ht="14.25" customHeight="1" x14ac:dyDescent="0.15">
      <c r="A985" s="37"/>
      <c r="B985" s="38"/>
      <c r="C985" s="27"/>
      <c r="D985" s="41"/>
      <c r="E985" s="27"/>
      <c r="F985" s="41"/>
      <c r="G985" s="27"/>
      <c r="H985" s="41"/>
      <c r="I985" s="27"/>
      <c r="J985" s="41"/>
      <c r="K985" s="27"/>
      <c r="L985" s="41"/>
    </row>
    <row r="986" spans="1:12" ht="15" customHeight="1" x14ac:dyDescent="0.15">
      <c r="A986" s="37"/>
      <c r="B986" s="38"/>
      <c r="C986" s="27"/>
      <c r="D986" s="39"/>
      <c r="E986" s="27"/>
      <c r="F986" s="39"/>
      <c r="G986" s="27"/>
      <c r="H986" s="39"/>
      <c r="I986" s="27"/>
      <c r="J986" s="39"/>
      <c r="K986" s="27"/>
      <c r="L986" s="39"/>
    </row>
    <row r="987" spans="1:12" ht="28.5" customHeight="1" x14ac:dyDescent="0.15">
      <c r="A987" s="37"/>
      <c r="B987" s="38"/>
      <c r="C987" s="27"/>
      <c r="D987" s="40"/>
      <c r="E987" s="27"/>
      <c r="F987" s="40"/>
      <c r="G987" s="27"/>
      <c r="H987" s="40"/>
      <c r="I987" s="27"/>
      <c r="J987" s="40"/>
      <c r="K987" s="27"/>
      <c r="L987" s="40"/>
    </row>
    <row r="988" spans="1:12" ht="14.25" customHeight="1" x14ac:dyDescent="0.15">
      <c r="A988" s="37"/>
      <c r="B988" s="38"/>
      <c r="C988" s="27"/>
      <c r="D988" s="41"/>
      <c r="E988" s="27"/>
      <c r="F988" s="41"/>
      <c r="G988" s="27"/>
      <c r="H988" s="41"/>
      <c r="I988" s="27"/>
      <c r="J988" s="41"/>
      <c r="K988" s="27"/>
      <c r="L988" s="41"/>
    </row>
    <row r="989" spans="1:12" ht="15" customHeight="1" x14ac:dyDescent="0.15">
      <c r="A989" s="37"/>
      <c r="B989" s="38"/>
      <c r="C989" s="27"/>
      <c r="D989" s="39"/>
      <c r="E989" s="27"/>
      <c r="F989" s="39"/>
      <c r="G989" s="27"/>
      <c r="H989" s="39"/>
      <c r="I989" s="27"/>
      <c r="J989" s="39"/>
      <c r="K989" s="27"/>
      <c r="L989" s="39"/>
    </row>
    <row r="990" spans="1:12" ht="28.5" customHeight="1" x14ac:dyDescent="0.15">
      <c r="A990" s="37"/>
      <c r="B990" s="38"/>
      <c r="C990" s="27"/>
      <c r="D990" s="40"/>
      <c r="E990" s="27"/>
      <c r="F990" s="40"/>
      <c r="G990" s="27"/>
      <c r="H990" s="40"/>
      <c r="I990" s="27"/>
      <c r="J990" s="40"/>
      <c r="K990" s="27"/>
      <c r="L990" s="40"/>
    </row>
    <row r="991" spans="1:12" ht="14.25" customHeight="1" x14ac:dyDescent="0.15">
      <c r="A991" s="37"/>
      <c r="B991" s="38"/>
      <c r="C991" s="27"/>
      <c r="D991" s="41"/>
      <c r="E991" s="27"/>
      <c r="F991" s="41"/>
      <c r="G991" s="27"/>
      <c r="H991" s="41"/>
      <c r="I991" s="27"/>
      <c r="J991" s="41"/>
      <c r="K991" s="27"/>
      <c r="L991" s="41"/>
    </row>
    <row r="992" spans="1:12" x14ac:dyDescent="0.15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3" ht="18.75" customHeight="1" x14ac:dyDescent="0.15">
      <c r="A993" s="45" t="str">
        <f>YEAR(C997) &amp;"년  " &amp; MONTH(C997)&amp;"월 " &amp;  "31주차 시간표"</f>
        <v>2025년  11월 31주차 시간표</v>
      </c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</row>
    <row r="994" spans="1:13" ht="6" customHeight="1" x14ac:dyDescent="0.15">
      <c r="C994" s="2"/>
      <c r="E994" s="2"/>
    </row>
    <row r="995" spans="1:13" s="4" customFormat="1" ht="33.75" customHeight="1" x14ac:dyDescent="0.15">
      <c r="A995" s="46" t="str">
        <f>A964</f>
        <v>훈련기간 : 2025년 03월 24일 ~ 2025년 12월 03일                                          
훈련교사 : 전광욱</v>
      </c>
      <c r="B995" s="46"/>
      <c r="C995" s="46"/>
      <c r="D995" s="46"/>
      <c r="E995" s="46"/>
      <c r="F995" s="46"/>
      <c r="G995" s="46"/>
      <c r="H995" s="47" t="str">
        <f>H964</f>
        <v>전체훈련시간 : 173일 / 1024시간
점심시간 : 13:00 ~ 13:40</v>
      </c>
      <c r="I995" s="47"/>
      <c r="J995" s="47"/>
      <c r="K995" s="47"/>
      <c r="L995" s="7"/>
      <c r="M995" s="13"/>
    </row>
    <row r="996" spans="1:13" ht="15" customHeight="1" x14ac:dyDescent="0.15">
      <c r="A996" s="42" t="s">
        <v>1</v>
      </c>
      <c r="B996" s="42" t="s">
        <v>0</v>
      </c>
      <c r="C996" s="43" t="str">
        <f>CHOOSE(WEEKDAY(C997,2),"월","화","수","목","금")&amp;"("&amp;TEXT(WEEKDAY(C997)+149,"000")&amp;")"</f>
        <v>월(151)</v>
      </c>
      <c r="D996" s="43"/>
      <c r="E996" s="43" t="str">
        <f t="shared" ref="E996" si="172">CHOOSE(WEEKDAY(E997,2),"월","화","수","목","금")&amp;"("&amp;TEXT(WEEKDAY(E997)+149,"000")&amp;")"</f>
        <v>화(152)</v>
      </c>
      <c r="F996" s="43"/>
      <c r="G996" s="43" t="str">
        <f t="shared" ref="G996" si="173">CHOOSE(WEEKDAY(G997,2),"월","화","수","목","금")&amp;"("&amp;TEXT(WEEKDAY(G997)+149,"000")&amp;")"</f>
        <v>수(153)</v>
      </c>
      <c r="H996" s="43"/>
      <c r="I996" s="43" t="str">
        <f t="shared" ref="I996" si="174">CHOOSE(WEEKDAY(I997,2),"월","화","수","목","금")&amp;"("&amp;TEXT(WEEKDAY(I997)+149,"000")&amp;")"</f>
        <v>목(154)</v>
      </c>
      <c r="J996" s="43"/>
      <c r="K996" s="43" t="str">
        <f t="shared" ref="K996" si="175">CHOOSE(WEEKDAY(K997,2),"월","화","수","목","금")&amp;"("&amp;TEXT(WEEKDAY(K997)+149,"000")&amp;")"</f>
        <v>금(155)</v>
      </c>
      <c r="L996" s="43"/>
    </row>
    <row r="997" spans="1:13" ht="15" customHeight="1" x14ac:dyDescent="0.15">
      <c r="A997" s="42"/>
      <c r="B997" s="42"/>
      <c r="C997" s="44">
        <f>C966+7</f>
        <v>45964</v>
      </c>
      <c r="D997" s="44"/>
      <c r="E997" s="44">
        <f>E966+7</f>
        <v>45965</v>
      </c>
      <c r="F997" s="44"/>
      <c r="G997" s="44">
        <f>G966+7</f>
        <v>45966</v>
      </c>
      <c r="H997" s="44"/>
      <c r="I997" s="44">
        <f>I966+7</f>
        <v>45967</v>
      </c>
      <c r="J997" s="44"/>
      <c r="K997" s="44">
        <f>K966+7</f>
        <v>45968</v>
      </c>
      <c r="L997" s="44"/>
    </row>
    <row r="998" spans="1:13" ht="15" customHeight="1" x14ac:dyDescent="0.15">
      <c r="A998" s="37">
        <v>1</v>
      </c>
      <c r="B998" s="38" t="s">
        <v>41</v>
      </c>
      <c r="C998" s="27" t="s">
        <v>36</v>
      </c>
      <c r="D998" s="39" t="s">
        <v>46</v>
      </c>
      <c r="E998" s="27" t="s">
        <v>36</v>
      </c>
      <c r="F998" s="39" t="s">
        <v>46</v>
      </c>
      <c r="G998" s="27" t="s">
        <v>36</v>
      </c>
      <c r="H998" s="39" t="s">
        <v>46</v>
      </c>
      <c r="I998" s="27" t="s">
        <v>36</v>
      </c>
      <c r="J998" s="39" t="s">
        <v>46</v>
      </c>
      <c r="K998" s="27" t="s">
        <v>36</v>
      </c>
      <c r="L998" s="39" t="s">
        <v>46</v>
      </c>
    </row>
    <row r="999" spans="1:13" ht="28.5" customHeight="1" x14ac:dyDescent="0.15">
      <c r="A999" s="37"/>
      <c r="B999" s="38"/>
      <c r="C999" s="27" t="s">
        <v>39</v>
      </c>
      <c r="D999" s="40"/>
      <c r="E999" s="27" t="s">
        <v>39</v>
      </c>
      <c r="F999" s="40"/>
      <c r="G999" s="27" t="s">
        <v>39</v>
      </c>
      <c r="H999" s="40"/>
      <c r="I999" s="27" t="s">
        <v>39</v>
      </c>
      <c r="J999" s="40"/>
      <c r="K999" s="27" t="s">
        <v>39</v>
      </c>
      <c r="L999" s="40"/>
    </row>
    <row r="1000" spans="1:13" ht="14.25" customHeight="1" x14ac:dyDescent="0.15">
      <c r="A1000" s="37"/>
      <c r="B1000" s="38"/>
      <c r="C1000" s="27" t="s">
        <v>60</v>
      </c>
      <c r="D1000" s="41"/>
      <c r="E1000" s="27" t="s">
        <v>60</v>
      </c>
      <c r="F1000" s="41"/>
      <c r="G1000" s="27" t="s">
        <v>60</v>
      </c>
      <c r="H1000" s="41"/>
      <c r="I1000" s="27" t="s">
        <v>60</v>
      </c>
      <c r="J1000" s="41"/>
      <c r="K1000" s="27" t="s">
        <v>60</v>
      </c>
      <c r="L1000" s="41"/>
    </row>
    <row r="1001" spans="1:13" ht="15" customHeight="1" x14ac:dyDescent="0.15">
      <c r="A1001" s="37">
        <v>2</v>
      </c>
      <c r="B1001" s="38" t="s">
        <v>42</v>
      </c>
      <c r="C1001" s="27" t="s">
        <v>36</v>
      </c>
      <c r="D1001" s="39" t="s">
        <v>46</v>
      </c>
      <c r="E1001" s="27" t="s">
        <v>36</v>
      </c>
      <c r="F1001" s="39" t="s">
        <v>46</v>
      </c>
      <c r="G1001" s="27" t="s">
        <v>36</v>
      </c>
      <c r="H1001" s="39" t="s">
        <v>46</v>
      </c>
      <c r="I1001" s="27" t="s">
        <v>36</v>
      </c>
      <c r="J1001" s="39" t="s">
        <v>46</v>
      </c>
      <c r="K1001" s="27" t="s">
        <v>36</v>
      </c>
      <c r="L1001" s="39" t="s">
        <v>46</v>
      </c>
    </row>
    <row r="1002" spans="1:13" ht="28.5" customHeight="1" x14ac:dyDescent="0.15">
      <c r="A1002" s="37"/>
      <c r="B1002" s="38"/>
      <c r="C1002" s="27" t="s">
        <v>39</v>
      </c>
      <c r="D1002" s="40"/>
      <c r="E1002" s="27" t="s">
        <v>39</v>
      </c>
      <c r="F1002" s="40"/>
      <c r="G1002" s="27" t="s">
        <v>39</v>
      </c>
      <c r="H1002" s="40"/>
      <c r="I1002" s="27" t="s">
        <v>39</v>
      </c>
      <c r="J1002" s="40"/>
      <c r="K1002" s="27" t="s">
        <v>39</v>
      </c>
      <c r="L1002" s="40"/>
    </row>
    <row r="1003" spans="1:13" ht="14.25" customHeight="1" x14ac:dyDescent="0.15">
      <c r="A1003" s="37"/>
      <c r="B1003" s="38"/>
      <c r="C1003" s="27" t="s">
        <v>60</v>
      </c>
      <c r="D1003" s="41"/>
      <c r="E1003" s="27" t="s">
        <v>60</v>
      </c>
      <c r="F1003" s="41"/>
      <c r="G1003" s="27" t="s">
        <v>60</v>
      </c>
      <c r="H1003" s="41"/>
      <c r="I1003" s="27" t="s">
        <v>60</v>
      </c>
      <c r="J1003" s="41"/>
      <c r="K1003" s="27" t="s">
        <v>60</v>
      </c>
      <c r="L1003" s="41"/>
    </row>
    <row r="1004" spans="1:13" ht="15" customHeight="1" x14ac:dyDescent="0.15">
      <c r="A1004" s="37">
        <v>3</v>
      </c>
      <c r="B1004" s="38" t="s">
        <v>43</v>
      </c>
      <c r="C1004" s="27" t="s">
        <v>36</v>
      </c>
      <c r="D1004" s="39" t="s">
        <v>46</v>
      </c>
      <c r="E1004" s="27" t="s">
        <v>36</v>
      </c>
      <c r="F1004" s="39" t="s">
        <v>46</v>
      </c>
      <c r="G1004" s="27" t="s">
        <v>36</v>
      </c>
      <c r="H1004" s="39" t="s">
        <v>46</v>
      </c>
      <c r="I1004" s="27" t="s">
        <v>36</v>
      </c>
      <c r="J1004" s="39" t="s">
        <v>46</v>
      </c>
      <c r="K1004" s="27" t="s">
        <v>36</v>
      </c>
      <c r="L1004" s="39" t="s">
        <v>46</v>
      </c>
    </row>
    <row r="1005" spans="1:13" ht="28.5" customHeight="1" x14ac:dyDescent="0.15">
      <c r="A1005" s="37"/>
      <c r="B1005" s="38"/>
      <c r="C1005" s="27" t="s">
        <v>39</v>
      </c>
      <c r="D1005" s="40"/>
      <c r="E1005" s="27" t="s">
        <v>39</v>
      </c>
      <c r="F1005" s="40"/>
      <c r="G1005" s="27" t="s">
        <v>39</v>
      </c>
      <c r="H1005" s="40"/>
      <c r="I1005" s="27" t="s">
        <v>39</v>
      </c>
      <c r="J1005" s="40"/>
      <c r="K1005" s="27" t="s">
        <v>39</v>
      </c>
      <c r="L1005" s="40"/>
    </row>
    <row r="1006" spans="1:13" ht="14.25" customHeight="1" x14ac:dyDescent="0.15">
      <c r="A1006" s="37"/>
      <c r="B1006" s="38"/>
      <c r="C1006" s="27" t="s">
        <v>60</v>
      </c>
      <c r="D1006" s="41"/>
      <c r="E1006" s="27" t="s">
        <v>60</v>
      </c>
      <c r="F1006" s="41"/>
      <c r="G1006" s="27" t="s">
        <v>60</v>
      </c>
      <c r="H1006" s="41"/>
      <c r="I1006" s="27" t="s">
        <v>60</v>
      </c>
      <c r="J1006" s="41"/>
      <c r="K1006" s="27" t="s">
        <v>60</v>
      </c>
      <c r="L1006" s="41"/>
    </row>
    <row r="1007" spans="1:13" ht="15" customHeight="1" x14ac:dyDescent="0.15">
      <c r="A1007" s="37">
        <v>4</v>
      </c>
      <c r="B1007" s="38" t="s">
        <v>44</v>
      </c>
      <c r="C1007" s="27" t="s">
        <v>36</v>
      </c>
      <c r="D1007" s="39" t="s">
        <v>46</v>
      </c>
      <c r="E1007" s="27" t="s">
        <v>36</v>
      </c>
      <c r="F1007" s="39" t="s">
        <v>46</v>
      </c>
      <c r="G1007" s="27" t="s">
        <v>36</v>
      </c>
      <c r="H1007" s="39" t="s">
        <v>46</v>
      </c>
      <c r="I1007" s="27" t="s">
        <v>36</v>
      </c>
      <c r="J1007" s="39" t="s">
        <v>46</v>
      </c>
      <c r="K1007" s="27" t="s">
        <v>36</v>
      </c>
      <c r="L1007" s="39" t="s">
        <v>46</v>
      </c>
    </row>
    <row r="1008" spans="1:13" ht="28.5" customHeight="1" x14ac:dyDescent="0.15">
      <c r="A1008" s="37"/>
      <c r="B1008" s="38"/>
      <c r="C1008" s="27" t="s">
        <v>39</v>
      </c>
      <c r="D1008" s="40"/>
      <c r="E1008" s="27" t="s">
        <v>39</v>
      </c>
      <c r="F1008" s="40"/>
      <c r="G1008" s="27" t="s">
        <v>39</v>
      </c>
      <c r="H1008" s="40"/>
      <c r="I1008" s="27" t="s">
        <v>39</v>
      </c>
      <c r="J1008" s="40"/>
      <c r="K1008" s="27" t="s">
        <v>39</v>
      </c>
      <c r="L1008" s="40"/>
    </row>
    <row r="1009" spans="1:12" ht="14.25" customHeight="1" x14ac:dyDescent="0.15">
      <c r="A1009" s="37"/>
      <c r="B1009" s="38"/>
      <c r="C1009" s="27" t="s">
        <v>60</v>
      </c>
      <c r="D1009" s="41"/>
      <c r="E1009" s="27" t="s">
        <v>60</v>
      </c>
      <c r="F1009" s="41"/>
      <c r="G1009" s="27" t="s">
        <v>60</v>
      </c>
      <c r="H1009" s="41"/>
      <c r="I1009" s="27" t="s">
        <v>60</v>
      </c>
      <c r="J1009" s="41"/>
      <c r="K1009" s="27" t="s">
        <v>60</v>
      </c>
      <c r="L1009" s="41"/>
    </row>
    <row r="1010" spans="1:12" ht="14.25" customHeight="1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ht="15" customHeight="1" x14ac:dyDescent="0.15">
      <c r="A1011" s="37">
        <v>5</v>
      </c>
      <c r="B1011" s="38" t="s">
        <v>45</v>
      </c>
      <c r="C1011" s="27" t="s">
        <v>36</v>
      </c>
      <c r="D1011" s="39" t="s">
        <v>46</v>
      </c>
      <c r="E1011" s="27" t="s">
        <v>36</v>
      </c>
      <c r="F1011" s="39" t="s">
        <v>46</v>
      </c>
      <c r="G1011" s="27" t="s">
        <v>36</v>
      </c>
      <c r="H1011" s="39" t="s">
        <v>46</v>
      </c>
      <c r="I1011" s="27" t="s">
        <v>36</v>
      </c>
      <c r="J1011" s="39" t="s">
        <v>46</v>
      </c>
      <c r="K1011" s="27" t="s">
        <v>36</v>
      </c>
      <c r="L1011" s="39" t="s">
        <v>46</v>
      </c>
    </row>
    <row r="1012" spans="1:12" ht="28.5" customHeight="1" x14ac:dyDescent="0.15">
      <c r="A1012" s="37"/>
      <c r="B1012" s="38"/>
      <c r="C1012" s="27" t="s">
        <v>39</v>
      </c>
      <c r="D1012" s="40"/>
      <c r="E1012" s="27" t="s">
        <v>39</v>
      </c>
      <c r="F1012" s="40"/>
      <c r="G1012" s="27" t="s">
        <v>39</v>
      </c>
      <c r="H1012" s="40"/>
      <c r="I1012" s="27" t="s">
        <v>39</v>
      </c>
      <c r="J1012" s="40"/>
      <c r="K1012" s="27" t="s">
        <v>39</v>
      </c>
      <c r="L1012" s="40"/>
    </row>
    <row r="1013" spans="1:12" ht="14.25" customHeight="1" x14ac:dyDescent="0.15">
      <c r="A1013" s="37"/>
      <c r="B1013" s="38"/>
      <c r="C1013" s="27" t="s">
        <v>60</v>
      </c>
      <c r="D1013" s="41"/>
      <c r="E1013" s="27" t="s">
        <v>60</v>
      </c>
      <c r="F1013" s="41"/>
      <c r="G1013" s="27" t="s">
        <v>60</v>
      </c>
      <c r="H1013" s="41"/>
      <c r="I1013" s="27" t="s">
        <v>60</v>
      </c>
      <c r="J1013" s="41"/>
      <c r="K1013" s="27" t="s">
        <v>60</v>
      </c>
      <c r="L1013" s="41"/>
    </row>
    <row r="1014" spans="1:12" ht="15" customHeight="1" x14ac:dyDescent="0.15">
      <c r="A1014" s="37"/>
      <c r="B1014" s="38"/>
      <c r="C1014" s="27"/>
      <c r="D1014" s="39"/>
      <c r="E1014" s="27"/>
      <c r="F1014" s="39"/>
      <c r="G1014" s="27"/>
      <c r="H1014" s="39"/>
      <c r="I1014" s="27"/>
      <c r="J1014" s="39"/>
      <c r="K1014" s="27"/>
      <c r="L1014" s="39"/>
    </row>
    <row r="1015" spans="1:12" ht="28.5" customHeight="1" x14ac:dyDescent="0.15">
      <c r="A1015" s="37"/>
      <c r="B1015" s="38"/>
      <c r="C1015" s="27"/>
      <c r="D1015" s="40"/>
      <c r="E1015" s="27"/>
      <c r="F1015" s="40"/>
      <c r="G1015" s="27"/>
      <c r="H1015" s="40"/>
      <c r="I1015" s="27"/>
      <c r="J1015" s="40"/>
      <c r="K1015" s="27"/>
      <c r="L1015" s="40"/>
    </row>
    <row r="1016" spans="1:12" ht="14.25" customHeight="1" x14ac:dyDescent="0.15">
      <c r="A1016" s="37"/>
      <c r="B1016" s="38"/>
      <c r="C1016" s="27"/>
      <c r="D1016" s="41"/>
      <c r="E1016" s="27"/>
      <c r="F1016" s="41"/>
      <c r="G1016" s="27"/>
      <c r="H1016" s="41"/>
      <c r="I1016" s="27"/>
      <c r="J1016" s="41"/>
      <c r="K1016" s="27"/>
      <c r="L1016" s="41"/>
    </row>
    <row r="1017" spans="1:12" ht="15" customHeight="1" x14ac:dyDescent="0.15">
      <c r="A1017" s="37"/>
      <c r="B1017" s="38"/>
      <c r="C1017" s="27"/>
      <c r="D1017" s="39"/>
      <c r="E1017" s="27"/>
      <c r="F1017" s="39"/>
      <c r="G1017" s="27"/>
      <c r="H1017" s="39"/>
      <c r="I1017" s="27"/>
      <c r="J1017" s="39"/>
      <c r="K1017" s="27"/>
      <c r="L1017" s="39"/>
    </row>
    <row r="1018" spans="1:12" ht="28.5" customHeight="1" x14ac:dyDescent="0.15">
      <c r="A1018" s="37"/>
      <c r="B1018" s="38"/>
      <c r="C1018" s="27"/>
      <c r="D1018" s="40"/>
      <c r="E1018" s="27"/>
      <c r="F1018" s="40"/>
      <c r="G1018" s="27"/>
      <c r="H1018" s="40"/>
      <c r="I1018" s="27"/>
      <c r="J1018" s="40"/>
      <c r="K1018" s="27"/>
      <c r="L1018" s="40"/>
    </row>
    <row r="1019" spans="1:12" ht="14.25" customHeight="1" x14ac:dyDescent="0.15">
      <c r="A1019" s="37"/>
      <c r="B1019" s="38"/>
      <c r="C1019" s="27"/>
      <c r="D1019" s="41"/>
      <c r="E1019" s="27"/>
      <c r="F1019" s="41"/>
      <c r="G1019" s="27"/>
      <c r="H1019" s="41"/>
      <c r="I1019" s="27"/>
      <c r="J1019" s="41"/>
      <c r="K1019" s="27"/>
      <c r="L1019" s="41"/>
    </row>
    <row r="1020" spans="1:12" ht="15" customHeight="1" x14ac:dyDescent="0.15">
      <c r="A1020" s="37"/>
      <c r="B1020" s="38"/>
      <c r="C1020" s="27"/>
      <c r="D1020" s="39"/>
      <c r="E1020" s="27"/>
      <c r="F1020" s="39"/>
      <c r="G1020" s="27"/>
      <c r="H1020" s="39"/>
      <c r="I1020" s="27"/>
      <c r="J1020" s="39"/>
      <c r="K1020" s="27"/>
      <c r="L1020" s="39"/>
    </row>
    <row r="1021" spans="1:12" ht="28.5" customHeight="1" x14ac:dyDescent="0.15">
      <c r="A1021" s="37"/>
      <c r="B1021" s="38"/>
      <c r="C1021" s="27"/>
      <c r="D1021" s="40"/>
      <c r="E1021" s="27"/>
      <c r="F1021" s="40"/>
      <c r="G1021" s="27"/>
      <c r="H1021" s="40"/>
      <c r="I1021" s="27"/>
      <c r="J1021" s="40"/>
      <c r="K1021" s="27"/>
      <c r="L1021" s="40"/>
    </row>
    <row r="1022" spans="1:12" ht="14.25" customHeight="1" x14ac:dyDescent="0.15">
      <c r="A1022" s="37"/>
      <c r="B1022" s="38"/>
      <c r="C1022" s="27"/>
      <c r="D1022" s="41"/>
      <c r="E1022" s="27"/>
      <c r="F1022" s="41"/>
      <c r="G1022" s="27"/>
      <c r="H1022" s="41"/>
      <c r="I1022" s="27"/>
      <c r="J1022" s="41"/>
      <c r="K1022" s="27"/>
      <c r="L1022" s="41"/>
    </row>
    <row r="1023" spans="1:12" x14ac:dyDescent="0.15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ht="18.75" customHeight="1" x14ac:dyDescent="0.15">
      <c r="A1024" s="45" t="str">
        <f>YEAR(C1028) &amp;"년  " &amp; MONTH(C1028)&amp;"월 " &amp;  "32주차 시간표"</f>
        <v>2025년  11월 32주차 시간표</v>
      </c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</row>
    <row r="1025" spans="1:13" ht="6" customHeight="1" x14ac:dyDescent="0.15">
      <c r="C1025" s="2"/>
      <c r="E1025" s="2"/>
    </row>
    <row r="1026" spans="1:13" s="4" customFormat="1" ht="33.75" customHeight="1" x14ac:dyDescent="0.15">
      <c r="A1026" s="46" t="str">
        <f>A995</f>
        <v>훈련기간 : 2025년 03월 24일 ~ 2025년 12월 03일                                          
훈련교사 : 전광욱</v>
      </c>
      <c r="B1026" s="46"/>
      <c r="C1026" s="46"/>
      <c r="D1026" s="46"/>
      <c r="E1026" s="46"/>
      <c r="F1026" s="46"/>
      <c r="G1026" s="46"/>
      <c r="H1026" s="47" t="str">
        <f>H995</f>
        <v>전체훈련시간 : 173일 / 1024시간
점심시간 : 13:00 ~ 13:40</v>
      </c>
      <c r="I1026" s="47"/>
      <c r="J1026" s="47"/>
      <c r="K1026" s="47"/>
      <c r="L1026" s="7"/>
      <c r="M1026" s="13"/>
    </row>
    <row r="1027" spans="1:13" ht="15" customHeight="1" x14ac:dyDescent="0.15">
      <c r="A1027" s="42" t="s">
        <v>1</v>
      </c>
      <c r="B1027" s="42" t="s">
        <v>0</v>
      </c>
      <c r="C1027" s="43" t="str">
        <f>CHOOSE(WEEKDAY(C1028,2),"월","화","수","목","금")&amp;"("&amp;TEXT(WEEKDAY(C1028)+154,"000")&amp;")"</f>
        <v>월(156)</v>
      </c>
      <c r="D1027" s="43"/>
      <c r="E1027" s="43" t="str">
        <f t="shared" ref="E1027" si="176">CHOOSE(WEEKDAY(E1028,2),"월","화","수","목","금")&amp;"("&amp;TEXT(WEEKDAY(E1028)+154,"000")&amp;")"</f>
        <v>화(157)</v>
      </c>
      <c r="F1027" s="43"/>
      <c r="G1027" s="43" t="str">
        <f t="shared" ref="G1027" si="177">CHOOSE(WEEKDAY(G1028,2),"월","화","수","목","금")&amp;"("&amp;TEXT(WEEKDAY(G1028)+154,"000")&amp;")"</f>
        <v>수(158)</v>
      </c>
      <c r="H1027" s="43"/>
      <c r="I1027" s="43" t="str">
        <f t="shared" ref="I1027" si="178">CHOOSE(WEEKDAY(I1028,2),"월","화","수","목","금")&amp;"("&amp;TEXT(WEEKDAY(I1028)+154,"000")&amp;")"</f>
        <v>목(159)</v>
      </c>
      <c r="J1027" s="43"/>
      <c r="K1027" s="43" t="str">
        <f t="shared" ref="K1027" si="179">CHOOSE(WEEKDAY(K1028,2),"월","화","수","목","금")&amp;"("&amp;TEXT(WEEKDAY(K1028)+154,"000")&amp;")"</f>
        <v>금(160)</v>
      </c>
      <c r="L1027" s="43"/>
    </row>
    <row r="1028" spans="1:13" ht="15" customHeight="1" x14ac:dyDescent="0.15">
      <c r="A1028" s="42"/>
      <c r="B1028" s="42"/>
      <c r="C1028" s="44">
        <f>C997+7</f>
        <v>45971</v>
      </c>
      <c r="D1028" s="44"/>
      <c r="E1028" s="44">
        <f>E997+7</f>
        <v>45972</v>
      </c>
      <c r="F1028" s="44"/>
      <c r="G1028" s="44">
        <f>G997+7</f>
        <v>45973</v>
      </c>
      <c r="H1028" s="44"/>
      <c r="I1028" s="44">
        <f>I997+7</f>
        <v>45974</v>
      </c>
      <c r="J1028" s="44"/>
      <c r="K1028" s="44">
        <f>K997+7</f>
        <v>45975</v>
      </c>
      <c r="L1028" s="44"/>
    </row>
    <row r="1029" spans="1:13" ht="15" customHeight="1" x14ac:dyDescent="0.15">
      <c r="A1029" s="37">
        <v>1</v>
      </c>
      <c r="B1029" s="38" t="s">
        <v>41</v>
      </c>
      <c r="C1029" s="27" t="s">
        <v>36</v>
      </c>
      <c r="D1029" s="39" t="s">
        <v>46</v>
      </c>
      <c r="E1029" s="27" t="s">
        <v>36</v>
      </c>
      <c r="F1029" s="39" t="s">
        <v>46</v>
      </c>
      <c r="G1029" s="27" t="s">
        <v>36</v>
      </c>
      <c r="H1029" s="39" t="s">
        <v>46</v>
      </c>
      <c r="I1029" s="27" t="s">
        <v>36</v>
      </c>
      <c r="J1029" s="39" t="s">
        <v>46</v>
      </c>
      <c r="K1029" s="27" t="s">
        <v>36</v>
      </c>
      <c r="L1029" s="39" t="s">
        <v>46</v>
      </c>
    </row>
    <row r="1030" spans="1:13" ht="28.5" customHeight="1" x14ac:dyDescent="0.15">
      <c r="A1030" s="37"/>
      <c r="B1030" s="38"/>
      <c r="C1030" s="27" t="s">
        <v>39</v>
      </c>
      <c r="D1030" s="40"/>
      <c r="E1030" s="27" t="s">
        <v>39</v>
      </c>
      <c r="F1030" s="40"/>
      <c r="G1030" s="27" t="s">
        <v>39</v>
      </c>
      <c r="H1030" s="40"/>
      <c r="I1030" s="27" t="s">
        <v>39</v>
      </c>
      <c r="J1030" s="40"/>
      <c r="K1030" s="27" t="s">
        <v>39</v>
      </c>
      <c r="L1030" s="40"/>
    </row>
    <row r="1031" spans="1:13" ht="14.25" customHeight="1" x14ac:dyDescent="0.15">
      <c r="A1031" s="37"/>
      <c r="B1031" s="38"/>
      <c r="C1031" s="27" t="s">
        <v>60</v>
      </c>
      <c r="D1031" s="41"/>
      <c r="E1031" s="27" t="s">
        <v>60</v>
      </c>
      <c r="F1031" s="41"/>
      <c r="G1031" s="27" t="s">
        <v>60</v>
      </c>
      <c r="H1031" s="41"/>
      <c r="I1031" s="27" t="s">
        <v>60</v>
      </c>
      <c r="J1031" s="41"/>
      <c r="K1031" s="27" t="s">
        <v>60</v>
      </c>
      <c r="L1031" s="41"/>
    </row>
    <row r="1032" spans="1:13" ht="15" customHeight="1" x14ac:dyDescent="0.15">
      <c r="A1032" s="37">
        <v>2</v>
      </c>
      <c r="B1032" s="38" t="s">
        <v>42</v>
      </c>
      <c r="C1032" s="27" t="s">
        <v>36</v>
      </c>
      <c r="D1032" s="39" t="s">
        <v>46</v>
      </c>
      <c r="E1032" s="27" t="s">
        <v>36</v>
      </c>
      <c r="F1032" s="39" t="s">
        <v>46</v>
      </c>
      <c r="G1032" s="27" t="s">
        <v>36</v>
      </c>
      <c r="H1032" s="39" t="s">
        <v>46</v>
      </c>
      <c r="I1032" s="27" t="s">
        <v>36</v>
      </c>
      <c r="J1032" s="39" t="s">
        <v>46</v>
      </c>
      <c r="K1032" s="27" t="s">
        <v>36</v>
      </c>
      <c r="L1032" s="39" t="s">
        <v>46</v>
      </c>
    </row>
    <row r="1033" spans="1:13" ht="28.5" customHeight="1" x14ac:dyDescent="0.15">
      <c r="A1033" s="37"/>
      <c r="B1033" s="38"/>
      <c r="C1033" s="27" t="s">
        <v>39</v>
      </c>
      <c r="D1033" s="40"/>
      <c r="E1033" s="27" t="s">
        <v>39</v>
      </c>
      <c r="F1033" s="40"/>
      <c r="G1033" s="27" t="s">
        <v>39</v>
      </c>
      <c r="H1033" s="40"/>
      <c r="I1033" s="27" t="s">
        <v>39</v>
      </c>
      <c r="J1033" s="40"/>
      <c r="K1033" s="27" t="s">
        <v>39</v>
      </c>
      <c r="L1033" s="40"/>
    </row>
    <row r="1034" spans="1:13" ht="14.25" customHeight="1" x14ac:dyDescent="0.15">
      <c r="A1034" s="37"/>
      <c r="B1034" s="38"/>
      <c r="C1034" s="27" t="s">
        <v>60</v>
      </c>
      <c r="D1034" s="41"/>
      <c r="E1034" s="27" t="s">
        <v>60</v>
      </c>
      <c r="F1034" s="41"/>
      <c r="G1034" s="27" t="s">
        <v>60</v>
      </c>
      <c r="H1034" s="41"/>
      <c r="I1034" s="27" t="s">
        <v>60</v>
      </c>
      <c r="J1034" s="41"/>
      <c r="K1034" s="27" t="s">
        <v>60</v>
      </c>
      <c r="L1034" s="41"/>
    </row>
    <row r="1035" spans="1:13" ht="15" customHeight="1" x14ac:dyDescent="0.15">
      <c r="A1035" s="37">
        <v>3</v>
      </c>
      <c r="B1035" s="38" t="s">
        <v>43</v>
      </c>
      <c r="C1035" s="27" t="s">
        <v>36</v>
      </c>
      <c r="D1035" s="39" t="s">
        <v>46</v>
      </c>
      <c r="E1035" s="27" t="s">
        <v>36</v>
      </c>
      <c r="F1035" s="39" t="s">
        <v>46</v>
      </c>
      <c r="G1035" s="27" t="s">
        <v>36</v>
      </c>
      <c r="H1035" s="39" t="s">
        <v>46</v>
      </c>
      <c r="I1035" s="27" t="s">
        <v>36</v>
      </c>
      <c r="J1035" s="39" t="s">
        <v>46</v>
      </c>
      <c r="K1035" s="27" t="s">
        <v>36</v>
      </c>
      <c r="L1035" s="39" t="s">
        <v>46</v>
      </c>
    </row>
    <row r="1036" spans="1:13" ht="28.5" customHeight="1" x14ac:dyDescent="0.15">
      <c r="A1036" s="37"/>
      <c r="B1036" s="38"/>
      <c r="C1036" s="27" t="s">
        <v>39</v>
      </c>
      <c r="D1036" s="40"/>
      <c r="E1036" s="27" t="s">
        <v>39</v>
      </c>
      <c r="F1036" s="40"/>
      <c r="G1036" s="27" t="s">
        <v>39</v>
      </c>
      <c r="H1036" s="40"/>
      <c r="I1036" s="27" t="s">
        <v>39</v>
      </c>
      <c r="J1036" s="40"/>
      <c r="K1036" s="27" t="s">
        <v>39</v>
      </c>
      <c r="L1036" s="40"/>
    </row>
    <row r="1037" spans="1:13" ht="14.25" customHeight="1" x14ac:dyDescent="0.15">
      <c r="A1037" s="37"/>
      <c r="B1037" s="38"/>
      <c r="C1037" s="27" t="s">
        <v>60</v>
      </c>
      <c r="D1037" s="41"/>
      <c r="E1037" s="27" t="s">
        <v>60</v>
      </c>
      <c r="F1037" s="41"/>
      <c r="G1037" s="27" t="s">
        <v>60</v>
      </c>
      <c r="H1037" s="41"/>
      <c r="I1037" s="27" t="s">
        <v>60</v>
      </c>
      <c r="J1037" s="41"/>
      <c r="K1037" s="27" t="s">
        <v>60</v>
      </c>
      <c r="L1037" s="41"/>
    </row>
    <row r="1038" spans="1:13" ht="15" customHeight="1" x14ac:dyDescent="0.15">
      <c r="A1038" s="37">
        <v>4</v>
      </c>
      <c r="B1038" s="38" t="s">
        <v>44</v>
      </c>
      <c r="C1038" s="27" t="s">
        <v>36</v>
      </c>
      <c r="D1038" s="39" t="s">
        <v>46</v>
      </c>
      <c r="E1038" s="27" t="s">
        <v>36</v>
      </c>
      <c r="F1038" s="39" t="s">
        <v>46</v>
      </c>
      <c r="G1038" s="27" t="s">
        <v>36</v>
      </c>
      <c r="H1038" s="39" t="s">
        <v>46</v>
      </c>
      <c r="I1038" s="27" t="s">
        <v>36</v>
      </c>
      <c r="J1038" s="39" t="s">
        <v>46</v>
      </c>
      <c r="K1038" s="27" t="s">
        <v>36</v>
      </c>
      <c r="L1038" s="39" t="s">
        <v>46</v>
      </c>
    </row>
    <row r="1039" spans="1:13" ht="28.5" customHeight="1" x14ac:dyDescent="0.15">
      <c r="A1039" s="37"/>
      <c r="B1039" s="38"/>
      <c r="C1039" s="27" t="s">
        <v>39</v>
      </c>
      <c r="D1039" s="40"/>
      <c r="E1039" s="27" t="s">
        <v>39</v>
      </c>
      <c r="F1039" s="40"/>
      <c r="G1039" s="27" t="s">
        <v>39</v>
      </c>
      <c r="H1039" s="40"/>
      <c r="I1039" s="27" t="s">
        <v>39</v>
      </c>
      <c r="J1039" s="40"/>
      <c r="K1039" s="27" t="s">
        <v>39</v>
      </c>
      <c r="L1039" s="40"/>
    </row>
    <row r="1040" spans="1:13" ht="14.25" customHeight="1" x14ac:dyDescent="0.15">
      <c r="A1040" s="37"/>
      <c r="B1040" s="38"/>
      <c r="C1040" s="27" t="s">
        <v>60</v>
      </c>
      <c r="D1040" s="41"/>
      <c r="E1040" s="27" t="s">
        <v>60</v>
      </c>
      <c r="F1040" s="41"/>
      <c r="G1040" s="27" t="s">
        <v>60</v>
      </c>
      <c r="H1040" s="41"/>
      <c r="I1040" s="27" t="s">
        <v>60</v>
      </c>
      <c r="J1040" s="41"/>
      <c r="K1040" s="27" t="s">
        <v>60</v>
      </c>
      <c r="L1040" s="41"/>
    </row>
    <row r="1041" spans="1:12" ht="14.25" customHeight="1" x14ac:dyDescent="0.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</row>
    <row r="1042" spans="1:12" ht="15" customHeight="1" x14ac:dyDescent="0.15">
      <c r="A1042" s="37">
        <v>5</v>
      </c>
      <c r="B1042" s="38" t="s">
        <v>45</v>
      </c>
      <c r="C1042" s="27" t="s">
        <v>36</v>
      </c>
      <c r="D1042" s="39" t="s">
        <v>46</v>
      </c>
      <c r="E1042" s="27" t="s">
        <v>36</v>
      </c>
      <c r="F1042" s="39" t="s">
        <v>46</v>
      </c>
      <c r="G1042" s="27" t="s">
        <v>36</v>
      </c>
      <c r="H1042" s="39" t="s">
        <v>46</v>
      </c>
      <c r="I1042" s="27" t="s">
        <v>36</v>
      </c>
      <c r="J1042" s="39" t="s">
        <v>46</v>
      </c>
      <c r="K1042" s="27" t="s">
        <v>36</v>
      </c>
      <c r="L1042" s="39" t="s">
        <v>46</v>
      </c>
    </row>
    <row r="1043" spans="1:12" ht="28.5" customHeight="1" x14ac:dyDescent="0.15">
      <c r="A1043" s="37"/>
      <c r="B1043" s="38"/>
      <c r="C1043" s="27" t="s">
        <v>39</v>
      </c>
      <c r="D1043" s="40"/>
      <c r="E1043" s="27" t="s">
        <v>39</v>
      </c>
      <c r="F1043" s="40"/>
      <c r="G1043" s="27" t="s">
        <v>39</v>
      </c>
      <c r="H1043" s="40"/>
      <c r="I1043" s="27" t="s">
        <v>39</v>
      </c>
      <c r="J1043" s="40"/>
      <c r="K1043" s="27" t="s">
        <v>39</v>
      </c>
      <c r="L1043" s="40"/>
    </row>
    <row r="1044" spans="1:12" ht="14.25" customHeight="1" x14ac:dyDescent="0.15">
      <c r="A1044" s="37"/>
      <c r="B1044" s="38"/>
      <c r="C1044" s="27" t="s">
        <v>60</v>
      </c>
      <c r="D1044" s="41"/>
      <c r="E1044" s="27" t="s">
        <v>60</v>
      </c>
      <c r="F1044" s="41"/>
      <c r="G1044" s="27" t="s">
        <v>60</v>
      </c>
      <c r="H1044" s="41"/>
      <c r="I1044" s="27" t="s">
        <v>60</v>
      </c>
      <c r="J1044" s="41"/>
      <c r="K1044" s="27" t="s">
        <v>60</v>
      </c>
      <c r="L1044" s="41"/>
    </row>
    <row r="1045" spans="1:12" ht="15" customHeight="1" x14ac:dyDescent="0.15">
      <c r="A1045" s="37"/>
      <c r="B1045" s="38"/>
      <c r="C1045" s="27"/>
      <c r="D1045" s="39"/>
      <c r="E1045" s="27"/>
      <c r="F1045" s="39"/>
      <c r="G1045" s="27"/>
      <c r="H1045" s="39"/>
      <c r="I1045" s="27"/>
      <c r="J1045" s="39"/>
      <c r="K1045" s="27"/>
      <c r="L1045" s="39"/>
    </row>
    <row r="1046" spans="1:12" ht="28.5" customHeight="1" x14ac:dyDescent="0.15">
      <c r="A1046" s="37"/>
      <c r="B1046" s="38"/>
      <c r="C1046" s="27"/>
      <c r="D1046" s="40"/>
      <c r="E1046" s="27"/>
      <c r="F1046" s="40"/>
      <c r="G1046" s="27"/>
      <c r="H1046" s="40"/>
      <c r="I1046" s="27"/>
      <c r="J1046" s="40"/>
      <c r="K1046" s="27"/>
      <c r="L1046" s="40"/>
    </row>
    <row r="1047" spans="1:12" ht="14.25" customHeight="1" x14ac:dyDescent="0.15">
      <c r="A1047" s="37"/>
      <c r="B1047" s="38"/>
      <c r="C1047" s="27"/>
      <c r="D1047" s="41"/>
      <c r="E1047" s="27"/>
      <c r="F1047" s="41"/>
      <c r="G1047" s="27"/>
      <c r="H1047" s="41"/>
      <c r="I1047" s="27"/>
      <c r="J1047" s="41"/>
      <c r="K1047" s="27"/>
      <c r="L1047" s="41"/>
    </row>
    <row r="1048" spans="1:12" ht="15" customHeight="1" x14ac:dyDescent="0.15">
      <c r="A1048" s="37"/>
      <c r="B1048" s="38"/>
      <c r="C1048" s="27"/>
      <c r="D1048" s="39"/>
      <c r="E1048" s="27"/>
      <c r="F1048" s="39"/>
      <c r="G1048" s="27"/>
      <c r="H1048" s="39"/>
      <c r="I1048" s="27"/>
      <c r="J1048" s="39"/>
      <c r="K1048" s="27"/>
      <c r="L1048" s="39"/>
    </row>
    <row r="1049" spans="1:12" ht="28.5" customHeight="1" x14ac:dyDescent="0.15">
      <c r="A1049" s="37"/>
      <c r="B1049" s="38"/>
      <c r="C1049" s="27"/>
      <c r="D1049" s="40"/>
      <c r="E1049" s="27"/>
      <c r="F1049" s="40"/>
      <c r="G1049" s="27"/>
      <c r="H1049" s="40"/>
      <c r="I1049" s="27"/>
      <c r="J1049" s="40"/>
      <c r="K1049" s="27"/>
      <c r="L1049" s="40"/>
    </row>
    <row r="1050" spans="1:12" ht="14.25" customHeight="1" x14ac:dyDescent="0.15">
      <c r="A1050" s="37"/>
      <c r="B1050" s="38"/>
      <c r="C1050" s="27"/>
      <c r="D1050" s="41"/>
      <c r="E1050" s="27"/>
      <c r="F1050" s="41"/>
      <c r="G1050" s="27"/>
      <c r="H1050" s="41"/>
      <c r="I1050" s="27"/>
      <c r="J1050" s="41"/>
      <c r="K1050" s="27"/>
      <c r="L1050" s="41"/>
    </row>
    <row r="1051" spans="1:12" ht="15" customHeight="1" x14ac:dyDescent="0.15">
      <c r="A1051" s="37"/>
      <c r="B1051" s="38"/>
      <c r="C1051" s="27"/>
      <c r="D1051" s="39"/>
      <c r="E1051" s="27"/>
      <c r="F1051" s="39"/>
      <c r="G1051" s="27"/>
      <c r="H1051" s="39"/>
      <c r="I1051" s="27"/>
      <c r="J1051" s="39"/>
      <c r="K1051" s="27"/>
      <c r="L1051" s="39"/>
    </row>
    <row r="1052" spans="1:12" ht="28.5" customHeight="1" x14ac:dyDescent="0.15">
      <c r="A1052" s="37"/>
      <c r="B1052" s="38"/>
      <c r="C1052" s="27"/>
      <c r="D1052" s="40"/>
      <c r="E1052" s="27"/>
      <c r="F1052" s="40"/>
      <c r="G1052" s="27"/>
      <c r="H1052" s="40"/>
      <c r="I1052" s="27"/>
      <c r="J1052" s="40"/>
      <c r="K1052" s="27"/>
      <c r="L1052" s="40"/>
    </row>
    <row r="1053" spans="1:12" ht="14.25" customHeight="1" x14ac:dyDescent="0.15">
      <c r="A1053" s="37"/>
      <c r="B1053" s="38"/>
      <c r="C1053" s="27"/>
      <c r="D1053" s="41"/>
      <c r="E1053" s="27"/>
      <c r="F1053" s="41"/>
      <c r="G1053" s="27"/>
      <c r="H1053" s="41"/>
      <c r="I1053" s="27"/>
      <c r="J1053" s="41"/>
      <c r="K1053" s="27"/>
      <c r="L1053" s="41"/>
    </row>
    <row r="1054" spans="1:12" x14ac:dyDescent="0.15">
      <c r="A1054" s="5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ht="18.75" customHeight="1" x14ac:dyDescent="0.15">
      <c r="A1055" s="45" t="str">
        <f>YEAR(C1059) &amp;"년  " &amp; MONTH(C1059)&amp;"월 " &amp;  "31주차 시간표"</f>
        <v>2025년  11월 31주차 시간표</v>
      </c>
      <c r="B1055" s="45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</row>
    <row r="1056" spans="1:12" ht="6" customHeight="1" x14ac:dyDescent="0.15">
      <c r="C1056" s="2"/>
      <c r="E1056" s="2"/>
    </row>
    <row r="1057" spans="1:13" s="4" customFormat="1" ht="33.75" customHeight="1" x14ac:dyDescent="0.15">
      <c r="A1057" s="46" t="str">
        <f>A1026</f>
        <v>훈련기간 : 2025년 03월 24일 ~ 2025년 12월 03일                                          
훈련교사 : 전광욱</v>
      </c>
      <c r="B1057" s="46"/>
      <c r="C1057" s="46"/>
      <c r="D1057" s="46"/>
      <c r="E1057" s="46"/>
      <c r="F1057" s="46"/>
      <c r="G1057" s="46"/>
      <c r="H1057" s="47" t="str">
        <f>H1026</f>
        <v>전체훈련시간 : 173일 / 1024시간
점심시간 : 13:00 ~ 13:40</v>
      </c>
      <c r="I1057" s="47"/>
      <c r="J1057" s="47"/>
      <c r="K1057" s="47"/>
      <c r="L1057" s="7"/>
      <c r="M1057" s="13"/>
    </row>
    <row r="1058" spans="1:13" ht="15" customHeight="1" x14ac:dyDescent="0.15">
      <c r="A1058" s="42" t="s">
        <v>1</v>
      </c>
      <c r="B1058" s="42" t="s">
        <v>0</v>
      </c>
      <c r="C1058" s="43" t="str">
        <f>CHOOSE(WEEKDAY(C1059,2),"월","화","수","목","금")&amp;"("&amp;TEXT(WEEKDAY(C1059)+159,"000")&amp;")"</f>
        <v>월(161)</v>
      </c>
      <c r="D1058" s="43"/>
      <c r="E1058" s="43" t="str">
        <f t="shared" ref="E1058" si="180">CHOOSE(WEEKDAY(E1059,2),"월","화","수","목","금")&amp;"("&amp;TEXT(WEEKDAY(E1059)+159,"000")&amp;")"</f>
        <v>화(162)</v>
      </c>
      <c r="F1058" s="43"/>
      <c r="G1058" s="43" t="str">
        <f t="shared" ref="G1058" si="181">CHOOSE(WEEKDAY(G1059,2),"월","화","수","목","금")&amp;"("&amp;TEXT(WEEKDAY(G1059)+159,"000")&amp;")"</f>
        <v>수(163)</v>
      </c>
      <c r="H1058" s="43"/>
      <c r="I1058" s="43" t="str">
        <f t="shared" ref="I1058" si="182">CHOOSE(WEEKDAY(I1059,2),"월","화","수","목","금")&amp;"("&amp;TEXT(WEEKDAY(I1059)+159,"000")&amp;")"</f>
        <v>목(164)</v>
      </c>
      <c r="J1058" s="43"/>
      <c r="K1058" s="43" t="str">
        <f t="shared" ref="K1058" si="183">CHOOSE(WEEKDAY(K1059,2),"월","화","수","목","금")&amp;"("&amp;TEXT(WEEKDAY(K1059)+159,"000")&amp;")"</f>
        <v>금(165)</v>
      </c>
      <c r="L1058" s="43"/>
    </row>
    <row r="1059" spans="1:13" ht="15" customHeight="1" x14ac:dyDescent="0.15">
      <c r="A1059" s="42"/>
      <c r="B1059" s="42"/>
      <c r="C1059" s="44">
        <f>C1028+7</f>
        <v>45978</v>
      </c>
      <c r="D1059" s="44"/>
      <c r="E1059" s="44">
        <f>E1028+7</f>
        <v>45979</v>
      </c>
      <c r="F1059" s="44"/>
      <c r="G1059" s="44">
        <f>G1028+7</f>
        <v>45980</v>
      </c>
      <c r="H1059" s="44"/>
      <c r="I1059" s="44">
        <f>I1028+7</f>
        <v>45981</v>
      </c>
      <c r="J1059" s="44"/>
      <c r="K1059" s="44">
        <f>K1028+7</f>
        <v>45982</v>
      </c>
      <c r="L1059" s="44"/>
    </row>
    <row r="1060" spans="1:13" ht="15" customHeight="1" x14ac:dyDescent="0.15">
      <c r="A1060" s="37">
        <v>1</v>
      </c>
      <c r="B1060" s="38" t="s">
        <v>41</v>
      </c>
      <c r="C1060" s="27" t="s">
        <v>36</v>
      </c>
      <c r="D1060" s="39" t="s">
        <v>46</v>
      </c>
      <c r="E1060" s="27" t="s">
        <v>36</v>
      </c>
      <c r="F1060" s="39" t="s">
        <v>46</v>
      </c>
      <c r="G1060" s="27" t="s">
        <v>36</v>
      </c>
      <c r="H1060" s="39" t="s">
        <v>46</v>
      </c>
      <c r="I1060" s="27" t="s">
        <v>36</v>
      </c>
      <c r="J1060" s="39" t="s">
        <v>46</v>
      </c>
      <c r="K1060" s="27" t="s">
        <v>36</v>
      </c>
      <c r="L1060" s="39" t="s">
        <v>46</v>
      </c>
    </row>
    <row r="1061" spans="1:13" ht="28.5" customHeight="1" x14ac:dyDescent="0.15">
      <c r="A1061" s="37"/>
      <c r="B1061" s="38"/>
      <c r="C1061" s="27" t="s">
        <v>39</v>
      </c>
      <c r="D1061" s="40"/>
      <c r="E1061" s="27" t="s">
        <v>39</v>
      </c>
      <c r="F1061" s="40"/>
      <c r="G1061" s="27" t="s">
        <v>39</v>
      </c>
      <c r="H1061" s="40"/>
      <c r="I1061" s="27" t="s">
        <v>39</v>
      </c>
      <c r="J1061" s="40"/>
      <c r="K1061" s="27" t="s">
        <v>39</v>
      </c>
      <c r="L1061" s="40"/>
    </row>
    <row r="1062" spans="1:13" ht="14.25" customHeight="1" x14ac:dyDescent="0.15">
      <c r="A1062" s="37"/>
      <c r="B1062" s="38"/>
      <c r="C1062" s="27" t="s">
        <v>60</v>
      </c>
      <c r="D1062" s="41"/>
      <c r="E1062" s="27" t="s">
        <v>60</v>
      </c>
      <c r="F1062" s="41"/>
      <c r="G1062" s="27" t="s">
        <v>60</v>
      </c>
      <c r="H1062" s="41"/>
      <c r="I1062" s="27" t="s">
        <v>60</v>
      </c>
      <c r="J1062" s="41"/>
      <c r="K1062" s="27" t="s">
        <v>60</v>
      </c>
      <c r="L1062" s="41"/>
    </row>
    <row r="1063" spans="1:13" ht="15" customHeight="1" x14ac:dyDescent="0.15">
      <c r="A1063" s="37">
        <v>2</v>
      </c>
      <c r="B1063" s="38" t="s">
        <v>42</v>
      </c>
      <c r="C1063" s="27" t="s">
        <v>36</v>
      </c>
      <c r="D1063" s="39" t="s">
        <v>46</v>
      </c>
      <c r="E1063" s="27" t="s">
        <v>36</v>
      </c>
      <c r="F1063" s="39" t="s">
        <v>46</v>
      </c>
      <c r="G1063" s="27" t="s">
        <v>36</v>
      </c>
      <c r="H1063" s="39" t="s">
        <v>46</v>
      </c>
      <c r="I1063" s="27" t="s">
        <v>36</v>
      </c>
      <c r="J1063" s="39" t="s">
        <v>46</v>
      </c>
      <c r="K1063" s="27" t="s">
        <v>36</v>
      </c>
      <c r="L1063" s="39" t="s">
        <v>46</v>
      </c>
    </row>
    <row r="1064" spans="1:13" ht="28.5" customHeight="1" x14ac:dyDescent="0.15">
      <c r="A1064" s="37"/>
      <c r="B1064" s="38"/>
      <c r="C1064" s="27" t="s">
        <v>39</v>
      </c>
      <c r="D1064" s="40"/>
      <c r="E1064" s="27" t="s">
        <v>39</v>
      </c>
      <c r="F1064" s="40"/>
      <c r="G1064" s="27" t="s">
        <v>39</v>
      </c>
      <c r="H1064" s="40"/>
      <c r="I1064" s="27" t="s">
        <v>39</v>
      </c>
      <c r="J1064" s="40"/>
      <c r="K1064" s="27" t="s">
        <v>39</v>
      </c>
      <c r="L1064" s="40"/>
    </row>
    <row r="1065" spans="1:13" ht="14.25" customHeight="1" x14ac:dyDescent="0.15">
      <c r="A1065" s="37"/>
      <c r="B1065" s="38"/>
      <c r="C1065" s="27" t="s">
        <v>60</v>
      </c>
      <c r="D1065" s="41"/>
      <c r="E1065" s="27" t="s">
        <v>60</v>
      </c>
      <c r="F1065" s="41"/>
      <c r="G1065" s="27" t="s">
        <v>60</v>
      </c>
      <c r="H1065" s="41"/>
      <c r="I1065" s="27" t="s">
        <v>60</v>
      </c>
      <c r="J1065" s="41"/>
      <c r="K1065" s="27" t="s">
        <v>60</v>
      </c>
      <c r="L1065" s="41"/>
    </row>
    <row r="1066" spans="1:13" ht="15" customHeight="1" x14ac:dyDescent="0.15">
      <c r="A1066" s="37">
        <v>3</v>
      </c>
      <c r="B1066" s="38" t="s">
        <v>43</v>
      </c>
      <c r="C1066" s="27" t="s">
        <v>36</v>
      </c>
      <c r="D1066" s="39" t="s">
        <v>46</v>
      </c>
      <c r="E1066" s="27" t="s">
        <v>36</v>
      </c>
      <c r="F1066" s="39" t="s">
        <v>46</v>
      </c>
      <c r="G1066" s="27" t="s">
        <v>36</v>
      </c>
      <c r="H1066" s="39" t="s">
        <v>46</v>
      </c>
      <c r="I1066" s="27" t="s">
        <v>36</v>
      </c>
      <c r="J1066" s="39" t="s">
        <v>46</v>
      </c>
      <c r="K1066" s="27" t="s">
        <v>36</v>
      </c>
      <c r="L1066" s="39" t="s">
        <v>46</v>
      </c>
    </row>
    <row r="1067" spans="1:13" ht="28.5" customHeight="1" x14ac:dyDescent="0.15">
      <c r="A1067" s="37"/>
      <c r="B1067" s="38"/>
      <c r="C1067" s="27" t="s">
        <v>39</v>
      </c>
      <c r="D1067" s="40"/>
      <c r="E1067" s="27" t="s">
        <v>39</v>
      </c>
      <c r="F1067" s="40"/>
      <c r="G1067" s="27" t="s">
        <v>39</v>
      </c>
      <c r="H1067" s="40"/>
      <c r="I1067" s="27" t="s">
        <v>39</v>
      </c>
      <c r="J1067" s="40"/>
      <c r="K1067" s="27" t="s">
        <v>39</v>
      </c>
      <c r="L1067" s="40"/>
    </row>
    <row r="1068" spans="1:13" ht="14.25" customHeight="1" x14ac:dyDescent="0.15">
      <c r="A1068" s="37"/>
      <c r="B1068" s="38"/>
      <c r="C1068" s="27" t="s">
        <v>60</v>
      </c>
      <c r="D1068" s="41"/>
      <c r="E1068" s="27" t="s">
        <v>60</v>
      </c>
      <c r="F1068" s="41"/>
      <c r="G1068" s="27" t="s">
        <v>60</v>
      </c>
      <c r="H1068" s="41"/>
      <c r="I1068" s="27" t="s">
        <v>60</v>
      </c>
      <c r="J1068" s="41"/>
      <c r="K1068" s="27" t="s">
        <v>60</v>
      </c>
      <c r="L1068" s="41"/>
    </row>
    <row r="1069" spans="1:13" ht="15" customHeight="1" x14ac:dyDescent="0.15">
      <c r="A1069" s="37">
        <v>4</v>
      </c>
      <c r="B1069" s="38" t="s">
        <v>44</v>
      </c>
      <c r="C1069" s="27" t="s">
        <v>36</v>
      </c>
      <c r="D1069" s="39" t="s">
        <v>46</v>
      </c>
      <c r="E1069" s="27" t="s">
        <v>36</v>
      </c>
      <c r="F1069" s="39" t="s">
        <v>46</v>
      </c>
      <c r="G1069" s="27" t="s">
        <v>36</v>
      </c>
      <c r="H1069" s="39" t="s">
        <v>46</v>
      </c>
      <c r="I1069" s="27" t="s">
        <v>36</v>
      </c>
      <c r="J1069" s="39" t="s">
        <v>46</v>
      </c>
      <c r="K1069" s="27" t="s">
        <v>36</v>
      </c>
      <c r="L1069" s="39" t="s">
        <v>46</v>
      </c>
    </row>
    <row r="1070" spans="1:13" ht="28.5" customHeight="1" x14ac:dyDescent="0.15">
      <c r="A1070" s="37"/>
      <c r="B1070" s="38"/>
      <c r="C1070" s="27" t="s">
        <v>39</v>
      </c>
      <c r="D1070" s="40"/>
      <c r="E1070" s="27" t="s">
        <v>39</v>
      </c>
      <c r="F1070" s="40"/>
      <c r="G1070" s="27" t="s">
        <v>39</v>
      </c>
      <c r="H1070" s="40"/>
      <c r="I1070" s="27" t="s">
        <v>39</v>
      </c>
      <c r="J1070" s="40"/>
      <c r="K1070" s="27" t="s">
        <v>39</v>
      </c>
      <c r="L1070" s="40"/>
    </row>
    <row r="1071" spans="1:13" ht="14.25" customHeight="1" x14ac:dyDescent="0.15">
      <c r="A1071" s="37"/>
      <c r="B1071" s="38"/>
      <c r="C1071" s="27" t="s">
        <v>60</v>
      </c>
      <c r="D1071" s="41"/>
      <c r="E1071" s="27" t="s">
        <v>60</v>
      </c>
      <c r="F1071" s="41"/>
      <c r="G1071" s="27" t="s">
        <v>60</v>
      </c>
      <c r="H1071" s="41"/>
      <c r="I1071" s="27" t="s">
        <v>60</v>
      </c>
      <c r="J1071" s="41"/>
      <c r="K1071" s="27" t="s">
        <v>60</v>
      </c>
      <c r="L1071" s="41"/>
    </row>
    <row r="1072" spans="1:13" ht="14.25" customHeight="1" x14ac:dyDescent="0.1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3" ht="15" customHeight="1" x14ac:dyDescent="0.15">
      <c r="A1073" s="37">
        <v>5</v>
      </c>
      <c r="B1073" s="38" t="s">
        <v>45</v>
      </c>
      <c r="C1073" s="27" t="s">
        <v>36</v>
      </c>
      <c r="D1073" s="39" t="s">
        <v>46</v>
      </c>
      <c r="E1073" s="27" t="s">
        <v>36</v>
      </c>
      <c r="F1073" s="39" t="s">
        <v>46</v>
      </c>
      <c r="G1073" s="27" t="s">
        <v>36</v>
      </c>
      <c r="H1073" s="39" t="s">
        <v>46</v>
      </c>
      <c r="I1073" s="27" t="s">
        <v>36</v>
      </c>
      <c r="J1073" s="39" t="s">
        <v>46</v>
      </c>
      <c r="K1073" s="27" t="s">
        <v>36</v>
      </c>
      <c r="L1073" s="39" t="s">
        <v>46</v>
      </c>
    </row>
    <row r="1074" spans="1:13" ht="28.5" customHeight="1" x14ac:dyDescent="0.15">
      <c r="A1074" s="37"/>
      <c r="B1074" s="38"/>
      <c r="C1074" s="27" t="s">
        <v>39</v>
      </c>
      <c r="D1074" s="40"/>
      <c r="E1074" s="27" t="s">
        <v>39</v>
      </c>
      <c r="F1074" s="40"/>
      <c r="G1074" s="27" t="s">
        <v>39</v>
      </c>
      <c r="H1074" s="40"/>
      <c r="I1074" s="27" t="s">
        <v>39</v>
      </c>
      <c r="J1074" s="40"/>
      <c r="K1074" s="27" t="s">
        <v>39</v>
      </c>
      <c r="L1074" s="40"/>
    </row>
    <row r="1075" spans="1:13" ht="14.25" customHeight="1" x14ac:dyDescent="0.15">
      <c r="A1075" s="37"/>
      <c r="B1075" s="38"/>
      <c r="C1075" s="27" t="s">
        <v>60</v>
      </c>
      <c r="D1075" s="41"/>
      <c r="E1075" s="27" t="s">
        <v>60</v>
      </c>
      <c r="F1075" s="41"/>
      <c r="G1075" s="27" t="s">
        <v>60</v>
      </c>
      <c r="H1075" s="41"/>
      <c r="I1075" s="27" t="s">
        <v>60</v>
      </c>
      <c r="J1075" s="41"/>
      <c r="K1075" s="27" t="s">
        <v>60</v>
      </c>
      <c r="L1075" s="41"/>
    </row>
    <row r="1076" spans="1:13" ht="15" customHeight="1" x14ac:dyDescent="0.15">
      <c r="A1076" s="37"/>
      <c r="B1076" s="38"/>
      <c r="C1076" s="27"/>
      <c r="D1076" s="39"/>
      <c r="E1076" s="27"/>
      <c r="F1076" s="39"/>
      <c r="G1076" s="27"/>
      <c r="H1076" s="39"/>
      <c r="I1076" s="27"/>
      <c r="J1076" s="39"/>
      <c r="K1076" s="27"/>
      <c r="L1076" s="39"/>
    </row>
    <row r="1077" spans="1:13" ht="28.5" customHeight="1" x14ac:dyDescent="0.15">
      <c r="A1077" s="37"/>
      <c r="B1077" s="38"/>
      <c r="C1077" s="27"/>
      <c r="D1077" s="40"/>
      <c r="E1077" s="27"/>
      <c r="F1077" s="40"/>
      <c r="G1077" s="27"/>
      <c r="H1077" s="40"/>
      <c r="I1077" s="27"/>
      <c r="J1077" s="40"/>
      <c r="K1077" s="27"/>
      <c r="L1077" s="40"/>
    </row>
    <row r="1078" spans="1:13" ht="14.25" customHeight="1" x14ac:dyDescent="0.15">
      <c r="A1078" s="37"/>
      <c r="B1078" s="38"/>
      <c r="C1078" s="27"/>
      <c r="D1078" s="41"/>
      <c r="E1078" s="27"/>
      <c r="F1078" s="41"/>
      <c r="G1078" s="27"/>
      <c r="H1078" s="41"/>
      <c r="I1078" s="27"/>
      <c r="J1078" s="41"/>
      <c r="K1078" s="27"/>
      <c r="L1078" s="41"/>
    </row>
    <row r="1079" spans="1:13" ht="15" customHeight="1" x14ac:dyDescent="0.15">
      <c r="A1079" s="37"/>
      <c r="B1079" s="38"/>
      <c r="C1079" s="27"/>
      <c r="D1079" s="39"/>
      <c r="E1079" s="27"/>
      <c r="F1079" s="39"/>
      <c r="G1079" s="27"/>
      <c r="H1079" s="39"/>
      <c r="I1079" s="27"/>
      <c r="J1079" s="39"/>
      <c r="K1079" s="27"/>
      <c r="L1079" s="39"/>
    </row>
    <row r="1080" spans="1:13" ht="28.5" customHeight="1" x14ac:dyDescent="0.15">
      <c r="A1080" s="37"/>
      <c r="B1080" s="38"/>
      <c r="C1080" s="27"/>
      <c r="D1080" s="40"/>
      <c r="E1080" s="27"/>
      <c r="F1080" s="40"/>
      <c r="G1080" s="27"/>
      <c r="H1080" s="40"/>
      <c r="I1080" s="27"/>
      <c r="J1080" s="40"/>
      <c r="K1080" s="27"/>
      <c r="L1080" s="40"/>
    </row>
    <row r="1081" spans="1:13" ht="14.25" customHeight="1" x14ac:dyDescent="0.15">
      <c r="A1081" s="37"/>
      <c r="B1081" s="38"/>
      <c r="C1081" s="27"/>
      <c r="D1081" s="41"/>
      <c r="E1081" s="27"/>
      <c r="F1081" s="41"/>
      <c r="G1081" s="27"/>
      <c r="H1081" s="41"/>
      <c r="I1081" s="27"/>
      <c r="J1081" s="41"/>
      <c r="K1081" s="27"/>
      <c r="L1081" s="41"/>
    </row>
    <row r="1082" spans="1:13" ht="15" customHeight="1" x14ac:dyDescent="0.15">
      <c r="A1082" s="37"/>
      <c r="B1082" s="38"/>
      <c r="C1082" s="27"/>
      <c r="D1082" s="39"/>
      <c r="E1082" s="27"/>
      <c r="F1082" s="39"/>
      <c r="G1082" s="27"/>
      <c r="H1082" s="39"/>
      <c r="I1082" s="27"/>
      <c r="J1082" s="39"/>
      <c r="K1082" s="27"/>
      <c r="L1082" s="39"/>
    </row>
    <row r="1083" spans="1:13" ht="28.5" customHeight="1" x14ac:dyDescent="0.15">
      <c r="A1083" s="37"/>
      <c r="B1083" s="38"/>
      <c r="C1083" s="27"/>
      <c r="D1083" s="40"/>
      <c r="E1083" s="27"/>
      <c r="F1083" s="40"/>
      <c r="G1083" s="27"/>
      <c r="H1083" s="40"/>
      <c r="I1083" s="27"/>
      <c r="J1083" s="40"/>
      <c r="K1083" s="27"/>
      <c r="L1083" s="40"/>
    </row>
    <row r="1084" spans="1:13" ht="14.25" customHeight="1" x14ac:dyDescent="0.15">
      <c r="A1084" s="37"/>
      <c r="B1084" s="38"/>
      <c r="C1084" s="27"/>
      <c r="D1084" s="41"/>
      <c r="E1084" s="27"/>
      <c r="F1084" s="41"/>
      <c r="G1084" s="27"/>
      <c r="H1084" s="41"/>
      <c r="I1084" s="27"/>
      <c r="J1084" s="41"/>
      <c r="K1084" s="27"/>
      <c r="L1084" s="41"/>
    </row>
    <row r="1085" spans="1:13" x14ac:dyDescent="0.15">
      <c r="A1085" s="5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3" ht="18.75" customHeight="1" x14ac:dyDescent="0.15">
      <c r="A1086" s="45" t="str">
        <f>YEAR(C1090) &amp;"년  " &amp; MONTH(C1090)&amp;"월 " &amp;  "32주차 시간표"</f>
        <v>2025년  11월 32주차 시간표</v>
      </c>
      <c r="B1086" s="45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</row>
    <row r="1087" spans="1:13" ht="6" customHeight="1" x14ac:dyDescent="0.15">
      <c r="C1087" s="2"/>
      <c r="E1087" s="2"/>
    </row>
    <row r="1088" spans="1:13" s="4" customFormat="1" ht="33.75" customHeight="1" x14ac:dyDescent="0.15">
      <c r="A1088" s="46" t="str">
        <f>A1057</f>
        <v>훈련기간 : 2025년 03월 24일 ~ 2025년 12월 03일                                          
훈련교사 : 전광욱</v>
      </c>
      <c r="B1088" s="46"/>
      <c r="C1088" s="46"/>
      <c r="D1088" s="46"/>
      <c r="E1088" s="46"/>
      <c r="F1088" s="46"/>
      <c r="G1088" s="46"/>
      <c r="H1088" s="47" t="str">
        <f>H1057</f>
        <v>전체훈련시간 : 173일 / 1024시간
점심시간 : 13:00 ~ 13:40</v>
      </c>
      <c r="I1088" s="47"/>
      <c r="J1088" s="47"/>
      <c r="K1088" s="47"/>
      <c r="L1088" s="7"/>
      <c r="M1088" s="13"/>
    </row>
    <row r="1089" spans="1:12" ht="15" customHeight="1" x14ac:dyDescent="0.15">
      <c r="A1089" s="42" t="s">
        <v>1</v>
      </c>
      <c r="B1089" s="42" t="s">
        <v>0</v>
      </c>
      <c r="C1089" s="43" t="str">
        <f>CHOOSE(WEEKDAY(C1090,2),"월","화","수","목","금")&amp;"("&amp;TEXT(WEEKDAY(C1090)+164,"000")&amp;")"</f>
        <v>월(166)</v>
      </c>
      <c r="D1089" s="43"/>
      <c r="E1089" s="43" t="str">
        <f t="shared" ref="E1089" si="184">CHOOSE(WEEKDAY(E1090,2),"월","화","수","목","금")&amp;"("&amp;TEXT(WEEKDAY(E1090)+164,"000")&amp;")"</f>
        <v>화(167)</v>
      </c>
      <c r="F1089" s="43"/>
      <c r="G1089" s="43" t="str">
        <f t="shared" ref="G1089" si="185">CHOOSE(WEEKDAY(G1090,2),"월","화","수","목","금")&amp;"("&amp;TEXT(WEEKDAY(G1090)+164,"000")&amp;")"</f>
        <v>수(168)</v>
      </c>
      <c r="H1089" s="43"/>
      <c r="I1089" s="43" t="str">
        <f t="shared" ref="I1089" si="186">CHOOSE(WEEKDAY(I1090,2),"월","화","수","목","금")&amp;"("&amp;TEXT(WEEKDAY(I1090)+164,"000")&amp;")"</f>
        <v>목(169)</v>
      </c>
      <c r="J1089" s="43"/>
      <c r="K1089" s="43" t="str">
        <f t="shared" ref="K1089" si="187">CHOOSE(WEEKDAY(K1090,2),"월","화","수","목","금")&amp;"("&amp;TEXT(WEEKDAY(K1090)+164,"000")&amp;")"</f>
        <v>금(170)</v>
      </c>
      <c r="L1089" s="43"/>
    </row>
    <row r="1090" spans="1:12" ht="15" customHeight="1" x14ac:dyDescent="0.15">
      <c r="A1090" s="42"/>
      <c r="B1090" s="42"/>
      <c r="C1090" s="44">
        <f>C1059+7</f>
        <v>45985</v>
      </c>
      <c r="D1090" s="44"/>
      <c r="E1090" s="44">
        <f>E1059+7</f>
        <v>45986</v>
      </c>
      <c r="F1090" s="44"/>
      <c r="G1090" s="44">
        <f>G1059+7</f>
        <v>45987</v>
      </c>
      <c r="H1090" s="44"/>
      <c r="I1090" s="44">
        <f>I1059+7</f>
        <v>45988</v>
      </c>
      <c r="J1090" s="44"/>
      <c r="K1090" s="44">
        <f>K1059+7</f>
        <v>45989</v>
      </c>
      <c r="L1090" s="44"/>
    </row>
    <row r="1091" spans="1:12" ht="15" customHeight="1" x14ac:dyDescent="0.15">
      <c r="A1091" s="37">
        <v>1</v>
      </c>
      <c r="B1091" s="38" t="s">
        <v>41</v>
      </c>
      <c r="C1091" s="27" t="s">
        <v>36</v>
      </c>
      <c r="D1091" s="39" t="s">
        <v>46</v>
      </c>
      <c r="E1091" s="27" t="s">
        <v>36</v>
      </c>
      <c r="F1091" s="39" t="s">
        <v>46</v>
      </c>
      <c r="G1091" s="27" t="s">
        <v>36</v>
      </c>
      <c r="H1091" s="39" t="s">
        <v>46</v>
      </c>
      <c r="I1091" s="27" t="s">
        <v>36</v>
      </c>
      <c r="J1091" s="39" t="s">
        <v>46</v>
      </c>
      <c r="K1091" s="27" t="s">
        <v>36</v>
      </c>
      <c r="L1091" s="39" t="s">
        <v>46</v>
      </c>
    </row>
    <row r="1092" spans="1:12" ht="28.5" customHeight="1" x14ac:dyDescent="0.15">
      <c r="A1092" s="37"/>
      <c r="B1092" s="38"/>
      <c r="C1092" s="27" t="s">
        <v>39</v>
      </c>
      <c r="D1092" s="40"/>
      <c r="E1092" s="27" t="s">
        <v>39</v>
      </c>
      <c r="F1092" s="40"/>
      <c r="G1092" s="27" t="s">
        <v>39</v>
      </c>
      <c r="H1092" s="40"/>
      <c r="I1092" s="27" t="s">
        <v>39</v>
      </c>
      <c r="J1092" s="40"/>
      <c r="K1092" s="27" t="s">
        <v>39</v>
      </c>
      <c r="L1092" s="40"/>
    </row>
    <row r="1093" spans="1:12" ht="14.25" customHeight="1" x14ac:dyDescent="0.15">
      <c r="A1093" s="37"/>
      <c r="B1093" s="38"/>
      <c r="C1093" s="27" t="s">
        <v>60</v>
      </c>
      <c r="D1093" s="41"/>
      <c r="E1093" s="27" t="s">
        <v>60</v>
      </c>
      <c r="F1093" s="41"/>
      <c r="G1093" s="27" t="s">
        <v>60</v>
      </c>
      <c r="H1093" s="41"/>
      <c r="I1093" s="27" t="s">
        <v>60</v>
      </c>
      <c r="J1093" s="41"/>
      <c r="K1093" s="27" t="s">
        <v>60</v>
      </c>
      <c r="L1093" s="41"/>
    </row>
    <row r="1094" spans="1:12" ht="15" customHeight="1" x14ac:dyDescent="0.15">
      <c r="A1094" s="37">
        <v>2</v>
      </c>
      <c r="B1094" s="38" t="s">
        <v>42</v>
      </c>
      <c r="C1094" s="27" t="s">
        <v>36</v>
      </c>
      <c r="D1094" s="39" t="s">
        <v>46</v>
      </c>
      <c r="E1094" s="27" t="s">
        <v>36</v>
      </c>
      <c r="F1094" s="39" t="s">
        <v>46</v>
      </c>
      <c r="G1094" s="27" t="s">
        <v>36</v>
      </c>
      <c r="H1094" s="39" t="s">
        <v>46</v>
      </c>
      <c r="I1094" s="27" t="s">
        <v>36</v>
      </c>
      <c r="J1094" s="39" t="s">
        <v>46</v>
      </c>
      <c r="K1094" s="27" t="s">
        <v>36</v>
      </c>
      <c r="L1094" s="39" t="s">
        <v>46</v>
      </c>
    </row>
    <row r="1095" spans="1:12" ht="28.5" customHeight="1" x14ac:dyDescent="0.15">
      <c r="A1095" s="37"/>
      <c r="B1095" s="38"/>
      <c r="C1095" s="27" t="s">
        <v>39</v>
      </c>
      <c r="D1095" s="40"/>
      <c r="E1095" s="27" t="s">
        <v>39</v>
      </c>
      <c r="F1095" s="40"/>
      <c r="G1095" s="27" t="s">
        <v>39</v>
      </c>
      <c r="H1095" s="40"/>
      <c r="I1095" s="27" t="s">
        <v>39</v>
      </c>
      <c r="J1095" s="40"/>
      <c r="K1095" s="27" t="s">
        <v>39</v>
      </c>
      <c r="L1095" s="40"/>
    </row>
    <row r="1096" spans="1:12" ht="14.25" customHeight="1" x14ac:dyDescent="0.15">
      <c r="A1096" s="37"/>
      <c r="B1096" s="38"/>
      <c r="C1096" s="27" t="s">
        <v>60</v>
      </c>
      <c r="D1096" s="41"/>
      <c r="E1096" s="27" t="s">
        <v>60</v>
      </c>
      <c r="F1096" s="41"/>
      <c r="G1096" s="27" t="s">
        <v>60</v>
      </c>
      <c r="H1096" s="41"/>
      <c r="I1096" s="27" t="s">
        <v>60</v>
      </c>
      <c r="J1096" s="41"/>
      <c r="K1096" s="27" t="s">
        <v>60</v>
      </c>
      <c r="L1096" s="41"/>
    </row>
    <row r="1097" spans="1:12" ht="15" customHeight="1" x14ac:dyDescent="0.15">
      <c r="A1097" s="37">
        <v>3</v>
      </c>
      <c r="B1097" s="38" t="s">
        <v>43</v>
      </c>
      <c r="C1097" s="27" t="s">
        <v>36</v>
      </c>
      <c r="D1097" s="39" t="s">
        <v>46</v>
      </c>
      <c r="E1097" s="27" t="s">
        <v>36</v>
      </c>
      <c r="F1097" s="39" t="s">
        <v>46</v>
      </c>
      <c r="G1097" s="27" t="s">
        <v>36</v>
      </c>
      <c r="H1097" s="39" t="s">
        <v>46</v>
      </c>
      <c r="I1097" s="27" t="s">
        <v>36</v>
      </c>
      <c r="J1097" s="39" t="s">
        <v>46</v>
      </c>
      <c r="K1097" s="27" t="s">
        <v>36</v>
      </c>
      <c r="L1097" s="39" t="s">
        <v>46</v>
      </c>
    </row>
    <row r="1098" spans="1:12" ht="28.5" customHeight="1" x14ac:dyDescent="0.15">
      <c r="A1098" s="37"/>
      <c r="B1098" s="38"/>
      <c r="C1098" s="27" t="s">
        <v>39</v>
      </c>
      <c r="D1098" s="40"/>
      <c r="E1098" s="27" t="s">
        <v>39</v>
      </c>
      <c r="F1098" s="40"/>
      <c r="G1098" s="27" t="s">
        <v>39</v>
      </c>
      <c r="H1098" s="40"/>
      <c r="I1098" s="27" t="s">
        <v>39</v>
      </c>
      <c r="J1098" s="40"/>
      <c r="K1098" s="27" t="s">
        <v>39</v>
      </c>
      <c r="L1098" s="40"/>
    </row>
    <row r="1099" spans="1:12" ht="14.25" customHeight="1" x14ac:dyDescent="0.15">
      <c r="A1099" s="37"/>
      <c r="B1099" s="38"/>
      <c r="C1099" s="27" t="s">
        <v>60</v>
      </c>
      <c r="D1099" s="41"/>
      <c r="E1099" s="27" t="s">
        <v>60</v>
      </c>
      <c r="F1099" s="41"/>
      <c r="G1099" s="27" t="s">
        <v>60</v>
      </c>
      <c r="H1099" s="41"/>
      <c r="I1099" s="27" t="s">
        <v>60</v>
      </c>
      <c r="J1099" s="41"/>
      <c r="K1099" s="27" t="s">
        <v>60</v>
      </c>
      <c r="L1099" s="41"/>
    </row>
    <row r="1100" spans="1:12" ht="15" customHeight="1" x14ac:dyDescent="0.15">
      <c r="A1100" s="37">
        <v>4</v>
      </c>
      <c r="B1100" s="38" t="s">
        <v>44</v>
      </c>
      <c r="C1100" s="27" t="s">
        <v>36</v>
      </c>
      <c r="D1100" s="39" t="s">
        <v>46</v>
      </c>
      <c r="E1100" s="27" t="s">
        <v>36</v>
      </c>
      <c r="F1100" s="39" t="s">
        <v>46</v>
      </c>
      <c r="G1100" s="27" t="s">
        <v>36</v>
      </c>
      <c r="H1100" s="39" t="s">
        <v>46</v>
      </c>
      <c r="I1100" s="27" t="s">
        <v>36</v>
      </c>
      <c r="J1100" s="39" t="s">
        <v>46</v>
      </c>
      <c r="K1100" s="27" t="s">
        <v>36</v>
      </c>
      <c r="L1100" s="39" t="s">
        <v>46</v>
      </c>
    </row>
    <row r="1101" spans="1:12" ht="28.5" customHeight="1" x14ac:dyDescent="0.15">
      <c r="A1101" s="37"/>
      <c r="B1101" s="38"/>
      <c r="C1101" s="27" t="s">
        <v>39</v>
      </c>
      <c r="D1101" s="40"/>
      <c r="E1101" s="27" t="s">
        <v>39</v>
      </c>
      <c r="F1101" s="40"/>
      <c r="G1101" s="27" t="s">
        <v>39</v>
      </c>
      <c r="H1101" s="40"/>
      <c r="I1101" s="27" t="s">
        <v>39</v>
      </c>
      <c r="J1101" s="40"/>
      <c r="K1101" s="27" t="s">
        <v>39</v>
      </c>
      <c r="L1101" s="40"/>
    </row>
    <row r="1102" spans="1:12" ht="14.25" customHeight="1" x14ac:dyDescent="0.15">
      <c r="A1102" s="37"/>
      <c r="B1102" s="38"/>
      <c r="C1102" s="27" t="s">
        <v>60</v>
      </c>
      <c r="D1102" s="41"/>
      <c r="E1102" s="27" t="s">
        <v>60</v>
      </c>
      <c r="F1102" s="41"/>
      <c r="G1102" s="27" t="s">
        <v>60</v>
      </c>
      <c r="H1102" s="41"/>
      <c r="I1102" s="27" t="s">
        <v>60</v>
      </c>
      <c r="J1102" s="41"/>
      <c r="K1102" s="27" t="s">
        <v>60</v>
      </c>
      <c r="L1102" s="41"/>
    </row>
    <row r="1103" spans="1:12" ht="14.25" customHeight="1" x14ac:dyDescent="0.1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ht="15" customHeight="1" x14ac:dyDescent="0.15">
      <c r="A1104" s="37">
        <v>5</v>
      </c>
      <c r="B1104" s="38" t="s">
        <v>45</v>
      </c>
      <c r="C1104" s="27" t="s">
        <v>36</v>
      </c>
      <c r="D1104" s="39" t="s">
        <v>46</v>
      </c>
      <c r="E1104" s="27" t="s">
        <v>36</v>
      </c>
      <c r="F1104" s="39" t="s">
        <v>46</v>
      </c>
      <c r="G1104" s="27" t="s">
        <v>36</v>
      </c>
      <c r="H1104" s="39" t="s">
        <v>46</v>
      </c>
      <c r="I1104" s="27" t="s">
        <v>36</v>
      </c>
      <c r="J1104" s="39" t="s">
        <v>46</v>
      </c>
      <c r="K1104" s="27" t="s">
        <v>36</v>
      </c>
      <c r="L1104" s="39" t="s">
        <v>46</v>
      </c>
    </row>
    <row r="1105" spans="1:13" ht="28.5" customHeight="1" x14ac:dyDescent="0.15">
      <c r="A1105" s="37"/>
      <c r="B1105" s="38"/>
      <c r="C1105" s="27" t="s">
        <v>39</v>
      </c>
      <c r="D1105" s="40"/>
      <c r="E1105" s="27" t="s">
        <v>39</v>
      </c>
      <c r="F1105" s="40"/>
      <c r="G1105" s="27" t="s">
        <v>39</v>
      </c>
      <c r="H1105" s="40"/>
      <c r="I1105" s="27" t="s">
        <v>39</v>
      </c>
      <c r="J1105" s="40"/>
      <c r="K1105" s="27" t="s">
        <v>39</v>
      </c>
      <c r="L1105" s="40"/>
    </row>
    <row r="1106" spans="1:13" ht="14.25" customHeight="1" x14ac:dyDescent="0.15">
      <c r="A1106" s="37"/>
      <c r="B1106" s="38"/>
      <c r="C1106" s="27" t="s">
        <v>60</v>
      </c>
      <c r="D1106" s="41"/>
      <c r="E1106" s="27" t="s">
        <v>60</v>
      </c>
      <c r="F1106" s="41"/>
      <c r="G1106" s="27" t="s">
        <v>60</v>
      </c>
      <c r="H1106" s="41"/>
      <c r="I1106" s="27" t="s">
        <v>60</v>
      </c>
      <c r="J1106" s="41"/>
      <c r="K1106" s="27" t="s">
        <v>60</v>
      </c>
      <c r="L1106" s="41"/>
    </row>
    <row r="1107" spans="1:13" ht="15" customHeight="1" x14ac:dyDescent="0.15">
      <c r="A1107" s="37"/>
      <c r="B1107" s="38"/>
      <c r="C1107" s="27"/>
      <c r="D1107" s="39"/>
      <c r="E1107" s="27"/>
      <c r="F1107" s="39"/>
      <c r="G1107" s="27"/>
      <c r="H1107" s="39"/>
      <c r="I1107" s="27"/>
      <c r="J1107" s="39"/>
      <c r="K1107" s="27"/>
      <c r="L1107" s="39"/>
    </row>
    <row r="1108" spans="1:13" ht="28.5" customHeight="1" x14ac:dyDescent="0.15">
      <c r="A1108" s="37"/>
      <c r="B1108" s="38"/>
      <c r="C1108" s="27"/>
      <c r="D1108" s="40"/>
      <c r="E1108" s="27"/>
      <c r="F1108" s="40"/>
      <c r="G1108" s="27"/>
      <c r="H1108" s="40"/>
      <c r="I1108" s="27"/>
      <c r="J1108" s="40"/>
      <c r="K1108" s="27"/>
      <c r="L1108" s="40"/>
    </row>
    <row r="1109" spans="1:13" ht="14.25" customHeight="1" x14ac:dyDescent="0.15">
      <c r="A1109" s="37"/>
      <c r="B1109" s="38"/>
      <c r="C1109" s="27"/>
      <c r="D1109" s="41"/>
      <c r="E1109" s="27"/>
      <c r="F1109" s="41"/>
      <c r="G1109" s="27"/>
      <c r="H1109" s="41"/>
      <c r="I1109" s="27"/>
      <c r="J1109" s="41"/>
      <c r="K1109" s="27"/>
      <c r="L1109" s="41"/>
    </row>
    <row r="1110" spans="1:13" ht="15" customHeight="1" x14ac:dyDescent="0.15">
      <c r="A1110" s="37"/>
      <c r="B1110" s="38"/>
      <c r="C1110" s="27"/>
      <c r="D1110" s="39"/>
      <c r="E1110" s="27"/>
      <c r="F1110" s="39"/>
      <c r="G1110" s="27"/>
      <c r="H1110" s="39"/>
      <c r="I1110" s="27"/>
      <c r="J1110" s="39"/>
      <c r="K1110" s="27"/>
      <c r="L1110" s="39"/>
    </row>
    <row r="1111" spans="1:13" ht="28.5" customHeight="1" x14ac:dyDescent="0.15">
      <c r="A1111" s="37"/>
      <c r="B1111" s="38"/>
      <c r="C1111" s="27"/>
      <c r="D1111" s="40"/>
      <c r="E1111" s="27"/>
      <c r="F1111" s="40"/>
      <c r="G1111" s="27"/>
      <c r="H1111" s="40"/>
      <c r="I1111" s="27"/>
      <c r="J1111" s="40"/>
      <c r="K1111" s="27"/>
      <c r="L1111" s="40"/>
    </row>
    <row r="1112" spans="1:13" ht="14.25" customHeight="1" x14ac:dyDescent="0.15">
      <c r="A1112" s="37"/>
      <c r="B1112" s="38"/>
      <c r="C1112" s="27"/>
      <c r="D1112" s="41"/>
      <c r="E1112" s="27"/>
      <c r="F1112" s="41"/>
      <c r="G1112" s="27"/>
      <c r="H1112" s="41"/>
      <c r="I1112" s="27"/>
      <c r="J1112" s="41"/>
      <c r="K1112" s="27"/>
      <c r="L1112" s="41"/>
    </row>
    <row r="1113" spans="1:13" ht="15" customHeight="1" x14ac:dyDescent="0.15">
      <c r="A1113" s="37"/>
      <c r="B1113" s="38"/>
      <c r="C1113" s="27"/>
      <c r="D1113" s="39"/>
      <c r="E1113" s="27"/>
      <c r="F1113" s="39"/>
      <c r="G1113" s="27"/>
      <c r="H1113" s="39"/>
      <c r="I1113" s="27"/>
      <c r="J1113" s="39"/>
      <c r="K1113" s="27"/>
      <c r="L1113" s="39"/>
    </row>
    <row r="1114" spans="1:13" ht="28.5" customHeight="1" x14ac:dyDescent="0.15">
      <c r="A1114" s="37"/>
      <c r="B1114" s="38"/>
      <c r="C1114" s="27"/>
      <c r="D1114" s="40"/>
      <c r="E1114" s="27"/>
      <c r="F1114" s="40"/>
      <c r="G1114" s="27"/>
      <c r="H1114" s="40"/>
      <c r="I1114" s="27"/>
      <c r="J1114" s="40"/>
      <c r="K1114" s="27"/>
      <c r="L1114" s="40"/>
    </row>
    <row r="1115" spans="1:13" ht="14.25" customHeight="1" x14ac:dyDescent="0.15">
      <c r="A1115" s="37"/>
      <c r="B1115" s="38"/>
      <c r="C1115" s="27"/>
      <c r="D1115" s="41"/>
      <c r="E1115" s="27"/>
      <c r="F1115" s="41"/>
      <c r="G1115" s="27"/>
      <c r="H1115" s="41"/>
      <c r="I1115" s="27"/>
      <c r="J1115" s="41"/>
      <c r="K1115" s="27"/>
      <c r="L1115" s="41"/>
    </row>
    <row r="1116" spans="1:13" x14ac:dyDescent="0.15">
      <c r="A1116" s="5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3" ht="18.75" customHeight="1" x14ac:dyDescent="0.15">
      <c r="A1117" s="45" t="str">
        <f>YEAR(C1121) &amp;"년  " &amp; MONTH(C1121)&amp;"월 " &amp;  "31주차 시간표"</f>
        <v>2025년  12월 31주차 시간표</v>
      </c>
      <c r="B1117" s="45"/>
      <c r="C1117" s="45"/>
      <c r="D1117" s="45"/>
      <c r="E1117" s="45"/>
      <c r="F1117" s="45"/>
      <c r="G1117" s="45"/>
      <c r="H1117" s="45"/>
      <c r="I1117" s="45"/>
      <c r="J1117" s="45"/>
      <c r="K1117" s="45"/>
      <c r="L1117" s="45"/>
    </row>
    <row r="1118" spans="1:13" ht="6" customHeight="1" x14ac:dyDescent="0.15">
      <c r="C1118" s="2"/>
      <c r="E1118" s="2"/>
    </row>
    <row r="1119" spans="1:13" s="4" customFormat="1" ht="33.75" customHeight="1" x14ac:dyDescent="0.15">
      <c r="A1119" s="46" t="str">
        <f>A1088</f>
        <v>훈련기간 : 2025년 03월 24일 ~ 2025년 12월 03일                                          
훈련교사 : 전광욱</v>
      </c>
      <c r="B1119" s="46"/>
      <c r="C1119" s="46"/>
      <c r="D1119" s="46"/>
      <c r="E1119" s="46"/>
      <c r="F1119" s="46"/>
      <c r="G1119" s="46"/>
      <c r="H1119" s="47" t="str">
        <f>H1088</f>
        <v>전체훈련시간 : 173일 / 1024시간
점심시간 : 13:00 ~ 13:40</v>
      </c>
      <c r="I1119" s="47"/>
      <c r="J1119" s="47"/>
      <c r="K1119" s="47"/>
      <c r="L1119" s="7"/>
      <c r="M1119" s="13"/>
    </row>
    <row r="1120" spans="1:13" ht="15" customHeight="1" x14ac:dyDescent="0.15">
      <c r="A1120" s="42" t="s">
        <v>1</v>
      </c>
      <c r="B1120" s="42" t="s">
        <v>0</v>
      </c>
      <c r="C1120" s="43" t="str">
        <f>CHOOSE(WEEKDAY(C1121,2),"월","화","수","목","금")&amp;"("&amp;TEXT(WEEKDAY(C1121)+169,"000")&amp;")"</f>
        <v>월(171)</v>
      </c>
      <c r="D1120" s="43"/>
      <c r="E1120" s="43" t="str">
        <f t="shared" ref="E1120" si="188">CHOOSE(WEEKDAY(E1121,2),"월","화","수","목","금")&amp;"("&amp;TEXT(WEEKDAY(E1121)+169,"000")&amp;")"</f>
        <v>화(172)</v>
      </c>
      <c r="F1120" s="43"/>
      <c r="G1120" s="43" t="str">
        <f t="shared" ref="G1120" si="189">CHOOSE(WEEKDAY(G1121,2),"월","화","수","목","금")&amp;"("&amp;TEXT(WEEKDAY(G1121)+169,"000")&amp;")"</f>
        <v>수(173)</v>
      </c>
      <c r="H1120" s="43"/>
      <c r="I1120" s="43" t="str">
        <f t="shared" ref="I1120" si="190">CHOOSE(WEEKDAY(I1121,2),"월","화","수","목","금")&amp;"("&amp;TEXT(WEEKDAY(I1121)+139,"000")&amp;")"</f>
        <v>목(144)</v>
      </c>
      <c r="J1120" s="43"/>
      <c r="K1120" s="43" t="str">
        <f t="shared" ref="K1120" si="191">CHOOSE(WEEKDAY(K1121,2),"월","화","수","목","금")&amp;"("&amp;TEXT(WEEKDAY(K1121)+139,"000")&amp;")"</f>
        <v>금(145)</v>
      </c>
      <c r="L1120" s="43"/>
    </row>
    <row r="1121" spans="1:12" ht="15" customHeight="1" x14ac:dyDescent="0.15">
      <c r="A1121" s="42"/>
      <c r="B1121" s="42"/>
      <c r="C1121" s="44">
        <f>C1090+7</f>
        <v>45992</v>
      </c>
      <c r="D1121" s="44"/>
      <c r="E1121" s="44">
        <f>E1090+7</f>
        <v>45993</v>
      </c>
      <c r="F1121" s="44"/>
      <c r="G1121" s="44">
        <f>G1090+7</f>
        <v>45994</v>
      </c>
      <c r="H1121" s="44"/>
      <c r="I1121" s="44">
        <f>I1090+7</f>
        <v>45995</v>
      </c>
      <c r="J1121" s="44"/>
      <c r="K1121" s="44">
        <f>K1090+7</f>
        <v>45996</v>
      </c>
      <c r="L1121" s="44"/>
    </row>
    <row r="1122" spans="1:12" ht="15" customHeight="1" x14ac:dyDescent="0.15">
      <c r="A1122" s="37">
        <v>1</v>
      </c>
      <c r="B1122" s="38" t="s">
        <v>41</v>
      </c>
      <c r="C1122" s="27" t="s">
        <v>36</v>
      </c>
      <c r="D1122" s="39" t="s">
        <v>46</v>
      </c>
      <c r="E1122" s="27" t="s">
        <v>36</v>
      </c>
      <c r="F1122" s="39" t="s">
        <v>46</v>
      </c>
      <c r="G1122" s="27" t="s">
        <v>36</v>
      </c>
      <c r="H1122" s="39" t="s">
        <v>46</v>
      </c>
      <c r="I1122" s="27"/>
      <c r="J1122" s="39"/>
      <c r="K1122" s="27"/>
      <c r="L1122" s="39"/>
    </row>
    <row r="1123" spans="1:12" ht="28.5" customHeight="1" x14ac:dyDescent="0.15">
      <c r="A1123" s="37"/>
      <c r="B1123" s="38"/>
      <c r="C1123" s="27" t="s">
        <v>39</v>
      </c>
      <c r="D1123" s="40"/>
      <c r="E1123" s="27" t="s">
        <v>39</v>
      </c>
      <c r="F1123" s="40"/>
      <c r="G1123" s="27" t="s">
        <v>39</v>
      </c>
      <c r="H1123" s="40"/>
      <c r="I1123" s="27"/>
      <c r="J1123" s="40"/>
      <c r="K1123" s="27"/>
      <c r="L1123" s="40"/>
    </row>
    <row r="1124" spans="1:12" ht="14.25" customHeight="1" x14ac:dyDescent="0.15">
      <c r="A1124" s="37"/>
      <c r="B1124" s="38"/>
      <c r="C1124" s="27" t="s">
        <v>60</v>
      </c>
      <c r="D1124" s="41"/>
      <c r="E1124" s="27" t="s">
        <v>60</v>
      </c>
      <c r="F1124" s="41"/>
      <c r="G1124" s="27" t="s">
        <v>60</v>
      </c>
      <c r="H1124" s="41"/>
      <c r="I1124" s="27"/>
      <c r="J1124" s="41"/>
      <c r="K1124" s="27"/>
      <c r="L1124" s="41"/>
    </row>
    <row r="1125" spans="1:12" ht="15" customHeight="1" x14ac:dyDescent="0.15">
      <c r="A1125" s="37">
        <v>2</v>
      </c>
      <c r="B1125" s="38" t="s">
        <v>42</v>
      </c>
      <c r="C1125" s="27" t="s">
        <v>36</v>
      </c>
      <c r="D1125" s="39" t="s">
        <v>46</v>
      </c>
      <c r="E1125" s="27" t="s">
        <v>36</v>
      </c>
      <c r="F1125" s="39" t="s">
        <v>46</v>
      </c>
      <c r="G1125" s="27" t="s">
        <v>36</v>
      </c>
      <c r="H1125" s="39" t="s">
        <v>46</v>
      </c>
      <c r="I1125" s="27"/>
      <c r="J1125" s="39"/>
      <c r="K1125" s="27"/>
      <c r="L1125" s="39"/>
    </row>
    <row r="1126" spans="1:12" ht="28.5" customHeight="1" x14ac:dyDescent="0.15">
      <c r="A1126" s="37"/>
      <c r="B1126" s="38"/>
      <c r="C1126" s="27" t="s">
        <v>39</v>
      </c>
      <c r="D1126" s="40"/>
      <c r="E1126" s="27" t="s">
        <v>39</v>
      </c>
      <c r="F1126" s="40"/>
      <c r="G1126" s="27" t="s">
        <v>39</v>
      </c>
      <c r="H1126" s="40"/>
      <c r="I1126" s="27"/>
      <c r="J1126" s="40"/>
      <c r="K1126" s="27"/>
      <c r="L1126" s="40"/>
    </row>
    <row r="1127" spans="1:12" ht="14.25" customHeight="1" x14ac:dyDescent="0.15">
      <c r="A1127" s="37"/>
      <c r="B1127" s="38"/>
      <c r="C1127" s="27" t="s">
        <v>60</v>
      </c>
      <c r="D1127" s="41"/>
      <c r="E1127" s="27" t="s">
        <v>60</v>
      </c>
      <c r="F1127" s="41"/>
      <c r="G1127" s="27" t="s">
        <v>60</v>
      </c>
      <c r="H1127" s="41"/>
      <c r="I1127" s="27"/>
      <c r="J1127" s="41"/>
      <c r="K1127" s="27"/>
      <c r="L1127" s="41"/>
    </row>
    <row r="1128" spans="1:12" ht="15" customHeight="1" x14ac:dyDescent="0.15">
      <c r="A1128" s="37">
        <v>3</v>
      </c>
      <c r="B1128" s="38" t="s">
        <v>43</v>
      </c>
      <c r="C1128" s="27" t="s">
        <v>36</v>
      </c>
      <c r="D1128" s="39" t="s">
        <v>46</v>
      </c>
      <c r="E1128" s="27" t="s">
        <v>36</v>
      </c>
      <c r="F1128" s="39" t="s">
        <v>46</v>
      </c>
      <c r="G1128" s="27" t="s">
        <v>36</v>
      </c>
      <c r="H1128" s="39" t="s">
        <v>46</v>
      </c>
      <c r="I1128" s="27"/>
      <c r="J1128" s="39"/>
      <c r="K1128" s="27"/>
      <c r="L1128" s="39"/>
    </row>
    <row r="1129" spans="1:12" ht="28.5" customHeight="1" x14ac:dyDescent="0.15">
      <c r="A1129" s="37"/>
      <c r="B1129" s="38"/>
      <c r="C1129" s="27" t="s">
        <v>39</v>
      </c>
      <c r="D1129" s="40"/>
      <c r="E1129" s="27" t="s">
        <v>39</v>
      </c>
      <c r="F1129" s="40"/>
      <c r="G1129" s="27" t="s">
        <v>39</v>
      </c>
      <c r="H1129" s="40"/>
      <c r="I1129" s="27"/>
      <c r="J1129" s="40"/>
      <c r="K1129" s="27"/>
      <c r="L1129" s="40"/>
    </row>
    <row r="1130" spans="1:12" ht="14.25" customHeight="1" x14ac:dyDescent="0.15">
      <c r="A1130" s="37"/>
      <c r="B1130" s="38"/>
      <c r="C1130" s="27" t="s">
        <v>60</v>
      </c>
      <c r="D1130" s="41"/>
      <c r="E1130" s="27" t="s">
        <v>60</v>
      </c>
      <c r="F1130" s="41"/>
      <c r="G1130" s="27" t="s">
        <v>60</v>
      </c>
      <c r="H1130" s="41"/>
      <c r="I1130" s="27"/>
      <c r="J1130" s="41"/>
      <c r="K1130" s="27"/>
      <c r="L1130" s="41"/>
    </row>
    <row r="1131" spans="1:12" ht="15" customHeight="1" x14ac:dyDescent="0.15">
      <c r="A1131" s="37">
        <v>4</v>
      </c>
      <c r="B1131" s="38" t="s">
        <v>44</v>
      </c>
      <c r="C1131" s="27" t="s">
        <v>36</v>
      </c>
      <c r="D1131" s="39" t="s">
        <v>46</v>
      </c>
      <c r="E1131" s="27" t="s">
        <v>36</v>
      </c>
      <c r="F1131" s="39" t="s">
        <v>46</v>
      </c>
      <c r="G1131" s="27" t="s">
        <v>36</v>
      </c>
      <c r="H1131" s="39" t="s">
        <v>46</v>
      </c>
      <c r="I1131" s="27"/>
      <c r="J1131" s="39"/>
      <c r="K1131" s="27"/>
      <c r="L1131" s="39"/>
    </row>
    <row r="1132" spans="1:12" ht="28.5" customHeight="1" x14ac:dyDescent="0.15">
      <c r="A1132" s="37"/>
      <c r="B1132" s="38"/>
      <c r="C1132" s="27" t="s">
        <v>39</v>
      </c>
      <c r="D1132" s="40"/>
      <c r="E1132" s="27" t="s">
        <v>39</v>
      </c>
      <c r="F1132" s="40"/>
      <c r="G1132" s="27" t="s">
        <v>39</v>
      </c>
      <c r="H1132" s="40"/>
      <c r="I1132" s="27"/>
      <c r="J1132" s="40"/>
      <c r="K1132" s="27"/>
      <c r="L1132" s="40"/>
    </row>
    <row r="1133" spans="1:12" ht="14.25" customHeight="1" x14ac:dyDescent="0.15">
      <c r="A1133" s="37"/>
      <c r="B1133" s="38"/>
      <c r="C1133" s="27" t="s">
        <v>60</v>
      </c>
      <c r="D1133" s="41"/>
      <c r="E1133" s="27" t="s">
        <v>60</v>
      </c>
      <c r="F1133" s="41"/>
      <c r="G1133" s="27" t="s">
        <v>60</v>
      </c>
      <c r="H1133" s="41"/>
      <c r="I1133" s="27"/>
      <c r="J1133" s="41"/>
      <c r="K1133" s="27"/>
      <c r="L1133" s="41"/>
    </row>
    <row r="1134" spans="1:12" ht="14.25" customHeight="1" x14ac:dyDescent="0.1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</row>
    <row r="1135" spans="1:12" ht="15" customHeight="1" x14ac:dyDescent="0.15">
      <c r="A1135" s="37">
        <v>5</v>
      </c>
      <c r="B1135" s="38" t="s">
        <v>45</v>
      </c>
      <c r="C1135" s="27" t="s">
        <v>36</v>
      </c>
      <c r="D1135" s="39" t="s">
        <v>46</v>
      </c>
      <c r="E1135" s="27" t="s">
        <v>36</v>
      </c>
      <c r="F1135" s="39" t="s">
        <v>46</v>
      </c>
      <c r="G1135" s="29" t="s">
        <v>36</v>
      </c>
      <c r="H1135" s="48" t="s">
        <v>46</v>
      </c>
      <c r="I1135" s="27"/>
      <c r="J1135" s="39"/>
      <c r="K1135" s="27"/>
      <c r="L1135" s="39"/>
    </row>
    <row r="1136" spans="1:12" ht="28.5" customHeight="1" x14ac:dyDescent="0.15">
      <c r="A1136" s="37"/>
      <c r="B1136" s="38"/>
      <c r="C1136" s="27" t="s">
        <v>39</v>
      </c>
      <c r="D1136" s="40"/>
      <c r="E1136" s="27" t="s">
        <v>39</v>
      </c>
      <c r="F1136" s="40"/>
      <c r="G1136" s="29" t="s">
        <v>39</v>
      </c>
      <c r="H1136" s="49"/>
      <c r="I1136" s="27"/>
      <c r="J1136" s="40"/>
      <c r="K1136" s="27"/>
      <c r="L1136" s="40"/>
    </row>
    <row r="1137" spans="1:13" ht="14.25" customHeight="1" x14ac:dyDescent="0.15">
      <c r="A1137" s="37"/>
      <c r="B1137" s="38"/>
      <c r="C1137" s="27" t="s">
        <v>60</v>
      </c>
      <c r="D1137" s="41"/>
      <c r="E1137" s="27" t="s">
        <v>60</v>
      </c>
      <c r="F1137" s="41"/>
      <c r="G1137" s="29" t="s">
        <v>60</v>
      </c>
      <c r="H1137" s="50"/>
      <c r="I1137" s="27"/>
      <c r="J1137" s="41"/>
      <c r="K1137" s="27"/>
      <c r="L1137" s="41"/>
    </row>
    <row r="1138" spans="1:13" ht="15" customHeight="1" x14ac:dyDescent="0.15">
      <c r="A1138" s="37"/>
      <c r="B1138" s="38"/>
      <c r="C1138" s="27"/>
      <c r="D1138" s="39"/>
      <c r="E1138" s="27"/>
      <c r="F1138" s="39"/>
      <c r="G1138" s="27"/>
      <c r="H1138" s="39"/>
      <c r="I1138" s="27"/>
      <c r="J1138" s="39"/>
      <c r="K1138" s="27"/>
      <c r="L1138" s="39"/>
    </row>
    <row r="1139" spans="1:13" ht="28.5" customHeight="1" x14ac:dyDescent="0.15">
      <c r="A1139" s="37"/>
      <c r="B1139" s="38"/>
      <c r="C1139" s="27"/>
      <c r="D1139" s="40"/>
      <c r="E1139" s="27"/>
      <c r="F1139" s="40"/>
      <c r="G1139" s="27"/>
      <c r="H1139" s="40"/>
      <c r="I1139" s="27"/>
      <c r="J1139" s="40"/>
      <c r="K1139" s="27"/>
      <c r="L1139" s="40"/>
    </row>
    <row r="1140" spans="1:13" ht="14.25" customHeight="1" x14ac:dyDescent="0.15">
      <c r="A1140" s="37"/>
      <c r="B1140" s="38"/>
      <c r="C1140" s="27"/>
      <c r="D1140" s="41"/>
      <c r="E1140" s="27"/>
      <c r="F1140" s="41"/>
      <c r="G1140" s="27"/>
      <c r="H1140" s="41"/>
      <c r="I1140" s="27"/>
      <c r="J1140" s="41"/>
      <c r="K1140" s="27"/>
      <c r="L1140" s="41"/>
    </row>
    <row r="1141" spans="1:13" ht="15" customHeight="1" x14ac:dyDescent="0.15">
      <c r="A1141" s="37"/>
      <c r="B1141" s="38"/>
      <c r="C1141" s="27"/>
      <c r="D1141" s="39"/>
      <c r="E1141" s="27"/>
      <c r="F1141" s="39"/>
      <c r="G1141" s="27"/>
      <c r="H1141" s="39"/>
      <c r="I1141" s="27"/>
      <c r="J1141" s="39"/>
      <c r="K1141" s="27"/>
      <c r="L1141" s="39"/>
    </row>
    <row r="1142" spans="1:13" ht="28.5" customHeight="1" x14ac:dyDescent="0.15">
      <c r="A1142" s="37"/>
      <c r="B1142" s="38"/>
      <c r="C1142" s="27"/>
      <c r="D1142" s="40"/>
      <c r="E1142" s="27"/>
      <c r="F1142" s="40"/>
      <c r="G1142" s="27"/>
      <c r="H1142" s="40"/>
      <c r="I1142" s="27"/>
      <c r="J1142" s="40"/>
      <c r="K1142" s="27"/>
      <c r="L1142" s="40"/>
    </row>
    <row r="1143" spans="1:13" ht="14.25" customHeight="1" x14ac:dyDescent="0.15">
      <c r="A1143" s="37"/>
      <c r="B1143" s="38"/>
      <c r="C1143" s="27"/>
      <c r="D1143" s="41"/>
      <c r="E1143" s="27"/>
      <c r="F1143" s="41"/>
      <c r="G1143" s="27"/>
      <c r="H1143" s="41"/>
      <c r="I1143" s="27"/>
      <c r="J1143" s="41"/>
      <c r="K1143" s="27"/>
      <c r="L1143" s="41"/>
    </row>
    <row r="1144" spans="1:13" ht="15" customHeight="1" x14ac:dyDescent="0.15">
      <c r="A1144" s="37"/>
      <c r="B1144" s="38"/>
      <c r="C1144" s="27"/>
      <c r="D1144" s="39"/>
      <c r="E1144" s="27"/>
      <c r="F1144" s="39"/>
      <c r="G1144" s="27"/>
      <c r="H1144" s="39"/>
      <c r="I1144" s="27"/>
      <c r="J1144" s="39"/>
      <c r="K1144" s="27"/>
      <c r="L1144" s="39"/>
    </row>
    <row r="1145" spans="1:13" ht="28.5" customHeight="1" x14ac:dyDescent="0.15">
      <c r="A1145" s="37"/>
      <c r="B1145" s="38"/>
      <c r="C1145" s="27"/>
      <c r="D1145" s="40"/>
      <c r="E1145" s="27"/>
      <c r="F1145" s="40"/>
      <c r="G1145" s="27"/>
      <c r="H1145" s="40"/>
      <c r="I1145" s="27"/>
      <c r="J1145" s="40"/>
      <c r="K1145" s="27"/>
      <c r="L1145" s="40"/>
    </row>
    <row r="1146" spans="1:13" ht="14.25" customHeight="1" x14ac:dyDescent="0.15">
      <c r="A1146" s="37"/>
      <c r="B1146" s="38"/>
      <c r="C1146" s="27"/>
      <c r="D1146" s="41"/>
      <c r="E1146" s="27"/>
      <c r="F1146" s="41"/>
      <c r="G1146" s="27"/>
      <c r="H1146" s="41"/>
      <c r="I1146" s="27"/>
      <c r="J1146" s="41"/>
      <c r="K1146" s="27"/>
      <c r="L1146" s="41"/>
    </row>
    <row r="1147" spans="1:13" x14ac:dyDescent="0.15">
      <c r="A1147" s="5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3" ht="18.75" customHeight="1" x14ac:dyDescent="0.15">
      <c r="A1148" s="45" t="str">
        <f>YEAR(C1152) &amp;"년  " &amp; MONTH(C1152)&amp;"월 " &amp;  "32주차 시간표"</f>
        <v>2025년  12월 32주차 시간표</v>
      </c>
      <c r="B1148" s="45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</row>
    <row r="1149" spans="1:13" ht="6" customHeight="1" x14ac:dyDescent="0.15">
      <c r="C1149" s="2"/>
      <c r="E1149" s="2"/>
    </row>
    <row r="1150" spans="1:13" s="4" customFormat="1" ht="33.75" customHeight="1" x14ac:dyDescent="0.15">
      <c r="A1150" s="46" t="str">
        <f>A1119</f>
        <v>훈련기간 : 2025년 03월 24일 ~ 2025년 12월 03일                                          
훈련교사 : 전광욱</v>
      </c>
      <c r="B1150" s="46"/>
      <c r="C1150" s="46"/>
      <c r="D1150" s="46"/>
      <c r="E1150" s="46"/>
      <c r="F1150" s="46"/>
      <c r="G1150" s="46"/>
      <c r="H1150" s="47" t="str">
        <f>H1119</f>
        <v>전체훈련시간 : 173일 / 1024시간
점심시간 : 13:00 ~ 13:40</v>
      </c>
      <c r="I1150" s="47"/>
      <c r="J1150" s="47"/>
      <c r="K1150" s="47"/>
      <c r="L1150" s="7"/>
      <c r="M1150" s="13"/>
    </row>
    <row r="1151" spans="1:13" ht="15" customHeight="1" x14ac:dyDescent="0.15">
      <c r="A1151" s="42" t="s">
        <v>1</v>
      </c>
      <c r="B1151" s="42" t="s">
        <v>0</v>
      </c>
      <c r="C1151" s="43" t="str">
        <f>CHOOSE(WEEKDAY(C1152,2),"월","화","수","목","금")&amp;"("&amp;TEXT(WEEKDAY(C1152)+144,"000")&amp;")"</f>
        <v>월(146)</v>
      </c>
      <c r="D1151" s="43"/>
      <c r="E1151" s="43" t="str">
        <f t="shared" ref="E1151" si="192">CHOOSE(WEEKDAY(E1152,2),"월","화","수","목","금")&amp;"("&amp;TEXT(WEEKDAY(E1152)+144,"000")&amp;")"</f>
        <v>화(147)</v>
      </c>
      <c r="F1151" s="43"/>
      <c r="G1151" s="43" t="str">
        <f t="shared" ref="G1151" si="193">CHOOSE(WEEKDAY(G1152,2),"월","화","수","목","금")&amp;"("&amp;TEXT(WEEKDAY(G1152)+144,"000")&amp;")"</f>
        <v>수(148)</v>
      </c>
      <c r="H1151" s="43"/>
      <c r="I1151" s="43" t="str">
        <f t="shared" ref="I1151" si="194">CHOOSE(WEEKDAY(I1152,2),"월","화","수","목","금")&amp;"("&amp;TEXT(WEEKDAY(I1152)+144,"000")&amp;")"</f>
        <v>목(149)</v>
      </c>
      <c r="J1151" s="43"/>
      <c r="K1151" s="43" t="str">
        <f t="shared" ref="K1151" si="195">CHOOSE(WEEKDAY(K1152,2),"월","화","수","목","금")&amp;"("&amp;TEXT(WEEKDAY(K1152)+144,"000")&amp;")"</f>
        <v>금(150)</v>
      </c>
      <c r="L1151" s="43"/>
    </row>
    <row r="1152" spans="1:13" ht="15" customHeight="1" x14ac:dyDescent="0.15">
      <c r="A1152" s="42"/>
      <c r="B1152" s="42"/>
      <c r="C1152" s="44">
        <f>C1121+7</f>
        <v>45999</v>
      </c>
      <c r="D1152" s="44"/>
      <c r="E1152" s="44">
        <f>E1121+7</f>
        <v>46000</v>
      </c>
      <c r="F1152" s="44"/>
      <c r="G1152" s="44">
        <f>G1121+7</f>
        <v>46001</v>
      </c>
      <c r="H1152" s="44"/>
      <c r="I1152" s="44">
        <f>I1121+7</f>
        <v>46002</v>
      </c>
      <c r="J1152" s="44"/>
      <c r="K1152" s="44">
        <f>K1121+7</f>
        <v>46003</v>
      </c>
      <c r="L1152" s="44"/>
    </row>
    <row r="1153" spans="1:12" ht="15" customHeight="1" x14ac:dyDescent="0.15">
      <c r="A1153" s="37">
        <v>1</v>
      </c>
      <c r="B1153" s="38" t="s">
        <v>41</v>
      </c>
      <c r="C1153" s="27"/>
      <c r="D1153" s="39"/>
      <c r="E1153" s="27"/>
      <c r="F1153" s="39"/>
      <c r="G1153" s="27"/>
      <c r="H1153" s="39"/>
      <c r="I1153" s="27"/>
      <c r="J1153" s="39"/>
      <c r="K1153" s="27"/>
      <c r="L1153" s="39"/>
    </row>
    <row r="1154" spans="1:12" ht="28.5" customHeight="1" x14ac:dyDescent="0.15">
      <c r="A1154" s="37"/>
      <c r="B1154" s="38"/>
      <c r="C1154" s="27"/>
      <c r="D1154" s="40"/>
      <c r="E1154" s="27"/>
      <c r="F1154" s="40"/>
      <c r="G1154" s="27"/>
      <c r="H1154" s="40"/>
      <c r="I1154" s="27"/>
      <c r="J1154" s="40"/>
      <c r="K1154" s="27"/>
      <c r="L1154" s="40"/>
    </row>
    <row r="1155" spans="1:12" ht="14.25" customHeight="1" x14ac:dyDescent="0.15">
      <c r="A1155" s="37"/>
      <c r="B1155" s="38"/>
      <c r="C1155" s="27"/>
      <c r="D1155" s="41"/>
      <c r="E1155" s="27"/>
      <c r="F1155" s="41"/>
      <c r="G1155" s="27"/>
      <c r="H1155" s="41"/>
      <c r="I1155" s="27"/>
      <c r="J1155" s="41"/>
      <c r="K1155" s="27"/>
      <c r="L1155" s="41"/>
    </row>
    <row r="1156" spans="1:12" ht="15" customHeight="1" x14ac:dyDescent="0.15">
      <c r="A1156" s="37">
        <v>2</v>
      </c>
      <c r="B1156" s="38" t="s">
        <v>42</v>
      </c>
      <c r="C1156" s="27"/>
      <c r="D1156" s="39"/>
      <c r="E1156" s="27"/>
      <c r="F1156" s="39"/>
      <c r="G1156" s="27"/>
      <c r="H1156" s="39"/>
      <c r="I1156" s="27"/>
      <c r="J1156" s="39"/>
      <c r="K1156" s="27"/>
      <c r="L1156" s="39"/>
    </row>
    <row r="1157" spans="1:12" ht="28.5" customHeight="1" x14ac:dyDescent="0.15">
      <c r="A1157" s="37"/>
      <c r="B1157" s="38"/>
      <c r="C1157" s="27"/>
      <c r="D1157" s="40"/>
      <c r="E1157" s="27"/>
      <c r="F1157" s="40"/>
      <c r="G1157" s="27"/>
      <c r="H1157" s="40"/>
      <c r="I1157" s="27"/>
      <c r="J1157" s="40"/>
      <c r="K1157" s="27"/>
      <c r="L1157" s="40"/>
    </row>
    <row r="1158" spans="1:12" ht="14.25" customHeight="1" x14ac:dyDescent="0.15">
      <c r="A1158" s="37"/>
      <c r="B1158" s="38"/>
      <c r="C1158" s="27"/>
      <c r="D1158" s="41"/>
      <c r="E1158" s="27"/>
      <c r="F1158" s="41"/>
      <c r="G1158" s="27"/>
      <c r="H1158" s="41"/>
      <c r="I1158" s="27"/>
      <c r="J1158" s="41"/>
      <c r="K1158" s="27"/>
      <c r="L1158" s="41"/>
    </row>
    <row r="1159" spans="1:12" ht="15" customHeight="1" x14ac:dyDescent="0.15">
      <c r="A1159" s="37">
        <v>3</v>
      </c>
      <c r="B1159" s="38" t="s">
        <v>43</v>
      </c>
      <c r="C1159" s="27"/>
      <c r="D1159" s="39"/>
      <c r="E1159" s="27"/>
      <c r="F1159" s="39"/>
      <c r="G1159" s="27"/>
      <c r="H1159" s="39"/>
      <c r="I1159" s="27"/>
      <c r="J1159" s="39"/>
      <c r="K1159" s="27"/>
      <c r="L1159" s="39"/>
    </row>
    <row r="1160" spans="1:12" ht="28.5" customHeight="1" x14ac:dyDescent="0.15">
      <c r="A1160" s="37"/>
      <c r="B1160" s="38"/>
      <c r="C1160" s="27"/>
      <c r="D1160" s="40"/>
      <c r="E1160" s="27"/>
      <c r="F1160" s="40"/>
      <c r="G1160" s="27"/>
      <c r="H1160" s="40"/>
      <c r="I1160" s="27"/>
      <c r="J1160" s="40"/>
      <c r="K1160" s="27"/>
      <c r="L1160" s="40"/>
    </row>
    <row r="1161" spans="1:12" ht="14.25" customHeight="1" x14ac:dyDescent="0.15">
      <c r="A1161" s="37"/>
      <c r="B1161" s="38"/>
      <c r="C1161" s="27"/>
      <c r="D1161" s="41"/>
      <c r="E1161" s="27"/>
      <c r="F1161" s="41"/>
      <c r="G1161" s="27"/>
      <c r="H1161" s="41"/>
      <c r="I1161" s="27"/>
      <c r="J1161" s="41"/>
      <c r="K1161" s="27"/>
      <c r="L1161" s="41"/>
    </row>
    <row r="1162" spans="1:12" ht="15" customHeight="1" x14ac:dyDescent="0.15">
      <c r="A1162" s="37">
        <v>4</v>
      </c>
      <c r="B1162" s="38" t="s">
        <v>44</v>
      </c>
      <c r="C1162" s="27"/>
      <c r="D1162" s="39"/>
      <c r="E1162" s="27"/>
      <c r="F1162" s="39"/>
      <c r="G1162" s="27"/>
      <c r="H1162" s="39"/>
      <c r="I1162" s="27"/>
      <c r="J1162" s="39"/>
      <c r="K1162" s="27"/>
      <c r="L1162" s="39"/>
    </row>
    <row r="1163" spans="1:12" ht="28.5" customHeight="1" x14ac:dyDescent="0.15">
      <c r="A1163" s="37"/>
      <c r="B1163" s="38"/>
      <c r="C1163" s="27"/>
      <c r="D1163" s="40"/>
      <c r="E1163" s="27"/>
      <c r="F1163" s="40"/>
      <c r="G1163" s="27"/>
      <c r="H1163" s="40"/>
      <c r="I1163" s="27"/>
      <c r="J1163" s="40"/>
      <c r="K1163" s="27"/>
      <c r="L1163" s="40"/>
    </row>
    <row r="1164" spans="1:12" ht="14.25" customHeight="1" x14ac:dyDescent="0.15">
      <c r="A1164" s="37"/>
      <c r="B1164" s="38"/>
      <c r="C1164" s="27"/>
      <c r="D1164" s="41"/>
      <c r="E1164" s="27"/>
      <c r="F1164" s="41"/>
      <c r="G1164" s="27"/>
      <c r="H1164" s="41"/>
      <c r="I1164" s="27"/>
      <c r="J1164" s="41"/>
      <c r="K1164" s="27"/>
      <c r="L1164" s="41"/>
    </row>
    <row r="1165" spans="1:12" ht="14.25" customHeight="1" x14ac:dyDescent="0.1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ht="15" customHeight="1" x14ac:dyDescent="0.15">
      <c r="A1166" s="37">
        <v>5</v>
      </c>
      <c r="B1166" s="38" t="s">
        <v>45</v>
      </c>
      <c r="C1166" s="27"/>
      <c r="D1166" s="39"/>
      <c r="E1166" s="27"/>
      <c r="F1166" s="39"/>
      <c r="G1166" s="27"/>
      <c r="H1166" s="39"/>
      <c r="I1166" s="27"/>
      <c r="J1166" s="39"/>
      <c r="K1166" s="27"/>
      <c r="L1166" s="39"/>
    </row>
    <row r="1167" spans="1:12" ht="28.5" customHeight="1" x14ac:dyDescent="0.15">
      <c r="A1167" s="37"/>
      <c r="B1167" s="38"/>
      <c r="C1167" s="27"/>
      <c r="D1167" s="40"/>
      <c r="E1167" s="27"/>
      <c r="F1167" s="40"/>
      <c r="G1167" s="27"/>
      <c r="H1167" s="40"/>
      <c r="I1167" s="27"/>
      <c r="J1167" s="40"/>
      <c r="K1167" s="27"/>
      <c r="L1167" s="40"/>
    </row>
    <row r="1168" spans="1:12" ht="14.25" customHeight="1" x14ac:dyDescent="0.15">
      <c r="A1168" s="37"/>
      <c r="B1168" s="38"/>
      <c r="C1168" s="27"/>
      <c r="D1168" s="41"/>
      <c r="E1168" s="27"/>
      <c r="F1168" s="41"/>
      <c r="G1168" s="27"/>
      <c r="H1168" s="41"/>
      <c r="I1168" s="27"/>
      <c r="J1168" s="41"/>
      <c r="K1168" s="27"/>
      <c r="L1168" s="41"/>
    </row>
    <row r="1169" spans="1:13" ht="15" customHeight="1" x14ac:dyDescent="0.15">
      <c r="A1169" s="37"/>
      <c r="B1169" s="38"/>
      <c r="C1169" s="27"/>
      <c r="D1169" s="39"/>
      <c r="E1169" s="27"/>
      <c r="F1169" s="39"/>
      <c r="G1169" s="27"/>
      <c r="H1169" s="39"/>
      <c r="I1169" s="27"/>
      <c r="J1169" s="39"/>
      <c r="K1169" s="27"/>
      <c r="L1169" s="39"/>
    </row>
    <row r="1170" spans="1:13" ht="28.5" customHeight="1" x14ac:dyDescent="0.15">
      <c r="A1170" s="37"/>
      <c r="B1170" s="38"/>
      <c r="C1170" s="27"/>
      <c r="D1170" s="40"/>
      <c r="E1170" s="27"/>
      <c r="F1170" s="40"/>
      <c r="G1170" s="27"/>
      <c r="H1170" s="40"/>
      <c r="I1170" s="27"/>
      <c r="J1170" s="40"/>
      <c r="K1170" s="27"/>
      <c r="L1170" s="40"/>
    </row>
    <row r="1171" spans="1:13" ht="14.25" customHeight="1" x14ac:dyDescent="0.15">
      <c r="A1171" s="37"/>
      <c r="B1171" s="38"/>
      <c r="C1171" s="27"/>
      <c r="D1171" s="41"/>
      <c r="E1171" s="27"/>
      <c r="F1171" s="41"/>
      <c r="G1171" s="27"/>
      <c r="H1171" s="41"/>
      <c r="I1171" s="27"/>
      <c r="J1171" s="41"/>
      <c r="K1171" s="27"/>
      <c r="L1171" s="41"/>
    </row>
    <row r="1172" spans="1:13" ht="15" customHeight="1" x14ac:dyDescent="0.15">
      <c r="A1172" s="37"/>
      <c r="B1172" s="38"/>
      <c r="C1172" s="27"/>
      <c r="D1172" s="39"/>
      <c r="E1172" s="27"/>
      <c r="F1172" s="39"/>
      <c r="G1172" s="27"/>
      <c r="H1172" s="39"/>
      <c r="I1172" s="27"/>
      <c r="J1172" s="39"/>
      <c r="K1172" s="27"/>
      <c r="L1172" s="39"/>
    </row>
    <row r="1173" spans="1:13" ht="28.5" customHeight="1" x14ac:dyDescent="0.15">
      <c r="A1173" s="37"/>
      <c r="B1173" s="38"/>
      <c r="C1173" s="27"/>
      <c r="D1173" s="40"/>
      <c r="E1173" s="27"/>
      <c r="F1173" s="40"/>
      <c r="G1173" s="27"/>
      <c r="H1173" s="40"/>
      <c r="I1173" s="27"/>
      <c r="J1173" s="40"/>
      <c r="K1173" s="27"/>
      <c r="L1173" s="40"/>
    </row>
    <row r="1174" spans="1:13" ht="14.25" customHeight="1" x14ac:dyDescent="0.15">
      <c r="A1174" s="37"/>
      <c r="B1174" s="38"/>
      <c r="C1174" s="27"/>
      <c r="D1174" s="41"/>
      <c r="E1174" s="27"/>
      <c r="F1174" s="41"/>
      <c r="G1174" s="27"/>
      <c r="H1174" s="41"/>
      <c r="I1174" s="27"/>
      <c r="J1174" s="41"/>
      <c r="K1174" s="27"/>
      <c r="L1174" s="41"/>
    </row>
    <row r="1175" spans="1:13" ht="15" customHeight="1" x14ac:dyDescent="0.15">
      <c r="A1175" s="37"/>
      <c r="B1175" s="38"/>
      <c r="C1175" s="27"/>
      <c r="D1175" s="39"/>
      <c r="E1175" s="27"/>
      <c r="F1175" s="39"/>
      <c r="G1175" s="27"/>
      <c r="H1175" s="39"/>
      <c r="I1175" s="27"/>
      <c r="J1175" s="39"/>
      <c r="K1175" s="27"/>
      <c r="L1175" s="39"/>
    </row>
    <row r="1176" spans="1:13" ht="28.5" customHeight="1" x14ac:dyDescent="0.15">
      <c r="A1176" s="37"/>
      <c r="B1176" s="38"/>
      <c r="C1176" s="27"/>
      <c r="D1176" s="40"/>
      <c r="E1176" s="27"/>
      <c r="F1176" s="40"/>
      <c r="G1176" s="27"/>
      <c r="H1176" s="40"/>
      <c r="I1176" s="27"/>
      <c r="J1176" s="40"/>
      <c r="K1176" s="27"/>
      <c r="L1176" s="40"/>
    </row>
    <row r="1177" spans="1:13" ht="14.25" customHeight="1" x14ac:dyDescent="0.15">
      <c r="A1177" s="37"/>
      <c r="B1177" s="38"/>
      <c r="C1177" s="27"/>
      <c r="D1177" s="41"/>
      <c r="E1177" s="27"/>
      <c r="F1177" s="41"/>
      <c r="G1177" s="27"/>
      <c r="H1177" s="41"/>
      <c r="I1177" s="27"/>
      <c r="J1177" s="41"/>
      <c r="K1177" s="27"/>
      <c r="L1177" s="41"/>
    </row>
    <row r="1178" spans="1:13" x14ac:dyDescent="0.15">
      <c r="A1178" s="5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3" ht="18.75" customHeight="1" x14ac:dyDescent="0.15">
      <c r="A1179" s="45" t="str">
        <f>YEAR(C1183) &amp;"년  " &amp; MONTH(C1183)&amp;"월 " &amp;  "31주차 시간표"</f>
        <v>2025년  12월 31주차 시간표</v>
      </c>
      <c r="B1179" s="45"/>
      <c r="C1179" s="45"/>
      <c r="D1179" s="45"/>
      <c r="E1179" s="45"/>
      <c r="F1179" s="45"/>
      <c r="G1179" s="45"/>
      <c r="H1179" s="45"/>
      <c r="I1179" s="45"/>
      <c r="J1179" s="45"/>
      <c r="K1179" s="45"/>
      <c r="L1179" s="45"/>
    </row>
    <row r="1180" spans="1:13" ht="6" customHeight="1" x14ac:dyDescent="0.15">
      <c r="C1180" s="2"/>
      <c r="E1180" s="2"/>
    </row>
    <row r="1181" spans="1:13" s="4" customFormat="1" ht="33.75" customHeight="1" x14ac:dyDescent="0.15">
      <c r="A1181" s="46" t="str">
        <f>A1150</f>
        <v>훈련기간 : 2025년 03월 24일 ~ 2025년 12월 03일                                          
훈련교사 : 전광욱</v>
      </c>
      <c r="B1181" s="46"/>
      <c r="C1181" s="46"/>
      <c r="D1181" s="46"/>
      <c r="E1181" s="46"/>
      <c r="F1181" s="46"/>
      <c r="G1181" s="46"/>
      <c r="H1181" s="47" t="str">
        <f>H1150</f>
        <v>전체훈련시간 : 173일 / 1024시간
점심시간 : 13:00 ~ 13:40</v>
      </c>
      <c r="I1181" s="47"/>
      <c r="J1181" s="47"/>
      <c r="K1181" s="47"/>
      <c r="L1181" s="7"/>
      <c r="M1181" s="13"/>
    </row>
    <row r="1182" spans="1:13" ht="15" customHeight="1" x14ac:dyDescent="0.15">
      <c r="A1182" s="42" t="s">
        <v>1</v>
      </c>
      <c r="B1182" s="42" t="s">
        <v>0</v>
      </c>
      <c r="C1182" s="43" t="str">
        <f>CHOOSE(WEEKDAY(C1183,2),"월","화","수","목","금")&amp;"("&amp;TEXT(WEEKDAY(C1183)+139,"000")&amp;")"</f>
        <v>월(141)</v>
      </c>
      <c r="D1182" s="43"/>
      <c r="E1182" s="43" t="str">
        <f t="shared" ref="E1182" si="196">CHOOSE(WEEKDAY(E1183,2),"월","화","수","목","금")&amp;"("&amp;TEXT(WEEKDAY(E1183)+139,"000")&amp;")"</f>
        <v>화(142)</v>
      </c>
      <c r="F1182" s="43"/>
      <c r="G1182" s="43" t="str">
        <f t="shared" ref="G1182" si="197">CHOOSE(WEEKDAY(G1183,2),"월","화","수","목","금")&amp;"("&amp;TEXT(WEEKDAY(G1183)+139,"000")&amp;")"</f>
        <v>수(143)</v>
      </c>
      <c r="H1182" s="43"/>
      <c r="I1182" s="43" t="str">
        <f t="shared" ref="I1182" si="198">CHOOSE(WEEKDAY(I1183,2),"월","화","수","목","금")&amp;"("&amp;TEXT(WEEKDAY(I1183)+139,"000")&amp;")"</f>
        <v>목(144)</v>
      </c>
      <c r="J1182" s="43"/>
      <c r="K1182" s="43" t="str">
        <f t="shared" ref="K1182" si="199">CHOOSE(WEEKDAY(K1183,2),"월","화","수","목","금")&amp;"("&amp;TEXT(WEEKDAY(K1183)+139,"000")&amp;")"</f>
        <v>금(145)</v>
      </c>
      <c r="L1182" s="43"/>
    </row>
    <row r="1183" spans="1:13" ht="15" customHeight="1" x14ac:dyDescent="0.15">
      <c r="A1183" s="42"/>
      <c r="B1183" s="42"/>
      <c r="C1183" s="44">
        <f>C1152+7</f>
        <v>46006</v>
      </c>
      <c r="D1183" s="44"/>
      <c r="E1183" s="44">
        <f>E1152+7</f>
        <v>46007</v>
      </c>
      <c r="F1183" s="44"/>
      <c r="G1183" s="44">
        <f>G1152+7</f>
        <v>46008</v>
      </c>
      <c r="H1183" s="44"/>
      <c r="I1183" s="44">
        <f>I1152+7</f>
        <v>46009</v>
      </c>
      <c r="J1183" s="44"/>
      <c r="K1183" s="44">
        <f>K1152+7</f>
        <v>46010</v>
      </c>
      <c r="L1183" s="44"/>
    </row>
    <row r="1184" spans="1:13" ht="15" customHeight="1" x14ac:dyDescent="0.15">
      <c r="A1184" s="37">
        <v>1</v>
      </c>
      <c r="B1184" s="38" t="s">
        <v>41</v>
      </c>
      <c r="C1184" s="27"/>
      <c r="D1184" s="39"/>
      <c r="E1184" s="27"/>
      <c r="F1184" s="39"/>
      <c r="G1184" s="27"/>
      <c r="H1184" s="39"/>
      <c r="I1184" s="27"/>
      <c r="J1184" s="39"/>
      <c r="K1184" s="27"/>
      <c r="L1184" s="39"/>
    </row>
    <row r="1185" spans="1:12" ht="28.5" customHeight="1" x14ac:dyDescent="0.15">
      <c r="A1185" s="37"/>
      <c r="B1185" s="38"/>
      <c r="C1185" s="27"/>
      <c r="D1185" s="40"/>
      <c r="E1185" s="27"/>
      <c r="F1185" s="40"/>
      <c r="G1185" s="27"/>
      <c r="H1185" s="40"/>
      <c r="I1185" s="27"/>
      <c r="J1185" s="40"/>
      <c r="K1185" s="27"/>
      <c r="L1185" s="40"/>
    </row>
    <row r="1186" spans="1:12" ht="14.25" customHeight="1" x14ac:dyDescent="0.15">
      <c r="A1186" s="37"/>
      <c r="B1186" s="38"/>
      <c r="C1186" s="27"/>
      <c r="D1186" s="41"/>
      <c r="E1186" s="27"/>
      <c r="F1186" s="41"/>
      <c r="G1186" s="27"/>
      <c r="H1186" s="41"/>
      <c r="I1186" s="27"/>
      <c r="J1186" s="41"/>
      <c r="K1186" s="27"/>
      <c r="L1186" s="41"/>
    </row>
    <row r="1187" spans="1:12" ht="15" customHeight="1" x14ac:dyDescent="0.15">
      <c r="A1187" s="37">
        <v>2</v>
      </c>
      <c r="B1187" s="38" t="s">
        <v>42</v>
      </c>
      <c r="C1187" s="27"/>
      <c r="D1187" s="39"/>
      <c r="E1187" s="27"/>
      <c r="F1187" s="39"/>
      <c r="G1187" s="27"/>
      <c r="H1187" s="39"/>
      <c r="I1187" s="27"/>
      <c r="J1187" s="39"/>
      <c r="K1187" s="27"/>
      <c r="L1187" s="39"/>
    </row>
    <row r="1188" spans="1:12" ht="28.5" customHeight="1" x14ac:dyDescent="0.15">
      <c r="A1188" s="37"/>
      <c r="B1188" s="38"/>
      <c r="C1188" s="27"/>
      <c r="D1188" s="40"/>
      <c r="E1188" s="27"/>
      <c r="F1188" s="40"/>
      <c r="G1188" s="27"/>
      <c r="H1188" s="40"/>
      <c r="I1188" s="27"/>
      <c r="J1188" s="40"/>
      <c r="K1188" s="27"/>
      <c r="L1188" s="40"/>
    </row>
    <row r="1189" spans="1:12" ht="14.25" customHeight="1" x14ac:dyDescent="0.15">
      <c r="A1189" s="37"/>
      <c r="B1189" s="38"/>
      <c r="C1189" s="27"/>
      <c r="D1189" s="41"/>
      <c r="E1189" s="27"/>
      <c r="F1189" s="41"/>
      <c r="G1189" s="27"/>
      <c r="H1189" s="41"/>
      <c r="I1189" s="27"/>
      <c r="J1189" s="41"/>
      <c r="K1189" s="27"/>
      <c r="L1189" s="41"/>
    </row>
    <row r="1190" spans="1:12" ht="15" customHeight="1" x14ac:dyDescent="0.15">
      <c r="A1190" s="37">
        <v>3</v>
      </c>
      <c r="B1190" s="38" t="s">
        <v>43</v>
      </c>
      <c r="C1190" s="27"/>
      <c r="D1190" s="39"/>
      <c r="E1190" s="27"/>
      <c r="F1190" s="39"/>
      <c r="G1190" s="27"/>
      <c r="H1190" s="39"/>
      <c r="I1190" s="27"/>
      <c r="J1190" s="39"/>
      <c r="K1190" s="27"/>
      <c r="L1190" s="39"/>
    </row>
    <row r="1191" spans="1:12" ht="28.5" customHeight="1" x14ac:dyDescent="0.15">
      <c r="A1191" s="37"/>
      <c r="B1191" s="38"/>
      <c r="C1191" s="27"/>
      <c r="D1191" s="40"/>
      <c r="E1191" s="27"/>
      <c r="F1191" s="40"/>
      <c r="G1191" s="27"/>
      <c r="H1191" s="40"/>
      <c r="I1191" s="27"/>
      <c r="J1191" s="40"/>
      <c r="K1191" s="27"/>
      <c r="L1191" s="40"/>
    </row>
    <row r="1192" spans="1:12" ht="14.25" customHeight="1" x14ac:dyDescent="0.15">
      <c r="A1192" s="37"/>
      <c r="B1192" s="38"/>
      <c r="C1192" s="27"/>
      <c r="D1192" s="41"/>
      <c r="E1192" s="27"/>
      <c r="F1192" s="41"/>
      <c r="G1192" s="27"/>
      <c r="H1192" s="41"/>
      <c r="I1192" s="27"/>
      <c r="J1192" s="41"/>
      <c r="K1192" s="27"/>
      <c r="L1192" s="41"/>
    </row>
    <row r="1193" spans="1:12" ht="15" customHeight="1" x14ac:dyDescent="0.15">
      <c r="A1193" s="37">
        <v>4</v>
      </c>
      <c r="B1193" s="38" t="s">
        <v>44</v>
      </c>
      <c r="C1193" s="27"/>
      <c r="D1193" s="39"/>
      <c r="E1193" s="27"/>
      <c r="F1193" s="39"/>
      <c r="G1193" s="27"/>
      <c r="H1193" s="39"/>
      <c r="I1193" s="27"/>
      <c r="J1193" s="39"/>
      <c r="K1193" s="27"/>
      <c r="L1193" s="39"/>
    </row>
    <row r="1194" spans="1:12" ht="28.5" customHeight="1" x14ac:dyDescent="0.15">
      <c r="A1194" s="37"/>
      <c r="B1194" s="38"/>
      <c r="C1194" s="27"/>
      <c r="D1194" s="40"/>
      <c r="E1194" s="27"/>
      <c r="F1194" s="40"/>
      <c r="G1194" s="27"/>
      <c r="H1194" s="40"/>
      <c r="I1194" s="27"/>
      <c r="J1194" s="40"/>
      <c r="K1194" s="27"/>
      <c r="L1194" s="40"/>
    </row>
    <row r="1195" spans="1:12" ht="14.25" customHeight="1" x14ac:dyDescent="0.15">
      <c r="A1195" s="37"/>
      <c r="B1195" s="38"/>
      <c r="C1195" s="27"/>
      <c r="D1195" s="41"/>
      <c r="E1195" s="27"/>
      <c r="F1195" s="41"/>
      <c r="G1195" s="27"/>
      <c r="H1195" s="41"/>
      <c r="I1195" s="27"/>
      <c r="J1195" s="41"/>
      <c r="K1195" s="27"/>
      <c r="L1195" s="41"/>
    </row>
    <row r="1196" spans="1:12" ht="14.25" customHeight="1" x14ac:dyDescent="0.1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ht="15" customHeight="1" x14ac:dyDescent="0.15">
      <c r="A1197" s="37">
        <v>5</v>
      </c>
      <c r="B1197" s="38" t="s">
        <v>45</v>
      </c>
      <c r="C1197" s="27"/>
      <c r="D1197" s="39"/>
      <c r="E1197" s="27"/>
      <c r="F1197" s="39"/>
      <c r="G1197" s="27"/>
      <c r="H1197" s="39"/>
      <c r="I1197" s="27"/>
      <c r="J1197" s="39"/>
      <c r="K1197" s="27"/>
      <c r="L1197" s="39"/>
    </row>
    <row r="1198" spans="1:12" ht="28.5" customHeight="1" x14ac:dyDescent="0.15">
      <c r="A1198" s="37"/>
      <c r="B1198" s="38"/>
      <c r="C1198" s="27"/>
      <c r="D1198" s="40"/>
      <c r="E1198" s="27"/>
      <c r="F1198" s="40"/>
      <c r="G1198" s="27"/>
      <c r="H1198" s="40"/>
      <c r="I1198" s="27"/>
      <c r="J1198" s="40"/>
      <c r="K1198" s="27"/>
      <c r="L1198" s="40"/>
    </row>
    <row r="1199" spans="1:12" ht="14.25" customHeight="1" x14ac:dyDescent="0.15">
      <c r="A1199" s="37"/>
      <c r="B1199" s="38"/>
      <c r="C1199" s="27"/>
      <c r="D1199" s="41"/>
      <c r="E1199" s="27"/>
      <c r="F1199" s="41"/>
      <c r="G1199" s="27"/>
      <c r="H1199" s="41"/>
      <c r="I1199" s="27"/>
      <c r="J1199" s="41"/>
      <c r="K1199" s="27"/>
      <c r="L1199" s="41"/>
    </row>
    <row r="1200" spans="1:12" ht="15" customHeight="1" x14ac:dyDescent="0.15">
      <c r="A1200" s="37"/>
      <c r="B1200" s="38"/>
      <c r="C1200" s="27"/>
      <c r="D1200" s="39"/>
      <c r="E1200" s="27"/>
      <c r="F1200" s="39"/>
      <c r="G1200" s="27"/>
      <c r="H1200" s="39"/>
      <c r="I1200" s="27"/>
      <c r="J1200" s="39"/>
      <c r="K1200" s="27"/>
      <c r="L1200" s="39"/>
    </row>
    <row r="1201" spans="1:13" ht="28.5" customHeight="1" x14ac:dyDescent="0.15">
      <c r="A1201" s="37"/>
      <c r="B1201" s="38"/>
      <c r="C1201" s="27"/>
      <c r="D1201" s="40"/>
      <c r="E1201" s="27"/>
      <c r="F1201" s="40"/>
      <c r="G1201" s="27"/>
      <c r="H1201" s="40"/>
      <c r="I1201" s="27"/>
      <c r="J1201" s="40"/>
      <c r="K1201" s="27"/>
      <c r="L1201" s="40"/>
    </row>
    <row r="1202" spans="1:13" ht="14.25" customHeight="1" x14ac:dyDescent="0.15">
      <c r="A1202" s="37"/>
      <c r="B1202" s="38"/>
      <c r="C1202" s="27"/>
      <c r="D1202" s="41"/>
      <c r="E1202" s="27"/>
      <c r="F1202" s="41"/>
      <c r="G1202" s="27"/>
      <c r="H1202" s="41"/>
      <c r="I1202" s="27"/>
      <c r="J1202" s="41"/>
      <c r="K1202" s="27"/>
      <c r="L1202" s="41"/>
    </row>
    <row r="1203" spans="1:13" ht="15" customHeight="1" x14ac:dyDescent="0.15">
      <c r="A1203" s="37"/>
      <c r="B1203" s="38"/>
      <c r="C1203" s="27"/>
      <c r="D1203" s="39"/>
      <c r="E1203" s="27"/>
      <c r="F1203" s="39"/>
      <c r="G1203" s="27"/>
      <c r="H1203" s="39"/>
      <c r="I1203" s="27"/>
      <c r="J1203" s="39"/>
      <c r="K1203" s="27"/>
      <c r="L1203" s="39"/>
    </row>
    <row r="1204" spans="1:13" ht="28.5" customHeight="1" x14ac:dyDescent="0.15">
      <c r="A1204" s="37"/>
      <c r="B1204" s="38"/>
      <c r="C1204" s="27"/>
      <c r="D1204" s="40"/>
      <c r="E1204" s="27"/>
      <c r="F1204" s="40"/>
      <c r="G1204" s="27"/>
      <c r="H1204" s="40"/>
      <c r="I1204" s="27"/>
      <c r="J1204" s="40"/>
      <c r="K1204" s="27"/>
      <c r="L1204" s="40"/>
    </row>
    <row r="1205" spans="1:13" ht="14.25" customHeight="1" x14ac:dyDescent="0.15">
      <c r="A1205" s="37"/>
      <c r="B1205" s="38"/>
      <c r="C1205" s="27"/>
      <c r="D1205" s="41"/>
      <c r="E1205" s="27"/>
      <c r="F1205" s="41"/>
      <c r="G1205" s="27"/>
      <c r="H1205" s="41"/>
      <c r="I1205" s="27"/>
      <c r="J1205" s="41"/>
      <c r="K1205" s="27"/>
      <c r="L1205" s="41"/>
    </row>
    <row r="1206" spans="1:13" ht="15" customHeight="1" x14ac:dyDescent="0.15">
      <c r="A1206" s="37"/>
      <c r="B1206" s="38"/>
      <c r="C1206" s="27"/>
      <c r="D1206" s="39"/>
      <c r="E1206" s="27"/>
      <c r="F1206" s="39"/>
      <c r="G1206" s="27"/>
      <c r="H1206" s="39"/>
      <c r="I1206" s="27"/>
      <c r="J1206" s="39"/>
      <c r="K1206" s="27"/>
      <c r="L1206" s="39"/>
    </row>
    <row r="1207" spans="1:13" ht="28.5" customHeight="1" x14ac:dyDescent="0.15">
      <c r="A1207" s="37"/>
      <c r="B1207" s="38"/>
      <c r="C1207" s="27"/>
      <c r="D1207" s="40"/>
      <c r="E1207" s="27"/>
      <c r="F1207" s="40"/>
      <c r="G1207" s="27"/>
      <c r="H1207" s="40"/>
      <c r="I1207" s="27"/>
      <c r="J1207" s="40"/>
      <c r="K1207" s="27"/>
      <c r="L1207" s="40"/>
    </row>
    <row r="1208" spans="1:13" ht="14.25" customHeight="1" x14ac:dyDescent="0.15">
      <c r="A1208" s="37"/>
      <c r="B1208" s="38"/>
      <c r="C1208" s="27"/>
      <c r="D1208" s="41"/>
      <c r="E1208" s="27"/>
      <c r="F1208" s="41"/>
      <c r="G1208" s="27"/>
      <c r="H1208" s="41"/>
      <c r="I1208" s="27"/>
      <c r="J1208" s="41"/>
      <c r="K1208" s="27"/>
      <c r="L1208" s="41"/>
    </row>
    <row r="1209" spans="1:13" x14ac:dyDescent="0.15">
      <c r="A1209" s="5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3" ht="18.75" customHeight="1" x14ac:dyDescent="0.15">
      <c r="A1210" s="45" t="str">
        <f>YEAR(C1214) &amp;"년  " &amp; MONTH(C1214)&amp;"월 " &amp;  "32주차 시간표"</f>
        <v>2025년  12월 32주차 시간표</v>
      </c>
      <c r="B1210" s="45"/>
      <c r="C1210" s="45"/>
      <c r="D1210" s="45"/>
      <c r="E1210" s="45"/>
      <c r="F1210" s="45"/>
      <c r="G1210" s="45"/>
      <c r="H1210" s="45"/>
      <c r="I1210" s="45"/>
      <c r="J1210" s="45"/>
      <c r="K1210" s="45"/>
      <c r="L1210" s="45"/>
    </row>
    <row r="1211" spans="1:13" ht="6" customHeight="1" x14ac:dyDescent="0.15">
      <c r="C1211" s="2"/>
      <c r="E1211" s="2"/>
    </row>
    <row r="1212" spans="1:13" s="4" customFormat="1" ht="33.75" customHeight="1" x14ac:dyDescent="0.15">
      <c r="A1212" s="46" t="str">
        <f>A1181</f>
        <v>훈련기간 : 2025년 03월 24일 ~ 2025년 12월 03일                                          
훈련교사 : 전광욱</v>
      </c>
      <c r="B1212" s="46"/>
      <c r="C1212" s="46"/>
      <c r="D1212" s="46"/>
      <c r="E1212" s="46"/>
      <c r="F1212" s="46"/>
      <c r="G1212" s="46"/>
      <c r="H1212" s="47" t="str">
        <f>H1181</f>
        <v>전체훈련시간 : 173일 / 1024시간
점심시간 : 13:00 ~ 13:40</v>
      </c>
      <c r="I1212" s="47"/>
      <c r="J1212" s="47"/>
      <c r="K1212" s="47"/>
      <c r="L1212" s="7"/>
      <c r="M1212" s="13"/>
    </row>
    <row r="1213" spans="1:13" ht="15" customHeight="1" x14ac:dyDescent="0.15">
      <c r="A1213" s="42" t="s">
        <v>1</v>
      </c>
      <c r="B1213" s="42" t="s">
        <v>0</v>
      </c>
      <c r="C1213" s="43" t="str">
        <f>CHOOSE(WEEKDAY(C1214,2),"월","화","수","목","금")&amp;"("&amp;TEXT(WEEKDAY(C1214)+144,"000")&amp;")"</f>
        <v>월(146)</v>
      </c>
      <c r="D1213" s="43"/>
      <c r="E1213" s="43" t="str">
        <f t="shared" ref="E1213" si="200">CHOOSE(WEEKDAY(E1214,2),"월","화","수","목","금")&amp;"("&amp;TEXT(WEEKDAY(E1214)+144,"000")&amp;")"</f>
        <v>화(147)</v>
      </c>
      <c r="F1213" s="43"/>
      <c r="G1213" s="43" t="str">
        <f t="shared" ref="G1213" si="201">CHOOSE(WEEKDAY(G1214,2),"월","화","수","목","금")&amp;"("&amp;TEXT(WEEKDAY(G1214)+144,"000")&amp;")"</f>
        <v>수(148)</v>
      </c>
      <c r="H1213" s="43"/>
      <c r="I1213" s="43" t="str">
        <f t="shared" ref="I1213" si="202">CHOOSE(WEEKDAY(I1214,2),"월","화","수","목","금")&amp;"("&amp;TEXT(WEEKDAY(I1214)+144,"000")&amp;")"</f>
        <v>목(149)</v>
      </c>
      <c r="J1213" s="43"/>
      <c r="K1213" s="43" t="str">
        <f t="shared" ref="K1213" si="203">CHOOSE(WEEKDAY(K1214,2),"월","화","수","목","금")&amp;"("&amp;TEXT(WEEKDAY(K1214)+144,"000")&amp;")"</f>
        <v>금(150)</v>
      </c>
      <c r="L1213" s="43"/>
    </row>
    <row r="1214" spans="1:13" ht="15" customHeight="1" x14ac:dyDescent="0.15">
      <c r="A1214" s="42"/>
      <c r="B1214" s="42"/>
      <c r="C1214" s="44">
        <f>C1183+7</f>
        <v>46013</v>
      </c>
      <c r="D1214" s="44"/>
      <c r="E1214" s="44">
        <f>E1183+7</f>
        <v>46014</v>
      </c>
      <c r="F1214" s="44"/>
      <c r="G1214" s="44">
        <f>G1183+7</f>
        <v>46015</v>
      </c>
      <c r="H1214" s="44"/>
      <c r="I1214" s="44">
        <f>I1183+7</f>
        <v>46016</v>
      </c>
      <c r="J1214" s="44"/>
      <c r="K1214" s="44">
        <f>K1183+7</f>
        <v>46017</v>
      </c>
      <c r="L1214" s="44"/>
    </row>
    <row r="1215" spans="1:13" ht="15" customHeight="1" x14ac:dyDescent="0.15">
      <c r="A1215" s="37"/>
      <c r="B1215" s="39"/>
      <c r="C1215" s="27"/>
      <c r="D1215" s="39"/>
      <c r="E1215" s="27"/>
      <c r="F1215" s="39"/>
      <c r="G1215" s="27"/>
      <c r="H1215" s="39"/>
      <c r="I1215" s="27"/>
      <c r="J1215" s="39"/>
      <c r="K1215" s="27"/>
      <c r="L1215" s="39"/>
    </row>
    <row r="1216" spans="1:13" ht="28.5" customHeight="1" x14ac:dyDescent="0.15">
      <c r="A1216" s="37"/>
      <c r="B1216" s="40"/>
      <c r="C1216" s="27"/>
      <c r="D1216" s="40"/>
      <c r="E1216" s="27"/>
      <c r="F1216" s="40"/>
      <c r="G1216" s="27"/>
      <c r="H1216" s="40"/>
      <c r="I1216" s="27"/>
      <c r="J1216" s="40"/>
      <c r="K1216" s="27"/>
      <c r="L1216" s="40"/>
    </row>
    <row r="1217" spans="1:12" ht="14.25" customHeight="1" x14ac:dyDescent="0.15">
      <c r="A1217" s="37"/>
      <c r="B1217" s="41"/>
      <c r="C1217" s="27"/>
      <c r="D1217" s="41"/>
      <c r="E1217" s="27"/>
      <c r="F1217" s="41"/>
      <c r="G1217" s="27"/>
      <c r="H1217" s="41"/>
      <c r="I1217" s="27"/>
      <c r="J1217" s="41"/>
      <c r="K1217" s="27"/>
      <c r="L1217" s="41"/>
    </row>
    <row r="1218" spans="1:12" ht="15" customHeight="1" x14ac:dyDescent="0.15">
      <c r="A1218" s="37"/>
      <c r="B1218" s="39"/>
      <c r="C1218" s="27"/>
      <c r="D1218" s="39"/>
      <c r="E1218" s="27"/>
      <c r="F1218" s="39"/>
      <c r="G1218" s="27"/>
      <c r="H1218" s="39"/>
      <c r="I1218" s="27"/>
      <c r="J1218" s="39"/>
      <c r="K1218" s="27"/>
      <c r="L1218" s="39"/>
    </row>
    <row r="1219" spans="1:12" ht="28.5" customHeight="1" x14ac:dyDescent="0.15">
      <c r="A1219" s="37"/>
      <c r="B1219" s="40"/>
      <c r="C1219" s="27"/>
      <c r="D1219" s="40"/>
      <c r="E1219" s="27"/>
      <c r="F1219" s="40"/>
      <c r="G1219" s="27"/>
      <c r="H1219" s="40"/>
      <c r="I1219" s="27"/>
      <c r="J1219" s="40"/>
      <c r="K1219" s="27"/>
      <c r="L1219" s="40"/>
    </row>
    <row r="1220" spans="1:12" ht="14.25" customHeight="1" x14ac:dyDescent="0.15">
      <c r="A1220" s="37"/>
      <c r="B1220" s="41"/>
      <c r="C1220" s="27"/>
      <c r="D1220" s="41"/>
      <c r="E1220" s="27"/>
      <c r="F1220" s="41"/>
      <c r="G1220" s="27"/>
      <c r="H1220" s="41"/>
      <c r="I1220" s="27"/>
      <c r="J1220" s="41"/>
      <c r="K1220" s="27"/>
      <c r="L1220" s="41"/>
    </row>
    <row r="1221" spans="1:12" ht="15" customHeight="1" x14ac:dyDescent="0.15">
      <c r="A1221" s="37"/>
      <c r="B1221" s="39"/>
      <c r="C1221" s="27"/>
      <c r="D1221" s="39"/>
      <c r="E1221" s="27"/>
      <c r="F1221" s="39"/>
      <c r="G1221" s="27"/>
      <c r="H1221" s="39"/>
      <c r="I1221" s="27"/>
      <c r="J1221" s="39"/>
      <c r="K1221" s="27"/>
      <c r="L1221" s="39"/>
    </row>
    <row r="1222" spans="1:12" ht="28.5" customHeight="1" x14ac:dyDescent="0.15">
      <c r="A1222" s="37"/>
      <c r="B1222" s="40"/>
      <c r="C1222" s="27"/>
      <c r="D1222" s="40"/>
      <c r="E1222" s="27"/>
      <c r="F1222" s="40"/>
      <c r="G1222" s="27"/>
      <c r="H1222" s="40"/>
      <c r="I1222" s="27"/>
      <c r="J1222" s="40"/>
      <c r="K1222" s="27"/>
      <c r="L1222" s="40"/>
    </row>
    <row r="1223" spans="1:12" ht="14.25" customHeight="1" x14ac:dyDescent="0.15">
      <c r="A1223" s="37"/>
      <c r="B1223" s="41"/>
      <c r="C1223" s="27"/>
      <c r="D1223" s="41"/>
      <c r="E1223" s="27"/>
      <c r="F1223" s="41"/>
      <c r="G1223" s="27"/>
      <c r="H1223" s="41"/>
      <c r="I1223" s="27"/>
      <c r="J1223" s="41"/>
      <c r="K1223" s="27"/>
      <c r="L1223" s="41"/>
    </row>
    <row r="1224" spans="1:12" ht="15" customHeight="1" x14ac:dyDescent="0.15">
      <c r="A1224" s="37"/>
      <c r="B1224" s="39"/>
      <c r="C1224" s="27"/>
      <c r="D1224" s="39"/>
      <c r="E1224" s="27"/>
      <c r="F1224" s="39"/>
      <c r="G1224" s="27"/>
      <c r="H1224" s="39"/>
      <c r="I1224" s="27"/>
      <c r="J1224" s="39"/>
      <c r="K1224" s="27"/>
      <c r="L1224" s="39"/>
    </row>
    <row r="1225" spans="1:12" ht="28.5" customHeight="1" x14ac:dyDescent="0.15">
      <c r="A1225" s="37"/>
      <c r="B1225" s="40"/>
      <c r="C1225" s="27"/>
      <c r="D1225" s="40"/>
      <c r="E1225" s="27"/>
      <c r="F1225" s="40"/>
      <c r="G1225" s="27"/>
      <c r="H1225" s="40"/>
      <c r="I1225" s="27"/>
      <c r="J1225" s="40"/>
      <c r="K1225" s="27"/>
      <c r="L1225" s="40"/>
    </row>
    <row r="1226" spans="1:12" ht="14.25" customHeight="1" x14ac:dyDescent="0.15">
      <c r="A1226" s="37"/>
      <c r="B1226" s="41"/>
      <c r="C1226" s="27"/>
      <c r="D1226" s="41"/>
      <c r="E1226" s="27"/>
      <c r="F1226" s="41"/>
      <c r="G1226" s="27"/>
      <c r="H1226" s="41"/>
      <c r="I1226" s="27"/>
      <c r="J1226" s="41"/>
      <c r="K1226" s="27"/>
      <c r="L1226" s="41"/>
    </row>
    <row r="1227" spans="1:12" ht="14.25" customHeight="1" x14ac:dyDescent="0.15">
      <c r="A1227" s="10"/>
      <c r="B1227" s="31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ht="15" customHeight="1" x14ac:dyDescent="0.15">
      <c r="A1228" s="37"/>
      <c r="B1228" s="39"/>
      <c r="C1228" s="27"/>
      <c r="D1228" s="39"/>
      <c r="E1228" s="27"/>
      <c r="F1228" s="39"/>
      <c r="G1228" s="27"/>
      <c r="H1228" s="39"/>
      <c r="I1228" s="27"/>
      <c r="J1228" s="39"/>
      <c r="K1228" s="27"/>
      <c r="L1228" s="39"/>
    </row>
    <row r="1229" spans="1:12" ht="28.5" customHeight="1" x14ac:dyDescent="0.15">
      <c r="A1229" s="37"/>
      <c r="B1229" s="40"/>
      <c r="C1229" s="27"/>
      <c r="D1229" s="40"/>
      <c r="E1229" s="27"/>
      <c r="F1229" s="40"/>
      <c r="G1229" s="27"/>
      <c r="H1229" s="40"/>
      <c r="I1229" s="27"/>
      <c r="J1229" s="40"/>
      <c r="K1229" s="27"/>
      <c r="L1229" s="40"/>
    </row>
    <row r="1230" spans="1:12" ht="14.25" customHeight="1" x14ac:dyDescent="0.15">
      <c r="A1230" s="37"/>
      <c r="B1230" s="41"/>
      <c r="C1230" s="27"/>
      <c r="D1230" s="41"/>
      <c r="E1230" s="27"/>
      <c r="F1230" s="41"/>
      <c r="G1230" s="27"/>
      <c r="H1230" s="41"/>
      <c r="I1230" s="27"/>
      <c r="J1230" s="41"/>
      <c r="K1230" s="27"/>
      <c r="L1230" s="41"/>
    </row>
    <row r="1231" spans="1:12" ht="15" customHeight="1" x14ac:dyDescent="0.15">
      <c r="A1231" s="37"/>
      <c r="B1231" s="38"/>
      <c r="C1231" s="27"/>
      <c r="D1231" s="39"/>
      <c r="E1231" s="27"/>
      <c r="F1231" s="39"/>
      <c r="G1231" s="27"/>
      <c r="H1231" s="39"/>
      <c r="I1231" s="27"/>
      <c r="J1231" s="39"/>
      <c r="K1231" s="27"/>
      <c r="L1231" s="39"/>
    </row>
    <row r="1232" spans="1:12" ht="28.5" customHeight="1" x14ac:dyDescent="0.15">
      <c r="A1232" s="37"/>
      <c r="B1232" s="38"/>
      <c r="C1232" s="27"/>
      <c r="D1232" s="40"/>
      <c r="E1232" s="27"/>
      <c r="F1232" s="40"/>
      <c r="G1232" s="27"/>
      <c r="H1232" s="40"/>
      <c r="I1232" s="27"/>
      <c r="J1232" s="40"/>
      <c r="K1232" s="27"/>
      <c r="L1232" s="40"/>
    </row>
    <row r="1233" spans="1:12" ht="14.25" customHeight="1" x14ac:dyDescent="0.15">
      <c r="A1233" s="37"/>
      <c r="B1233" s="38"/>
      <c r="C1233" s="27"/>
      <c r="D1233" s="41"/>
      <c r="E1233" s="27"/>
      <c r="F1233" s="41"/>
      <c r="G1233" s="27"/>
      <c r="H1233" s="41"/>
      <c r="I1233" s="27"/>
      <c r="J1233" s="41"/>
      <c r="K1233" s="27"/>
      <c r="L1233" s="41"/>
    </row>
    <row r="1234" spans="1:12" ht="15" customHeight="1" x14ac:dyDescent="0.15">
      <c r="A1234" s="37"/>
      <c r="B1234" s="38"/>
      <c r="C1234" s="27"/>
      <c r="D1234" s="39"/>
      <c r="E1234" s="27"/>
      <c r="F1234" s="39"/>
      <c r="G1234" s="27"/>
      <c r="H1234" s="39"/>
      <c r="I1234" s="27"/>
      <c r="J1234" s="39"/>
      <c r="K1234" s="27"/>
      <c r="L1234" s="39"/>
    </row>
    <row r="1235" spans="1:12" ht="28.5" customHeight="1" x14ac:dyDescent="0.15">
      <c r="A1235" s="37"/>
      <c r="B1235" s="38"/>
      <c r="C1235" s="27"/>
      <c r="D1235" s="40"/>
      <c r="E1235" s="27"/>
      <c r="F1235" s="40"/>
      <c r="G1235" s="27"/>
      <c r="H1235" s="40"/>
      <c r="I1235" s="27"/>
      <c r="J1235" s="40"/>
      <c r="K1235" s="27"/>
      <c r="L1235" s="40"/>
    </row>
    <row r="1236" spans="1:12" ht="14.25" customHeight="1" x14ac:dyDescent="0.15">
      <c r="A1236" s="37"/>
      <c r="B1236" s="38"/>
      <c r="C1236" s="27"/>
      <c r="D1236" s="41"/>
      <c r="E1236" s="27"/>
      <c r="F1236" s="41"/>
      <c r="G1236" s="27"/>
      <c r="H1236" s="41"/>
      <c r="I1236" s="27"/>
      <c r="J1236" s="41"/>
      <c r="K1236" s="27"/>
      <c r="L1236" s="41"/>
    </row>
    <row r="1237" spans="1:12" ht="15" customHeight="1" x14ac:dyDescent="0.15">
      <c r="A1237" s="37"/>
      <c r="B1237" s="38"/>
      <c r="C1237" s="27"/>
      <c r="D1237" s="39"/>
      <c r="E1237" s="27"/>
      <c r="F1237" s="39"/>
      <c r="G1237" s="27"/>
      <c r="H1237" s="39"/>
      <c r="I1237" s="27"/>
      <c r="J1237" s="39"/>
      <c r="K1237" s="27"/>
      <c r="L1237" s="39"/>
    </row>
    <row r="1238" spans="1:12" ht="28.5" customHeight="1" x14ac:dyDescent="0.15">
      <c r="A1238" s="37"/>
      <c r="B1238" s="38"/>
      <c r="C1238" s="27"/>
      <c r="D1238" s="40"/>
      <c r="E1238" s="27"/>
      <c r="F1238" s="40"/>
      <c r="G1238" s="27"/>
      <c r="H1238" s="40"/>
      <c r="I1238" s="27"/>
      <c r="J1238" s="40"/>
      <c r="K1238" s="27"/>
      <c r="L1238" s="40"/>
    </row>
    <row r="1239" spans="1:12" ht="14.25" customHeight="1" x14ac:dyDescent="0.15">
      <c r="A1239" s="37"/>
      <c r="B1239" s="38"/>
      <c r="C1239" s="27"/>
      <c r="D1239" s="41"/>
      <c r="E1239" s="27"/>
      <c r="F1239" s="41"/>
      <c r="G1239" s="27"/>
      <c r="H1239" s="41"/>
      <c r="I1239" s="27"/>
      <c r="J1239" s="41"/>
      <c r="K1239" s="27"/>
      <c r="L1239" s="41"/>
    </row>
    <row r="1240" spans="1:12" x14ac:dyDescent="0.15">
      <c r="A1240" s="5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15">
      <c r="A1241" s="5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</sheetData>
  <mergeCells count="2771">
    <mergeCell ref="A958:A960"/>
    <mergeCell ref="B958:B960"/>
    <mergeCell ref="D958:D960"/>
    <mergeCell ref="F958:F960"/>
    <mergeCell ref="H958:H960"/>
    <mergeCell ref="J958:J960"/>
    <mergeCell ref="L958:L960"/>
    <mergeCell ref="A949:A951"/>
    <mergeCell ref="B949:B951"/>
    <mergeCell ref="D949:D951"/>
    <mergeCell ref="F949:F951"/>
    <mergeCell ref="H949:H951"/>
    <mergeCell ref="J949:J951"/>
    <mergeCell ref="L949:L951"/>
    <mergeCell ref="A952:A954"/>
    <mergeCell ref="B952:B954"/>
    <mergeCell ref="D952:D954"/>
    <mergeCell ref="F952:F954"/>
    <mergeCell ref="H952:H954"/>
    <mergeCell ref="J952:J954"/>
    <mergeCell ref="L952:L954"/>
    <mergeCell ref="A955:A957"/>
    <mergeCell ref="B955:B957"/>
    <mergeCell ref="D955:D957"/>
    <mergeCell ref="F955:F957"/>
    <mergeCell ref="H955:H957"/>
    <mergeCell ref="J955:J957"/>
    <mergeCell ref="L955:L957"/>
    <mergeCell ref="A939:A941"/>
    <mergeCell ref="B939:B941"/>
    <mergeCell ref="D939:D941"/>
    <mergeCell ref="F939:F941"/>
    <mergeCell ref="H939:H941"/>
    <mergeCell ref="J939:J941"/>
    <mergeCell ref="L939:L941"/>
    <mergeCell ref="A942:A944"/>
    <mergeCell ref="B942:B944"/>
    <mergeCell ref="D942:D944"/>
    <mergeCell ref="F942:F944"/>
    <mergeCell ref="H942:H944"/>
    <mergeCell ref="J942:J944"/>
    <mergeCell ref="L942:L944"/>
    <mergeCell ref="A945:A947"/>
    <mergeCell ref="B945:B947"/>
    <mergeCell ref="D945:D947"/>
    <mergeCell ref="F945:F947"/>
    <mergeCell ref="H945:H947"/>
    <mergeCell ref="J945:J947"/>
    <mergeCell ref="L945:L947"/>
    <mergeCell ref="A934:A935"/>
    <mergeCell ref="B934:B935"/>
    <mergeCell ref="C934:D934"/>
    <mergeCell ref="E934:F934"/>
    <mergeCell ref="G934:H934"/>
    <mergeCell ref="I934:J934"/>
    <mergeCell ref="K934:L934"/>
    <mergeCell ref="C935:D935"/>
    <mergeCell ref="E935:F935"/>
    <mergeCell ref="G935:H935"/>
    <mergeCell ref="I935:J935"/>
    <mergeCell ref="K935:L935"/>
    <mergeCell ref="A936:A938"/>
    <mergeCell ref="B936:B938"/>
    <mergeCell ref="D936:D938"/>
    <mergeCell ref="F936:F938"/>
    <mergeCell ref="H936:H938"/>
    <mergeCell ref="J936:J938"/>
    <mergeCell ref="L936:L938"/>
    <mergeCell ref="A924:A926"/>
    <mergeCell ref="B924:B926"/>
    <mergeCell ref="D924:D926"/>
    <mergeCell ref="F924:F926"/>
    <mergeCell ref="H924:H926"/>
    <mergeCell ref="J924:J926"/>
    <mergeCell ref="L924:L926"/>
    <mergeCell ref="A927:A929"/>
    <mergeCell ref="B927:B929"/>
    <mergeCell ref="D927:D929"/>
    <mergeCell ref="F927:F929"/>
    <mergeCell ref="H927:H929"/>
    <mergeCell ref="J927:J929"/>
    <mergeCell ref="L927:L929"/>
    <mergeCell ref="A931:L931"/>
    <mergeCell ref="A933:G933"/>
    <mergeCell ref="H933:K933"/>
    <mergeCell ref="A914:A916"/>
    <mergeCell ref="B914:B916"/>
    <mergeCell ref="D914:D916"/>
    <mergeCell ref="F914:F916"/>
    <mergeCell ref="H914:H916"/>
    <mergeCell ref="J914:J916"/>
    <mergeCell ref="L914:L916"/>
    <mergeCell ref="A918:A920"/>
    <mergeCell ref="B918:B920"/>
    <mergeCell ref="D918:D920"/>
    <mergeCell ref="F918:F920"/>
    <mergeCell ref="H918:H920"/>
    <mergeCell ref="J918:J920"/>
    <mergeCell ref="L918:L920"/>
    <mergeCell ref="A921:A923"/>
    <mergeCell ref="B921:B923"/>
    <mergeCell ref="D921:D923"/>
    <mergeCell ref="F921:F923"/>
    <mergeCell ref="H921:H923"/>
    <mergeCell ref="J921:J923"/>
    <mergeCell ref="L921:L923"/>
    <mergeCell ref="A905:A907"/>
    <mergeCell ref="B905:B907"/>
    <mergeCell ref="D905:D907"/>
    <mergeCell ref="F905:F907"/>
    <mergeCell ref="H905:H907"/>
    <mergeCell ref="J905:J907"/>
    <mergeCell ref="L905:L907"/>
    <mergeCell ref="A908:A910"/>
    <mergeCell ref="B908:B910"/>
    <mergeCell ref="D908:D910"/>
    <mergeCell ref="F908:F910"/>
    <mergeCell ref="H908:H910"/>
    <mergeCell ref="J908:J910"/>
    <mergeCell ref="L908:L910"/>
    <mergeCell ref="A911:A913"/>
    <mergeCell ref="B911:B913"/>
    <mergeCell ref="D911:D913"/>
    <mergeCell ref="F911:F913"/>
    <mergeCell ref="H911:H913"/>
    <mergeCell ref="J911:J913"/>
    <mergeCell ref="L911:L913"/>
    <mergeCell ref="B887:B889"/>
    <mergeCell ref="L887:L889"/>
    <mergeCell ref="A890:A892"/>
    <mergeCell ref="B890:B892"/>
    <mergeCell ref="L890:L892"/>
    <mergeCell ref="A893:A895"/>
    <mergeCell ref="B893:B895"/>
    <mergeCell ref="L893:L895"/>
    <mergeCell ref="A896:A898"/>
    <mergeCell ref="B896:B898"/>
    <mergeCell ref="L896:L898"/>
    <mergeCell ref="A900:L900"/>
    <mergeCell ref="A902:G902"/>
    <mergeCell ref="H902:K902"/>
    <mergeCell ref="A903:A904"/>
    <mergeCell ref="B903:B904"/>
    <mergeCell ref="C903:D903"/>
    <mergeCell ref="E903:F903"/>
    <mergeCell ref="G903:H903"/>
    <mergeCell ref="I903:J903"/>
    <mergeCell ref="K903:L903"/>
    <mergeCell ref="C904:D904"/>
    <mergeCell ref="E904:F904"/>
    <mergeCell ref="G904:H904"/>
    <mergeCell ref="I904:J904"/>
    <mergeCell ref="K904:L904"/>
    <mergeCell ref="A869:L869"/>
    <mergeCell ref="A871:G871"/>
    <mergeCell ref="H871:K871"/>
    <mergeCell ref="A872:A873"/>
    <mergeCell ref="B872:B873"/>
    <mergeCell ref="C872:D872"/>
    <mergeCell ref="E872:F872"/>
    <mergeCell ref="G872:H872"/>
    <mergeCell ref="I872:J872"/>
    <mergeCell ref="K872:L872"/>
    <mergeCell ref="C873:D873"/>
    <mergeCell ref="E873:F873"/>
    <mergeCell ref="G873:H873"/>
    <mergeCell ref="I873:J873"/>
    <mergeCell ref="K873:L873"/>
    <mergeCell ref="A874:A876"/>
    <mergeCell ref="B874:B876"/>
    <mergeCell ref="L874:L876"/>
    <mergeCell ref="C874:D898"/>
    <mergeCell ref="E874:F898"/>
    <mergeCell ref="G874:H898"/>
    <mergeCell ref="I874:J898"/>
    <mergeCell ref="A877:A879"/>
    <mergeCell ref="B877:B879"/>
    <mergeCell ref="L877:L879"/>
    <mergeCell ref="A880:A882"/>
    <mergeCell ref="B880:B882"/>
    <mergeCell ref="L880:L882"/>
    <mergeCell ref="A883:A885"/>
    <mergeCell ref="B883:B885"/>
    <mergeCell ref="L883:L885"/>
    <mergeCell ref="A887:A889"/>
    <mergeCell ref="K843:L867"/>
    <mergeCell ref="A852:A854"/>
    <mergeCell ref="B852:B854"/>
    <mergeCell ref="D852:D854"/>
    <mergeCell ref="F852:F854"/>
    <mergeCell ref="H852:H854"/>
    <mergeCell ref="J852:J854"/>
    <mergeCell ref="A856:A858"/>
    <mergeCell ref="B856:B858"/>
    <mergeCell ref="D856:D858"/>
    <mergeCell ref="F856:F858"/>
    <mergeCell ref="H856:H858"/>
    <mergeCell ref="J856:J858"/>
    <mergeCell ref="A859:A861"/>
    <mergeCell ref="B859:B861"/>
    <mergeCell ref="D859:D861"/>
    <mergeCell ref="F859:F861"/>
    <mergeCell ref="H859:H861"/>
    <mergeCell ref="J859:J861"/>
    <mergeCell ref="A862:A864"/>
    <mergeCell ref="B862:B864"/>
    <mergeCell ref="D862:D864"/>
    <mergeCell ref="F862:F864"/>
    <mergeCell ref="H862:H864"/>
    <mergeCell ref="J862:J864"/>
    <mergeCell ref="A865:A867"/>
    <mergeCell ref="B865:B867"/>
    <mergeCell ref="D865:D867"/>
    <mergeCell ref="F865:F867"/>
    <mergeCell ref="H865:H867"/>
    <mergeCell ref="J865:J867"/>
    <mergeCell ref="A843:A845"/>
    <mergeCell ref="B843:B845"/>
    <mergeCell ref="D843:D845"/>
    <mergeCell ref="F843:F845"/>
    <mergeCell ref="H843:H845"/>
    <mergeCell ref="J843:J845"/>
    <mergeCell ref="A846:A848"/>
    <mergeCell ref="B846:B848"/>
    <mergeCell ref="D846:D848"/>
    <mergeCell ref="F846:F848"/>
    <mergeCell ref="H846:H848"/>
    <mergeCell ref="J846:J848"/>
    <mergeCell ref="A849:A851"/>
    <mergeCell ref="B849:B851"/>
    <mergeCell ref="D849:D851"/>
    <mergeCell ref="F849:F851"/>
    <mergeCell ref="H849:H851"/>
    <mergeCell ref="J849:J851"/>
    <mergeCell ref="A838:L838"/>
    <mergeCell ref="A840:G840"/>
    <mergeCell ref="H840:K840"/>
    <mergeCell ref="A841:A842"/>
    <mergeCell ref="B841:B842"/>
    <mergeCell ref="C841:D841"/>
    <mergeCell ref="E841:F841"/>
    <mergeCell ref="G841:H841"/>
    <mergeCell ref="I841:J841"/>
    <mergeCell ref="K841:L841"/>
    <mergeCell ref="C842:D842"/>
    <mergeCell ref="E842:F842"/>
    <mergeCell ref="G842:H842"/>
    <mergeCell ref="I842:J842"/>
    <mergeCell ref="K842:L842"/>
    <mergeCell ref="D834:D836"/>
    <mergeCell ref="A794:A796"/>
    <mergeCell ref="A809:G809"/>
    <mergeCell ref="H809:K809"/>
    <mergeCell ref="A831:A833"/>
    <mergeCell ref="B831:B833"/>
    <mergeCell ref="F831:F833"/>
    <mergeCell ref="J831:J833"/>
    <mergeCell ref="H338:H340"/>
    <mergeCell ref="K316:L340"/>
    <mergeCell ref="K626:L650"/>
    <mergeCell ref="D595:D597"/>
    <mergeCell ref="D598:D600"/>
    <mergeCell ref="D601:D603"/>
    <mergeCell ref="D604:D606"/>
    <mergeCell ref="D608:D610"/>
    <mergeCell ref="D611:D613"/>
    <mergeCell ref="D614:D616"/>
    <mergeCell ref="D617:D619"/>
    <mergeCell ref="J440:J442"/>
    <mergeCell ref="J443:J445"/>
    <mergeCell ref="J446:J448"/>
    <mergeCell ref="J449:J451"/>
    <mergeCell ref="J453:J455"/>
    <mergeCell ref="J456:J458"/>
    <mergeCell ref="J459:J461"/>
    <mergeCell ref="J462:J464"/>
    <mergeCell ref="H440:H442"/>
    <mergeCell ref="H443:H445"/>
    <mergeCell ref="H446:H448"/>
    <mergeCell ref="H449:H451"/>
    <mergeCell ref="H453:H455"/>
    <mergeCell ref="H456:H458"/>
    <mergeCell ref="H459:H461"/>
    <mergeCell ref="H462:H464"/>
    <mergeCell ref="F440:F442"/>
    <mergeCell ref="F443:F445"/>
    <mergeCell ref="F446:F448"/>
    <mergeCell ref="F449:F451"/>
    <mergeCell ref="F453:F455"/>
    <mergeCell ref="D6:D8"/>
    <mergeCell ref="D9:D11"/>
    <mergeCell ref="D12:D14"/>
    <mergeCell ref="D15:D17"/>
    <mergeCell ref="D19:D21"/>
    <mergeCell ref="D22:D24"/>
    <mergeCell ref="D25:D27"/>
    <mergeCell ref="D28:D30"/>
    <mergeCell ref="I161:J185"/>
    <mergeCell ref="C192:D216"/>
    <mergeCell ref="E192:F216"/>
    <mergeCell ref="H285:H287"/>
    <mergeCell ref="D818:D820"/>
    <mergeCell ref="D821:D823"/>
    <mergeCell ref="D825:D827"/>
    <mergeCell ref="D828:D830"/>
    <mergeCell ref="D831:D833"/>
    <mergeCell ref="J800:J802"/>
    <mergeCell ref="J803:J805"/>
    <mergeCell ref="D763:D765"/>
    <mergeCell ref="D766:D768"/>
    <mergeCell ref="J787:J789"/>
    <mergeCell ref="H725:H727"/>
    <mergeCell ref="H728:H730"/>
    <mergeCell ref="H732:H734"/>
    <mergeCell ref="H735:H737"/>
    <mergeCell ref="H738:H740"/>
    <mergeCell ref="H741:H743"/>
    <mergeCell ref="H803:H805"/>
    <mergeCell ref="J753:J755"/>
    <mergeCell ref="A807:L807"/>
    <mergeCell ref="H688:H690"/>
    <mergeCell ref="D77:D79"/>
    <mergeCell ref="D81:D83"/>
    <mergeCell ref="D84:D86"/>
    <mergeCell ref="D87:D89"/>
    <mergeCell ref="D90:D92"/>
    <mergeCell ref="F68:F70"/>
    <mergeCell ref="F71:F73"/>
    <mergeCell ref="F74:F76"/>
    <mergeCell ref="F77:F79"/>
    <mergeCell ref="F81:F83"/>
    <mergeCell ref="F84:F86"/>
    <mergeCell ref="F87:F89"/>
    <mergeCell ref="F90:F92"/>
    <mergeCell ref="H68:H70"/>
    <mergeCell ref="H71:H73"/>
    <mergeCell ref="H74:H76"/>
    <mergeCell ref="H77:H79"/>
    <mergeCell ref="H81:H83"/>
    <mergeCell ref="A803:A805"/>
    <mergeCell ref="B803:B805"/>
    <mergeCell ref="D493:D495"/>
    <mergeCell ref="C780:D780"/>
    <mergeCell ref="A406:G406"/>
    <mergeCell ref="I407:J407"/>
    <mergeCell ref="J759:J761"/>
    <mergeCell ref="J763:J765"/>
    <mergeCell ref="J766:J768"/>
    <mergeCell ref="J769:J771"/>
    <mergeCell ref="J772:J774"/>
    <mergeCell ref="H781:H783"/>
    <mergeCell ref="H784:H786"/>
    <mergeCell ref="H787:H789"/>
    <mergeCell ref="H790:H792"/>
    <mergeCell ref="H794:H796"/>
    <mergeCell ref="H797:H799"/>
    <mergeCell ref="H800:H802"/>
    <mergeCell ref="B794:B796"/>
    <mergeCell ref="D484:D486"/>
    <mergeCell ref="F484:F486"/>
    <mergeCell ref="A797:A799"/>
    <mergeCell ref="B797:B799"/>
    <mergeCell ref="H595:H597"/>
    <mergeCell ref="H598:H600"/>
    <mergeCell ref="H601:H603"/>
    <mergeCell ref="F456:F458"/>
    <mergeCell ref="F459:F461"/>
    <mergeCell ref="F462:F464"/>
    <mergeCell ref="H704:H706"/>
    <mergeCell ref="H707:H709"/>
    <mergeCell ref="H710:H712"/>
    <mergeCell ref="L418:L420"/>
    <mergeCell ref="J400:J402"/>
    <mergeCell ref="L400:L402"/>
    <mergeCell ref="J412:J414"/>
    <mergeCell ref="J552:J554"/>
    <mergeCell ref="J555:J557"/>
    <mergeCell ref="J549:J551"/>
    <mergeCell ref="L490:L492"/>
    <mergeCell ref="L493:L495"/>
    <mergeCell ref="H350:H352"/>
    <mergeCell ref="K376:L376"/>
    <mergeCell ref="J422:J424"/>
    <mergeCell ref="L360:L362"/>
    <mergeCell ref="H499:K499"/>
    <mergeCell ref="L443:L445"/>
    <mergeCell ref="L446:L448"/>
    <mergeCell ref="H502:H504"/>
    <mergeCell ref="H505:H507"/>
    <mergeCell ref="H508:H510"/>
    <mergeCell ref="H511:H513"/>
    <mergeCell ref="H515:H517"/>
    <mergeCell ref="H518:H520"/>
    <mergeCell ref="L456:L458"/>
    <mergeCell ref="L515:L517"/>
    <mergeCell ref="H555:H557"/>
    <mergeCell ref="L487:L489"/>
    <mergeCell ref="H536:H538"/>
    <mergeCell ref="H539:H541"/>
    <mergeCell ref="H542:H544"/>
    <mergeCell ref="H546:H548"/>
    <mergeCell ref="J369:J371"/>
    <mergeCell ref="L394:L396"/>
    <mergeCell ref="L831:L833"/>
    <mergeCell ref="A834:A836"/>
    <mergeCell ref="B834:B836"/>
    <mergeCell ref="F834:F836"/>
    <mergeCell ref="J834:J836"/>
    <mergeCell ref="L834:L836"/>
    <mergeCell ref="H831:H833"/>
    <mergeCell ref="H834:H836"/>
    <mergeCell ref="L229:L231"/>
    <mergeCell ref="L232:L234"/>
    <mergeCell ref="L236:L238"/>
    <mergeCell ref="L239:L241"/>
    <mergeCell ref="L242:L244"/>
    <mergeCell ref="L245:L247"/>
    <mergeCell ref="D254:D256"/>
    <mergeCell ref="D257:D259"/>
    <mergeCell ref="D260:D262"/>
    <mergeCell ref="D263:D265"/>
    <mergeCell ref="D267:D269"/>
    <mergeCell ref="D270:D272"/>
    <mergeCell ref="D273:D275"/>
    <mergeCell ref="D276:D278"/>
    <mergeCell ref="L291:L293"/>
    <mergeCell ref="L294:L296"/>
    <mergeCell ref="K284:L284"/>
    <mergeCell ref="L285:L287"/>
    <mergeCell ref="L288:L290"/>
    <mergeCell ref="A821:A823"/>
    <mergeCell ref="B821:B823"/>
    <mergeCell ref="F821:F823"/>
    <mergeCell ref="J821:J823"/>
    <mergeCell ref="L821:L823"/>
    <mergeCell ref="A825:A827"/>
    <mergeCell ref="B825:B827"/>
    <mergeCell ref="F825:F827"/>
    <mergeCell ref="J825:J827"/>
    <mergeCell ref="L825:L827"/>
    <mergeCell ref="A828:A830"/>
    <mergeCell ref="B828:B830"/>
    <mergeCell ref="F828:F830"/>
    <mergeCell ref="J828:J830"/>
    <mergeCell ref="L828:L830"/>
    <mergeCell ref="H821:H823"/>
    <mergeCell ref="H825:H827"/>
    <mergeCell ref="H828:H830"/>
    <mergeCell ref="K811:L811"/>
    <mergeCell ref="A812:A814"/>
    <mergeCell ref="B812:B814"/>
    <mergeCell ref="F812:F814"/>
    <mergeCell ref="J812:J814"/>
    <mergeCell ref="L812:L814"/>
    <mergeCell ref="A815:A817"/>
    <mergeCell ref="B815:B817"/>
    <mergeCell ref="F815:F817"/>
    <mergeCell ref="J815:J817"/>
    <mergeCell ref="L815:L817"/>
    <mergeCell ref="A818:A820"/>
    <mergeCell ref="B818:B820"/>
    <mergeCell ref="F818:F820"/>
    <mergeCell ref="J818:J820"/>
    <mergeCell ref="L818:L820"/>
    <mergeCell ref="H812:H814"/>
    <mergeCell ref="H815:H817"/>
    <mergeCell ref="H818:H820"/>
    <mergeCell ref="A810:A811"/>
    <mergeCell ref="B810:B811"/>
    <mergeCell ref="C810:D810"/>
    <mergeCell ref="E810:F810"/>
    <mergeCell ref="G810:H810"/>
    <mergeCell ref="I810:J810"/>
    <mergeCell ref="K810:L810"/>
    <mergeCell ref="C811:D811"/>
    <mergeCell ref="E811:F811"/>
    <mergeCell ref="G811:H811"/>
    <mergeCell ref="I811:J811"/>
    <mergeCell ref="D812:D814"/>
    <mergeCell ref="D815:D817"/>
    <mergeCell ref="A800:A802"/>
    <mergeCell ref="B800:B802"/>
    <mergeCell ref="D490:D492"/>
    <mergeCell ref="L521:L523"/>
    <mergeCell ref="A784:A786"/>
    <mergeCell ref="A787:A789"/>
    <mergeCell ref="B787:B789"/>
    <mergeCell ref="D552:D554"/>
    <mergeCell ref="F552:F554"/>
    <mergeCell ref="J518:J520"/>
    <mergeCell ref="A790:A792"/>
    <mergeCell ref="B790:B792"/>
    <mergeCell ref="D555:D557"/>
    <mergeCell ref="A779:A780"/>
    <mergeCell ref="B779:B780"/>
    <mergeCell ref="C779:D779"/>
    <mergeCell ref="E779:F779"/>
    <mergeCell ref="G779:H779"/>
    <mergeCell ref="I779:J779"/>
    <mergeCell ref="K779:L779"/>
    <mergeCell ref="B784:B786"/>
    <mergeCell ref="A763:A765"/>
    <mergeCell ref="B763:B765"/>
    <mergeCell ref="L502:L504"/>
    <mergeCell ref="L505:L507"/>
    <mergeCell ref="A781:A783"/>
    <mergeCell ref="B781:B783"/>
    <mergeCell ref="J756:J758"/>
    <mergeCell ref="J670:J672"/>
    <mergeCell ref="J673:J675"/>
    <mergeCell ref="A769:A771"/>
    <mergeCell ref="B769:B771"/>
    <mergeCell ref="D515:D517"/>
    <mergeCell ref="J521:J523"/>
    <mergeCell ref="A772:A774"/>
    <mergeCell ref="B772:B774"/>
    <mergeCell ref="D518:D520"/>
    <mergeCell ref="J524:J526"/>
    <mergeCell ref="A776:L776"/>
    <mergeCell ref="A778:G778"/>
    <mergeCell ref="H778:K778"/>
    <mergeCell ref="A759:A761"/>
    <mergeCell ref="B759:B761"/>
    <mergeCell ref="L524:L526"/>
    <mergeCell ref="F657:F659"/>
    <mergeCell ref="F660:F662"/>
    <mergeCell ref="F663:F665"/>
    <mergeCell ref="F666:F668"/>
    <mergeCell ref="F670:F672"/>
    <mergeCell ref="F673:F675"/>
    <mergeCell ref="A766:A768"/>
    <mergeCell ref="B477:B479"/>
    <mergeCell ref="B484:B486"/>
    <mergeCell ref="B766:B768"/>
    <mergeCell ref="H611:H613"/>
    <mergeCell ref="A753:A755"/>
    <mergeCell ref="B753:B755"/>
    <mergeCell ref="C749:D749"/>
    <mergeCell ref="L518:L520"/>
    <mergeCell ref="J676:J678"/>
    <mergeCell ref="J679:J681"/>
    <mergeCell ref="J688:J690"/>
    <mergeCell ref="J691:J693"/>
    <mergeCell ref="F701:F703"/>
    <mergeCell ref="E780:F780"/>
    <mergeCell ref="G780:H780"/>
    <mergeCell ref="I780:J780"/>
    <mergeCell ref="K780:L780"/>
    <mergeCell ref="F676:F678"/>
    <mergeCell ref="F679:F681"/>
    <mergeCell ref="H657:H659"/>
    <mergeCell ref="H660:H662"/>
    <mergeCell ref="H663:H665"/>
    <mergeCell ref="H666:H668"/>
    <mergeCell ref="H670:H672"/>
    <mergeCell ref="H673:H675"/>
    <mergeCell ref="H676:H678"/>
    <mergeCell ref="H679:H681"/>
    <mergeCell ref="J657:J659"/>
    <mergeCell ref="J660:J662"/>
    <mergeCell ref="H701:H703"/>
    <mergeCell ref="K749:L749"/>
    <mergeCell ref="F704:F706"/>
    <mergeCell ref="I501:J501"/>
    <mergeCell ref="F471:F473"/>
    <mergeCell ref="K624:L624"/>
    <mergeCell ref="H487:H489"/>
    <mergeCell ref="D688:D690"/>
    <mergeCell ref="D691:D693"/>
    <mergeCell ref="F508:F510"/>
    <mergeCell ref="F515:F517"/>
    <mergeCell ref="I500:J500"/>
    <mergeCell ref="C501:D501"/>
    <mergeCell ref="H552:H554"/>
    <mergeCell ref="D546:D548"/>
    <mergeCell ref="F546:F548"/>
    <mergeCell ref="J505:J507"/>
    <mergeCell ref="H604:H606"/>
    <mergeCell ref="H608:H610"/>
    <mergeCell ref="F505:F507"/>
    <mergeCell ref="D487:D489"/>
    <mergeCell ref="F487:F489"/>
    <mergeCell ref="D564:D566"/>
    <mergeCell ref="D670:D672"/>
    <mergeCell ref="L586:L588"/>
    <mergeCell ref="L611:L613"/>
    <mergeCell ref="F595:F597"/>
    <mergeCell ref="H533:H535"/>
    <mergeCell ref="J533:J535"/>
    <mergeCell ref="J536:J538"/>
    <mergeCell ref="J539:J541"/>
    <mergeCell ref="J542:J544"/>
    <mergeCell ref="J546:J548"/>
    <mergeCell ref="J663:J665"/>
    <mergeCell ref="J666:J668"/>
    <mergeCell ref="F549:F551"/>
    <mergeCell ref="E749:F749"/>
    <mergeCell ref="A499:G499"/>
    <mergeCell ref="F707:F709"/>
    <mergeCell ref="A508:A510"/>
    <mergeCell ref="B508:B510"/>
    <mergeCell ref="A511:A513"/>
    <mergeCell ref="B511:B513"/>
    <mergeCell ref="D533:D535"/>
    <mergeCell ref="D536:D538"/>
    <mergeCell ref="D539:D541"/>
    <mergeCell ref="D542:D544"/>
    <mergeCell ref="F533:F535"/>
    <mergeCell ref="H521:H523"/>
    <mergeCell ref="H524:H526"/>
    <mergeCell ref="A562:A563"/>
    <mergeCell ref="B502:B504"/>
    <mergeCell ref="A502:A504"/>
    <mergeCell ref="A505:A507"/>
    <mergeCell ref="F511:F513"/>
    <mergeCell ref="E501:F501"/>
    <mergeCell ref="G501:H501"/>
    <mergeCell ref="F710:F712"/>
    <mergeCell ref="B562:B563"/>
    <mergeCell ref="B725:B727"/>
    <mergeCell ref="J604:J606"/>
    <mergeCell ref="J608:J610"/>
    <mergeCell ref="I686:J686"/>
    <mergeCell ref="G532:H532"/>
    <mergeCell ref="I532:J532"/>
    <mergeCell ref="D694:D696"/>
    <mergeCell ref="D697:D699"/>
    <mergeCell ref="D701:D703"/>
    <mergeCell ref="D704:D706"/>
    <mergeCell ref="D707:D709"/>
    <mergeCell ref="D710:D712"/>
    <mergeCell ref="F688:F690"/>
    <mergeCell ref="F691:F693"/>
    <mergeCell ref="F608:F610"/>
    <mergeCell ref="D583:D585"/>
    <mergeCell ref="F583:F585"/>
    <mergeCell ref="H583:H585"/>
    <mergeCell ref="J583:J585"/>
    <mergeCell ref="B598:B600"/>
    <mergeCell ref="I687:J687"/>
    <mergeCell ref="F697:F699"/>
    <mergeCell ref="D673:D675"/>
    <mergeCell ref="D676:D678"/>
    <mergeCell ref="D679:D681"/>
    <mergeCell ref="F614:F616"/>
    <mergeCell ref="H691:H693"/>
    <mergeCell ref="H694:H696"/>
    <mergeCell ref="H697:H699"/>
    <mergeCell ref="B657:B659"/>
    <mergeCell ref="G625:H625"/>
    <mergeCell ref="J415:J417"/>
    <mergeCell ref="A722:A724"/>
    <mergeCell ref="B722:B724"/>
    <mergeCell ref="D474:D476"/>
    <mergeCell ref="F474:F476"/>
    <mergeCell ref="D477:D479"/>
    <mergeCell ref="F477:F479"/>
    <mergeCell ref="D480:D482"/>
    <mergeCell ref="F480:F482"/>
    <mergeCell ref="F502:F504"/>
    <mergeCell ref="J418:J420"/>
    <mergeCell ref="A466:L466"/>
    <mergeCell ref="A468:G468"/>
    <mergeCell ref="H468:K468"/>
    <mergeCell ref="B515:B517"/>
    <mergeCell ref="A518:A520"/>
    <mergeCell ref="A462:A464"/>
    <mergeCell ref="B462:B464"/>
    <mergeCell ref="A456:A458"/>
    <mergeCell ref="A428:A430"/>
    <mergeCell ref="A573:A575"/>
    <mergeCell ref="A425:A427"/>
    <mergeCell ref="B518:B520"/>
    <mergeCell ref="A521:A523"/>
    <mergeCell ref="B521:B523"/>
    <mergeCell ref="L676:L678"/>
    <mergeCell ref="L679:L681"/>
    <mergeCell ref="A583:A585"/>
    <mergeCell ref="C532:D532"/>
    <mergeCell ref="C470:D470"/>
    <mergeCell ref="E470:F470"/>
    <mergeCell ref="B505:B507"/>
    <mergeCell ref="A438:A439"/>
    <mergeCell ref="B438:B439"/>
    <mergeCell ref="C438:D438"/>
    <mergeCell ref="L614:L616"/>
    <mergeCell ref="L617:L619"/>
    <mergeCell ref="D586:D588"/>
    <mergeCell ref="F586:F588"/>
    <mergeCell ref="H586:H588"/>
    <mergeCell ref="J586:J588"/>
    <mergeCell ref="E562:F562"/>
    <mergeCell ref="L508:L510"/>
    <mergeCell ref="L511:L513"/>
    <mergeCell ref="J508:J510"/>
    <mergeCell ref="J511:J513"/>
    <mergeCell ref="H484:H486"/>
    <mergeCell ref="J502:J504"/>
    <mergeCell ref="L484:L486"/>
    <mergeCell ref="J515:J517"/>
    <mergeCell ref="H549:H551"/>
    <mergeCell ref="L471:L473"/>
    <mergeCell ref="L474:L476"/>
    <mergeCell ref="K500:L500"/>
    <mergeCell ref="E532:F532"/>
    <mergeCell ref="K532:L532"/>
    <mergeCell ref="I594:J594"/>
    <mergeCell ref="H477:H479"/>
    <mergeCell ref="A515:A517"/>
    <mergeCell ref="F598:F600"/>
    <mergeCell ref="F601:F603"/>
    <mergeCell ref="F604:F606"/>
    <mergeCell ref="B564:B566"/>
    <mergeCell ref="G562:H562"/>
    <mergeCell ref="F366:F368"/>
    <mergeCell ref="J397:J399"/>
    <mergeCell ref="H369:H371"/>
    <mergeCell ref="A487:A489"/>
    <mergeCell ref="B487:B489"/>
    <mergeCell ref="A490:A492"/>
    <mergeCell ref="B490:B492"/>
    <mergeCell ref="A431:A433"/>
    <mergeCell ref="B431:B433"/>
    <mergeCell ref="F387:F389"/>
    <mergeCell ref="H387:H389"/>
    <mergeCell ref="A397:A399"/>
    <mergeCell ref="B397:B399"/>
    <mergeCell ref="J409:J411"/>
    <mergeCell ref="A459:A461"/>
    <mergeCell ref="B459:B461"/>
    <mergeCell ref="A471:A473"/>
    <mergeCell ref="B471:B473"/>
    <mergeCell ref="A474:A476"/>
    <mergeCell ref="A484:A486"/>
    <mergeCell ref="A400:A402"/>
    <mergeCell ref="B400:B402"/>
    <mergeCell ref="E408:F408"/>
    <mergeCell ref="F431:F433"/>
    <mergeCell ref="F394:F396"/>
    <mergeCell ref="F391:F393"/>
    <mergeCell ref="C469:D469"/>
    <mergeCell ref="E469:F469"/>
    <mergeCell ref="I469:J469"/>
    <mergeCell ref="I439:J439"/>
    <mergeCell ref="F422:F424"/>
    <mergeCell ref="A446:A448"/>
    <mergeCell ref="J366:J368"/>
    <mergeCell ref="A332:A334"/>
    <mergeCell ref="B332:B334"/>
    <mergeCell ref="D360:D362"/>
    <mergeCell ref="B350:B352"/>
    <mergeCell ref="F347:F349"/>
    <mergeCell ref="H347:H349"/>
    <mergeCell ref="B363:B365"/>
    <mergeCell ref="A437:G437"/>
    <mergeCell ref="H437:K437"/>
    <mergeCell ref="J378:J380"/>
    <mergeCell ref="J431:J433"/>
    <mergeCell ref="F425:F427"/>
    <mergeCell ref="F428:F430"/>
    <mergeCell ref="B394:B396"/>
    <mergeCell ref="J384:J386"/>
    <mergeCell ref="F384:F386"/>
    <mergeCell ref="H360:H362"/>
    <mergeCell ref="D356:D358"/>
    <mergeCell ref="A391:A393"/>
    <mergeCell ref="F400:F402"/>
    <mergeCell ref="D422:D424"/>
    <mergeCell ref="H397:H399"/>
    <mergeCell ref="B391:B393"/>
    <mergeCell ref="A381:A383"/>
    <mergeCell ref="B425:B427"/>
    <mergeCell ref="B428:B430"/>
    <mergeCell ref="B381:B383"/>
    <mergeCell ref="A384:A386"/>
    <mergeCell ref="D391:D393"/>
    <mergeCell ref="D394:D396"/>
    <mergeCell ref="D431:D433"/>
    <mergeCell ref="F363:F365"/>
    <mergeCell ref="L366:L368"/>
    <mergeCell ref="C345:D345"/>
    <mergeCell ref="D325:D327"/>
    <mergeCell ref="G345:H345"/>
    <mergeCell ref="B360:B362"/>
    <mergeCell ref="A369:A371"/>
    <mergeCell ref="B369:B371"/>
    <mergeCell ref="J387:J389"/>
    <mergeCell ref="A335:A337"/>
    <mergeCell ref="B335:B337"/>
    <mergeCell ref="F335:F337"/>
    <mergeCell ref="J335:J337"/>
    <mergeCell ref="A338:A340"/>
    <mergeCell ref="B338:B340"/>
    <mergeCell ref="A387:A389"/>
    <mergeCell ref="B387:B389"/>
    <mergeCell ref="B376:B377"/>
    <mergeCell ref="C376:D376"/>
    <mergeCell ref="A350:A352"/>
    <mergeCell ref="B356:B358"/>
    <mergeCell ref="F353:F355"/>
    <mergeCell ref="J325:J327"/>
    <mergeCell ref="B345:B346"/>
    <mergeCell ref="J347:J349"/>
    <mergeCell ref="J350:J352"/>
    <mergeCell ref="J353:J355"/>
    <mergeCell ref="J356:J358"/>
    <mergeCell ref="D369:D371"/>
    <mergeCell ref="F369:F371"/>
    <mergeCell ref="J360:J362"/>
    <mergeCell ref="J363:J365"/>
    <mergeCell ref="A257:A259"/>
    <mergeCell ref="A319:A321"/>
    <mergeCell ref="B260:B262"/>
    <mergeCell ref="K345:L345"/>
    <mergeCell ref="G346:H346"/>
    <mergeCell ref="I346:J346"/>
    <mergeCell ref="E346:F346"/>
    <mergeCell ref="A373:L373"/>
    <mergeCell ref="A345:A346"/>
    <mergeCell ref="A347:A349"/>
    <mergeCell ref="B347:B349"/>
    <mergeCell ref="F350:F352"/>
    <mergeCell ref="I377:J377"/>
    <mergeCell ref="K377:L377"/>
    <mergeCell ref="L381:L383"/>
    <mergeCell ref="D338:D340"/>
    <mergeCell ref="H353:H355"/>
    <mergeCell ref="F356:F358"/>
    <mergeCell ref="H356:H358"/>
    <mergeCell ref="E376:F376"/>
    <mergeCell ref="A366:A368"/>
    <mergeCell ref="D347:D349"/>
    <mergeCell ref="K346:L346"/>
    <mergeCell ref="G377:H377"/>
    <mergeCell ref="A342:L342"/>
    <mergeCell ref="L378:L380"/>
    <mergeCell ref="L353:L355"/>
    <mergeCell ref="C346:D346"/>
    <mergeCell ref="A356:A358"/>
    <mergeCell ref="A353:A355"/>
    <mergeCell ref="B366:B368"/>
    <mergeCell ref="D363:D365"/>
    <mergeCell ref="A294:A296"/>
    <mergeCell ref="B254:B256"/>
    <mergeCell ref="E252:F252"/>
    <mergeCell ref="F307:F309"/>
    <mergeCell ref="F332:F334"/>
    <mergeCell ref="J332:J334"/>
    <mergeCell ref="B316:B318"/>
    <mergeCell ref="J319:J321"/>
    <mergeCell ref="J322:J324"/>
    <mergeCell ref="E315:F315"/>
    <mergeCell ref="G315:H315"/>
    <mergeCell ref="I315:J315"/>
    <mergeCell ref="J242:J244"/>
    <mergeCell ref="A307:A309"/>
    <mergeCell ref="B307:B309"/>
    <mergeCell ref="A316:A318"/>
    <mergeCell ref="F316:F318"/>
    <mergeCell ref="H288:H290"/>
    <mergeCell ref="H291:H293"/>
    <mergeCell ref="H294:H296"/>
    <mergeCell ref="H298:H300"/>
    <mergeCell ref="H301:H303"/>
    <mergeCell ref="H304:H306"/>
    <mergeCell ref="H307:H309"/>
    <mergeCell ref="H316:H318"/>
    <mergeCell ref="H319:H321"/>
    <mergeCell ref="H322:H324"/>
    <mergeCell ref="H325:H327"/>
    <mergeCell ref="H329:H331"/>
    <mergeCell ref="H332:H334"/>
    <mergeCell ref="F319:F321"/>
    <mergeCell ref="F322:F324"/>
    <mergeCell ref="A260:A262"/>
    <mergeCell ref="A251:G251"/>
    <mergeCell ref="F325:F327"/>
    <mergeCell ref="F304:F306"/>
    <mergeCell ref="H335:H337"/>
    <mergeCell ref="C315:D315"/>
    <mergeCell ref="D316:D318"/>
    <mergeCell ref="J267:J269"/>
    <mergeCell ref="F288:F290"/>
    <mergeCell ref="J288:J290"/>
    <mergeCell ref="F291:F293"/>
    <mergeCell ref="J291:J293"/>
    <mergeCell ref="F294:F296"/>
    <mergeCell ref="J294:J296"/>
    <mergeCell ref="A304:A306"/>
    <mergeCell ref="B304:B306"/>
    <mergeCell ref="H273:H275"/>
    <mergeCell ref="D298:D300"/>
    <mergeCell ref="B252:B253"/>
    <mergeCell ref="B285:B287"/>
    <mergeCell ref="C283:D283"/>
    <mergeCell ref="E283:F283"/>
    <mergeCell ref="A283:A284"/>
    <mergeCell ref="A267:A269"/>
    <mergeCell ref="B263:B265"/>
    <mergeCell ref="A263:A265"/>
    <mergeCell ref="D285:D287"/>
    <mergeCell ref="D288:D290"/>
    <mergeCell ref="A280:L280"/>
    <mergeCell ref="B291:B293"/>
    <mergeCell ref="I283:J283"/>
    <mergeCell ref="A298:A300"/>
    <mergeCell ref="A187:L187"/>
    <mergeCell ref="A189:G189"/>
    <mergeCell ref="G221:H221"/>
    <mergeCell ref="G222:H222"/>
    <mergeCell ref="D236:D238"/>
    <mergeCell ref="F236:F238"/>
    <mergeCell ref="B195:B197"/>
    <mergeCell ref="A198:A200"/>
    <mergeCell ref="B198:B200"/>
    <mergeCell ref="A201:A203"/>
    <mergeCell ref="B201:B203"/>
    <mergeCell ref="A205:A207"/>
    <mergeCell ref="B205:B207"/>
    <mergeCell ref="A208:A210"/>
    <mergeCell ref="F285:F287"/>
    <mergeCell ref="A394:A396"/>
    <mergeCell ref="B226:B228"/>
    <mergeCell ref="A276:A278"/>
    <mergeCell ref="B276:B278"/>
    <mergeCell ref="F276:F278"/>
    <mergeCell ref="A301:A303"/>
    <mergeCell ref="B301:B303"/>
    <mergeCell ref="A270:A272"/>
    <mergeCell ref="B270:B272"/>
    <mergeCell ref="F270:F272"/>
    <mergeCell ref="A273:A275"/>
    <mergeCell ref="B273:B275"/>
    <mergeCell ref="F273:F275"/>
    <mergeCell ref="A242:A244"/>
    <mergeCell ref="A291:A293"/>
    <mergeCell ref="B288:B290"/>
    <mergeCell ref="B257:B259"/>
    <mergeCell ref="F245:F247"/>
    <mergeCell ref="B190:B191"/>
    <mergeCell ref="C190:D190"/>
    <mergeCell ref="E190:F190"/>
    <mergeCell ref="G190:H190"/>
    <mergeCell ref="A249:L249"/>
    <mergeCell ref="L205:L207"/>
    <mergeCell ref="L208:L210"/>
    <mergeCell ref="L211:L213"/>
    <mergeCell ref="L214:L216"/>
    <mergeCell ref="E253:F253"/>
    <mergeCell ref="H251:K251"/>
    <mergeCell ref="A252:A253"/>
    <mergeCell ref="H245:H247"/>
    <mergeCell ref="J223:J225"/>
    <mergeCell ref="J226:J228"/>
    <mergeCell ref="J229:J231"/>
    <mergeCell ref="J232:J234"/>
    <mergeCell ref="J236:J238"/>
    <mergeCell ref="J239:J241"/>
    <mergeCell ref="E191:F191"/>
    <mergeCell ref="C252:D252"/>
    <mergeCell ref="J245:J247"/>
    <mergeCell ref="J285:J287"/>
    <mergeCell ref="F267:F269"/>
    <mergeCell ref="H267:H269"/>
    <mergeCell ref="I222:J222"/>
    <mergeCell ref="H189:K189"/>
    <mergeCell ref="A329:A331"/>
    <mergeCell ref="A220:G220"/>
    <mergeCell ref="A218:L218"/>
    <mergeCell ref="A239:A241"/>
    <mergeCell ref="B239:B241"/>
    <mergeCell ref="D239:D241"/>
    <mergeCell ref="F239:F241"/>
    <mergeCell ref="D301:D303"/>
    <mergeCell ref="D353:D355"/>
    <mergeCell ref="I470:J470"/>
    <mergeCell ref="K470:L470"/>
    <mergeCell ref="D350:D352"/>
    <mergeCell ref="K315:L315"/>
    <mergeCell ref="J391:J393"/>
    <mergeCell ref="D400:D402"/>
    <mergeCell ref="F397:F399"/>
    <mergeCell ref="D304:D306"/>
    <mergeCell ref="D307:D309"/>
    <mergeCell ref="L363:L365"/>
    <mergeCell ref="J316:J318"/>
    <mergeCell ref="D366:D368"/>
    <mergeCell ref="A254:A256"/>
    <mergeCell ref="K253:L253"/>
    <mergeCell ref="I253:J253"/>
    <mergeCell ref="K222:L222"/>
    <mergeCell ref="G253:H253"/>
    <mergeCell ref="H205:H207"/>
    <mergeCell ref="A500:A501"/>
    <mergeCell ref="D759:D761"/>
    <mergeCell ref="A552:A554"/>
    <mergeCell ref="B552:B554"/>
    <mergeCell ref="A555:A557"/>
    <mergeCell ref="B555:B557"/>
    <mergeCell ref="A536:A538"/>
    <mergeCell ref="A586:A588"/>
    <mergeCell ref="B586:B588"/>
    <mergeCell ref="A611:A613"/>
    <mergeCell ref="B611:B613"/>
    <mergeCell ref="F536:F538"/>
    <mergeCell ref="F539:F541"/>
    <mergeCell ref="H614:H616"/>
    <mergeCell ref="H617:H619"/>
    <mergeCell ref="A660:A662"/>
    <mergeCell ref="B660:B662"/>
    <mergeCell ref="A601:A603"/>
    <mergeCell ref="B601:B603"/>
    <mergeCell ref="A604:A606"/>
    <mergeCell ref="B567:B569"/>
    <mergeCell ref="A531:A532"/>
    <mergeCell ref="A528:L528"/>
    <mergeCell ref="A530:G530"/>
    <mergeCell ref="H530:K530"/>
    <mergeCell ref="I531:J531"/>
    <mergeCell ref="A542:A544"/>
    <mergeCell ref="B542:B544"/>
    <mergeCell ref="A735:A737"/>
    <mergeCell ref="B735:B737"/>
    <mergeCell ref="D722:D724"/>
    <mergeCell ref="D725:D727"/>
    <mergeCell ref="B608:B610"/>
    <mergeCell ref="A593:A594"/>
    <mergeCell ref="B593:B594"/>
    <mergeCell ref="K718:L718"/>
    <mergeCell ref="A725:A727"/>
    <mergeCell ref="L583:L585"/>
    <mergeCell ref="A546:A548"/>
    <mergeCell ref="B546:B548"/>
    <mergeCell ref="F518:F520"/>
    <mergeCell ref="F521:F523"/>
    <mergeCell ref="F524:F526"/>
    <mergeCell ref="D521:D523"/>
    <mergeCell ref="D524:D526"/>
    <mergeCell ref="L707:L709"/>
    <mergeCell ref="A679:A681"/>
    <mergeCell ref="B679:B681"/>
    <mergeCell ref="D580:D582"/>
    <mergeCell ref="F580:F582"/>
    <mergeCell ref="H580:H582"/>
    <mergeCell ref="F542:F544"/>
    <mergeCell ref="J611:J613"/>
    <mergeCell ref="F611:F613"/>
    <mergeCell ref="B697:B699"/>
    <mergeCell ref="A697:A699"/>
    <mergeCell ref="A590:L590"/>
    <mergeCell ref="A592:G592"/>
    <mergeCell ref="H592:K592"/>
    <mergeCell ref="H685:K685"/>
    <mergeCell ref="G686:H686"/>
    <mergeCell ref="I625:J625"/>
    <mergeCell ref="A577:A579"/>
    <mergeCell ref="I562:J562"/>
    <mergeCell ref="L797:L799"/>
    <mergeCell ref="J738:J740"/>
    <mergeCell ref="F738:F740"/>
    <mergeCell ref="L800:L802"/>
    <mergeCell ref="F763:F765"/>
    <mergeCell ref="J732:J734"/>
    <mergeCell ref="F732:F734"/>
    <mergeCell ref="L794:L796"/>
    <mergeCell ref="H759:H761"/>
    <mergeCell ref="A642:A644"/>
    <mergeCell ref="F797:F799"/>
    <mergeCell ref="L710:L712"/>
    <mergeCell ref="A701:A703"/>
    <mergeCell ref="J781:J783"/>
    <mergeCell ref="L663:L665"/>
    <mergeCell ref="L666:L668"/>
    <mergeCell ref="L657:L659"/>
    <mergeCell ref="L697:L699"/>
    <mergeCell ref="D728:D730"/>
    <mergeCell ref="D732:D734"/>
    <mergeCell ref="D735:D737"/>
    <mergeCell ref="J735:J737"/>
    <mergeCell ref="F735:F737"/>
    <mergeCell ref="A738:A740"/>
    <mergeCell ref="B738:B740"/>
    <mergeCell ref="A750:A752"/>
    <mergeCell ref="D741:D743"/>
    <mergeCell ref="A741:A743"/>
    <mergeCell ref="B741:B743"/>
    <mergeCell ref="A745:L745"/>
    <mergeCell ref="A747:G747"/>
    <mergeCell ref="H747:K747"/>
    <mergeCell ref="B533:B535"/>
    <mergeCell ref="B531:B532"/>
    <mergeCell ref="A524:A526"/>
    <mergeCell ref="A533:A535"/>
    <mergeCell ref="C531:D531"/>
    <mergeCell ref="E531:F531"/>
    <mergeCell ref="G531:H531"/>
    <mergeCell ref="L536:L538"/>
    <mergeCell ref="L670:L672"/>
    <mergeCell ref="L673:L675"/>
    <mergeCell ref="L570:L572"/>
    <mergeCell ref="A497:L497"/>
    <mergeCell ref="H564:H566"/>
    <mergeCell ref="H567:H569"/>
    <mergeCell ref="H570:H572"/>
    <mergeCell ref="H573:H575"/>
    <mergeCell ref="H577:H579"/>
    <mergeCell ref="A539:A541"/>
    <mergeCell ref="B539:B541"/>
    <mergeCell ref="L539:L541"/>
    <mergeCell ref="L580:L582"/>
    <mergeCell ref="A598:A600"/>
    <mergeCell ref="F555:F557"/>
    <mergeCell ref="B604:B606"/>
    <mergeCell ref="A608:A610"/>
    <mergeCell ref="C594:D594"/>
    <mergeCell ref="E594:F594"/>
    <mergeCell ref="A549:A551"/>
    <mergeCell ref="B549:B551"/>
    <mergeCell ref="G594:H594"/>
    <mergeCell ref="G624:H624"/>
    <mergeCell ref="A624:A625"/>
    <mergeCell ref="A440:A442"/>
    <mergeCell ref="A443:A445"/>
    <mergeCell ref="B443:B445"/>
    <mergeCell ref="A415:A417"/>
    <mergeCell ref="B415:B417"/>
    <mergeCell ref="D381:D383"/>
    <mergeCell ref="D384:D386"/>
    <mergeCell ref="C377:D377"/>
    <mergeCell ref="E377:F377"/>
    <mergeCell ref="H471:H473"/>
    <mergeCell ref="D412:D414"/>
    <mergeCell ref="D440:D442"/>
    <mergeCell ref="E438:F438"/>
    <mergeCell ref="G438:H438"/>
    <mergeCell ref="I438:J438"/>
    <mergeCell ref="C500:D500"/>
    <mergeCell ref="E500:F500"/>
    <mergeCell ref="G500:H500"/>
    <mergeCell ref="D397:D399"/>
    <mergeCell ref="D456:D458"/>
    <mergeCell ref="B407:B408"/>
    <mergeCell ref="A422:A424"/>
    <mergeCell ref="A418:A420"/>
    <mergeCell ref="A412:A414"/>
    <mergeCell ref="A404:L404"/>
    <mergeCell ref="I408:J408"/>
    <mergeCell ref="C408:D408"/>
    <mergeCell ref="G408:H408"/>
    <mergeCell ref="K408:L408"/>
    <mergeCell ref="A407:A408"/>
    <mergeCell ref="J394:J396"/>
    <mergeCell ref="A493:A495"/>
    <mergeCell ref="L369:L371"/>
    <mergeCell ref="F360:F362"/>
    <mergeCell ref="B384:B386"/>
    <mergeCell ref="F338:F340"/>
    <mergeCell ref="J338:J340"/>
    <mergeCell ref="E345:F345"/>
    <mergeCell ref="B456:B458"/>
    <mergeCell ref="D329:D331"/>
    <mergeCell ref="J329:J331"/>
    <mergeCell ref="J381:J383"/>
    <mergeCell ref="B353:B355"/>
    <mergeCell ref="B446:B448"/>
    <mergeCell ref="F381:F383"/>
    <mergeCell ref="D378:D380"/>
    <mergeCell ref="D387:D389"/>
    <mergeCell ref="K407:L407"/>
    <mergeCell ref="C407:D407"/>
    <mergeCell ref="J425:J427"/>
    <mergeCell ref="J428:J430"/>
    <mergeCell ref="G439:H439"/>
    <mergeCell ref="L347:L349"/>
    <mergeCell ref="D449:D451"/>
    <mergeCell ref="L409:L411"/>
    <mergeCell ref="D446:D448"/>
    <mergeCell ref="D443:D445"/>
    <mergeCell ref="D415:D417"/>
    <mergeCell ref="C439:D439"/>
    <mergeCell ref="L453:L455"/>
    <mergeCell ref="D453:D455"/>
    <mergeCell ref="H363:H365"/>
    <mergeCell ref="H366:H368"/>
    <mergeCell ref="B440:B442"/>
    <mergeCell ref="A180:A182"/>
    <mergeCell ref="K221:L221"/>
    <mergeCell ref="A232:A234"/>
    <mergeCell ref="A190:A191"/>
    <mergeCell ref="H223:H225"/>
    <mergeCell ref="H236:H238"/>
    <mergeCell ref="H239:H241"/>
    <mergeCell ref="H242:H244"/>
    <mergeCell ref="B242:B244"/>
    <mergeCell ref="D242:D244"/>
    <mergeCell ref="F242:F244"/>
    <mergeCell ref="F229:F231"/>
    <mergeCell ref="A229:A231"/>
    <mergeCell ref="G252:H252"/>
    <mergeCell ref="I252:J252"/>
    <mergeCell ref="K252:L252"/>
    <mergeCell ref="K191:L191"/>
    <mergeCell ref="A192:A194"/>
    <mergeCell ref="B192:B194"/>
    <mergeCell ref="A195:A197"/>
    <mergeCell ref="D180:D182"/>
    <mergeCell ref="B214:B216"/>
    <mergeCell ref="A221:A222"/>
    <mergeCell ref="A226:A228"/>
    <mergeCell ref="B183:B185"/>
    <mergeCell ref="L183:L185"/>
    <mergeCell ref="C222:D222"/>
    <mergeCell ref="D183:D185"/>
    <mergeCell ref="F183:F185"/>
    <mergeCell ref="A245:A247"/>
    <mergeCell ref="B245:B247"/>
    <mergeCell ref="D245:D247"/>
    <mergeCell ref="I593:J593"/>
    <mergeCell ref="K593:L593"/>
    <mergeCell ref="J598:J600"/>
    <mergeCell ref="K594:L594"/>
    <mergeCell ref="K686:L686"/>
    <mergeCell ref="G687:H687"/>
    <mergeCell ref="F728:F730"/>
    <mergeCell ref="L459:L461"/>
    <mergeCell ref="L462:L464"/>
    <mergeCell ref="L555:L557"/>
    <mergeCell ref="K531:L531"/>
    <mergeCell ref="D471:D473"/>
    <mergeCell ref="G470:H470"/>
    <mergeCell ref="J580:J582"/>
    <mergeCell ref="K501:L501"/>
    <mergeCell ref="C563:D563"/>
    <mergeCell ref="F617:F619"/>
    <mergeCell ref="L688:L690"/>
    <mergeCell ref="H561:K561"/>
    <mergeCell ref="L533:L535"/>
    <mergeCell ref="L542:L544"/>
    <mergeCell ref="L546:L548"/>
    <mergeCell ref="F626:F628"/>
    <mergeCell ref="F629:F631"/>
    <mergeCell ref="F632:F634"/>
    <mergeCell ref="F635:F637"/>
    <mergeCell ref="F639:F641"/>
    <mergeCell ref="F490:F492"/>
    <mergeCell ref="H490:H492"/>
    <mergeCell ref="F493:F495"/>
    <mergeCell ref="H493:H495"/>
    <mergeCell ref="D549:D551"/>
    <mergeCell ref="B500:B501"/>
    <mergeCell ref="A453:A455"/>
    <mergeCell ref="A688:A690"/>
    <mergeCell ref="H766:H768"/>
    <mergeCell ref="L790:L792"/>
    <mergeCell ref="L694:L696"/>
    <mergeCell ref="E656:F656"/>
    <mergeCell ref="K656:L656"/>
    <mergeCell ref="I656:J656"/>
    <mergeCell ref="K655:L655"/>
    <mergeCell ref="A732:A734"/>
    <mergeCell ref="B732:B734"/>
    <mergeCell ref="B536:B538"/>
    <mergeCell ref="F741:F743"/>
    <mergeCell ref="F570:F572"/>
    <mergeCell ref="B524:B526"/>
    <mergeCell ref="J595:J597"/>
    <mergeCell ref="C562:D562"/>
    <mergeCell ref="K563:L563"/>
    <mergeCell ref="E625:F625"/>
    <mergeCell ref="D756:D758"/>
    <mergeCell ref="D781:D783"/>
    <mergeCell ref="H474:H476"/>
    <mergeCell ref="I718:J718"/>
    <mergeCell ref="L759:L761"/>
    <mergeCell ref="L763:L765"/>
    <mergeCell ref="L750:L752"/>
    <mergeCell ref="L660:L662"/>
    <mergeCell ref="D769:D771"/>
    <mergeCell ref="F787:F789"/>
    <mergeCell ref="K687:L687"/>
    <mergeCell ref="L704:L706"/>
    <mergeCell ref="F790:F792"/>
    <mergeCell ref="A639:A641"/>
    <mergeCell ref="J728:J730"/>
    <mergeCell ref="A663:A665"/>
    <mergeCell ref="B663:B665"/>
    <mergeCell ref="L787:L789"/>
    <mergeCell ref="D784:D786"/>
    <mergeCell ref="D787:D789"/>
    <mergeCell ref="H750:H752"/>
    <mergeCell ref="H753:H755"/>
    <mergeCell ref="H756:H758"/>
    <mergeCell ref="D666:D668"/>
    <mergeCell ref="A654:G654"/>
    <mergeCell ref="A685:G685"/>
    <mergeCell ref="F766:F768"/>
    <mergeCell ref="F769:F771"/>
    <mergeCell ref="B666:B668"/>
    <mergeCell ref="B670:B672"/>
    <mergeCell ref="J642:J644"/>
    <mergeCell ref="F722:F724"/>
    <mergeCell ref="L735:L737"/>
    <mergeCell ref="L772:L774"/>
    <mergeCell ref="F725:F727"/>
    <mergeCell ref="L784:L786"/>
    <mergeCell ref="A728:A730"/>
    <mergeCell ref="B728:B730"/>
    <mergeCell ref="F759:F761"/>
    <mergeCell ref="L753:L755"/>
    <mergeCell ref="L756:L758"/>
    <mergeCell ref="K717:L717"/>
    <mergeCell ref="C718:D718"/>
    <mergeCell ref="B710:B712"/>
    <mergeCell ref="A614:A616"/>
    <mergeCell ref="B676:B678"/>
    <mergeCell ref="F781:F783"/>
    <mergeCell ref="F784:F786"/>
    <mergeCell ref="F794:F796"/>
    <mergeCell ref="F719:F721"/>
    <mergeCell ref="J725:J727"/>
    <mergeCell ref="L766:L768"/>
    <mergeCell ref="L769:L771"/>
    <mergeCell ref="H769:H771"/>
    <mergeCell ref="A704:A706"/>
    <mergeCell ref="B704:B706"/>
    <mergeCell ref="A707:A709"/>
    <mergeCell ref="B707:B709"/>
    <mergeCell ref="A710:A712"/>
    <mergeCell ref="E718:F718"/>
    <mergeCell ref="G718:H718"/>
    <mergeCell ref="A683:L683"/>
    <mergeCell ref="L701:L703"/>
    <mergeCell ref="A691:A693"/>
    <mergeCell ref="B691:B693"/>
    <mergeCell ref="B701:B703"/>
    <mergeCell ref="D750:D752"/>
    <mergeCell ref="A694:A696"/>
    <mergeCell ref="A676:A678"/>
    <mergeCell ref="D794:D796"/>
    <mergeCell ref="A748:A749"/>
    <mergeCell ref="B748:B749"/>
    <mergeCell ref="C748:D748"/>
    <mergeCell ref="E748:F748"/>
    <mergeCell ref="L781:L783"/>
    <mergeCell ref="D753:D755"/>
    <mergeCell ref="A561:G561"/>
    <mergeCell ref="A564:A566"/>
    <mergeCell ref="A719:A721"/>
    <mergeCell ref="B719:B721"/>
    <mergeCell ref="B694:B696"/>
    <mergeCell ref="B688:B690"/>
    <mergeCell ref="B642:B644"/>
    <mergeCell ref="B573:B575"/>
    <mergeCell ref="B635:B637"/>
    <mergeCell ref="C624:D624"/>
    <mergeCell ref="E624:F624"/>
    <mergeCell ref="C625:D625"/>
    <mergeCell ref="A686:A687"/>
    <mergeCell ref="B686:B687"/>
    <mergeCell ref="C686:D686"/>
    <mergeCell ref="E686:F686"/>
    <mergeCell ref="A648:A650"/>
    <mergeCell ref="B645:B647"/>
    <mergeCell ref="A655:A656"/>
    <mergeCell ref="B655:B656"/>
    <mergeCell ref="C655:D655"/>
    <mergeCell ref="A645:A647"/>
    <mergeCell ref="B648:B650"/>
    <mergeCell ref="A657:A659"/>
    <mergeCell ref="A666:A668"/>
    <mergeCell ref="C687:D687"/>
    <mergeCell ref="E687:F687"/>
    <mergeCell ref="A652:L652"/>
    <mergeCell ref="H654:K654"/>
    <mergeCell ref="E655:F655"/>
    <mergeCell ref="G655:H655"/>
    <mergeCell ref="C656:D656"/>
    <mergeCell ref="F22:F24"/>
    <mergeCell ref="L152:L154"/>
    <mergeCell ref="F56:F58"/>
    <mergeCell ref="J118:J120"/>
    <mergeCell ref="J121:J123"/>
    <mergeCell ref="L425:L427"/>
    <mergeCell ref="L428:L430"/>
    <mergeCell ref="L431:L433"/>
    <mergeCell ref="J573:J575"/>
    <mergeCell ref="L573:L575"/>
    <mergeCell ref="H344:K344"/>
    <mergeCell ref="J270:J272"/>
    <mergeCell ref="J273:J275"/>
    <mergeCell ref="L422:L424"/>
    <mergeCell ref="B298:B300"/>
    <mergeCell ref="C284:D284"/>
    <mergeCell ref="L552:L554"/>
    <mergeCell ref="L549:L551"/>
    <mergeCell ref="H480:H482"/>
    <mergeCell ref="E439:F439"/>
    <mergeCell ref="D332:D334"/>
    <mergeCell ref="D335:D337"/>
    <mergeCell ref="D508:D510"/>
    <mergeCell ref="D502:D504"/>
    <mergeCell ref="D418:D420"/>
    <mergeCell ref="L415:L417"/>
    <mergeCell ref="L477:L479"/>
    <mergeCell ref="L412:L414"/>
    <mergeCell ref="D505:D507"/>
    <mergeCell ref="B283:B284"/>
    <mergeCell ref="G283:H283"/>
    <mergeCell ref="F298:F300"/>
    <mergeCell ref="J53:J55"/>
    <mergeCell ref="J50:J52"/>
    <mergeCell ref="B177:B179"/>
    <mergeCell ref="A177:A179"/>
    <mergeCell ref="L115:L117"/>
    <mergeCell ref="A105:A107"/>
    <mergeCell ref="J115:J117"/>
    <mergeCell ref="L167:L169"/>
    <mergeCell ref="I160:J160"/>
    <mergeCell ref="B164:B166"/>
    <mergeCell ref="L50:L52"/>
    <mergeCell ref="K97:L97"/>
    <mergeCell ref="C98:D98"/>
    <mergeCell ref="B97:B98"/>
    <mergeCell ref="I159:J159"/>
    <mergeCell ref="I97:J97"/>
    <mergeCell ref="L146:L148"/>
    <mergeCell ref="L53:L55"/>
    <mergeCell ref="G160:H160"/>
    <mergeCell ref="J130:J132"/>
    <mergeCell ref="J133:J135"/>
    <mergeCell ref="J136:J138"/>
    <mergeCell ref="J139:J141"/>
    <mergeCell ref="J143:J145"/>
    <mergeCell ref="A146:A148"/>
    <mergeCell ref="D174:D176"/>
    <mergeCell ref="F174:F176"/>
    <mergeCell ref="D177:D179"/>
    <mergeCell ref="F177:F179"/>
    <mergeCell ref="D68:D70"/>
    <mergeCell ref="D71:D73"/>
    <mergeCell ref="D74:D76"/>
    <mergeCell ref="H115:H117"/>
    <mergeCell ref="J146:J148"/>
    <mergeCell ref="J149:J151"/>
    <mergeCell ref="J152:J154"/>
    <mergeCell ref="L71:L73"/>
    <mergeCell ref="J102:J104"/>
    <mergeCell ref="H102:H104"/>
    <mergeCell ref="L56:L58"/>
    <mergeCell ref="L59:L61"/>
    <mergeCell ref="E160:F160"/>
    <mergeCell ref="K159:L159"/>
    <mergeCell ref="J112:J114"/>
    <mergeCell ref="E98:F98"/>
    <mergeCell ref="A125:L125"/>
    <mergeCell ref="B115:B117"/>
    <mergeCell ref="H84:H86"/>
    <mergeCell ref="H158:K158"/>
    <mergeCell ref="A158:G158"/>
    <mergeCell ref="A139:A141"/>
    <mergeCell ref="B139:B141"/>
    <mergeCell ref="A152:A154"/>
    <mergeCell ref="B152:B154"/>
    <mergeCell ref="F112:F114"/>
    <mergeCell ref="F115:F117"/>
    <mergeCell ref="F118:F120"/>
    <mergeCell ref="H130:H132"/>
    <mergeCell ref="H152:H154"/>
    <mergeCell ref="I128:J128"/>
    <mergeCell ref="K128:L128"/>
    <mergeCell ref="J77:J79"/>
    <mergeCell ref="A87:A89"/>
    <mergeCell ref="B149:B151"/>
    <mergeCell ref="E222:F222"/>
    <mergeCell ref="B221:B222"/>
    <mergeCell ref="B223:B225"/>
    <mergeCell ref="J211:J213"/>
    <mergeCell ref="J214:J216"/>
    <mergeCell ref="B208:B210"/>
    <mergeCell ref="A211:A213"/>
    <mergeCell ref="B211:B213"/>
    <mergeCell ref="C191:D191"/>
    <mergeCell ref="L223:L225"/>
    <mergeCell ref="G191:H191"/>
    <mergeCell ref="I191:J191"/>
    <mergeCell ref="A214:A216"/>
    <mergeCell ref="J192:J194"/>
    <mergeCell ref="A223:A225"/>
    <mergeCell ref="C221:D221"/>
    <mergeCell ref="I221:J221"/>
    <mergeCell ref="E221:F221"/>
    <mergeCell ref="L192:L194"/>
    <mergeCell ref="A183:A185"/>
    <mergeCell ref="A174:A176"/>
    <mergeCell ref="A136:A138"/>
    <mergeCell ref="B136:B138"/>
    <mergeCell ref="B146:B148"/>
    <mergeCell ref="A115:A117"/>
    <mergeCell ref="B118:B120"/>
    <mergeCell ref="A164:A166"/>
    <mergeCell ref="C67:D67"/>
    <mergeCell ref="E67:F67"/>
    <mergeCell ref="G67:H67"/>
    <mergeCell ref="H87:H89"/>
    <mergeCell ref="H90:H92"/>
    <mergeCell ref="B174:B176"/>
    <mergeCell ref="A118:A120"/>
    <mergeCell ref="E129:F129"/>
    <mergeCell ref="G129:H129"/>
    <mergeCell ref="A133:A135"/>
    <mergeCell ref="B133:B135"/>
    <mergeCell ref="G98:H98"/>
    <mergeCell ref="D99:D101"/>
    <mergeCell ref="D102:D104"/>
    <mergeCell ref="B167:B169"/>
    <mergeCell ref="A143:A145"/>
    <mergeCell ref="F180:F182"/>
    <mergeCell ref="C128:D128"/>
    <mergeCell ref="E128:F128"/>
    <mergeCell ref="G128:H128"/>
    <mergeCell ref="D105:D107"/>
    <mergeCell ref="D108:D110"/>
    <mergeCell ref="H161:H163"/>
    <mergeCell ref="H164:H166"/>
    <mergeCell ref="H167:H169"/>
    <mergeCell ref="L177:L179"/>
    <mergeCell ref="L180:L182"/>
    <mergeCell ref="D118:D120"/>
    <mergeCell ref="D121:D123"/>
    <mergeCell ref="L121:L123"/>
    <mergeCell ref="B143:B145"/>
    <mergeCell ref="L174:L176"/>
    <mergeCell ref="L81:L83"/>
    <mergeCell ref="F9:F11"/>
    <mergeCell ref="H133:H135"/>
    <mergeCell ref="H136:H138"/>
    <mergeCell ref="H139:H141"/>
    <mergeCell ref="H143:H145"/>
    <mergeCell ref="H146:H148"/>
    <mergeCell ref="H149:H151"/>
    <mergeCell ref="B56:B58"/>
    <mergeCell ref="L112:L114"/>
    <mergeCell ref="L68:L70"/>
    <mergeCell ref="H112:H114"/>
    <mergeCell ref="B87:B89"/>
    <mergeCell ref="H96:K96"/>
    <mergeCell ref="H108:H110"/>
    <mergeCell ref="J108:J110"/>
    <mergeCell ref="A96:G96"/>
    <mergeCell ref="A121:A123"/>
    <mergeCell ref="A112:A114"/>
    <mergeCell ref="F43:F45"/>
    <mergeCell ref="L87:L89"/>
    <mergeCell ref="J99:J101"/>
    <mergeCell ref="L108:L110"/>
    <mergeCell ref="A149:A151"/>
    <mergeCell ref="F149:F151"/>
    <mergeCell ref="B105:B107"/>
    <mergeCell ref="B74:B76"/>
    <mergeCell ref="F99:F101"/>
    <mergeCell ref="F102:F104"/>
    <mergeCell ref="H121:H123"/>
    <mergeCell ref="A127:G127"/>
    <mergeCell ref="A285:A287"/>
    <mergeCell ref="B267:B269"/>
    <mergeCell ref="F121:F123"/>
    <mergeCell ref="F143:F145"/>
    <mergeCell ref="F146:F148"/>
    <mergeCell ref="F260:F262"/>
    <mergeCell ref="F257:F259"/>
    <mergeCell ref="F254:F256"/>
    <mergeCell ref="H201:H203"/>
    <mergeCell ref="D136:D138"/>
    <mergeCell ref="D149:D151"/>
    <mergeCell ref="D152:D154"/>
    <mergeCell ref="A161:A163"/>
    <mergeCell ref="A159:A160"/>
    <mergeCell ref="E284:F284"/>
    <mergeCell ref="B232:B234"/>
    <mergeCell ref="B128:B129"/>
    <mergeCell ref="H257:H259"/>
    <mergeCell ref="H260:H262"/>
    <mergeCell ref="H282:K282"/>
    <mergeCell ref="H276:H278"/>
    <mergeCell ref="J276:J278"/>
    <mergeCell ref="J205:J207"/>
    <mergeCell ref="H214:H216"/>
    <mergeCell ref="J208:J210"/>
    <mergeCell ref="K160:L160"/>
    <mergeCell ref="G159:H159"/>
    <mergeCell ref="H195:H197"/>
    <mergeCell ref="H198:H200"/>
    <mergeCell ref="L198:L200"/>
    <mergeCell ref="L201:L203"/>
    <mergeCell ref="A236:A238"/>
    <mergeCell ref="B236:B238"/>
    <mergeCell ref="L276:L278"/>
    <mergeCell ref="H254:H256"/>
    <mergeCell ref="J260:J262"/>
    <mergeCell ref="J257:J259"/>
    <mergeCell ref="F136:F138"/>
    <mergeCell ref="L149:L151"/>
    <mergeCell ref="H3:K3"/>
    <mergeCell ref="A3:G3"/>
    <mergeCell ref="K5:L5"/>
    <mergeCell ref="C4:D4"/>
    <mergeCell ref="E4:F4"/>
    <mergeCell ref="G4:H4"/>
    <mergeCell ref="I4:J4"/>
    <mergeCell ref="K4:L4"/>
    <mergeCell ref="C5:D5"/>
    <mergeCell ref="B180:B182"/>
    <mergeCell ref="B170:B172"/>
    <mergeCell ref="A167:A169"/>
    <mergeCell ref="D164:D166"/>
    <mergeCell ref="B81:B83"/>
    <mergeCell ref="L170:L172"/>
    <mergeCell ref="L25:L27"/>
    <mergeCell ref="D143:D145"/>
    <mergeCell ref="D146:D148"/>
    <mergeCell ref="L164:L166"/>
    <mergeCell ref="F59:F61"/>
    <mergeCell ref="B19:B21"/>
    <mergeCell ref="K35:L35"/>
    <mergeCell ref="F161:F163"/>
    <mergeCell ref="F164:F166"/>
    <mergeCell ref="D139:D141"/>
    <mergeCell ref="F139:F141"/>
    <mergeCell ref="F6:F8"/>
    <mergeCell ref="A71:A73"/>
    <mergeCell ref="B6:B8"/>
    <mergeCell ref="F40:F42"/>
    <mergeCell ref="A77:A79"/>
    <mergeCell ref="B77:B79"/>
    <mergeCell ref="F46:F48"/>
    <mergeCell ref="A63:L63"/>
    <mergeCell ref="A65:G65"/>
    <mergeCell ref="H65:K65"/>
    <mergeCell ref="A81:A83"/>
    <mergeCell ref="A28:A30"/>
    <mergeCell ref="A25:A27"/>
    <mergeCell ref="J6:J8"/>
    <mergeCell ref="A9:A11"/>
    <mergeCell ref="B9:B11"/>
    <mergeCell ref="A12:A14"/>
    <mergeCell ref="B12:B14"/>
    <mergeCell ref="J28:J30"/>
    <mergeCell ref="G36:H36"/>
    <mergeCell ref="I36:J36"/>
    <mergeCell ref="J19:J21"/>
    <mergeCell ref="A22:A24"/>
    <mergeCell ref="A59:A61"/>
    <mergeCell ref="B71:B73"/>
    <mergeCell ref="J68:J70"/>
    <mergeCell ref="B43:B45"/>
    <mergeCell ref="H43:H45"/>
    <mergeCell ref="L43:L45"/>
    <mergeCell ref="L46:L48"/>
    <mergeCell ref="J46:J48"/>
    <mergeCell ref="A1:L1"/>
    <mergeCell ref="L12:L14"/>
    <mergeCell ref="L9:L11"/>
    <mergeCell ref="E5:F5"/>
    <mergeCell ref="A99:A101"/>
    <mergeCell ref="B99:B101"/>
    <mergeCell ref="A32:L32"/>
    <mergeCell ref="A34:G34"/>
    <mergeCell ref="H34:K34"/>
    <mergeCell ref="A35:A36"/>
    <mergeCell ref="B35:B36"/>
    <mergeCell ref="C35:D35"/>
    <mergeCell ref="E35:F35"/>
    <mergeCell ref="G35:H35"/>
    <mergeCell ref="E66:F66"/>
    <mergeCell ref="A50:A52"/>
    <mergeCell ref="B50:B52"/>
    <mergeCell ref="L6:L8"/>
    <mergeCell ref="H59:H61"/>
    <mergeCell ref="H56:H58"/>
    <mergeCell ref="H53:H55"/>
    <mergeCell ref="J15:J17"/>
    <mergeCell ref="L19:L21"/>
    <mergeCell ref="L22:L24"/>
    <mergeCell ref="J56:J58"/>
    <mergeCell ref="I5:J5"/>
    <mergeCell ref="G5:H5"/>
    <mergeCell ref="B15:B17"/>
    <mergeCell ref="A53:A55"/>
    <mergeCell ref="B53:B55"/>
    <mergeCell ref="L74:L76"/>
    <mergeCell ref="C36:D36"/>
    <mergeCell ref="E36:F36"/>
    <mergeCell ref="A4:A5"/>
    <mergeCell ref="B4:B5"/>
    <mergeCell ref="A102:A104"/>
    <mergeCell ref="B102:B104"/>
    <mergeCell ref="B108:B110"/>
    <mergeCell ref="A90:A92"/>
    <mergeCell ref="B112:B114"/>
    <mergeCell ref="B121:B123"/>
    <mergeCell ref="A6:A8"/>
    <mergeCell ref="L105:L107"/>
    <mergeCell ref="L99:L101"/>
    <mergeCell ref="B90:B92"/>
    <mergeCell ref="A97:A98"/>
    <mergeCell ref="L28:L30"/>
    <mergeCell ref="J40:J42"/>
    <mergeCell ref="A43:A45"/>
    <mergeCell ref="H105:H107"/>
    <mergeCell ref="J105:J107"/>
    <mergeCell ref="A66:A67"/>
    <mergeCell ref="B66:B67"/>
    <mergeCell ref="C66:D66"/>
    <mergeCell ref="A15:A17"/>
    <mergeCell ref="A19:A21"/>
    <mergeCell ref="F53:F55"/>
    <mergeCell ref="K129:L129"/>
    <mergeCell ref="A130:A132"/>
    <mergeCell ref="B130:B132"/>
    <mergeCell ref="A170:A172"/>
    <mergeCell ref="C160:D160"/>
    <mergeCell ref="B161:B163"/>
    <mergeCell ref="C159:D159"/>
    <mergeCell ref="E159:F159"/>
    <mergeCell ref="A94:L94"/>
    <mergeCell ref="C97:D97"/>
    <mergeCell ref="D112:D114"/>
    <mergeCell ref="D115:D117"/>
    <mergeCell ref="C129:D129"/>
    <mergeCell ref="K36:L36"/>
    <mergeCell ref="A37:A39"/>
    <mergeCell ref="B37:B39"/>
    <mergeCell ref="F37:F39"/>
    <mergeCell ref="H37:H39"/>
    <mergeCell ref="J37:J39"/>
    <mergeCell ref="A40:A42"/>
    <mergeCell ref="B40:B42"/>
    <mergeCell ref="A56:A58"/>
    <mergeCell ref="A108:A110"/>
    <mergeCell ref="H99:H101"/>
    <mergeCell ref="L161:L163"/>
    <mergeCell ref="K98:L98"/>
    <mergeCell ref="L37:L39"/>
    <mergeCell ref="L40:L42"/>
    <mergeCell ref="H40:H42"/>
    <mergeCell ref="L133:L135"/>
    <mergeCell ref="D130:D132"/>
    <mergeCell ref="F130:F132"/>
    <mergeCell ref="F170:F172"/>
    <mergeCell ref="A84:A86"/>
    <mergeCell ref="B84:B86"/>
    <mergeCell ref="A74:A76"/>
    <mergeCell ref="L143:L145"/>
    <mergeCell ref="F152:F154"/>
    <mergeCell ref="B159:B160"/>
    <mergeCell ref="F223:F225"/>
    <mergeCell ref="H127:K127"/>
    <mergeCell ref="A128:A129"/>
    <mergeCell ref="B46:B48"/>
    <mergeCell ref="H46:H48"/>
    <mergeCell ref="L136:L138"/>
    <mergeCell ref="J71:J73"/>
    <mergeCell ref="J74:J76"/>
    <mergeCell ref="L77:L79"/>
    <mergeCell ref="K67:L67"/>
    <mergeCell ref="A68:A70"/>
    <mergeCell ref="B68:B70"/>
    <mergeCell ref="D161:D163"/>
    <mergeCell ref="J84:J86"/>
    <mergeCell ref="J87:J89"/>
    <mergeCell ref="J90:J92"/>
    <mergeCell ref="A156:L156"/>
    <mergeCell ref="J81:J83"/>
    <mergeCell ref="L118:L120"/>
    <mergeCell ref="L102:L104"/>
    <mergeCell ref="D133:D135"/>
    <mergeCell ref="F133:F135"/>
    <mergeCell ref="L139:L141"/>
    <mergeCell ref="D167:D169"/>
    <mergeCell ref="I129:J129"/>
    <mergeCell ref="J22:J24"/>
    <mergeCell ref="J25:J27"/>
    <mergeCell ref="B28:B30"/>
    <mergeCell ref="F263:F265"/>
    <mergeCell ref="J195:J197"/>
    <mergeCell ref="F12:F14"/>
    <mergeCell ref="F15:F17"/>
    <mergeCell ref="L260:L262"/>
    <mergeCell ref="J263:J265"/>
    <mergeCell ref="J254:J256"/>
    <mergeCell ref="H263:H265"/>
    <mergeCell ref="J12:J14"/>
    <mergeCell ref="B22:B24"/>
    <mergeCell ref="J9:J11"/>
    <mergeCell ref="F25:F27"/>
    <mergeCell ref="F28:F30"/>
    <mergeCell ref="L90:L92"/>
    <mergeCell ref="L84:L86"/>
    <mergeCell ref="H118:H120"/>
    <mergeCell ref="I35:J35"/>
    <mergeCell ref="B59:B61"/>
    <mergeCell ref="B229:B231"/>
    <mergeCell ref="L263:L265"/>
    <mergeCell ref="L15:L17"/>
    <mergeCell ref="H50:H52"/>
    <mergeCell ref="L195:L197"/>
    <mergeCell ref="H208:H210"/>
    <mergeCell ref="L130:L132"/>
    <mergeCell ref="H211:H213"/>
    <mergeCell ref="I190:J190"/>
    <mergeCell ref="K190:L190"/>
    <mergeCell ref="F167:F169"/>
    <mergeCell ref="J797:J799"/>
    <mergeCell ref="J645:J647"/>
    <mergeCell ref="J639:J641"/>
    <mergeCell ref="A626:A628"/>
    <mergeCell ref="A629:A631"/>
    <mergeCell ref="B629:B631"/>
    <mergeCell ref="A632:A634"/>
    <mergeCell ref="B632:B634"/>
    <mergeCell ref="K625:L625"/>
    <mergeCell ref="F573:F575"/>
    <mergeCell ref="D573:D575"/>
    <mergeCell ref="J784:J786"/>
    <mergeCell ref="L732:L734"/>
    <mergeCell ref="G469:H469"/>
    <mergeCell ref="K469:L469"/>
    <mergeCell ref="J564:J566"/>
    <mergeCell ref="L595:L597"/>
    <mergeCell ref="L608:L610"/>
    <mergeCell ref="A567:A569"/>
    <mergeCell ref="L577:L579"/>
    <mergeCell ref="D663:D665"/>
    <mergeCell ref="F577:F579"/>
    <mergeCell ref="L604:L606"/>
    <mergeCell ref="D570:D572"/>
    <mergeCell ref="L738:L740"/>
    <mergeCell ref="A580:A582"/>
    <mergeCell ref="A570:A572"/>
    <mergeCell ref="B577:B579"/>
    <mergeCell ref="J626:J628"/>
    <mergeCell ref="J632:J634"/>
    <mergeCell ref="K562:L562"/>
    <mergeCell ref="A559:L559"/>
    <mergeCell ref="A480:A482"/>
    <mergeCell ref="B480:B482"/>
    <mergeCell ref="L350:L352"/>
    <mergeCell ref="L356:L358"/>
    <mergeCell ref="L564:L566"/>
    <mergeCell ref="L298:L300"/>
    <mergeCell ref="L301:L303"/>
    <mergeCell ref="L304:L306"/>
    <mergeCell ref="L307:L309"/>
    <mergeCell ref="H431:H433"/>
    <mergeCell ref="A360:A362"/>
    <mergeCell ref="D459:D461"/>
    <mergeCell ref="A469:A470"/>
    <mergeCell ref="A409:A411"/>
    <mergeCell ref="B412:B414"/>
    <mergeCell ref="A378:A380"/>
    <mergeCell ref="B422:B424"/>
    <mergeCell ref="D425:D427"/>
    <mergeCell ref="B319:B321"/>
    <mergeCell ref="H400:H402"/>
    <mergeCell ref="F412:F414"/>
    <mergeCell ref="H412:H414"/>
    <mergeCell ref="D319:D321"/>
    <mergeCell ref="D428:D430"/>
    <mergeCell ref="K438:L438"/>
    <mergeCell ref="H422:H424"/>
    <mergeCell ref="F418:F420"/>
    <mergeCell ref="H428:H430"/>
    <mergeCell ref="F409:F411"/>
    <mergeCell ref="H409:H411"/>
    <mergeCell ref="H391:H393"/>
    <mergeCell ref="H394:H396"/>
    <mergeCell ref="G376:H376"/>
    <mergeCell ref="I376:J376"/>
    <mergeCell ref="H381:H383"/>
    <mergeCell ref="H384:H386"/>
    <mergeCell ref="H270:H272"/>
    <mergeCell ref="K283:L283"/>
    <mergeCell ref="G284:H284"/>
    <mergeCell ref="L226:L228"/>
    <mergeCell ref="B378:B380"/>
    <mergeCell ref="E407:F407"/>
    <mergeCell ref="F329:F331"/>
    <mergeCell ref="A375:G375"/>
    <mergeCell ref="A344:G344"/>
    <mergeCell ref="B314:B315"/>
    <mergeCell ref="F378:F380"/>
    <mergeCell ref="B409:B411"/>
    <mergeCell ref="A376:A377"/>
    <mergeCell ref="G407:H407"/>
    <mergeCell ref="A288:A290"/>
    <mergeCell ref="H378:H380"/>
    <mergeCell ref="J307:J309"/>
    <mergeCell ref="L257:L259"/>
    <mergeCell ref="L254:L256"/>
    <mergeCell ref="L391:L393"/>
    <mergeCell ref="I284:J284"/>
    <mergeCell ref="L384:L386"/>
    <mergeCell ref="L387:L389"/>
    <mergeCell ref="D409:D411"/>
    <mergeCell ref="F301:F303"/>
    <mergeCell ref="J301:J303"/>
    <mergeCell ref="J304:J306"/>
    <mergeCell ref="L397:L399"/>
    <mergeCell ref="K66:L66"/>
    <mergeCell ref="J198:J200"/>
    <mergeCell ref="I345:J345"/>
    <mergeCell ref="J298:J300"/>
    <mergeCell ref="H375:K375"/>
    <mergeCell ref="G66:H66"/>
    <mergeCell ref="I66:J66"/>
    <mergeCell ref="I67:J67"/>
    <mergeCell ref="L267:L269"/>
    <mergeCell ref="L270:L272"/>
    <mergeCell ref="L273:L275"/>
    <mergeCell ref="H226:H228"/>
    <mergeCell ref="A282:G282"/>
    <mergeCell ref="F19:F21"/>
    <mergeCell ref="D170:D172"/>
    <mergeCell ref="J43:J45"/>
    <mergeCell ref="A46:A48"/>
    <mergeCell ref="A363:A365"/>
    <mergeCell ref="A322:A324"/>
    <mergeCell ref="A325:A327"/>
    <mergeCell ref="D322:D324"/>
    <mergeCell ref="F50:F52"/>
    <mergeCell ref="G97:H97"/>
    <mergeCell ref="H170:H172"/>
    <mergeCell ref="H174:H176"/>
    <mergeCell ref="H177:H179"/>
    <mergeCell ref="H180:H182"/>
    <mergeCell ref="H183:H185"/>
    <mergeCell ref="J59:J61"/>
    <mergeCell ref="B25:B27"/>
    <mergeCell ref="I98:J98"/>
    <mergeCell ref="E97:F97"/>
    <mergeCell ref="A477:A479"/>
    <mergeCell ref="H629:H631"/>
    <mergeCell ref="H632:H634"/>
    <mergeCell ref="J794:J796"/>
    <mergeCell ref="L803:L805"/>
    <mergeCell ref="D567:D569"/>
    <mergeCell ref="F564:F566"/>
    <mergeCell ref="D719:D721"/>
    <mergeCell ref="J741:J743"/>
    <mergeCell ref="J601:J603"/>
    <mergeCell ref="F567:F569"/>
    <mergeCell ref="L567:L569"/>
    <mergeCell ref="J567:J569"/>
    <mergeCell ref="J570:J572"/>
    <mergeCell ref="L598:L600"/>
    <mergeCell ref="G563:H563"/>
    <mergeCell ref="I563:J563"/>
    <mergeCell ref="D800:D802"/>
    <mergeCell ref="A621:L621"/>
    <mergeCell ref="A595:A597"/>
    <mergeCell ref="B595:B597"/>
    <mergeCell ref="D577:D579"/>
    <mergeCell ref="C593:D593"/>
    <mergeCell ref="G656:H656"/>
    <mergeCell ref="B639:B641"/>
    <mergeCell ref="A635:A637"/>
    <mergeCell ref="L601:L603"/>
    <mergeCell ref="F803:F805"/>
    <mergeCell ref="D803:D805"/>
    <mergeCell ref="F800:F802"/>
    <mergeCell ref="D797:D799"/>
    <mergeCell ref="H635:H637"/>
    <mergeCell ref="B617:B619"/>
    <mergeCell ref="J635:J637"/>
    <mergeCell ref="D772:D774"/>
    <mergeCell ref="D657:D659"/>
    <mergeCell ref="D660:D662"/>
    <mergeCell ref="I655:J655"/>
    <mergeCell ref="I717:J717"/>
    <mergeCell ref="A623:G623"/>
    <mergeCell ref="H623:K623"/>
    <mergeCell ref="A673:A675"/>
    <mergeCell ref="B673:B675"/>
    <mergeCell ref="G748:H748"/>
    <mergeCell ref="I748:J748"/>
    <mergeCell ref="K748:L748"/>
    <mergeCell ref="L719:L721"/>
    <mergeCell ref="L728:L730"/>
    <mergeCell ref="F694:F696"/>
    <mergeCell ref="H639:H641"/>
    <mergeCell ref="H642:H644"/>
    <mergeCell ref="H645:H647"/>
    <mergeCell ref="L725:L727"/>
    <mergeCell ref="A756:A758"/>
    <mergeCell ref="A670:A672"/>
    <mergeCell ref="L741:L743"/>
    <mergeCell ref="I624:J624"/>
    <mergeCell ref="J722:J724"/>
    <mergeCell ref="B624:B625"/>
    <mergeCell ref="G749:H749"/>
    <mergeCell ref="I749:J749"/>
    <mergeCell ref="D738:D740"/>
    <mergeCell ref="B750:B752"/>
    <mergeCell ref="J750:J752"/>
    <mergeCell ref="B325:B327"/>
    <mergeCell ref="B329:B331"/>
    <mergeCell ref="F772:F774"/>
    <mergeCell ref="A714:L714"/>
    <mergeCell ref="A716:G716"/>
    <mergeCell ref="H716:K716"/>
    <mergeCell ref="A717:A718"/>
    <mergeCell ref="B717:B718"/>
    <mergeCell ref="C717:D717"/>
    <mergeCell ref="E717:F717"/>
    <mergeCell ref="G717:H717"/>
    <mergeCell ref="J790:J792"/>
    <mergeCell ref="D790:D792"/>
    <mergeCell ref="J719:J721"/>
    <mergeCell ref="D642:D644"/>
    <mergeCell ref="D645:D647"/>
    <mergeCell ref="D648:D650"/>
    <mergeCell ref="F648:F650"/>
    <mergeCell ref="J629:J631"/>
    <mergeCell ref="H763:H765"/>
    <mergeCell ref="H772:H774"/>
    <mergeCell ref="J614:J616"/>
    <mergeCell ref="J617:J619"/>
    <mergeCell ref="B756:B758"/>
    <mergeCell ref="F756:F758"/>
    <mergeCell ref="F753:F755"/>
    <mergeCell ref="F750:F752"/>
    <mergeCell ref="H719:H721"/>
    <mergeCell ref="B469:B470"/>
    <mergeCell ref="K439:L439"/>
    <mergeCell ref="B580:B582"/>
    <mergeCell ref="B583:B585"/>
    <mergeCell ref="J648:J650"/>
    <mergeCell ref="L722:L724"/>
    <mergeCell ref="L691:L693"/>
    <mergeCell ref="J471:J473"/>
    <mergeCell ref="J474:J476"/>
    <mergeCell ref="J477:J479"/>
    <mergeCell ref="J480:J482"/>
    <mergeCell ref="J484:J486"/>
    <mergeCell ref="J487:J489"/>
    <mergeCell ref="J490:J492"/>
    <mergeCell ref="J493:J495"/>
    <mergeCell ref="L440:L442"/>
    <mergeCell ref="L449:L451"/>
    <mergeCell ref="D511:D513"/>
    <mergeCell ref="L480:L482"/>
    <mergeCell ref="A617:A619"/>
    <mergeCell ref="H648:H650"/>
    <mergeCell ref="D626:D628"/>
    <mergeCell ref="D629:D631"/>
    <mergeCell ref="D632:D634"/>
    <mergeCell ref="D635:D637"/>
    <mergeCell ref="D639:D641"/>
    <mergeCell ref="H626:H628"/>
    <mergeCell ref="B570:B572"/>
    <mergeCell ref="H722:H724"/>
    <mergeCell ref="J694:J696"/>
    <mergeCell ref="J697:J699"/>
    <mergeCell ref="J701:J703"/>
    <mergeCell ref="J704:J706"/>
    <mergeCell ref="J707:J709"/>
    <mergeCell ref="J710:J712"/>
    <mergeCell ref="B614:B616"/>
    <mergeCell ref="H6:H8"/>
    <mergeCell ref="H9:H11"/>
    <mergeCell ref="H12:H14"/>
    <mergeCell ref="H15:H17"/>
    <mergeCell ref="H19:H21"/>
    <mergeCell ref="H22:H24"/>
    <mergeCell ref="H25:H27"/>
    <mergeCell ref="H28:H30"/>
    <mergeCell ref="H418:H420"/>
    <mergeCell ref="F415:F417"/>
    <mergeCell ref="H415:H417"/>
    <mergeCell ref="H220:K220"/>
    <mergeCell ref="C253:D253"/>
    <mergeCell ref="C314:D314"/>
    <mergeCell ref="E314:F314"/>
    <mergeCell ref="G314:H314"/>
    <mergeCell ref="D291:D293"/>
    <mergeCell ref="D294:D296"/>
    <mergeCell ref="F232:F234"/>
    <mergeCell ref="H232:H234"/>
    <mergeCell ref="D223:D225"/>
    <mergeCell ref="D226:D228"/>
    <mergeCell ref="D229:D231"/>
    <mergeCell ref="D232:D234"/>
    <mergeCell ref="D37:D39"/>
    <mergeCell ref="D40:D42"/>
    <mergeCell ref="D43:D45"/>
    <mergeCell ref="D46:D48"/>
    <mergeCell ref="D50:D52"/>
    <mergeCell ref="D53:D55"/>
    <mergeCell ref="D56:D58"/>
    <mergeCell ref="D59:D61"/>
    <mergeCell ref="F642:F644"/>
    <mergeCell ref="F645:F647"/>
    <mergeCell ref="H229:H231"/>
    <mergeCell ref="F226:F228"/>
    <mergeCell ref="H192:H194"/>
    <mergeCell ref="E563:F563"/>
    <mergeCell ref="A311:L311"/>
    <mergeCell ref="A313:G313"/>
    <mergeCell ref="H313:K313"/>
    <mergeCell ref="A314:A315"/>
    <mergeCell ref="B294:B296"/>
    <mergeCell ref="I314:J314"/>
    <mergeCell ref="K314:L314"/>
    <mergeCell ref="J577:J579"/>
    <mergeCell ref="F105:F107"/>
    <mergeCell ref="F108:F110"/>
    <mergeCell ref="J201:J203"/>
    <mergeCell ref="E593:F593"/>
    <mergeCell ref="G593:H593"/>
    <mergeCell ref="A403:L403"/>
    <mergeCell ref="A435:L435"/>
    <mergeCell ref="A449:A451"/>
    <mergeCell ref="D462:D464"/>
    <mergeCell ref="H425:H427"/>
    <mergeCell ref="B453:B455"/>
    <mergeCell ref="B474:B476"/>
    <mergeCell ref="B493:B495"/>
    <mergeCell ref="B449:B451"/>
    <mergeCell ref="B626:B628"/>
    <mergeCell ref="B418:B420"/>
    <mergeCell ref="H406:K406"/>
    <mergeCell ref="B322:B324"/>
    <mergeCell ref="A962:L962"/>
    <mergeCell ref="A964:G964"/>
    <mergeCell ref="H964:K964"/>
    <mergeCell ref="A965:A966"/>
    <mergeCell ref="B965:B966"/>
    <mergeCell ref="C965:D965"/>
    <mergeCell ref="E965:F965"/>
    <mergeCell ref="G965:H965"/>
    <mergeCell ref="I965:J965"/>
    <mergeCell ref="K965:L965"/>
    <mergeCell ref="C966:D966"/>
    <mergeCell ref="E966:F966"/>
    <mergeCell ref="G966:H966"/>
    <mergeCell ref="I966:J966"/>
    <mergeCell ref="K966:L966"/>
    <mergeCell ref="A967:A969"/>
    <mergeCell ref="B967:B969"/>
    <mergeCell ref="D967:D969"/>
    <mergeCell ref="F967:F969"/>
    <mergeCell ref="H967:H969"/>
    <mergeCell ref="J967:J969"/>
    <mergeCell ref="L967:L969"/>
    <mergeCell ref="A970:A972"/>
    <mergeCell ref="B970:B972"/>
    <mergeCell ref="D970:D972"/>
    <mergeCell ref="F970:F972"/>
    <mergeCell ref="H970:H972"/>
    <mergeCell ref="J970:J972"/>
    <mergeCell ref="L970:L972"/>
    <mergeCell ref="A973:A975"/>
    <mergeCell ref="B973:B975"/>
    <mergeCell ref="D973:D975"/>
    <mergeCell ref="F973:F975"/>
    <mergeCell ref="H973:H975"/>
    <mergeCell ref="J973:J975"/>
    <mergeCell ref="L973:L975"/>
    <mergeCell ref="A976:A978"/>
    <mergeCell ref="B976:B978"/>
    <mergeCell ref="D976:D978"/>
    <mergeCell ref="F976:F978"/>
    <mergeCell ref="H976:H978"/>
    <mergeCell ref="J976:J978"/>
    <mergeCell ref="L976:L978"/>
    <mergeCell ref="A980:A982"/>
    <mergeCell ref="B980:B982"/>
    <mergeCell ref="D980:D982"/>
    <mergeCell ref="F980:F982"/>
    <mergeCell ref="H980:H982"/>
    <mergeCell ref="J980:J982"/>
    <mergeCell ref="L980:L982"/>
    <mergeCell ref="A983:A985"/>
    <mergeCell ref="B983:B985"/>
    <mergeCell ref="D983:D985"/>
    <mergeCell ref="F983:F985"/>
    <mergeCell ref="H983:H985"/>
    <mergeCell ref="J983:J985"/>
    <mergeCell ref="L983:L985"/>
    <mergeCell ref="A986:A988"/>
    <mergeCell ref="B986:B988"/>
    <mergeCell ref="D986:D988"/>
    <mergeCell ref="F986:F988"/>
    <mergeCell ref="H986:H988"/>
    <mergeCell ref="J986:J988"/>
    <mergeCell ref="L986:L988"/>
    <mergeCell ref="A989:A991"/>
    <mergeCell ref="B989:B991"/>
    <mergeCell ref="D989:D991"/>
    <mergeCell ref="F989:F991"/>
    <mergeCell ref="H989:H991"/>
    <mergeCell ref="J989:J991"/>
    <mergeCell ref="L989:L991"/>
    <mergeCell ref="A993:L993"/>
    <mergeCell ref="A995:G995"/>
    <mergeCell ref="H995:K995"/>
    <mergeCell ref="A996:A997"/>
    <mergeCell ref="B996:B997"/>
    <mergeCell ref="C996:D996"/>
    <mergeCell ref="E996:F996"/>
    <mergeCell ref="G996:H996"/>
    <mergeCell ref="I996:J996"/>
    <mergeCell ref="K996:L996"/>
    <mergeCell ref="C997:D997"/>
    <mergeCell ref="E997:F997"/>
    <mergeCell ref="G997:H997"/>
    <mergeCell ref="I997:J997"/>
    <mergeCell ref="K997:L997"/>
    <mergeCell ref="A998:A1000"/>
    <mergeCell ref="B998:B1000"/>
    <mergeCell ref="D998:D1000"/>
    <mergeCell ref="F998:F1000"/>
    <mergeCell ref="H998:H1000"/>
    <mergeCell ref="J998:J1000"/>
    <mergeCell ref="L998:L1000"/>
    <mergeCell ref="A1001:A1003"/>
    <mergeCell ref="B1001:B1003"/>
    <mergeCell ref="D1001:D1003"/>
    <mergeCell ref="F1001:F1003"/>
    <mergeCell ref="H1001:H1003"/>
    <mergeCell ref="J1001:J1003"/>
    <mergeCell ref="L1001:L1003"/>
    <mergeCell ref="A1004:A1006"/>
    <mergeCell ref="B1004:B1006"/>
    <mergeCell ref="D1004:D1006"/>
    <mergeCell ref="F1004:F1006"/>
    <mergeCell ref="H1004:H1006"/>
    <mergeCell ref="J1004:J1006"/>
    <mergeCell ref="L1004:L1006"/>
    <mergeCell ref="A1007:A1009"/>
    <mergeCell ref="B1007:B1009"/>
    <mergeCell ref="D1007:D1009"/>
    <mergeCell ref="F1007:F1009"/>
    <mergeCell ref="H1007:H1009"/>
    <mergeCell ref="J1007:J1009"/>
    <mergeCell ref="L1007:L1009"/>
    <mergeCell ref="A1011:A1013"/>
    <mergeCell ref="B1011:B1013"/>
    <mergeCell ref="D1011:D1013"/>
    <mergeCell ref="F1011:F1013"/>
    <mergeCell ref="H1011:H1013"/>
    <mergeCell ref="J1011:J1013"/>
    <mergeCell ref="L1011:L1013"/>
    <mergeCell ref="A1014:A1016"/>
    <mergeCell ref="B1014:B1016"/>
    <mergeCell ref="D1014:D1016"/>
    <mergeCell ref="F1014:F1016"/>
    <mergeCell ref="H1014:H1016"/>
    <mergeCell ref="J1014:J1016"/>
    <mergeCell ref="L1014:L1016"/>
    <mergeCell ref="A1017:A1019"/>
    <mergeCell ref="B1017:B1019"/>
    <mergeCell ref="D1017:D1019"/>
    <mergeCell ref="F1017:F1019"/>
    <mergeCell ref="H1017:H1019"/>
    <mergeCell ref="J1017:J1019"/>
    <mergeCell ref="L1017:L1019"/>
    <mergeCell ref="A1020:A1022"/>
    <mergeCell ref="B1020:B1022"/>
    <mergeCell ref="D1020:D1022"/>
    <mergeCell ref="F1020:F1022"/>
    <mergeCell ref="H1020:H1022"/>
    <mergeCell ref="J1020:J1022"/>
    <mergeCell ref="L1020:L1022"/>
    <mergeCell ref="A1024:L1024"/>
    <mergeCell ref="A1026:G1026"/>
    <mergeCell ref="H1026:K1026"/>
    <mergeCell ref="A1027:A1028"/>
    <mergeCell ref="B1027:B1028"/>
    <mergeCell ref="C1027:D1027"/>
    <mergeCell ref="E1027:F1027"/>
    <mergeCell ref="G1027:H1027"/>
    <mergeCell ref="I1027:J1027"/>
    <mergeCell ref="K1027:L1027"/>
    <mergeCell ref="C1028:D1028"/>
    <mergeCell ref="E1028:F1028"/>
    <mergeCell ref="G1028:H1028"/>
    <mergeCell ref="I1028:J1028"/>
    <mergeCell ref="K1028:L1028"/>
    <mergeCell ref="A1029:A1031"/>
    <mergeCell ref="B1029:B1031"/>
    <mergeCell ref="D1029:D1031"/>
    <mergeCell ref="F1029:F1031"/>
    <mergeCell ref="H1029:H1031"/>
    <mergeCell ref="J1029:J1031"/>
    <mergeCell ref="L1029:L1031"/>
    <mergeCell ref="A1032:A1034"/>
    <mergeCell ref="B1032:B1034"/>
    <mergeCell ref="D1032:D1034"/>
    <mergeCell ref="F1032:F1034"/>
    <mergeCell ref="H1032:H1034"/>
    <mergeCell ref="J1032:J1034"/>
    <mergeCell ref="L1032:L1034"/>
    <mergeCell ref="A1035:A1037"/>
    <mergeCell ref="B1035:B1037"/>
    <mergeCell ref="D1035:D1037"/>
    <mergeCell ref="F1035:F1037"/>
    <mergeCell ref="H1035:H1037"/>
    <mergeCell ref="J1035:J1037"/>
    <mergeCell ref="L1035:L1037"/>
    <mergeCell ref="A1038:A1040"/>
    <mergeCell ref="B1038:B1040"/>
    <mergeCell ref="D1038:D1040"/>
    <mergeCell ref="F1038:F1040"/>
    <mergeCell ref="H1038:H1040"/>
    <mergeCell ref="J1038:J1040"/>
    <mergeCell ref="L1038:L1040"/>
    <mergeCell ref="A1042:A1044"/>
    <mergeCell ref="B1042:B1044"/>
    <mergeCell ref="D1042:D1044"/>
    <mergeCell ref="F1042:F1044"/>
    <mergeCell ref="H1042:H1044"/>
    <mergeCell ref="J1042:J1044"/>
    <mergeCell ref="L1042:L1044"/>
    <mergeCell ref="A1045:A1047"/>
    <mergeCell ref="B1045:B1047"/>
    <mergeCell ref="D1045:D1047"/>
    <mergeCell ref="F1045:F1047"/>
    <mergeCell ref="H1045:H1047"/>
    <mergeCell ref="J1045:J1047"/>
    <mergeCell ref="L1045:L1047"/>
    <mergeCell ref="A1048:A1050"/>
    <mergeCell ref="B1048:B1050"/>
    <mergeCell ref="D1048:D1050"/>
    <mergeCell ref="F1048:F1050"/>
    <mergeCell ref="H1048:H1050"/>
    <mergeCell ref="J1048:J1050"/>
    <mergeCell ref="L1048:L1050"/>
    <mergeCell ref="A1051:A1053"/>
    <mergeCell ref="B1051:B1053"/>
    <mergeCell ref="D1051:D1053"/>
    <mergeCell ref="F1051:F1053"/>
    <mergeCell ref="H1051:H1053"/>
    <mergeCell ref="J1051:J1053"/>
    <mergeCell ref="L1051:L1053"/>
    <mergeCell ref="A1055:L1055"/>
    <mergeCell ref="A1057:G1057"/>
    <mergeCell ref="H1057:K1057"/>
    <mergeCell ref="A1058:A1059"/>
    <mergeCell ref="B1058:B1059"/>
    <mergeCell ref="C1058:D1058"/>
    <mergeCell ref="E1058:F1058"/>
    <mergeCell ref="G1058:H1058"/>
    <mergeCell ref="I1058:J1058"/>
    <mergeCell ref="K1058:L1058"/>
    <mergeCell ref="C1059:D1059"/>
    <mergeCell ref="E1059:F1059"/>
    <mergeCell ref="G1059:H1059"/>
    <mergeCell ref="I1059:J1059"/>
    <mergeCell ref="K1059:L1059"/>
    <mergeCell ref="A1060:A1062"/>
    <mergeCell ref="B1060:B1062"/>
    <mergeCell ref="D1060:D1062"/>
    <mergeCell ref="F1060:F1062"/>
    <mergeCell ref="H1060:H1062"/>
    <mergeCell ref="J1060:J1062"/>
    <mergeCell ref="L1060:L1062"/>
    <mergeCell ref="A1063:A1065"/>
    <mergeCell ref="B1063:B1065"/>
    <mergeCell ref="D1063:D1065"/>
    <mergeCell ref="F1063:F1065"/>
    <mergeCell ref="H1063:H1065"/>
    <mergeCell ref="J1063:J1065"/>
    <mergeCell ref="L1063:L1065"/>
    <mergeCell ref="A1066:A1068"/>
    <mergeCell ref="B1066:B1068"/>
    <mergeCell ref="D1066:D1068"/>
    <mergeCell ref="F1066:F1068"/>
    <mergeCell ref="H1066:H1068"/>
    <mergeCell ref="J1066:J1068"/>
    <mergeCell ref="L1066:L1068"/>
    <mergeCell ref="A1069:A1071"/>
    <mergeCell ref="B1069:B1071"/>
    <mergeCell ref="D1069:D1071"/>
    <mergeCell ref="F1069:F1071"/>
    <mergeCell ref="H1069:H1071"/>
    <mergeCell ref="J1069:J1071"/>
    <mergeCell ref="L1069:L1071"/>
    <mergeCell ref="A1073:A1075"/>
    <mergeCell ref="B1073:B1075"/>
    <mergeCell ref="D1073:D1075"/>
    <mergeCell ref="F1073:F1075"/>
    <mergeCell ref="H1073:H1075"/>
    <mergeCell ref="J1073:J1075"/>
    <mergeCell ref="L1073:L1075"/>
    <mergeCell ref="A1076:A1078"/>
    <mergeCell ref="B1076:B1078"/>
    <mergeCell ref="D1076:D1078"/>
    <mergeCell ref="F1076:F1078"/>
    <mergeCell ref="H1076:H1078"/>
    <mergeCell ref="J1076:J1078"/>
    <mergeCell ref="L1076:L1078"/>
    <mergeCell ref="A1079:A1081"/>
    <mergeCell ref="B1079:B1081"/>
    <mergeCell ref="D1079:D1081"/>
    <mergeCell ref="F1079:F1081"/>
    <mergeCell ref="H1079:H1081"/>
    <mergeCell ref="J1079:J1081"/>
    <mergeCell ref="L1079:L1081"/>
    <mergeCell ref="A1082:A1084"/>
    <mergeCell ref="B1082:B1084"/>
    <mergeCell ref="D1082:D1084"/>
    <mergeCell ref="F1082:F1084"/>
    <mergeCell ref="H1082:H1084"/>
    <mergeCell ref="J1082:J1084"/>
    <mergeCell ref="L1082:L1084"/>
    <mergeCell ref="A1086:L1086"/>
    <mergeCell ref="A1088:G1088"/>
    <mergeCell ref="H1088:K1088"/>
    <mergeCell ref="A1089:A1090"/>
    <mergeCell ref="B1089:B1090"/>
    <mergeCell ref="C1089:D1089"/>
    <mergeCell ref="E1089:F1089"/>
    <mergeCell ref="G1089:H1089"/>
    <mergeCell ref="I1089:J1089"/>
    <mergeCell ref="K1089:L1089"/>
    <mergeCell ref="C1090:D1090"/>
    <mergeCell ref="E1090:F1090"/>
    <mergeCell ref="G1090:H1090"/>
    <mergeCell ref="I1090:J1090"/>
    <mergeCell ref="K1090:L1090"/>
    <mergeCell ref="A1091:A1093"/>
    <mergeCell ref="B1091:B1093"/>
    <mergeCell ref="D1091:D1093"/>
    <mergeCell ref="F1091:F1093"/>
    <mergeCell ref="H1091:H1093"/>
    <mergeCell ref="J1091:J1093"/>
    <mergeCell ref="L1091:L1093"/>
    <mergeCell ref="A1094:A1096"/>
    <mergeCell ref="B1094:B1096"/>
    <mergeCell ref="D1094:D1096"/>
    <mergeCell ref="F1094:F1096"/>
    <mergeCell ref="H1094:H1096"/>
    <mergeCell ref="J1094:J1096"/>
    <mergeCell ref="L1094:L1096"/>
    <mergeCell ref="A1097:A1099"/>
    <mergeCell ref="B1097:B1099"/>
    <mergeCell ref="D1097:D1099"/>
    <mergeCell ref="F1097:F1099"/>
    <mergeCell ref="H1097:H1099"/>
    <mergeCell ref="J1097:J1099"/>
    <mergeCell ref="L1097:L1099"/>
    <mergeCell ref="A1100:A1102"/>
    <mergeCell ref="B1100:B1102"/>
    <mergeCell ref="D1100:D1102"/>
    <mergeCell ref="F1100:F1102"/>
    <mergeCell ref="H1100:H1102"/>
    <mergeCell ref="J1100:J1102"/>
    <mergeCell ref="L1100:L1102"/>
    <mergeCell ref="A1104:A1106"/>
    <mergeCell ref="B1104:B1106"/>
    <mergeCell ref="D1104:D1106"/>
    <mergeCell ref="F1104:F1106"/>
    <mergeCell ref="H1104:H1106"/>
    <mergeCell ref="J1104:J1106"/>
    <mergeCell ref="L1104:L1106"/>
    <mergeCell ref="A1107:A1109"/>
    <mergeCell ref="B1107:B1109"/>
    <mergeCell ref="D1107:D1109"/>
    <mergeCell ref="F1107:F1109"/>
    <mergeCell ref="H1107:H1109"/>
    <mergeCell ref="J1107:J1109"/>
    <mergeCell ref="L1107:L1109"/>
    <mergeCell ref="A1110:A1112"/>
    <mergeCell ref="B1110:B1112"/>
    <mergeCell ref="D1110:D1112"/>
    <mergeCell ref="F1110:F1112"/>
    <mergeCell ref="H1110:H1112"/>
    <mergeCell ref="J1110:J1112"/>
    <mergeCell ref="L1110:L1112"/>
    <mergeCell ref="A1113:A1115"/>
    <mergeCell ref="B1113:B1115"/>
    <mergeCell ref="D1113:D1115"/>
    <mergeCell ref="F1113:F1115"/>
    <mergeCell ref="H1113:H1115"/>
    <mergeCell ref="J1113:J1115"/>
    <mergeCell ref="L1113:L1115"/>
    <mergeCell ref="A1117:L1117"/>
    <mergeCell ref="A1119:G1119"/>
    <mergeCell ref="H1119:K1119"/>
    <mergeCell ref="A1120:A1121"/>
    <mergeCell ref="B1120:B1121"/>
    <mergeCell ref="C1120:D1120"/>
    <mergeCell ref="E1120:F1120"/>
    <mergeCell ref="G1120:H1120"/>
    <mergeCell ref="I1120:J1120"/>
    <mergeCell ref="K1120:L1120"/>
    <mergeCell ref="C1121:D1121"/>
    <mergeCell ref="E1121:F1121"/>
    <mergeCell ref="G1121:H1121"/>
    <mergeCell ref="I1121:J1121"/>
    <mergeCell ref="K1121:L1121"/>
    <mergeCell ref="A1122:A1124"/>
    <mergeCell ref="B1122:B1124"/>
    <mergeCell ref="D1122:D1124"/>
    <mergeCell ref="F1122:F1124"/>
    <mergeCell ref="H1122:H1124"/>
    <mergeCell ref="J1122:J1124"/>
    <mergeCell ref="L1122:L1124"/>
    <mergeCell ref="A1125:A1127"/>
    <mergeCell ref="B1125:B1127"/>
    <mergeCell ref="D1125:D1127"/>
    <mergeCell ref="F1125:F1127"/>
    <mergeCell ref="H1125:H1127"/>
    <mergeCell ref="J1125:J1127"/>
    <mergeCell ref="L1125:L1127"/>
    <mergeCell ref="A1128:A1130"/>
    <mergeCell ref="B1128:B1130"/>
    <mergeCell ref="D1128:D1130"/>
    <mergeCell ref="F1128:F1130"/>
    <mergeCell ref="H1128:H1130"/>
    <mergeCell ref="J1128:J1130"/>
    <mergeCell ref="L1128:L1130"/>
    <mergeCell ref="A1131:A1133"/>
    <mergeCell ref="B1131:B1133"/>
    <mergeCell ref="D1131:D1133"/>
    <mergeCell ref="F1131:F1133"/>
    <mergeCell ref="H1131:H1133"/>
    <mergeCell ref="J1131:J1133"/>
    <mergeCell ref="L1131:L1133"/>
    <mergeCell ref="A1135:A1137"/>
    <mergeCell ref="B1135:B1137"/>
    <mergeCell ref="D1135:D1137"/>
    <mergeCell ref="F1135:F1137"/>
    <mergeCell ref="H1135:H1137"/>
    <mergeCell ref="J1135:J1137"/>
    <mergeCell ref="L1135:L1137"/>
    <mergeCell ref="A1138:A1140"/>
    <mergeCell ref="B1138:B1140"/>
    <mergeCell ref="D1138:D1140"/>
    <mergeCell ref="F1138:F1140"/>
    <mergeCell ref="H1138:H1140"/>
    <mergeCell ref="J1138:J1140"/>
    <mergeCell ref="L1138:L1140"/>
    <mergeCell ref="A1141:A1143"/>
    <mergeCell ref="B1141:B1143"/>
    <mergeCell ref="D1141:D1143"/>
    <mergeCell ref="F1141:F1143"/>
    <mergeCell ref="H1141:H1143"/>
    <mergeCell ref="J1141:J1143"/>
    <mergeCell ref="L1141:L1143"/>
    <mergeCell ref="A1144:A1146"/>
    <mergeCell ref="B1144:B1146"/>
    <mergeCell ref="D1144:D1146"/>
    <mergeCell ref="F1144:F1146"/>
    <mergeCell ref="H1144:H1146"/>
    <mergeCell ref="J1144:J1146"/>
    <mergeCell ref="L1144:L1146"/>
    <mergeCell ref="A1148:L1148"/>
    <mergeCell ref="A1150:G1150"/>
    <mergeCell ref="H1150:K1150"/>
    <mergeCell ref="A1151:A1152"/>
    <mergeCell ref="B1151:B1152"/>
    <mergeCell ref="C1151:D1151"/>
    <mergeCell ref="E1151:F1151"/>
    <mergeCell ref="G1151:H1151"/>
    <mergeCell ref="I1151:J1151"/>
    <mergeCell ref="K1151:L1151"/>
    <mergeCell ref="C1152:D1152"/>
    <mergeCell ref="E1152:F1152"/>
    <mergeCell ref="G1152:H1152"/>
    <mergeCell ref="I1152:J1152"/>
    <mergeCell ref="K1152:L1152"/>
    <mergeCell ref="A1153:A1155"/>
    <mergeCell ref="B1153:B1155"/>
    <mergeCell ref="D1153:D1155"/>
    <mergeCell ref="F1153:F1155"/>
    <mergeCell ref="H1153:H1155"/>
    <mergeCell ref="J1153:J1155"/>
    <mergeCell ref="L1153:L1155"/>
    <mergeCell ref="A1156:A1158"/>
    <mergeCell ref="B1156:B1158"/>
    <mergeCell ref="D1156:D1158"/>
    <mergeCell ref="F1156:F1158"/>
    <mergeCell ref="H1156:H1158"/>
    <mergeCell ref="J1156:J1158"/>
    <mergeCell ref="L1156:L1158"/>
    <mergeCell ref="A1159:A1161"/>
    <mergeCell ref="B1159:B1161"/>
    <mergeCell ref="D1159:D1161"/>
    <mergeCell ref="F1159:F1161"/>
    <mergeCell ref="H1159:H1161"/>
    <mergeCell ref="J1159:J1161"/>
    <mergeCell ref="L1159:L1161"/>
    <mergeCell ref="A1162:A1164"/>
    <mergeCell ref="B1162:B1164"/>
    <mergeCell ref="D1162:D1164"/>
    <mergeCell ref="F1162:F1164"/>
    <mergeCell ref="H1162:H1164"/>
    <mergeCell ref="J1162:J1164"/>
    <mergeCell ref="L1162:L1164"/>
    <mergeCell ref="A1166:A1168"/>
    <mergeCell ref="B1166:B1168"/>
    <mergeCell ref="D1166:D1168"/>
    <mergeCell ref="F1166:F1168"/>
    <mergeCell ref="H1166:H1168"/>
    <mergeCell ref="J1166:J1168"/>
    <mergeCell ref="L1166:L1168"/>
    <mergeCell ref="A1169:A1171"/>
    <mergeCell ref="B1169:B1171"/>
    <mergeCell ref="D1169:D1171"/>
    <mergeCell ref="F1169:F1171"/>
    <mergeCell ref="H1169:H1171"/>
    <mergeCell ref="J1169:J1171"/>
    <mergeCell ref="L1169:L1171"/>
    <mergeCell ref="A1172:A1174"/>
    <mergeCell ref="B1172:B1174"/>
    <mergeCell ref="D1172:D1174"/>
    <mergeCell ref="F1172:F1174"/>
    <mergeCell ref="H1172:H1174"/>
    <mergeCell ref="J1172:J1174"/>
    <mergeCell ref="L1172:L1174"/>
    <mergeCell ref="A1175:A1177"/>
    <mergeCell ref="B1175:B1177"/>
    <mergeCell ref="D1175:D1177"/>
    <mergeCell ref="F1175:F1177"/>
    <mergeCell ref="H1175:H1177"/>
    <mergeCell ref="J1175:J1177"/>
    <mergeCell ref="L1175:L1177"/>
    <mergeCell ref="A1179:L1179"/>
    <mergeCell ref="A1181:G1181"/>
    <mergeCell ref="H1181:K1181"/>
    <mergeCell ref="A1182:A1183"/>
    <mergeCell ref="B1182:B1183"/>
    <mergeCell ref="C1182:D1182"/>
    <mergeCell ref="E1182:F1182"/>
    <mergeCell ref="G1182:H1182"/>
    <mergeCell ref="I1182:J1182"/>
    <mergeCell ref="K1182:L1182"/>
    <mergeCell ref="C1183:D1183"/>
    <mergeCell ref="E1183:F1183"/>
    <mergeCell ref="G1183:H1183"/>
    <mergeCell ref="I1183:J1183"/>
    <mergeCell ref="K1183:L1183"/>
    <mergeCell ref="A1184:A1186"/>
    <mergeCell ref="B1184:B1186"/>
    <mergeCell ref="D1184:D1186"/>
    <mergeCell ref="F1184:F1186"/>
    <mergeCell ref="H1184:H1186"/>
    <mergeCell ref="J1184:J1186"/>
    <mergeCell ref="L1184:L1186"/>
    <mergeCell ref="A1187:A1189"/>
    <mergeCell ref="B1187:B1189"/>
    <mergeCell ref="D1187:D1189"/>
    <mergeCell ref="F1187:F1189"/>
    <mergeCell ref="H1187:H1189"/>
    <mergeCell ref="J1187:J1189"/>
    <mergeCell ref="L1187:L1189"/>
    <mergeCell ref="A1190:A1192"/>
    <mergeCell ref="B1190:B1192"/>
    <mergeCell ref="D1190:D1192"/>
    <mergeCell ref="F1190:F1192"/>
    <mergeCell ref="H1190:H1192"/>
    <mergeCell ref="J1190:J1192"/>
    <mergeCell ref="L1190:L1192"/>
    <mergeCell ref="A1193:A1195"/>
    <mergeCell ref="B1193:B1195"/>
    <mergeCell ref="D1193:D1195"/>
    <mergeCell ref="F1193:F1195"/>
    <mergeCell ref="H1193:H1195"/>
    <mergeCell ref="J1193:J1195"/>
    <mergeCell ref="L1193:L1195"/>
    <mergeCell ref="A1197:A1199"/>
    <mergeCell ref="B1197:B1199"/>
    <mergeCell ref="D1197:D1199"/>
    <mergeCell ref="F1197:F1199"/>
    <mergeCell ref="H1197:H1199"/>
    <mergeCell ref="J1197:J1199"/>
    <mergeCell ref="L1197:L1199"/>
    <mergeCell ref="A1200:A1202"/>
    <mergeCell ref="B1200:B1202"/>
    <mergeCell ref="D1200:D1202"/>
    <mergeCell ref="F1200:F1202"/>
    <mergeCell ref="H1200:H1202"/>
    <mergeCell ref="J1200:J1202"/>
    <mergeCell ref="L1200:L1202"/>
    <mergeCell ref="A1203:A1205"/>
    <mergeCell ref="B1203:B1205"/>
    <mergeCell ref="D1203:D1205"/>
    <mergeCell ref="F1203:F1205"/>
    <mergeCell ref="H1203:H1205"/>
    <mergeCell ref="J1203:J1205"/>
    <mergeCell ref="L1203:L1205"/>
    <mergeCell ref="A1206:A1208"/>
    <mergeCell ref="B1206:B1208"/>
    <mergeCell ref="D1206:D1208"/>
    <mergeCell ref="F1206:F1208"/>
    <mergeCell ref="H1206:H1208"/>
    <mergeCell ref="J1206:J1208"/>
    <mergeCell ref="L1206:L1208"/>
    <mergeCell ref="A1210:L1210"/>
    <mergeCell ref="A1212:G1212"/>
    <mergeCell ref="H1212:K1212"/>
    <mergeCell ref="A1213:A1214"/>
    <mergeCell ref="B1213:B1214"/>
    <mergeCell ref="C1213:D1213"/>
    <mergeCell ref="E1213:F1213"/>
    <mergeCell ref="G1213:H1213"/>
    <mergeCell ref="I1213:J1213"/>
    <mergeCell ref="K1213:L1213"/>
    <mergeCell ref="C1214:D1214"/>
    <mergeCell ref="E1214:F1214"/>
    <mergeCell ref="G1214:H1214"/>
    <mergeCell ref="I1214:J1214"/>
    <mergeCell ref="K1214:L1214"/>
    <mergeCell ref="A1215:A1217"/>
    <mergeCell ref="B1215:B1217"/>
    <mergeCell ref="D1215:D1217"/>
    <mergeCell ref="F1215:F1217"/>
    <mergeCell ref="H1215:H1217"/>
    <mergeCell ref="J1215:J1217"/>
    <mergeCell ref="L1215:L1217"/>
    <mergeCell ref="A1218:A1220"/>
    <mergeCell ref="B1218:B1220"/>
    <mergeCell ref="D1218:D1220"/>
    <mergeCell ref="F1218:F1220"/>
    <mergeCell ref="H1218:H1220"/>
    <mergeCell ref="J1218:J1220"/>
    <mergeCell ref="L1218:L1220"/>
    <mergeCell ref="A1221:A1223"/>
    <mergeCell ref="B1221:B1223"/>
    <mergeCell ref="D1221:D1223"/>
    <mergeCell ref="F1221:F1223"/>
    <mergeCell ref="H1221:H1223"/>
    <mergeCell ref="J1221:J1223"/>
    <mergeCell ref="L1221:L1223"/>
    <mergeCell ref="A1224:A1226"/>
    <mergeCell ref="B1224:B1226"/>
    <mergeCell ref="D1224:D1226"/>
    <mergeCell ref="F1224:F1226"/>
    <mergeCell ref="H1224:H1226"/>
    <mergeCell ref="J1224:J1226"/>
    <mergeCell ref="L1224:L1226"/>
    <mergeCell ref="A1237:A1239"/>
    <mergeCell ref="B1237:B1239"/>
    <mergeCell ref="D1237:D1239"/>
    <mergeCell ref="F1237:F1239"/>
    <mergeCell ref="H1237:H1239"/>
    <mergeCell ref="J1237:J1239"/>
    <mergeCell ref="L1237:L1239"/>
    <mergeCell ref="A1228:A1230"/>
    <mergeCell ref="B1228:B1230"/>
    <mergeCell ref="D1228:D1230"/>
    <mergeCell ref="F1228:F1230"/>
    <mergeCell ref="H1228:H1230"/>
    <mergeCell ref="J1228:J1230"/>
    <mergeCell ref="L1228:L1230"/>
    <mergeCell ref="A1231:A1233"/>
    <mergeCell ref="B1231:B1233"/>
    <mergeCell ref="D1231:D1233"/>
    <mergeCell ref="F1231:F1233"/>
    <mergeCell ref="H1231:H1233"/>
    <mergeCell ref="J1231:J1233"/>
    <mergeCell ref="L1231:L1233"/>
    <mergeCell ref="A1234:A1236"/>
    <mergeCell ref="B1234:B1236"/>
    <mergeCell ref="D1234:D1236"/>
    <mergeCell ref="F1234:F1236"/>
    <mergeCell ref="H1234:H1236"/>
    <mergeCell ref="J1234:J1236"/>
    <mergeCell ref="L1234:L1236"/>
  </mergeCells>
  <phoneticPr fontId="12" type="noConversion"/>
  <printOptions horizontalCentered="1"/>
  <pageMargins left="0.70866141732283472" right="0.70866141732283472" top="0.47244094488188981" bottom="0.47244094488188981" header="0" footer="0"/>
  <pageSetup paperSize="9" scale="65" orientation="portrait" r:id="rId1"/>
  <headerFooter alignWithMargins="0"/>
  <rowBreaks count="19" manualBreakCount="19">
    <brk id="62" max="11" man="1"/>
    <brk id="124" max="11" man="1"/>
    <brk id="186" max="11" man="1"/>
    <brk id="248" max="11" man="1"/>
    <brk id="310" max="11" man="1"/>
    <brk id="372" max="11" man="1"/>
    <brk id="434" max="11" man="1"/>
    <brk id="496" max="11" man="1"/>
    <brk id="558" max="11" man="1"/>
    <brk id="620" max="11" man="1"/>
    <brk id="682" max="11" man="1"/>
    <brk id="744" max="11" man="1"/>
    <brk id="806" max="11" man="1"/>
    <brk id="868" max="11" man="1"/>
    <brk id="930" max="11" man="1"/>
    <brk id="992" max="11" man="1"/>
    <brk id="1054" max="11" man="1"/>
    <brk id="1116" max="11" man="1"/>
    <brk id="1178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workbookViewId="0">
      <selection activeCell="C10" sqref="C10"/>
    </sheetView>
  </sheetViews>
  <sheetFormatPr defaultRowHeight="13.5" x14ac:dyDescent="0.15"/>
  <cols>
    <col min="1" max="1" width="1.77734375" customWidth="1"/>
    <col min="2" max="3" width="31.5546875" bestFit="1" customWidth="1"/>
    <col min="4" max="4" width="7.77734375" bestFit="1" customWidth="1"/>
    <col min="5" max="5" width="6" bestFit="1" customWidth="1"/>
    <col min="6" max="7" width="4.77734375" customWidth="1"/>
    <col min="8" max="8" width="16.88671875" bestFit="1" customWidth="1"/>
  </cols>
  <sheetData>
    <row r="4" spans="2:10" x14ac:dyDescent="0.15">
      <c r="B4" s="18" t="s">
        <v>15</v>
      </c>
      <c r="C4" s="18" t="s">
        <v>16</v>
      </c>
      <c r="D4" s="25">
        <f>COUNTIF(시간표!$1:$1048576,B4)</f>
        <v>30</v>
      </c>
      <c r="E4" s="25">
        <f>COUNTIF(시간표!$1:$1048576,C4)</f>
        <v>30</v>
      </c>
      <c r="F4" s="19">
        <v>30</v>
      </c>
      <c r="G4" s="19">
        <v>30</v>
      </c>
      <c r="H4" s="18" t="s">
        <v>12</v>
      </c>
      <c r="I4">
        <v>180</v>
      </c>
      <c r="J4" s="17">
        <v>180</v>
      </c>
    </row>
    <row r="5" spans="2:10" x14ac:dyDescent="0.15">
      <c r="B5" s="21" t="s">
        <v>20</v>
      </c>
      <c r="C5" s="23" t="s">
        <v>21</v>
      </c>
      <c r="D5" s="25">
        <f>COUNTIF(시간표!$1:$1048576,B5)</f>
        <v>80</v>
      </c>
      <c r="E5" s="25">
        <f>COUNTIF(시간표!$1:$1048576,C5)</f>
        <v>80</v>
      </c>
      <c r="F5" s="22">
        <v>80</v>
      </c>
      <c r="G5" s="22">
        <v>80</v>
      </c>
      <c r="H5" s="21" t="s">
        <v>11</v>
      </c>
      <c r="I5">
        <v>92</v>
      </c>
      <c r="J5" s="24">
        <v>92</v>
      </c>
    </row>
    <row r="6" spans="2:10" x14ac:dyDescent="0.15">
      <c r="B6" s="21" t="s">
        <v>18</v>
      </c>
      <c r="C6" s="23" t="s">
        <v>17</v>
      </c>
      <c r="D6" s="25">
        <f>COUNTIF(시간표!$1:$1048576,B6)</f>
        <v>140</v>
      </c>
      <c r="E6" s="25">
        <f>COUNTIF(시간표!$1:$1048576,C6)</f>
        <v>140</v>
      </c>
      <c r="F6" s="22">
        <v>140</v>
      </c>
      <c r="G6" s="22">
        <v>140</v>
      </c>
      <c r="H6" s="21" t="s">
        <v>19</v>
      </c>
      <c r="J6" s="24"/>
    </row>
    <row r="7" spans="2:10" x14ac:dyDescent="0.15">
      <c r="B7" s="21" t="s">
        <v>22</v>
      </c>
      <c r="C7" s="21" t="s">
        <v>23</v>
      </c>
      <c r="D7" s="25">
        <f>COUNTIF(시간표!$1:$1048576,B7)</f>
        <v>120</v>
      </c>
      <c r="E7" s="25">
        <f>COUNTIF(시간표!$1:$1048576,C7)</f>
        <v>120</v>
      </c>
      <c r="F7" s="22">
        <v>120</v>
      </c>
      <c r="G7" s="22">
        <v>120</v>
      </c>
      <c r="H7" s="21" t="s">
        <v>13</v>
      </c>
      <c r="I7">
        <v>80</v>
      </c>
      <c r="J7" s="24">
        <v>80</v>
      </c>
    </row>
    <row r="8" spans="2:10" x14ac:dyDescent="0.15">
      <c r="B8" s="18" t="s">
        <v>24</v>
      </c>
      <c r="C8" s="20" t="s">
        <v>25</v>
      </c>
      <c r="D8" s="25">
        <f>COUNTIF(시간표!$1:$1048576,B8)</f>
        <v>78</v>
      </c>
      <c r="E8" s="25">
        <f>COUNTIF(시간표!$1:$1048576,C8)</f>
        <v>78</v>
      </c>
      <c r="F8" s="19">
        <v>78</v>
      </c>
      <c r="G8" s="19">
        <v>78</v>
      </c>
      <c r="H8" s="18" t="s">
        <v>12</v>
      </c>
      <c r="I8">
        <v>144</v>
      </c>
      <c r="J8" s="17">
        <v>144</v>
      </c>
    </row>
    <row r="9" spans="2:10" x14ac:dyDescent="0.15">
      <c r="B9" s="21" t="s">
        <v>26</v>
      </c>
      <c r="C9" s="23" t="s">
        <v>27</v>
      </c>
      <c r="D9" s="25">
        <f>COUNTIF(시간표!$1:$1048576,B9)</f>
        <v>74</v>
      </c>
      <c r="E9" s="25">
        <f>COUNTIF(시간표!$1:$1048576,C9)</f>
        <v>74</v>
      </c>
      <c r="F9" s="22">
        <v>74</v>
      </c>
      <c r="G9" s="22">
        <v>74</v>
      </c>
      <c r="H9" s="21" t="s">
        <v>11</v>
      </c>
      <c r="I9">
        <v>152</v>
      </c>
      <c r="J9">
        <v>152</v>
      </c>
    </row>
    <row r="10" spans="2:10" x14ac:dyDescent="0.15">
      <c r="B10" s="18" t="s">
        <v>28</v>
      </c>
      <c r="C10" s="20" t="s">
        <v>29</v>
      </c>
      <c r="D10" s="25">
        <f>COUNTIF(시간표!$1:$1048576,B10)</f>
        <v>40</v>
      </c>
      <c r="E10" s="25">
        <f>COUNTIF(시간표!$1:$1048576,C10)</f>
        <v>40</v>
      </c>
      <c r="F10" s="19">
        <v>40</v>
      </c>
      <c r="G10" s="19">
        <v>40</v>
      </c>
      <c r="H10" s="18" t="s">
        <v>11</v>
      </c>
      <c r="I10">
        <v>70</v>
      </c>
      <c r="J10" s="17">
        <v>70</v>
      </c>
    </row>
    <row r="11" spans="2:10" ht="22.5" x14ac:dyDescent="0.15">
      <c r="B11" s="18" t="s">
        <v>33</v>
      </c>
      <c r="C11" s="20" t="s">
        <v>32</v>
      </c>
      <c r="D11" s="25">
        <f>COUNTIF(시간표!$1:$1048576,B11)</f>
        <v>50</v>
      </c>
      <c r="E11" s="25">
        <f>COUNTIF(시간표!$1:$1048576,C11)</f>
        <v>50</v>
      </c>
      <c r="F11" s="19">
        <v>50</v>
      </c>
      <c r="G11" s="19">
        <v>50</v>
      </c>
      <c r="H11" s="18" t="s">
        <v>11</v>
      </c>
      <c r="I11">
        <v>74</v>
      </c>
      <c r="J11" s="17">
        <v>74</v>
      </c>
    </row>
    <row r="12" spans="2:10" x14ac:dyDescent="0.15">
      <c r="B12" s="18" t="s">
        <v>34</v>
      </c>
      <c r="C12" s="20" t="s">
        <v>35</v>
      </c>
      <c r="D12" s="25">
        <f>COUNTIF(시간표!$1:$1048576,B12)</f>
        <v>100</v>
      </c>
      <c r="E12" s="25">
        <f>COUNTIF(시간표!$1:$1048576,C12)</f>
        <v>100</v>
      </c>
      <c r="F12" s="19">
        <v>100</v>
      </c>
      <c r="G12" s="19">
        <v>100</v>
      </c>
      <c r="H12" s="18" t="s">
        <v>19</v>
      </c>
      <c r="J12" s="30"/>
    </row>
    <row r="13" spans="2:10" x14ac:dyDescent="0.15">
      <c r="B13" s="18" t="s">
        <v>37</v>
      </c>
      <c r="C13" s="20" t="s">
        <v>38</v>
      </c>
      <c r="D13" s="25">
        <f>COUNTIF(시간표!$1:$1048576,B13)</f>
        <v>146</v>
      </c>
      <c r="E13" s="25">
        <f>COUNTIF(시간표!$1:$1048576,C13)</f>
        <v>146</v>
      </c>
      <c r="F13" s="19">
        <v>146</v>
      </c>
      <c r="G13" s="19">
        <v>146</v>
      </c>
      <c r="H13" s="18" t="s">
        <v>30</v>
      </c>
      <c r="J13" s="30"/>
    </row>
    <row r="14" spans="2:10" x14ac:dyDescent="0.15">
      <c r="B14" s="18" t="s">
        <v>36</v>
      </c>
      <c r="C14" s="18" t="s">
        <v>39</v>
      </c>
      <c r="D14" s="25">
        <f>COUNTIF(시간표!$1:$1048576,B14)</f>
        <v>166</v>
      </c>
      <c r="E14" s="25">
        <f>COUNTIF(시간표!$1:$1048576,C14)</f>
        <v>166</v>
      </c>
      <c r="F14" s="19">
        <v>166</v>
      </c>
      <c r="G14" s="19">
        <v>166</v>
      </c>
      <c r="H14" s="18" t="s">
        <v>31</v>
      </c>
      <c r="J14" s="30"/>
    </row>
    <row r="15" spans="2:10" x14ac:dyDescent="0.15">
      <c r="B15" s="18"/>
      <c r="C15" s="20"/>
      <c r="D15" s="25"/>
      <c r="E15" s="25"/>
      <c r="F15" s="19"/>
      <c r="G15" s="19"/>
      <c r="H15" s="18"/>
      <c r="J15" s="30"/>
    </row>
    <row r="16" spans="2:10" x14ac:dyDescent="0.15">
      <c r="B16" s="18"/>
      <c r="C16" s="20"/>
      <c r="D16" s="25"/>
      <c r="E16" s="25"/>
      <c r="F16" s="19"/>
      <c r="G16" s="19"/>
      <c r="H16" s="18"/>
    </row>
    <row r="17" spans="2:8" x14ac:dyDescent="0.15">
      <c r="B17" s="14" t="s">
        <v>10</v>
      </c>
      <c r="C17" s="16" t="s">
        <v>10</v>
      </c>
      <c r="D17" s="15"/>
      <c r="E17" s="15"/>
      <c r="F17" s="15"/>
      <c r="G17" s="15"/>
      <c r="H17" s="14"/>
    </row>
    <row r="18" spans="2:8" x14ac:dyDescent="0.15">
      <c r="D18">
        <f>SUM(D4:D17)</f>
        <v>1024</v>
      </c>
      <c r="E18">
        <f>SUM(E4:E17)</f>
        <v>1024</v>
      </c>
      <c r="F18">
        <f>SUM(F4:F17)</f>
        <v>1024</v>
      </c>
      <c r="G18">
        <f>SUM(G4:G17)</f>
        <v>1024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시간표</vt:lpstr>
      <vt:lpstr>수업시수</vt:lpstr>
      <vt:lpstr>시간표!Print_Area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Tokoh pengendali dunia yang tersembunyi</dc:title>
  <dc:subject>Yahudi</dc:subject>
  <dc:creator>Dajjal</dc:creator>
  <cp:keywords>Malapetaka Fitnah; Akhir zaman</cp:keywords>
  <dc:description>Dia bukan tuhan! Dia akan terbunuh oleh Isa Al Masih</dc:description>
  <cp:lastModifiedBy>admin</cp:lastModifiedBy>
  <cp:revision>4</cp:revision>
  <cp:lastPrinted>2025-02-07T03:24:04Z</cp:lastPrinted>
  <dcterms:created xsi:type="dcterms:W3CDTF">1999-02-05T06:18:48Z</dcterms:created>
  <dcterms:modified xsi:type="dcterms:W3CDTF">2025-02-11T06:36:40Z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Windows_7</vt:lpwstr>
  </property>
  <property fmtid="{F29F85E0-4FF9-1068-AB91-08002B27B3D9}" pid="254">
    <vt:lpwstr>9.0.0.568</vt:lpwstr>
  </property>
  <property fmtid="{F29F85E0-4FF9-1068-AB91-08002B27B3D9}" pid="255">
    <vt:lpwstr/>
  </property>
</Properties>
</file>