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r\Documents\Phd\Hartmanna Lab\papers\prrxl1\prxxl1 ingestion\submission\accepted\all data used for figures in journal article\"/>
    </mc:Choice>
  </mc:AlternateContent>
  <xr:revisionPtr revIDLastSave="0" documentId="13_ncr:1_{04B6CD6B-A0F7-4BC7-99FD-630BA4394E0F}" xr6:coauthVersionLast="47" xr6:coauthVersionMax="47" xr10:uidLastSave="{00000000-0000-0000-0000-000000000000}"/>
  <bookViews>
    <workbookView xWindow="-96" yWindow="-96" windowWidth="23232" windowHeight="12552" xr2:uid="{FB010887-C2A0-F54E-BF32-5ABC6DC87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R32" i="1" l="1"/>
  <c r="DR31" i="1"/>
  <c r="DR30" i="1"/>
  <c r="CF31" i="1"/>
  <c r="CF30" i="1"/>
  <c r="DR20" i="1"/>
  <c r="DS20" i="1" s="1"/>
  <c r="DT20" i="1" s="1"/>
  <c r="CE20" i="1"/>
  <c r="CF20" i="1" s="1"/>
  <c r="O20" i="1"/>
  <c r="CX20" i="1"/>
  <c r="DM20" i="1" s="1"/>
  <c r="CW20" i="1"/>
  <c r="DR22" i="1"/>
  <c r="CE22" i="1"/>
  <c r="CF22" i="1" s="1"/>
  <c r="DN22" i="1" s="1"/>
  <c r="O22" i="1"/>
  <c r="DM22" i="1"/>
  <c r="DR23" i="1"/>
  <c r="CE23" i="1"/>
  <c r="O23" i="1"/>
  <c r="P23" i="1" s="1"/>
  <c r="CX23" i="1"/>
  <c r="DM23" i="1" s="1"/>
  <c r="CW23" i="1"/>
  <c r="CZ23" i="1"/>
  <c r="CY23" i="1"/>
  <c r="DR24" i="1"/>
  <c r="CE24" i="1"/>
  <c r="O24" i="1"/>
  <c r="CX24" i="1"/>
  <c r="CW24" i="1"/>
  <c r="DM24" i="1"/>
  <c r="DR25" i="1"/>
  <c r="CE25" i="1"/>
  <c r="CF25" i="1" s="1"/>
  <c r="O25" i="1"/>
  <c r="DM25" i="1"/>
  <c r="DR28" i="1"/>
  <c r="CE28" i="1"/>
  <c r="O28" i="1"/>
  <c r="P28" i="1" s="1"/>
  <c r="CX28" i="1"/>
  <c r="CW28" i="1"/>
  <c r="DR3" i="1"/>
  <c r="CE3" i="1"/>
  <c r="CF3" i="1" s="1"/>
  <c r="O3" i="1"/>
  <c r="P3" i="1" s="1"/>
  <c r="CX3" i="1"/>
  <c r="CW3" i="1"/>
  <c r="DR4" i="1"/>
  <c r="CE4" i="1"/>
  <c r="O4" i="1"/>
  <c r="CF4" i="1"/>
  <c r="DN4" i="1" s="1"/>
  <c r="DM4" i="1"/>
  <c r="DR5" i="1"/>
  <c r="CE5" i="1"/>
  <c r="CF5" i="1" s="1"/>
  <c r="DN5" i="1" s="1"/>
  <c r="DU5" i="1" s="1"/>
  <c r="DV5" i="1" s="1"/>
  <c r="O5" i="1"/>
  <c r="P5" i="1" s="1"/>
  <c r="DM5" i="1"/>
  <c r="DR6" i="1"/>
  <c r="CE6" i="1"/>
  <c r="O6" i="1"/>
  <c r="P6" i="1" s="1"/>
  <c r="DM6" i="1"/>
  <c r="DR7" i="1"/>
  <c r="DS7" i="1" s="1"/>
  <c r="DT7" i="1" s="1"/>
  <c r="CE7" i="1"/>
  <c r="O7" i="1"/>
  <c r="CF7" i="1"/>
  <c r="DM7" i="1"/>
  <c r="DN7" i="1"/>
  <c r="DR8" i="1"/>
  <c r="DS8" i="1" s="1"/>
  <c r="DT8" i="1" s="1"/>
  <c r="CE8" i="1"/>
  <c r="O8" i="1"/>
  <c r="CF8" i="1"/>
  <c r="DM8" i="1"/>
  <c r="DR10" i="1"/>
  <c r="CE10" i="1"/>
  <c r="CF10" i="1" s="1"/>
  <c r="DN10" i="1" s="1"/>
  <c r="O10" i="1"/>
  <c r="DM10" i="1"/>
  <c r="DR11" i="1"/>
  <c r="CE11" i="1"/>
  <c r="CF11" i="1" s="1"/>
  <c r="DN11" i="1" s="1"/>
  <c r="O11" i="1"/>
  <c r="P11" i="1" s="1"/>
  <c r="DM11" i="1"/>
  <c r="DR12" i="1"/>
  <c r="CE12" i="1"/>
  <c r="O12" i="1"/>
  <c r="P12" i="1" s="1"/>
  <c r="CF12" i="1"/>
  <c r="DS12" i="1" s="1"/>
  <c r="DT12" i="1" s="1"/>
  <c r="CX12" i="1"/>
  <c r="CW12" i="1"/>
  <c r="CZ12" i="1"/>
  <c r="CY12" i="1"/>
  <c r="DB12" i="1"/>
  <c r="DA12" i="1"/>
  <c r="DD12" i="1"/>
  <c r="DC12" i="1"/>
  <c r="DR13" i="1"/>
  <c r="CE13" i="1"/>
  <c r="O13" i="1"/>
  <c r="CF13" i="1"/>
  <c r="DN13" i="1" s="1"/>
  <c r="DM13" i="1"/>
  <c r="DR17" i="1"/>
  <c r="CE17" i="1"/>
  <c r="CF17" i="1" s="1"/>
  <c r="DN17" i="1" s="1"/>
  <c r="DU17" i="1" s="1"/>
  <c r="DV17" i="1" s="1"/>
  <c r="O17" i="1"/>
  <c r="P17" i="1" s="1"/>
  <c r="CX17" i="1"/>
  <c r="DM17" i="1" s="1"/>
  <c r="CW17" i="1"/>
  <c r="DR18" i="1"/>
  <c r="CE18" i="1"/>
  <c r="O18" i="1"/>
  <c r="DM18" i="1"/>
  <c r="DR19" i="1"/>
  <c r="CE19" i="1"/>
  <c r="O19" i="1"/>
  <c r="CF19" i="1" s="1"/>
  <c r="CX19" i="1"/>
  <c r="DM19" i="1" s="1"/>
  <c r="CW19" i="1"/>
  <c r="CE26" i="1"/>
  <c r="O26" i="1"/>
  <c r="CF26" i="1"/>
  <c r="CX26" i="1"/>
  <c r="DM26" i="1" s="1"/>
  <c r="CW26" i="1"/>
  <c r="CE2" i="1"/>
  <c r="O2" i="1"/>
  <c r="P2" i="1" s="1"/>
  <c r="CX2" i="1"/>
  <c r="CW2" i="1"/>
  <c r="CZ2" i="1"/>
  <c r="CY2" i="1"/>
  <c r="CE14" i="1"/>
  <c r="O14" i="1"/>
  <c r="CF14" i="1" s="1"/>
  <c r="CX14" i="1"/>
  <c r="CW14" i="1"/>
  <c r="CZ14" i="1"/>
  <c r="CY14" i="1"/>
  <c r="DB14" i="1"/>
  <c r="DA14" i="1"/>
  <c r="DD14" i="1"/>
  <c r="DC14" i="1"/>
  <c r="CE15" i="1"/>
  <c r="O15" i="1"/>
  <c r="CF15" i="1"/>
  <c r="DM15" i="1"/>
  <c r="DN15" i="1"/>
  <c r="CE16" i="1"/>
  <c r="CF16" i="1" s="1"/>
  <c r="DN16" i="1" s="1"/>
  <c r="O16" i="1"/>
  <c r="DM16" i="1"/>
  <c r="I20" i="1"/>
  <c r="P20" i="1"/>
  <c r="I22" i="1"/>
  <c r="P22" i="1"/>
  <c r="I23" i="1"/>
  <c r="J23" i="1" s="1"/>
  <c r="I24" i="1"/>
  <c r="I25" i="1"/>
  <c r="P25" i="1" s="1"/>
  <c r="I26" i="1"/>
  <c r="J26" i="1" s="1"/>
  <c r="I28" i="1"/>
  <c r="I2" i="1"/>
  <c r="I3" i="1"/>
  <c r="J3" i="1" s="1"/>
  <c r="I4" i="1"/>
  <c r="J4" i="1" s="1"/>
  <c r="P4" i="1"/>
  <c r="I5" i="1"/>
  <c r="J5" i="1" s="1"/>
  <c r="I7" i="1"/>
  <c r="P7" i="1"/>
  <c r="I8" i="1"/>
  <c r="P8" i="1"/>
  <c r="I10" i="1"/>
  <c r="P10" i="1" s="1"/>
  <c r="I11" i="1"/>
  <c r="I12" i="1"/>
  <c r="I13" i="1"/>
  <c r="P13" i="1"/>
  <c r="I14" i="1"/>
  <c r="J14" i="1" s="1"/>
  <c r="I15" i="1"/>
  <c r="J15" i="1" s="1"/>
  <c r="P15" i="1"/>
  <c r="I16" i="1"/>
  <c r="J16" i="1" s="1"/>
  <c r="I18" i="1"/>
  <c r="I19" i="1"/>
  <c r="J19" i="1" s="1"/>
  <c r="I6" i="1"/>
  <c r="I17" i="1"/>
  <c r="K38" i="1"/>
  <c r="K40" i="1"/>
  <c r="K39" i="1"/>
  <c r="K37" i="1"/>
  <c r="K33" i="1"/>
  <c r="K32" i="1"/>
  <c r="K31" i="1"/>
  <c r="K30" i="1"/>
  <c r="E2" i="1"/>
  <c r="E3" i="1"/>
  <c r="E4" i="1"/>
  <c r="E5" i="1"/>
  <c r="E6" i="1"/>
  <c r="E7" i="1"/>
  <c r="J7" i="1"/>
  <c r="E8" i="1"/>
  <c r="E12" i="1"/>
  <c r="E13" i="1"/>
  <c r="E14" i="1"/>
  <c r="E15" i="1"/>
  <c r="E16" i="1"/>
  <c r="E17" i="1"/>
  <c r="E18" i="1"/>
  <c r="E19" i="1"/>
  <c r="E20" i="1"/>
  <c r="J20" i="1"/>
  <c r="E22" i="1"/>
  <c r="J22" i="1"/>
  <c r="E23" i="1"/>
  <c r="E25" i="1"/>
  <c r="E26" i="1"/>
  <c r="E28" i="1"/>
  <c r="J28" i="1"/>
  <c r="E10" i="1"/>
  <c r="J10" i="1"/>
  <c r="E11" i="1"/>
  <c r="E24" i="1"/>
  <c r="J24" i="1"/>
  <c r="DL14" i="1"/>
  <c r="DK14" i="1"/>
  <c r="DJ14" i="1"/>
  <c r="DI14" i="1"/>
  <c r="DH14" i="1"/>
  <c r="DG14" i="1"/>
  <c r="CW21" i="1"/>
  <c r="CX21" i="1"/>
  <c r="DM21" i="1" s="1"/>
  <c r="CY21" i="1"/>
  <c r="CZ21" i="1"/>
  <c r="CW27" i="1"/>
  <c r="CX27" i="1"/>
  <c r="DF14" i="1"/>
  <c r="DE14" i="1"/>
  <c r="DR14" i="1"/>
  <c r="DS14" i="1" s="1"/>
  <c r="DT14" i="1" s="1"/>
  <c r="DR15" i="1"/>
  <c r="DU15" i="1"/>
  <c r="DV15" i="1" s="1"/>
  <c r="DR16" i="1"/>
  <c r="DR2" i="1"/>
  <c r="DM9" i="1"/>
  <c r="CE9" i="1"/>
  <c r="DR27" i="1"/>
  <c r="CE27" i="1"/>
  <c r="O27" i="1"/>
  <c r="P27" i="1" s="1"/>
  <c r="I27" i="1"/>
  <c r="E27" i="1"/>
  <c r="DR9" i="1"/>
  <c r="O9" i="1"/>
  <c r="P9" i="1" s="1"/>
  <c r="I9" i="1"/>
  <c r="J9" i="1" s="1"/>
  <c r="E9" i="1"/>
  <c r="E21" i="1"/>
  <c r="DR21" i="1"/>
  <c r="DR26" i="1"/>
  <c r="DS26" i="1" s="1"/>
  <c r="DT26" i="1" s="1"/>
  <c r="CE21" i="1"/>
  <c r="CF21" i="1" s="1"/>
  <c r="O21" i="1"/>
  <c r="I21" i="1"/>
  <c r="P21" i="1"/>
  <c r="DS5" i="1" l="1"/>
  <c r="DT5" i="1" s="1"/>
  <c r="DN20" i="1"/>
  <c r="DM27" i="1"/>
  <c r="P14" i="1"/>
  <c r="P31" i="1" s="1"/>
  <c r="DR33" i="1"/>
  <c r="DS19" i="1"/>
  <c r="DT19" i="1" s="1"/>
  <c r="DM12" i="1"/>
  <c r="DN12" i="1" s="1"/>
  <c r="DU12" i="1" s="1"/>
  <c r="DV12" i="1" s="1"/>
  <c r="DM28" i="1"/>
  <c r="DM32" i="1" s="1"/>
  <c r="P24" i="1"/>
  <c r="P32" i="1" s="1"/>
  <c r="DM2" i="1"/>
  <c r="DN2" i="1" s="1"/>
  <c r="CF18" i="1"/>
  <c r="CF37" i="1" s="1"/>
  <c r="J13" i="1"/>
  <c r="J27" i="1"/>
  <c r="J25" i="1"/>
  <c r="J17" i="1"/>
  <c r="DU13" i="1"/>
  <c r="DV13" i="1" s="1"/>
  <c r="DN8" i="1"/>
  <c r="DU8" i="1" s="1"/>
  <c r="DV8" i="1" s="1"/>
  <c r="CF6" i="1"/>
  <c r="DU4" i="1"/>
  <c r="DV4" i="1" s="1"/>
  <c r="DN25" i="1"/>
  <c r="DU25" i="1" s="1"/>
  <c r="DV25" i="1" s="1"/>
  <c r="J21" i="1"/>
  <c r="J12" i="1"/>
  <c r="J37" i="1" s="1"/>
  <c r="J2" i="1"/>
  <c r="CF2" i="1"/>
  <c r="CF28" i="1"/>
  <c r="CF27" i="1"/>
  <c r="J6" i="1"/>
  <c r="J11" i="1"/>
  <c r="P16" i="1"/>
  <c r="DM3" i="1"/>
  <c r="DN3" i="1" s="1"/>
  <c r="DU3" i="1" s="1"/>
  <c r="DV3" i="1" s="1"/>
  <c r="P26" i="1"/>
  <c r="P18" i="1"/>
  <c r="P38" i="1" s="1"/>
  <c r="J39" i="1"/>
  <c r="DM14" i="1"/>
  <c r="J8" i="1"/>
  <c r="DS15" i="1"/>
  <c r="DT15" i="1" s="1"/>
  <c r="P19" i="1"/>
  <c r="DU11" i="1"/>
  <c r="DV11" i="1" s="1"/>
  <c r="CF9" i="1"/>
  <c r="DN9" i="1" s="1"/>
  <c r="DU9" i="1" s="1"/>
  <c r="DV9" i="1" s="1"/>
  <c r="DN14" i="1"/>
  <c r="DU14" i="1" s="1"/>
  <c r="DV14" i="1" s="1"/>
  <c r="DN19" i="1"/>
  <c r="DU19" i="1" s="1"/>
  <c r="DV19" i="1" s="1"/>
  <c r="J40" i="1"/>
  <c r="DS16" i="1"/>
  <c r="DT16" i="1" s="1"/>
  <c r="DU22" i="1"/>
  <c r="DV22" i="1" s="1"/>
  <c r="DN21" i="1"/>
  <c r="DU21" i="1" s="1"/>
  <c r="DV21" i="1" s="1"/>
  <c r="DS21" i="1"/>
  <c r="DT21" i="1" s="1"/>
  <c r="DS10" i="1"/>
  <c r="DT10" i="1" s="1"/>
  <c r="DS28" i="1"/>
  <c r="DT28" i="1" s="1"/>
  <c r="DS18" i="1"/>
  <c r="DT18" i="1" s="1"/>
  <c r="DN18" i="1"/>
  <c r="DU18" i="1" s="1"/>
  <c r="DV18" i="1" s="1"/>
  <c r="DN6" i="1"/>
  <c r="DU6" i="1" s="1"/>
  <c r="DV6" i="1" s="1"/>
  <c r="J38" i="1"/>
  <c r="CF38" i="1"/>
  <c r="DS2" i="1"/>
  <c r="DT2" i="1" s="1"/>
  <c r="DN26" i="1"/>
  <c r="DN27" i="1"/>
  <c r="DU27" i="1" s="1"/>
  <c r="DV27" i="1" s="1"/>
  <c r="DM33" i="1"/>
  <c r="DS13" i="1"/>
  <c r="DT13" i="1" s="1"/>
  <c r="DS6" i="1"/>
  <c r="DT6" i="1" s="1"/>
  <c r="DS25" i="1"/>
  <c r="DT25" i="1" s="1"/>
  <c r="CF24" i="1"/>
  <c r="CF23" i="1"/>
  <c r="DU26" i="1"/>
  <c r="DV26" i="1" s="1"/>
  <c r="DU20" i="1"/>
  <c r="DV20" i="1" s="1"/>
  <c r="J33" i="1"/>
  <c r="DS11" i="1"/>
  <c r="DT11" i="1" s="1"/>
  <c r="DS4" i="1"/>
  <c r="DT4" i="1" s="1"/>
  <c r="J18" i="1"/>
  <c r="J32" i="1"/>
  <c r="DU10" i="1"/>
  <c r="DV10" i="1" s="1"/>
  <c r="DS27" i="1"/>
  <c r="DT27" i="1" s="1"/>
  <c r="DS3" i="1"/>
  <c r="DT3" i="1" s="1"/>
  <c r="DS22" i="1"/>
  <c r="DT22" i="1" s="1"/>
  <c r="DU7" i="1"/>
  <c r="DV7" i="1" s="1"/>
  <c r="DU16" i="1"/>
  <c r="DV16" i="1" s="1"/>
  <c r="DS17" i="1"/>
  <c r="DT17" i="1" s="1"/>
  <c r="J30" i="1" l="1"/>
  <c r="DM31" i="1"/>
  <c r="DN28" i="1"/>
  <c r="DU28" i="1" s="1"/>
  <c r="DV28" i="1" s="1"/>
  <c r="P40" i="1"/>
  <c r="DS9" i="1"/>
  <c r="DT9" i="1" s="1"/>
  <c r="J31" i="1"/>
  <c r="P30" i="1"/>
  <c r="P33" i="1"/>
  <c r="P37" i="1"/>
  <c r="DM30" i="1"/>
  <c r="P39" i="1"/>
  <c r="DV31" i="1"/>
  <c r="DV30" i="1"/>
  <c r="DV34" i="1"/>
  <c r="DN24" i="1"/>
  <c r="DU24" i="1" s="1"/>
  <c r="DV24" i="1" s="1"/>
  <c r="DS24" i="1"/>
  <c r="DT24" i="1" s="1"/>
  <c r="CF40" i="1"/>
  <c r="DN23" i="1"/>
  <c r="CF32" i="1"/>
  <c r="DS23" i="1"/>
  <c r="DT23" i="1" s="1"/>
  <c r="CF33" i="1"/>
  <c r="CF39" i="1"/>
  <c r="DU2" i="1"/>
  <c r="DV2" i="1" s="1"/>
  <c r="DN37" i="1"/>
  <c r="DN38" i="1"/>
  <c r="DN30" i="1"/>
  <c r="DN31" i="1"/>
  <c r="DT30" i="1"/>
  <c r="DT31" i="1"/>
  <c r="DU23" i="1" l="1"/>
  <c r="DV23" i="1" s="1"/>
  <c r="DN33" i="1"/>
  <c r="DN32" i="1"/>
  <c r="DN40" i="1"/>
  <c r="DN39" i="1"/>
  <c r="DT33" i="1"/>
  <c r="DT32" i="1"/>
  <c r="DV33" i="1" l="1"/>
  <c r="DV32" i="1"/>
  <c r="DV35" i="1"/>
</calcChain>
</file>

<file path=xl/sharedStrings.xml><?xml version="1.0" encoding="utf-8"?>
<sst xmlns="http://schemas.openxmlformats.org/spreadsheetml/2006/main" count="163" uniqueCount="142">
  <si>
    <t># of approaches</t>
  </si>
  <si>
    <t>time: 1st interaction</t>
  </si>
  <si>
    <t>N/A</t>
  </si>
  <si>
    <t>notes</t>
  </si>
  <si>
    <t>left after 20 sec (%)</t>
  </si>
  <si>
    <t>left after 40 sec (%)</t>
  </si>
  <si>
    <t>left after 60 sec (%)</t>
  </si>
  <si>
    <t>left after 80 sec (%)</t>
  </si>
  <si>
    <t>left after 120 sec (%)</t>
  </si>
  <si>
    <t>left after 140 sec (%)</t>
  </si>
  <si>
    <t>left after 160 sec (%)</t>
  </si>
  <si>
    <t>left after 180 sec (%)</t>
  </si>
  <si>
    <t>left after 200 sec (%)</t>
  </si>
  <si>
    <t>left after 220 sec (%)</t>
  </si>
  <si>
    <t>left after 240 sec (%)</t>
  </si>
  <si>
    <t>left after 260 sec (%)</t>
  </si>
  <si>
    <t>left after 280 sec (%)</t>
  </si>
  <si>
    <t>time: holding and eating froot loop</t>
  </si>
  <si>
    <t>froot loop initial mass (g)</t>
  </si>
  <si>
    <t>left after 100 sec (%)</t>
  </si>
  <si>
    <t>dropped after she grabbed it with her mouth</t>
  </si>
  <si>
    <t>knocked froot loop off with paw the first time</t>
  </si>
  <si>
    <t>left after 300 sec (%)</t>
  </si>
  <si>
    <t>min</t>
  </si>
  <si>
    <t>sec</t>
  </si>
  <si>
    <t>total sec</t>
  </si>
  <si>
    <t>total grams consumed</t>
  </si>
  <si>
    <t>froot loop final mass (g)</t>
  </si>
  <si>
    <t>total break duration (s)</t>
  </si>
  <si>
    <t>time: froot loop introduced</t>
  </si>
  <si>
    <t>-0:02</t>
  </si>
  <si>
    <t>Animal #</t>
  </si>
  <si>
    <t>tried to grasp froot loop with mouth but failed (malocclusion present)</t>
  </si>
  <si>
    <t>time to eat froot loop (s)</t>
  </si>
  <si>
    <t>time: stopped eating</t>
  </si>
  <si>
    <t>total active consumption duration (s)</t>
  </si>
  <si>
    <t>left after 320 sec (%)</t>
  </si>
  <si>
    <t>left after 340 sec (%)</t>
  </si>
  <si>
    <t>left after 360 sec (%)</t>
  </si>
  <si>
    <t>left after 380 sec (%)</t>
  </si>
  <si>
    <t>left after 400 sec (%)</t>
  </si>
  <si>
    <t>left after 420 sec (%)</t>
  </si>
  <si>
    <t>left after 440 sec (%)</t>
  </si>
  <si>
    <t>left after 460 sec (%)</t>
  </si>
  <si>
    <t>left after 480 sec (%)</t>
  </si>
  <si>
    <t>left after 500 sec (%)</t>
  </si>
  <si>
    <t>left after 520 sec (%)</t>
  </si>
  <si>
    <t>left after 540 sec (%)</t>
  </si>
  <si>
    <t>left after 560 sec (%)</t>
  </si>
  <si>
    <t>left after 580 sec (%)</t>
  </si>
  <si>
    <t>left after 600 sec (%)</t>
  </si>
  <si>
    <t>left after 620 sec (%)</t>
  </si>
  <si>
    <t>left after 640 sec (%)</t>
  </si>
  <si>
    <t>left after 660 sec (%)</t>
  </si>
  <si>
    <t>left after 680 sec (%)</t>
  </si>
  <si>
    <t>left after 700 sec (%)</t>
  </si>
  <si>
    <t>left after 720 sec (%)</t>
  </si>
  <si>
    <t>left after 740 sec (%)</t>
  </si>
  <si>
    <t>left after 760 sec (%)</t>
  </si>
  <si>
    <t>left after 780 sec (%)</t>
  </si>
  <si>
    <t>left after 800 sec (%)</t>
  </si>
  <si>
    <t>left after 820 sec (%)</t>
  </si>
  <si>
    <t>left after 840 sec (%)</t>
  </si>
  <si>
    <t>left after 860 sec (%)</t>
  </si>
  <si>
    <t>left after 880 sec (%)</t>
  </si>
  <si>
    <t>left after 900 sec (%)</t>
  </si>
  <si>
    <t>left after 920 sec (%)</t>
  </si>
  <si>
    <t>left after 940 sec (%)</t>
  </si>
  <si>
    <t>left after 960 sec (%)</t>
  </si>
  <si>
    <t>left after 980 sec (%)</t>
  </si>
  <si>
    <t>left after 1000 sec (%)</t>
  </si>
  <si>
    <t>left after 1020 sec (%)</t>
  </si>
  <si>
    <t>left after 1040 sec (%)</t>
  </si>
  <si>
    <t>left after 1060 sec (%)</t>
  </si>
  <si>
    <t>left after 1080 sec (%)</t>
  </si>
  <si>
    <t>left after 1100 sec (%)</t>
  </si>
  <si>
    <t>left after 1120 sec (%)</t>
  </si>
  <si>
    <t>left after 1140 sec (%)</t>
  </si>
  <si>
    <t>left after 1160 sec (%)</t>
  </si>
  <si>
    <t>left after 1180 sec (%)</t>
  </si>
  <si>
    <t>left after 1200 sec (%)</t>
  </si>
  <si>
    <t>left after 1220 sec (%)</t>
  </si>
  <si>
    <t>left after 1240 sec (%)</t>
  </si>
  <si>
    <t>left after 1260 sec (%)</t>
  </si>
  <si>
    <t>grams/s incl breaks</t>
  </si>
  <si>
    <t>grams/min incl breaks</t>
  </si>
  <si>
    <t>grams/s excl breaks</t>
  </si>
  <si>
    <t>grams/min excl breaks</t>
  </si>
  <si>
    <t>break 1 start</t>
  </si>
  <si>
    <t>break 1 end</t>
  </si>
  <si>
    <t>break 2 start</t>
  </si>
  <si>
    <t>break 2 end</t>
  </si>
  <si>
    <t>break 3 start</t>
  </si>
  <si>
    <t>break 3 end</t>
  </si>
  <si>
    <t>break 4 start</t>
  </si>
  <si>
    <t>break 4 end</t>
  </si>
  <si>
    <t>break 1 start (s)</t>
  </si>
  <si>
    <t>break 2 start (s)</t>
  </si>
  <si>
    <t>break 3 start (s)</t>
  </si>
  <si>
    <t>break 4 start (s)</t>
  </si>
  <si>
    <t>break 1 end (s)</t>
  </si>
  <si>
    <t>break 2 end (s)</t>
  </si>
  <si>
    <t>break 3 end (s)</t>
  </si>
  <si>
    <t>break 4 end (s)</t>
  </si>
  <si>
    <t>discovery time (s)</t>
  </si>
  <si>
    <t>interation time (s)</t>
  </si>
  <si>
    <t>wt avg</t>
  </si>
  <si>
    <t>wt std</t>
  </si>
  <si>
    <t>ko avg</t>
  </si>
  <si>
    <t>ko std</t>
  </si>
  <si>
    <t>without outliers</t>
  </si>
  <si>
    <t>25:50</t>
  </si>
  <si>
    <t>break 5 end</t>
  </si>
  <si>
    <t>break 5 start</t>
  </si>
  <si>
    <t>break 5 start (s)</t>
  </si>
  <si>
    <t>break 5 end (s)</t>
  </si>
  <si>
    <t>break 6 start</t>
  </si>
  <si>
    <t>break 6 end</t>
  </si>
  <si>
    <t>break 7 start</t>
  </si>
  <si>
    <t>break 7 end</t>
  </si>
  <si>
    <t>break 6 start (s)</t>
  </si>
  <si>
    <t>break 6 end (s)</t>
  </si>
  <si>
    <t>break 7 start (s)</t>
  </si>
  <si>
    <t>break 7 end (s)</t>
  </si>
  <si>
    <t>break 8 end</t>
  </si>
  <si>
    <t>break 8 start</t>
  </si>
  <si>
    <t>break 8 start (s)</t>
  </si>
  <si>
    <t>break 8 end (s)</t>
  </si>
  <si>
    <t>wt med</t>
  </si>
  <si>
    <t>ko med</t>
  </si>
  <si>
    <t>couple attempts to grasp with mouth</t>
  </si>
  <si>
    <t>Tried multiple times to graps with mouth and failed. Grasped with paws and  brought into tunnel.</t>
  </si>
  <si>
    <t>~half</t>
  </si>
  <si>
    <t>Judging by video. No weight recorded.</t>
  </si>
  <si>
    <t>Hard to judge from videos of remaining amount. No weight recorded.</t>
  </si>
  <si>
    <t>&lt;15%</t>
  </si>
  <si>
    <t xml:space="preserve">ended with knocking froot loop off platform while walking. </t>
  </si>
  <si>
    <t>knocked froot loop off tunnel while walking</t>
  </si>
  <si>
    <t>&lt;10%</t>
  </si>
  <si>
    <t xml:space="preserve">fell trying to grab froot loop the first time. </t>
  </si>
  <si>
    <t>Tried multiple times to graps froot loop with mouth and failed. Grasped with paws and  brought into tunnel. Froot loop taken away, probably would have kept eating otherwise.</t>
  </si>
  <si>
    <t xml:space="preserve">Judging by video. No weight recorded.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</si>
</sst>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BBF1"/>
        <bgColor indexed="64"/>
      </patternFill>
    </fill>
    <fill>
      <patternFill patternType="solid">
        <fgColor rgb="FFEAD8F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3" borderId="0" xfId="0" applyNumberFormat="1" applyFill="1" applyAlignment="1">
      <alignment horizontal="left"/>
    </xf>
    <xf numFmtId="20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2" fontId="1" fillId="3" borderId="0" xfId="0" applyNumberFormat="1" applyFon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2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7" borderId="0" xfId="0" applyFont="1" applyFill="1" applyAlignment="1">
      <alignment horizontal="left" wrapText="1"/>
    </xf>
    <xf numFmtId="0" fontId="1" fillId="8" borderId="0" xfId="0" applyFont="1" applyFill="1" applyAlignment="1">
      <alignment horizontal="left" wrapText="1"/>
    </xf>
    <xf numFmtId="0" fontId="0" fillId="8" borderId="0" xfId="0" quotePrefix="1" applyFill="1" applyAlignment="1">
      <alignment horizontal="left"/>
    </xf>
    <xf numFmtId="20" fontId="0" fillId="8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20" fontId="0" fillId="8" borderId="0" xfId="0" applyNumberFormat="1" applyFill="1" applyBorder="1" applyAlignment="1">
      <alignment horizontal="left"/>
    </xf>
    <xf numFmtId="20" fontId="0" fillId="2" borderId="0" xfId="0" applyNumberFormat="1" applyFill="1" applyBorder="1" applyAlignment="1">
      <alignment horizontal="left"/>
    </xf>
    <xf numFmtId="20" fontId="0" fillId="4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20" fontId="0" fillId="8" borderId="1" xfId="0" applyNumberFormat="1" applyFill="1" applyBorder="1" applyAlignment="1">
      <alignment horizontal="left"/>
    </xf>
    <xf numFmtId="20" fontId="0" fillId="2" borderId="1" xfId="0" applyNumberFormat="1" applyFill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20" fontId="0" fillId="8" borderId="0" xfId="0" applyNumberFormat="1" applyFont="1" applyFill="1" applyAlignment="1">
      <alignment horizontal="left" wrapText="1"/>
    </xf>
    <xf numFmtId="0" fontId="0" fillId="4" borderId="0" xfId="0" applyFont="1" applyFill="1" applyAlignment="1">
      <alignment horizontal="left" wrapText="1"/>
    </xf>
    <xf numFmtId="20" fontId="0" fillId="2" borderId="0" xfId="0" applyNumberFormat="1" applyFont="1" applyFill="1" applyAlignment="1">
      <alignment horizontal="left" wrapText="1"/>
    </xf>
    <xf numFmtId="20" fontId="0" fillId="4" borderId="0" xfId="0" applyNumberFormat="1" applyFont="1" applyFill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164" fontId="0" fillId="6" borderId="1" xfId="0" applyNumberFormat="1" applyFill="1" applyBorder="1" applyAlignment="1">
      <alignment horizontal="left"/>
    </xf>
    <xf numFmtId="0" fontId="0" fillId="6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0" xfId="0" applyNumberFormat="1" applyFont="1" applyFill="1" applyAlignment="1">
      <alignment horizontal="left"/>
    </xf>
    <xf numFmtId="0" fontId="1" fillId="10" borderId="0" xfId="0" applyFont="1" applyFill="1" applyAlignment="1">
      <alignment horizontal="left" wrapText="1"/>
    </xf>
    <xf numFmtId="20" fontId="0" fillId="10" borderId="0" xfId="0" applyNumberFormat="1" applyFill="1" applyAlignment="1">
      <alignment horizontal="left"/>
    </xf>
    <xf numFmtId="20" fontId="0" fillId="10" borderId="0" xfId="0" applyNumberFormat="1" applyFill="1" applyBorder="1" applyAlignment="1">
      <alignment horizontal="left"/>
    </xf>
    <xf numFmtId="20" fontId="0" fillId="10" borderId="1" xfId="0" applyNumberFormat="1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ont="1" applyFill="1" applyAlignment="1">
      <alignment horizontal="left" wrapText="1"/>
    </xf>
    <xf numFmtId="20" fontId="0" fillId="10" borderId="0" xfId="0" applyNumberFormat="1" applyFont="1" applyFill="1" applyAlignment="1">
      <alignment horizontal="left" wrapText="1"/>
    </xf>
    <xf numFmtId="2" fontId="1" fillId="9" borderId="0" xfId="0" applyNumberFormat="1" applyFont="1" applyFill="1" applyAlignment="1">
      <alignment horizontal="left" wrapText="1"/>
    </xf>
    <xf numFmtId="0" fontId="1" fillId="11" borderId="0" xfId="0" applyFont="1" applyFill="1" applyBorder="1" applyAlignment="1">
      <alignment horizontal="left" wrapText="1"/>
    </xf>
    <xf numFmtId="1" fontId="0" fillId="11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11" borderId="1" xfId="0" applyNumberFormat="1" applyFill="1" applyBorder="1" applyAlignment="1">
      <alignment horizontal="left"/>
    </xf>
    <xf numFmtId="1" fontId="0" fillId="11" borderId="0" xfId="0" applyNumberFormat="1" applyFont="1" applyFill="1" applyBorder="1" applyAlignment="1">
      <alignment horizontal="left" wrapText="1"/>
    </xf>
    <xf numFmtId="1" fontId="0" fillId="9" borderId="0" xfId="0" applyNumberFormat="1" applyFill="1" applyAlignment="1">
      <alignment horizontal="left"/>
    </xf>
    <xf numFmtId="1" fontId="0" fillId="9" borderId="0" xfId="0" applyNumberFormat="1" applyFill="1" applyBorder="1" applyAlignment="1">
      <alignment horizontal="left"/>
    </xf>
    <xf numFmtId="1" fontId="0" fillId="9" borderId="1" xfId="0" applyNumberFormat="1" applyFill="1" applyBorder="1" applyAlignment="1">
      <alignment horizontal="left"/>
    </xf>
    <xf numFmtId="1" fontId="0" fillId="9" borderId="0" xfId="0" applyNumberFormat="1" applyFont="1" applyFill="1" applyAlignment="1">
      <alignment horizontal="left" wrapText="1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1" fontId="0" fillId="3" borderId="0" xfId="0" applyNumberFormat="1" applyFont="1" applyFill="1" applyAlignment="1">
      <alignment horizontal="left" wrapText="1"/>
    </xf>
    <xf numFmtId="1" fontId="0" fillId="7" borderId="0" xfId="0" applyNumberFormat="1" applyFill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1" fontId="0" fillId="7" borderId="0" xfId="0" applyNumberFormat="1" applyFont="1" applyFill="1" applyAlignment="1">
      <alignment horizontal="left" wrapText="1"/>
    </xf>
    <xf numFmtId="1" fontId="0" fillId="7" borderId="0" xfId="0" applyNumberFormat="1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6" borderId="1" xfId="0" applyNumberFormat="1" applyFill="1" applyBorder="1" applyAlignment="1">
      <alignment horizontal="left"/>
    </xf>
    <xf numFmtId="1" fontId="0" fillId="6" borderId="0" xfId="0" applyNumberFormat="1" applyFill="1" applyAlignment="1">
      <alignment horizontal="left"/>
    </xf>
    <xf numFmtId="1" fontId="0" fillId="6" borderId="0" xfId="0" applyNumberFormat="1" applyFill="1" applyBorder="1" applyAlignment="1">
      <alignment horizontal="left"/>
    </xf>
    <xf numFmtId="0" fontId="1" fillId="12" borderId="0" xfId="0" applyFont="1" applyFill="1" applyAlignment="1">
      <alignment horizontal="left" wrapText="1"/>
    </xf>
    <xf numFmtId="20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 applyBorder="1" applyAlignment="1">
      <alignment horizontal="left"/>
    </xf>
    <xf numFmtId="20" fontId="0" fillId="12" borderId="0" xfId="0" applyNumberFormat="1" applyFill="1" applyBorder="1" applyAlignment="1">
      <alignment horizontal="left"/>
    </xf>
    <xf numFmtId="20" fontId="0" fillId="12" borderId="1" xfId="0" applyNumberForma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0" xfId="0" applyFont="1" applyFill="1" applyAlignment="1">
      <alignment horizontal="left"/>
    </xf>
    <xf numFmtId="20" fontId="0" fillId="12" borderId="0" xfId="0" applyNumberFormat="1" applyFont="1" applyFill="1" applyAlignment="1">
      <alignment horizontal="left"/>
    </xf>
    <xf numFmtId="0" fontId="1" fillId="13" borderId="0" xfId="0" applyFont="1" applyFill="1" applyAlignment="1">
      <alignment horizontal="left" wrapText="1"/>
    </xf>
    <xf numFmtId="1" fontId="0" fillId="13" borderId="0" xfId="0" applyNumberFormat="1" applyFill="1" applyAlignment="1">
      <alignment horizontal="left"/>
    </xf>
    <xf numFmtId="1" fontId="0" fillId="13" borderId="1" xfId="0" applyNumberFormat="1" applyFill="1" applyBorder="1" applyAlignment="1">
      <alignment horizontal="left"/>
    </xf>
    <xf numFmtId="165" fontId="1" fillId="0" borderId="0" xfId="0" applyNumberFormat="1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7" borderId="0" xfId="0" applyFont="1" applyFill="1" applyAlignment="1">
      <alignment horizontal="left" wrapText="1"/>
    </xf>
    <xf numFmtId="0" fontId="0" fillId="11" borderId="0" xfId="0" applyFont="1" applyFill="1" applyBorder="1" applyAlignment="1">
      <alignment horizontal="left" wrapText="1"/>
    </xf>
    <xf numFmtId="0" fontId="0" fillId="12" borderId="0" xfId="0" applyFont="1" applyFill="1" applyAlignment="1">
      <alignment horizontal="left" wrapText="1"/>
    </xf>
    <xf numFmtId="0" fontId="0" fillId="13" borderId="0" xfId="0" applyFont="1" applyFill="1" applyAlignment="1">
      <alignment horizontal="left" wrapText="1"/>
    </xf>
    <xf numFmtId="20" fontId="0" fillId="12" borderId="0" xfId="0" applyNumberFormat="1" applyFont="1" applyFill="1" applyAlignment="1">
      <alignment horizontal="left" wrapText="1"/>
    </xf>
    <xf numFmtId="49" fontId="0" fillId="4" borderId="0" xfId="0" applyNumberFormat="1" applyFill="1" applyAlignment="1">
      <alignment horizontal="left"/>
    </xf>
    <xf numFmtId="165" fontId="0" fillId="0" borderId="0" xfId="0" applyNumberFormat="1" applyFill="1" applyBorder="1" applyAlignment="1">
      <alignment horizontal="left"/>
    </xf>
    <xf numFmtId="9" fontId="0" fillId="6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FC1"/>
      <color rgb="FFFFB64F"/>
      <color rgb="FFEAD8F7"/>
      <color rgb="FFDABBF1"/>
      <color rgb="FFFFD9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40DA-16EC-A843-937A-AAD6E57D4893}">
  <dimension ref="A1:DV144"/>
  <sheetViews>
    <sheetView tabSelected="1" zoomScale="85" zoomScaleNormal="85" workbookViewId="0">
      <pane xSplit="1" ySplit="1" topLeftCell="B10" activePane="bottomRight" state="frozen"/>
      <selection pane="topRight" activeCell="D1" sqref="D1"/>
      <selection pane="bottomLeft" activeCell="A2" sqref="A2"/>
      <selection pane="bottomRight" activeCell="DT30" sqref="DT30"/>
    </sheetView>
  </sheetViews>
  <sheetFormatPr defaultColWidth="11" defaultRowHeight="15.6" x14ac:dyDescent="0.6"/>
  <cols>
    <col min="1" max="1" width="13.796875" style="1" bestFit="1" customWidth="1"/>
    <col min="2" max="2" width="10" style="1" bestFit="1" customWidth="1"/>
    <col min="3" max="3" width="4.34765625" style="1" bestFit="1" customWidth="1"/>
    <col min="4" max="4" width="3.84765625" style="1" bestFit="1" customWidth="1"/>
    <col min="5" max="5" width="8.1484375" style="1" bestFit="1" customWidth="1"/>
    <col min="6" max="6" width="10" style="4" bestFit="1" customWidth="1"/>
    <col min="7" max="7" width="4.34765625" style="6" bestFit="1" customWidth="1"/>
    <col min="8" max="8" width="3.84765625" style="6" bestFit="1" customWidth="1"/>
    <col min="9" max="9" width="8.1484375" style="6" bestFit="1" customWidth="1"/>
    <col min="10" max="10" width="11.5" style="1" customWidth="1"/>
    <col min="11" max="11" width="6" style="1" customWidth="1"/>
    <col min="12" max="12" width="12" style="8" bestFit="1" customWidth="1"/>
    <col min="13" max="13" width="4.5" style="9" bestFit="1" customWidth="1"/>
    <col min="14" max="14" width="3.84765625" style="9" bestFit="1" customWidth="1"/>
    <col min="15" max="15" width="8.34765625" style="9" bestFit="1" customWidth="1"/>
    <col min="16" max="16" width="11.34765625" style="5" customWidth="1"/>
    <col min="17" max="20" width="9.6484375" style="1" customWidth="1"/>
    <col min="21" max="65" width="10.6484375" style="1" customWidth="1"/>
    <col min="66" max="66" width="11.6484375" style="1" customWidth="1"/>
    <col min="67" max="71" width="11.6484375" style="1" bestFit="1" customWidth="1"/>
    <col min="72" max="79" width="11.6484375" style="1" customWidth="1"/>
    <col min="80" max="80" width="11" style="1" customWidth="1"/>
    <col min="81" max="81" width="4.5" style="17" bestFit="1" customWidth="1"/>
    <col min="82" max="82" width="3.84765625" style="17" bestFit="1" customWidth="1"/>
    <col min="83" max="83" width="8.34765625" style="17" bestFit="1" customWidth="1"/>
    <col min="84" max="84" width="8.34765625" style="17" customWidth="1"/>
    <col min="85" max="85" width="7" style="1" bestFit="1" customWidth="1"/>
    <col min="86" max="100" width="6.5" style="1" customWidth="1"/>
    <col min="101" max="104" width="8.34765625" style="1" bestFit="1" customWidth="1"/>
    <col min="105" max="105" width="7.84765625" style="1" bestFit="1" customWidth="1"/>
    <col min="106" max="106" width="7.5" style="1" bestFit="1" customWidth="1"/>
    <col min="107" max="107" width="7.84765625" style="1" bestFit="1" customWidth="1"/>
    <col min="108" max="108" width="7.5" style="1" bestFit="1" customWidth="1"/>
    <col min="109" max="116" width="7.5" style="1" customWidth="1"/>
    <col min="117" max="117" width="10.6484375" style="17" bestFit="1" customWidth="1"/>
    <col min="118" max="118" width="11.84765625" style="17" bestFit="1" customWidth="1"/>
    <col min="119" max="119" width="9.34765625" style="3" customWidth="1"/>
    <col min="120" max="120" width="11.09765625" style="3" customWidth="1"/>
    <col min="121" max="121" width="54.5" style="1" customWidth="1"/>
    <col min="122" max="122" width="10.5" style="1" customWidth="1"/>
    <col min="123" max="123" width="10" style="1" bestFit="1" customWidth="1"/>
    <col min="124" max="124" width="10.34765625" style="1" bestFit="1" customWidth="1"/>
    <col min="125" max="126" width="10.5" style="1" bestFit="1" customWidth="1"/>
    <col min="127" max="16384" width="11" style="1"/>
  </cols>
  <sheetData>
    <row r="1" spans="1:126" s="10" customFormat="1" ht="47.05" customHeight="1" x14ac:dyDescent="0.6">
      <c r="A1" s="10" t="s">
        <v>31</v>
      </c>
      <c r="B1" s="20" t="s">
        <v>29</v>
      </c>
      <c r="C1" s="19" t="s">
        <v>23</v>
      </c>
      <c r="D1" s="19" t="s">
        <v>24</v>
      </c>
      <c r="E1" s="19" t="s">
        <v>25</v>
      </c>
      <c r="F1" s="11" t="s">
        <v>1</v>
      </c>
      <c r="G1" s="12" t="s">
        <v>23</v>
      </c>
      <c r="H1" s="12" t="s">
        <v>24</v>
      </c>
      <c r="I1" s="12" t="s">
        <v>25</v>
      </c>
      <c r="J1" s="10" t="s">
        <v>104</v>
      </c>
      <c r="K1" s="10" t="s">
        <v>0</v>
      </c>
      <c r="L1" s="45" t="s">
        <v>17</v>
      </c>
      <c r="M1" s="52" t="s">
        <v>23</v>
      </c>
      <c r="N1" s="52" t="s">
        <v>24</v>
      </c>
      <c r="O1" s="52" t="s">
        <v>25</v>
      </c>
      <c r="P1" s="14" t="s">
        <v>105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19</v>
      </c>
      <c r="V1" s="10" t="s">
        <v>8</v>
      </c>
      <c r="W1" s="10" t="s">
        <v>9</v>
      </c>
      <c r="X1" s="10" t="s">
        <v>10</v>
      </c>
      <c r="Y1" s="10" t="s">
        <v>11</v>
      </c>
      <c r="Z1" s="10" t="s">
        <v>12</v>
      </c>
      <c r="AA1" s="10" t="s">
        <v>13</v>
      </c>
      <c r="AB1" s="10" t="s">
        <v>14</v>
      </c>
      <c r="AC1" s="10" t="s">
        <v>15</v>
      </c>
      <c r="AD1" s="10" t="s">
        <v>16</v>
      </c>
      <c r="AE1" s="10" t="s">
        <v>22</v>
      </c>
      <c r="AF1" s="10" t="s">
        <v>36</v>
      </c>
      <c r="AG1" s="10" t="s">
        <v>37</v>
      </c>
      <c r="AH1" s="10" t="s">
        <v>38</v>
      </c>
      <c r="AI1" s="10" t="s">
        <v>39</v>
      </c>
      <c r="AJ1" s="10" t="s">
        <v>40</v>
      </c>
      <c r="AK1" s="10" t="s">
        <v>41</v>
      </c>
      <c r="AL1" s="10" t="s">
        <v>42</v>
      </c>
      <c r="AM1" s="10" t="s">
        <v>43</v>
      </c>
      <c r="AN1" s="10" t="s">
        <v>44</v>
      </c>
      <c r="AO1" s="10" t="s">
        <v>45</v>
      </c>
      <c r="AP1" s="10" t="s">
        <v>46</v>
      </c>
      <c r="AQ1" s="10" t="s">
        <v>47</v>
      </c>
      <c r="AR1" s="10" t="s">
        <v>48</v>
      </c>
      <c r="AS1" s="10" t="s">
        <v>49</v>
      </c>
      <c r="AT1" s="10" t="s">
        <v>50</v>
      </c>
      <c r="AU1" s="10" t="s">
        <v>51</v>
      </c>
      <c r="AV1" s="10" t="s">
        <v>52</v>
      </c>
      <c r="AW1" s="10" t="s">
        <v>53</v>
      </c>
      <c r="AX1" s="10" t="s">
        <v>54</v>
      </c>
      <c r="AY1" s="10" t="s">
        <v>55</v>
      </c>
      <c r="AZ1" s="10" t="s">
        <v>56</v>
      </c>
      <c r="BA1" s="10" t="s">
        <v>57</v>
      </c>
      <c r="BB1" s="10" t="s">
        <v>58</v>
      </c>
      <c r="BC1" s="10" t="s">
        <v>59</v>
      </c>
      <c r="BD1" s="10" t="s">
        <v>60</v>
      </c>
      <c r="BE1" s="10" t="s">
        <v>61</v>
      </c>
      <c r="BF1" s="10" t="s">
        <v>62</v>
      </c>
      <c r="BG1" s="10" t="s">
        <v>63</v>
      </c>
      <c r="BH1" s="10" t="s">
        <v>64</v>
      </c>
      <c r="BI1" s="10" t="s">
        <v>65</v>
      </c>
      <c r="BJ1" s="10" t="s">
        <v>66</v>
      </c>
      <c r="BK1" s="10" t="s">
        <v>67</v>
      </c>
      <c r="BL1" s="10" t="s">
        <v>68</v>
      </c>
      <c r="BM1" s="10" t="s">
        <v>69</v>
      </c>
      <c r="BN1" s="10" t="s">
        <v>70</v>
      </c>
      <c r="BO1" s="10" t="s">
        <v>71</v>
      </c>
      <c r="BP1" s="10" t="s">
        <v>72</v>
      </c>
      <c r="BQ1" s="10" t="s">
        <v>73</v>
      </c>
      <c r="BR1" s="10" t="s">
        <v>74</v>
      </c>
      <c r="BS1" s="10" t="s">
        <v>75</v>
      </c>
      <c r="BT1" s="10" t="s">
        <v>76</v>
      </c>
      <c r="BU1" s="10" t="s">
        <v>77</v>
      </c>
      <c r="BV1" s="10" t="s">
        <v>78</v>
      </c>
      <c r="BW1" s="10" t="s">
        <v>79</v>
      </c>
      <c r="BX1" s="10" t="s">
        <v>80</v>
      </c>
      <c r="BY1" s="10" t="s">
        <v>81</v>
      </c>
      <c r="BZ1" s="10" t="s">
        <v>82</v>
      </c>
      <c r="CA1" s="10" t="s">
        <v>83</v>
      </c>
      <c r="CB1" s="13" t="s">
        <v>34</v>
      </c>
      <c r="CC1" s="53" t="s">
        <v>23</v>
      </c>
      <c r="CD1" s="53" t="s">
        <v>24</v>
      </c>
      <c r="CE1" s="53" t="s">
        <v>25</v>
      </c>
      <c r="CF1" s="18" t="s">
        <v>33</v>
      </c>
      <c r="CG1" s="75" t="s">
        <v>88</v>
      </c>
      <c r="CH1" s="75" t="s">
        <v>89</v>
      </c>
      <c r="CI1" s="75" t="s">
        <v>90</v>
      </c>
      <c r="CJ1" s="75" t="s">
        <v>91</v>
      </c>
      <c r="CK1" s="75" t="s">
        <v>92</v>
      </c>
      <c r="CL1" s="75" t="s">
        <v>93</v>
      </c>
      <c r="CM1" s="75" t="s">
        <v>94</v>
      </c>
      <c r="CN1" s="75" t="s">
        <v>95</v>
      </c>
      <c r="CO1" s="75" t="s">
        <v>113</v>
      </c>
      <c r="CP1" s="75" t="s">
        <v>112</v>
      </c>
      <c r="CQ1" s="75" t="s">
        <v>116</v>
      </c>
      <c r="CR1" s="75" t="s">
        <v>117</v>
      </c>
      <c r="CS1" s="75" t="s">
        <v>118</v>
      </c>
      <c r="CT1" s="75" t="s">
        <v>119</v>
      </c>
      <c r="CU1" s="75" t="s">
        <v>125</v>
      </c>
      <c r="CV1" s="75" t="s">
        <v>124</v>
      </c>
      <c r="CW1" s="84" t="s">
        <v>96</v>
      </c>
      <c r="CX1" s="84" t="s">
        <v>100</v>
      </c>
      <c r="CY1" s="84" t="s">
        <v>97</v>
      </c>
      <c r="CZ1" s="84" t="s">
        <v>101</v>
      </c>
      <c r="DA1" s="84" t="s">
        <v>98</v>
      </c>
      <c r="DB1" s="84" t="s">
        <v>102</v>
      </c>
      <c r="DC1" s="84" t="s">
        <v>99</v>
      </c>
      <c r="DD1" s="84" t="s">
        <v>103</v>
      </c>
      <c r="DE1" s="84" t="s">
        <v>114</v>
      </c>
      <c r="DF1" s="84" t="s">
        <v>115</v>
      </c>
      <c r="DG1" s="84" t="s">
        <v>120</v>
      </c>
      <c r="DH1" s="84" t="s">
        <v>121</v>
      </c>
      <c r="DI1" s="84" t="s">
        <v>122</v>
      </c>
      <c r="DJ1" s="84" t="s">
        <v>123</v>
      </c>
      <c r="DK1" s="84" t="s">
        <v>126</v>
      </c>
      <c r="DL1" s="84" t="s">
        <v>127</v>
      </c>
      <c r="DM1" s="18" t="s">
        <v>28</v>
      </c>
      <c r="DN1" s="18" t="s">
        <v>35</v>
      </c>
      <c r="DO1" s="10" t="s">
        <v>18</v>
      </c>
      <c r="DP1" s="10" t="s">
        <v>27</v>
      </c>
      <c r="DQ1" s="10" t="s">
        <v>3</v>
      </c>
      <c r="DR1" s="10" t="s">
        <v>26</v>
      </c>
      <c r="DS1" s="10" t="s">
        <v>84</v>
      </c>
      <c r="DT1" s="10" t="s">
        <v>85</v>
      </c>
      <c r="DU1" s="10" t="s">
        <v>86</v>
      </c>
      <c r="DV1" s="10" t="s">
        <v>87</v>
      </c>
    </row>
    <row r="2" spans="1:126" s="90" customFormat="1" ht="31.2" x14ac:dyDescent="0.6">
      <c r="A2" s="90">
        <v>1</v>
      </c>
      <c r="B2" s="34">
        <v>0.21041666666666667</v>
      </c>
      <c r="C2" s="91">
        <v>5</v>
      </c>
      <c r="D2" s="91">
        <v>3</v>
      </c>
      <c r="E2" s="66">
        <f>C2*60 + D2</f>
        <v>303</v>
      </c>
      <c r="F2" s="36">
        <v>0.22916666666666666</v>
      </c>
      <c r="G2" s="65">
        <v>5</v>
      </c>
      <c r="H2" s="65">
        <v>30</v>
      </c>
      <c r="I2" s="62">
        <f>(G2*60)+H2</f>
        <v>330</v>
      </c>
      <c r="J2" s="71">
        <f>I2-E2</f>
        <v>27</v>
      </c>
      <c r="K2" s="90">
        <v>1</v>
      </c>
      <c r="L2" s="51">
        <v>0.23194444444444443</v>
      </c>
      <c r="M2" s="61">
        <v>5</v>
      </c>
      <c r="N2" s="61">
        <v>34</v>
      </c>
      <c r="O2" s="58">
        <f>(M2*60)+N2</f>
        <v>334</v>
      </c>
      <c r="P2" s="71">
        <f>O2-I2</f>
        <v>4</v>
      </c>
      <c r="Q2" s="3">
        <v>100</v>
      </c>
      <c r="R2" s="3">
        <v>100</v>
      </c>
      <c r="S2" s="3">
        <v>100</v>
      </c>
      <c r="T2" s="90">
        <v>75</v>
      </c>
      <c r="U2" s="90">
        <v>75</v>
      </c>
      <c r="V2" s="90">
        <v>75</v>
      </c>
      <c r="W2" s="90">
        <v>75</v>
      </c>
      <c r="X2" s="90">
        <v>75</v>
      </c>
      <c r="Y2" s="90">
        <v>75</v>
      </c>
      <c r="Z2" s="90">
        <v>75</v>
      </c>
      <c r="AA2" s="90">
        <v>75</v>
      </c>
      <c r="AB2" s="90">
        <v>75</v>
      </c>
      <c r="AC2" s="90">
        <v>75</v>
      </c>
      <c r="AD2" s="90">
        <v>75</v>
      </c>
      <c r="AE2" s="90">
        <v>75</v>
      </c>
      <c r="AF2" s="90">
        <v>75</v>
      </c>
      <c r="CB2" s="37">
        <v>0.46458333333333335</v>
      </c>
      <c r="CC2" s="92">
        <v>11</v>
      </c>
      <c r="CD2" s="92">
        <v>9</v>
      </c>
      <c r="CE2" s="54">
        <f>(CC2*60)+CD2</f>
        <v>669</v>
      </c>
      <c r="CF2" s="55">
        <f t="shared" ref="CF2:CF28" si="0">CE2-O2</f>
        <v>335</v>
      </c>
      <c r="CG2" s="95">
        <v>0.30972222222222223</v>
      </c>
      <c r="CH2" s="95">
        <v>0.31875000000000003</v>
      </c>
      <c r="CI2" s="95">
        <v>0.40625</v>
      </c>
      <c r="CJ2" s="95">
        <v>0.46180555555555558</v>
      </c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85">
        <f>(CG2-$L2)*24*60</f>
        <v>112.00000000000004</v>
      </c>
      <c r="CX2" s="85">
        <f t="shared" ref="CX2" si="1">(CH2-$L2)*24*60</f>
        <v>125.00000000000009</v>
      </c>
      <c r="CY2" s="85">
        <f t="shared" ref="CY2" si="2">(CI2-$L2)*24*60</f>
        <v>251</v>
      </c>
      <c r="CZ2" s="85">
        <f t="shared" ref="CZ2" si="3">(CJ2-$L2)*24*60</f>
        <v>331.00000000000006</v>
      </c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55">
        <f t="shared" ref="DM2:DM28" si="4">CX2-CW2+CZ2-CY2+DB2-DA2+DD2-DC2</f>
        <v>93.000000000000114</v>
      </c>
      <c r="DN2" s="55">
        <f t="shared" ref="DN2:DN28" si="5">CF2-DM2</f>
        <v>241.99999999999989</v>
      </c>
      <c r="DO2" s="90">
        <v>0.3</v>
      </c>
      <c r="DP2" s="90" t="s">
        <v>132</v>
      </c>
      <c r="DQ2" s="90" t="s">
        <v>134</v>
      </c>
      <c r="DR2" s="1" t="e">
        <f t="shared" ref="DR2" si="6">DO2-DP2</f>
        <v>#VALUE!</v>
      </c>
      <c r="DS2" s="23" t="e">
        <f t="shared" ref="DS2:DS28" si="7">DR2/CF2</f>
        <v>#VALUE!</v>
      </c>
      <c r="DT2" s="23" t="e">
        <f>DS2*60</f>
        <v>#VALUE!</v>
      </c>
      <c r="DU2" s="23" t="e">
        <f t="shared" ref="DU2" si="8">DR2/DN2</f>
        <v>#VALUE!</v>
      </c>
      <c r="DV2" s="23" t="e">
        <f>DU2*60</f>
        <v>#VALUE!</v>
      </c>
    </row>
    <row r="3" spans="1:126" x14ac:dyDescent="0.6">
      <c r="A3" s="1">
        <v>1</v>
      </c>
      <c r="B3" s="22">
        <v>8.5416666666666655E-2</v>
      </c>
      <c r="C3" s="66">
        <v>2</v>
      </c>
      <c r="D3" s="66">
        <v>3</v>
      </c>
      <c r="E3" s="66">
        <f>C3*60 + D3</f>
        <v>123</v>
      </c>
      <c r="F3" s="2">
        <v>8.6111111111111124E-2</v>
      </c>
      <c r="G3" s="62">
        <v>2</v>
      </c>
      <c r="H3" s="62">
        <v>4</v>
      </c>
      <c r="I3" s="62">
        <f>(G3*60)+H3</f>
        <v>124</v>
      </c>
      <c r="J3" s="71">
        <f>I3-E3</f>
        <v>1</v>
      </c>
      <c r="K3" s="1">
        <v>1</v>
      </c>
      <c r="L3" s="46">
        <v>9.0972222222222218E-2</v>
      </c>
      <c r="M3" s="58">
        <v>2</v>
      </c>
      <c r="N3" s="58">
        <v>11</v>
      </c>
      <c r="O3" s="58">
        <f>(M3*60)+N3</f>
        <v>131</v>
      </c>
      <c r="P3" s="71">
        <f>O3-I3</f>
        <v>7</v>
      </c>
      <c r="Q3" s="3">
        <v>100</v>
      </c>
      <c r="R3" s="3">
        <v>75</v>
      </c>
      <c r="S3" s="1">
        <v>75</v>
      </c>
      <c r="T3" s="1">
        <v>75</v>
      </c>
      <c r="U3" s="1">
        <v>75</v>
      </c>
      <c r="V3" s="1">
        <v>75</v>
      </c>
      <c r="W3" s="1">
        <v>50</v>
      </c>
      <c r="X3" s="1">
        <v>50</v>
      </c>
      <c r="Y3" s="1">
        <v>50</v>
      </c>
      <c r="Z3" s="1">
        <v>50</v>
      </c>
      <c r="AA3" s="1">
        <v>50</v>
      </c>
      <c r="AB3" s="1">
        <v>50</v>
      </c>
      <c r="AC3" s="1">
        <v>50</v>
      </c>
      <c r="AD3" s="1">
        <v>50</v>
      </c>
      <c r="AE3" s="1">
        <v>50</v>
      </c>
      <c r="AF3" s="1">
        <v>50</v>
      </c>
      <c r="AG3" s="1">
        <v>25</v>
      </c>
      <c r="AH3" s="1">
        <v>25</v>
      </c>
      <c r="CB3" s="7">
        <v>0.3430555555555555</v>
      </c>
      <c r="CC3" s="54">
        <v>8</v>
      </c>
      <c r="CD3" s="54">
        <v>14</v>
      </c>
      <c r="CE3" s="54">
        <f>(CC3*60)+CD3</f>
        <v>494</v>
      </c>
      <c r="CF3" s="55">
        <f t="shared" si="0"/>
        <v>363</v>
      </c>
      <c r="CG3" s="76">
        <v>0.23472222222222219</v>
      </c>
      <c r="CH3" s="76">
        <v>0.29791666666666666</v>
      </c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85">
        <f>(CG3-$L3)*24*60</f>
        <v>206.99999999999997</v>
      </c>
      <c r="CX3" s="85">
        <f t="shared" ref="CX3" si="9">(CH3-$L3)*24*60</f>
        <v>298</v>
      </c>
      <c r="CY3" s="85"/>
      <c r="CZ3" s="85"/>
      <c r="DA3" s="85"/>
      <c r="DB3" s="85"/>
      <c r="DC3" s="85"/>
      <c r="DD3" s="85"/>
      <c r="DE3" s="85"/>
      <c r="DF3" s="85"/>
      <c r="DG3" s="85"/>
      <c r="DH3" s="85"/>
      <c r="DI3" s="85"/>
      <c r="DJ3" s="85"/>
      <c r="DK3" s="85"/>
      <c r="DL3" s="85"/>
      <c r="DM3" s="55">
        <f t="shared" si="4"/>
        <v>91.000000000000028</v>
      </c>
      <c r="DN3" s="55">
        <f t="shared" si="5"/>
        <v>272</v>
      </c>
      <c r="DO3" s="3">
        <v>0.2</v>
      </c>
      <c r="DP3" s="3">
        <v>0</v>
      </c>
      <c r="DR3" s="1">
        <f t="shared" ref="DR3:DR8" si="10">DO3-DP3</f>
        <v>0.2</v>
      </c>
      <c r="DS3" s="23">
        <f t="shared" si="7"/>
        <v>5.5096418732782375E-4</v>
      </c>
      <c r="DT3" s="23">
        <f>DS3*60</f>
        <v>3.3057851239669422E-2</v>
      </c>
      <c r="DU3" s="23">
        <f t="shared" ref="DU3:DU28" si="11">DR3/DN3</f>
        <v>7.3529411764705881E-4</v>
      </c>
      <c r="DV3" s="23">
        <f>DU3*60</f>
        <v>4.4117647058823525E-2</v>
      </c>
    </row>
    <row r="4" spans="1:126" x14ac:dyDescent="0.6">
      <c r="A4" s="1">
        <v>1</v>
      </c>
      <c r="B4" s="22">
        <v>0.17013888888888887</v>
      </c>
      <c r="C4" s="66">
        <v>4</v>
      </c>
      <c r="D4" s="66">
        <v>5</v>
      </c>
      <c r="E4" s="66">
        <f t="shared" ref="E4:E26" si="12">C4*60 + D4</f>
        <v>245</v>
      </c>
      <c r="F4" s="2">
        <v>0.17430555555555557</v>
      </c>
      <c r="G4" s="62">
        <v>4</v>
      </c>
      <c r="H4" s="62">
        <v>11</v>
      </c>
      <c r="I4" s="62">
        <f t="shared" ref="I4:I26" si="13">(G4*60)+H4</f>
        <v>251</v>
      </c>
      <c r="J4" s="71">
        <f t="shared" ref="J4:J28" si="14">I4-E4</f>
        <v>6</v>
      </c>
      <c r="K4" s="1">
        <v>1</v>
      </c>
      <c r="L4" s="46">
        <v>0.17777777777777778</v>
      </c>
      <c r="M4" s="58">
        <v>4</v>
      </c>
      <c r="N4" s="58">
        <v>16</v>
      </c>
      <c r="O4" s="58">
        <f t="shared" ref="O4:O26" si="15">(M4*60)+N4</f>
        <v>256</v>
      </c>
      <c r="P4" s="71">
        <f t="shared" ref="P4:P26" si="16">O4-I4</f>
        <v>5</v>
      </c>
      <c r="Q4" s="1">
        <v>100</v>
      </c>
      <c r="R4" s="1">
        <v>75</v>
      </c>
      <c r="S4" s="1">
        <v>75</v>
      </c>
      <c r="T4" s="1">
        <v>75</v>
      </c>
      <c r="U4" s="1">
        <v>50</v>
      </c>
      <c r="V4" s="1">
        <v>50</v>
      </c>
      <c r="W4" s="1">
        <v>25</v>
      </c>
      <c r="CB4" s="7">
        <v>0.28750000000000003</v>
      </c>
      <c r="CC4" s="54">
        <v>6</v>
      </c>
      <c r="CD4" s="54">
        <v>54</v>
      </c>
      <c r="CE4" s="54">
        <f t="shared" ref="CE4:CE26" si="17">(CC4*60)+CD4</f>
        <v>414</v>
      </c>
      <c r="CF4" s="55">
        <f t="shared" si="0"/>
        <v>158</v>
      </c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55">
        <f t="shared" si="4"/>
        <v>0</v>
      </c>
      <c r="DN4" s="55">
        <f t="shared" si="5"/>
        <v>158</v>
      </c>
      <c r="DO4" s="3">
        <v>0.14000000000000001</v>
      </c>
      <c r="DP4" s="3">
        <v>0</v>
      </c>
      <c r="DR4" s="1">
        <f t="shared" si="10"/>
        <v>0.14000000000000001</v>
      </c>
      <c r="DS4" s="23">
        <f t="shared" si="7"/>
        <v>8.8607594936708869E-4</v>
      </c>
      <c r="DT4" s="23">
        <f t="shared" ref="DT4:DT26" si="18">DS4*60</f>
        <v>5.3164556962025322E-2</v>
      </c>
      <c r="DU4" s="23">
        <f t="shared" si="11"/>
        <v>8.8607594936708869E-4</v>
      </c>
      <c r="DV4" s="23">
        <f t="shared" ref="DV4:DV8" si="19">DU4*60</f>
        <v>5.3164556962025322E-2</v>
      </c>
    </row>
    <row r="5" spans="1:126" x14ac:dyDescent="0.6">
      <c r="A5" s="1">
        <v>1</v>
      </c>
      <c r="B5" s="22">
        <v>8.6111111111111124E-2</v>
      </c>
      <c r="C5" s="66">
        <v>2</v>
      </c>
      <c r="D5" s="66">
        <v>4</v>
      </c>
      <c r="E5" s="66">
        <f t="shared" si="12"/>
        <v>124</v>
      </c>
      <c r="F5" s="2">
        <v>9.375E-2</v>
      </c>
      <c r="G5" s="62">
        <v>2</v>
      </c>
      <c r="H5" s="62">
        <v>15</v>
      </c>
      <c r="I5" s="62">
        <f t="shared" si="13"/>
        <v>135</v>
      </c>
      <c r="J5" s="71">
        <f t="shared" si="14"/>
        <v>11</v>
      </c>
      <c r="K5" s="1">
        <v>2</v>
      </c>
      <c r="L5" s="46">
        <v>0.11041666666666666</v>
      </c>
      <c r="M5" s="58">
        <v>2</v>
      </c>
      <c r="N5" s="58">
        <v>39</v>
      </c>
      <c r="O5" s="58">
        <f t="shared" si="15"/>
        <v>159</v>
      </c>
      <c r="P5" s="71">
        <f t="shared" si="16"/>
        <v>24</v>
      </c>
      <c r="Q5" s="1">
        <v>75</v>
      </c>
      <c r="R5" s="1">
        <v>75</v>
      </c>
      <c r="S5" s="1">
        <v>75</v>
      </c>
      <c r="T5" s="1">
        <v>75</v>
      </c>
      <c r="U5" s="1">
        <v>50</v>
      </c>
      <c r="V5" s="1">
        <v>50</v>
      </c>
      <c r="W5" s="1">
        <v>25</v>
      </c>
      <c r="X5" s="1">
        <v>25</v>
      </c>
      <c r="Y5" s="1">
        <v>25</v>
      </c>
      <c r="CB5" s="7">
        <v>0.24444444444444446</v>
      </c>
      <c r="CC5" s="54">
        <v>5</v>
      </c>
      <c r="CD5" s="54">
        <v>52</v>
      </c>
      <c r="CE5" s="54">
        <f t="shared" si="17"/>
        <v>352</v>
      </c>
      <c r="CF5" s="55">
        <f t="shared" si="0"/>
        <v>193</v>
      </c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55">
        <f t="shared" si="4"/>
        <v>0</v>
      </c>
      <c r="DN5" s="55">
        <f t="shared" si="5"/>
        <v>193</v>
      </c>
      <c r="DO5" s="3">
        <v>0.21</v>
      </c>
      <c r="DP5" s="3">
        <v>0</v>
      </c>
      <c r="DQ5" s="1" t="s">
        <v>21</v>
      </c>
      <c r="DR5" s="1">
        <f t="shared" si="10"/>
        <v>0.21</v>
      </c>
      <c r="DS5" s="23">
        <f t="shared" si="7"/>
        <v>1.088082901554404E-3</v>
      </c>
      <c r="DT5" s="23">
        <f t="shared" si="18"/>
        <v>6.5284974093264239E-2</v>
      </c>
      <c r="DU5" s="23">
        <f t="shared" si="11"/>
        <v>1.088082901554404E-3</v>
      </c>
      <c r="DV5" s="23">
        <f t="shared" si="19"/>
        <v>6.5284974093264239E-2</v>
      </c>
    </row>
    <row r="6" spans="1:126" x14ac:dyDescent="0.6">
      <c r="A6" s="1">
        <v>2</v>
      </c>
      <c r="B6" s="22">
        <v>7.4305555555555555E-2</v>
      </c>
      <c r="C6" s="66">
        <v>1</v>
      </c>
      <c r="D6" s="66">
        <v>47</v>
      </c>
      <c r="E6" s="66">
        <f t="shared" si="12"/>
        <v>107</v>
      </c>
      <c r="F6" s="2">
        <v>9.2361111111111116E-2</v>
      </c>
      <c r="G6" s="62">
        <v>2</v>
      </c>
      <c r="H6" s="62">
        <v>13</v>
      </c>
      <c r="I6" s="62">
        <f t="shared" si="13"/>
        <v>133</v>
      </c>
      <c r="J6" s="71">
        <f t="shared" si="14"/>
        <v>26</v>
      </c>
      <c r="K6" s="1">
        <v>5</v>
      </c>
      <c r="L6" s="46">
        <v>0.24791666666666667</v>
      </c>
      <c r="M6" s="58">
        <v>5</v>
      </c>
      <c r="N6" s="58">
        <v>57</v>
      </c>
      <c r="O6" s="58">
        <f t="shared" si="15"/>
        <v>357</v>
      </c>
      <c r="P6" s="71">
        <f t="shared" si="16"/>
        <v>224</v>
      </c>
      <c r="Q6" s="1">
        <v>100</v>
      </c>
      <c r="R6" s="1">
        <v>75</v>
      </c>
      <c r="S6" s="1">
        <v>75</v>
      </c>
      <c r="T6" s="1">
        <v>75</v>
      </c>
      <c r="U6" s="1">
        <v>75</v>
      </c>
      <c r="V6" s="1">
        <v>75</v>
      </c>
      <c r="CB6" s="7">
        <v>0.33263888888888887</v>
      </c>
      <c r="CC6" s="54">
        <v>7</v>
      </c>
      <c r="CD6" s="54">
        <v>59</v>
      </c>
      <c r="CE6" s="54">
        <f t="shared" si="17"/>
        <v>479</v>
      </c>
      <c r="CF6" s="55">
        <f t="shared" si="0"/>
        <v>122</v>
      </c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55">
        <f t="shared" si="4"/>
        <v>0</v>
      </c>
      <c r="DN6" s="55">
        <f t="shared" si="5"/>
        <v>122</v>
      </c>
      <c r="DO6" s="3">
        <v>0.2</v>
      </c>
      <c r="DP6" s="3">
        <v>0.16</v>
      </c>
      <c r="DR6" s="1">
        <f t="shared" si="10"/>
        <v>4.0000000000000008E-2</v>
      </c>
      <c r="DS6" s="23">
        <f t="shared" si="7"/>
        <v>3.2786885245901645E-4</v>
      </c>
      <c r="DT6" s="23">
        <f t="shared" si="18"/>
        <v>1.9672131147540985E-2</v>
      </c>
      <c r="DU6" s="23">
        <f t="shared" si="11"/>
        <v>3.2786885245901645E-4</v>
      </c>
      <c r="DV6" s="23">
        <f t="shared" si="19"/>
        <v>1.9672131147540985E-2</v>
      </c>
    </row>
    <row r="7" spans="1:126" x14ac:dyDescent="0.6">
      <c r="A7" s="1">
        <v>2</v>
      </c>
      <c r="B7" s="22">
        <v>2.1527777777777781E-2</v>
      </c>
      <c r="C7" s="66">
        <v>0</v>
      </c>
      <c r="D7" s="66">
        <v>31</v>
      </c>
      <c r="E7" s="66">
        <f t="shared" si="12"/>
        <v>31</v>
      </c>
      <c r="F7" s="2">
        <v>2.2222222222222223E-2</v>
      </c>
      <c r="G7" s="62">
        <v>0</v>
      </c>
      <c r="H7" s="62">
        <v>32</v>
      </c>
      <c r="I7" s="62">
        <f t="shared" si="13"/>
        <v>32</v>
      </c>
      <c r="J7" s="71">
        <f t="shared" si="14"/>
        <v>1</v>
      </c>
      <c r="K7" s="1">
        <v>2</v>
      </c>
      <c r="L7" s="46">
        <v>3.125E-2</v>
      </c>
      <c r="M7" s="58">
        <v>0</v>
      </c>
      <c r="N7" s="58">
        <v>45</v>
      </c>
      <c r="O7" s="58">
        <f t="shared" si="15"/>
        <v>45</v>
      </c>
      <c r="P7" s="71">
        <f t="shared" si="16"/>
        <v>13</v>
      </c>
      <c r="Q7" s="1">
        <v>100</v>
      </c>
      <c r="R7" s="1">
        <v>100</v>
      </c>
      <c r="S7" s="1">
        <v>75</v>
      </c>
      <c r="T7" s="1">
        <v>75</v>
      </c>
      <c r="U7" s="1">
        <v>50</v>
      </c>
      <c r="V7" s="1">
        <v>25</v>
      </c>
      <c r="CB7" s="7">
        <v>0.12152777777777778</v>
      </c>
      <c r="CC7" s="54">
        <v>2</v>
      </c>
      <c r="CD7" s="54">
        <v>55</v>
      </c>
      <c r="CE7" s="54">
        <f t="shared" si="17"/>
        <v>175</v>
      </c>
      <c r="CF7" s="55">
        <f t="shared" si="0"/>
        <v>130</v>
      </c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55">
        <f t="shared" si="4"/>
        <v>0</v>
      </c>
      <c r="DN7" s="55">
        <f t="shared" si="5"/>
        <v>130</v>
      </c>
      <c r="DO7" s="3">
        <v>0.19</v>
      </c>
      <c r="DP7" s="3">
        <v>0</v>
      </c>
      <c r="DR7" s="1">
        <f t="shared" si="10"/>
        <v>0.19</v>
      </c>
      <c r="DS7" s="23">
        <f t="shared" si="7"/>
        <v>1.4615384615384616E-3</v>
      </c>
      <c r="DT7" s="23">
        <f t="shared" si="18"/>
        <v>8.7692307692307694E-2</v>
      </c>
      <c r="DU7" s="23">
        <f t="shared" si="11"/>
        <v>1.4615384615384616E-3</v>
      </c>
      <c r="DV7" s="23">
        <f t="shared" si="19"/>
        <v>8.7692307692307694E-2</v>
      </c>
    </row>
    <row r="8" spans="1:126" s="17" customFormat="1" x14ac:dyDescent="0.6">
      <c r="A8" s="17">
        <v>2</v>
      </c>
      <c r="B8" s="24">
        <v>0.1763888888888889</v>
      </c>
      <c r="C8" s="67">
        <v>4</v>
      </c>
      <c r="D8" s="67">
        <v>14</v>
      </c>
      <c r="E8" s="67">
        <f t="shared" si="12"/>
        <v>254</v>
      </c>
      <c r="F8" s="25">
        <v>0.21736111111111112</v>
      </c>
      <c r="G8" s="63">
        <v>5</v>
      </c>
      <c r="H8" s="63">
        <v>13</v>
      </c>
      <c r="I8" s="63">
        <f t="shared" si="13"/>
        <v>313</v>
      </c>
      <c r="J8" s="71">
        <f t="shared" si="14"/>
        <v>59</v>
      </c>
      <c r="K8" s="17">
        <v>1</v>
      </c>
      <c r="L8" s="47">
        <v>0.22083333333333333</v>
      </c>
      <c r="M8" s="59">
        <v>5</v>
      </c>
      <c r="N8" s="59">
        <v>18</v>
      </c>
      <c r="O8" s="59">
        <f t="shared" si="15"/>
        <v>318</v>
      </c>
      <c r="P8" s="55">
        <f t="shared" si="16"/>
        <v>5</v>
      </c>
      <c r="Q8" s="17">
        <v>75</v>
      </c>
      <c r="R8" s="17">
        <v>75</v>
      </c>
      <c r="S8" s="17">
        <v>75</v>
      </c>
      <c r="T8" s="17">
        <v>50</v>
      </c>
      <c r="U8" s="17">
        <v>25</v>
      </c>
      <c r="CB8" s="26">
        <v>0.30069444444444443</v>
      </c>
      <c r="CC8" s="54">
        <v>7</v>
      </c>
      <c r="CD8" s="54">
        <v>13</v>
      </c>
      <c r="CE8" s="54">
        <f t="shared" si="17"/>
        <v>433</v>
      </c>
      <c r="CF8" s="55">
        <f t="shared" si="0"/>
        <v>115</v>
      </c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55">
        <f t="shared" si="4"/>
        <v>0</v>
      </c>
      <c r="DN8" s="55">
        <f t="shared" si="5"/>
        <v>115</v>
      </c>
      <c r="DO8" s="27">
        <v>0.16</v>
      </c>
      <c r="DP8" s="27">
        <v>0</v>
      </c>
      <c r="DQ8" s="1"/>
      <c r="DR8" s="17">
        <f t="shared" si="10"/>
        <v>0.16</v>
      </c>
      <c r="DS8" s="23">
        <f t="shared" si="7"/>
        <v>1.3913043478260871E-3</v>
      </c>
      <c r="DT8" s="31">
        <f t="shared" si="18"/>
        <v>8.3478260869565224E-2</v>
      </c>
      <c r="DU8" s="23">
        <f t="shared" si="11"/>
        <v>1.3913043478260871E-3</v>
      </c>
      <c r="DV8" s="31">
        <f t="shared" si="19"/>
        <v>8.3478260869565224E-2</v>
      </c>
    </row>
    <row r="9" spans="1:126" s="17" customFormat="1" x14ac:dyDescent="0.6">
      <c r="A9" s="1">
        <v>3</v>
      </c>
      <c r="B9" s="24">
        <v>4.9999999999999996E-2</v>
      </c>
      <c r="C9" s="67">
        <v>1</v>
      </c>
      <c r="D9" s="67">
        <v>12</v>
      </c>
      <c r="E9" s="67">
        <f t="shared" si="12"/>
        <v>72</v>
      </c>
      <c r="F9" s="25">
        <v>0.11180555555555556</v>
      </c>
      <c r="G9" s="63">
        <v>2</v>
      </c>
      <c r="H9" s="63">
        <v>41</v>
      </c>
      <c r="I9" s="63">
        <f t="shared" si="13"/>
        <v>161</v>
      </c>
      <c r="J9" s="71">
        <f t="shared" si="14"/>
        <v>89</v>
      </c>
      <c r="K9" s="17">
        <v>1</v>
      </c>
      <c r="L9" s="47" t="s">
        <v>2</v>
      </c>
      <c r="M9" s="59" t="s">
        <v>2</v>
      </c>
      <c r="N9" s="59"/>
      <c r="O9" s="59" t="e">
        <f t="shared" si="15"/>
        <v>#VALUE!</v>
      </c>
      <c r="P9" s="55" t="e">
        <f t="shared" si="16"/>
        <v>#VALUE!</v>
      </c>
      <c r="CB9" s="26" t="s">
        <v>2</v>
      </c>
      <c r="CC9" s="54" t="s">
        <v>2</v>
      </c>
      <c r="CD9" s="54"/>
      <c r="CE9" s="54" t="e">
        <f>(CC9*60)+CD9</f>
        <v>#VALUE!</v>
      </c>
      <c r="CF9" s="55" t="e">
        <f t="shared" si="0"/>
        <v>#VALUE!</v>
      </c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55">
        <f t="shared" si="4"/>
        <v>0</v>
      </c>
      <c r="DN9" s="55" t="e">
        <f t="shared" si="5"/>
        <v>#VALUE!</v>
      </c>
      <c r="DO9" s="27">
        <v>0.17</v>
      </c>
      <c r="DP9" s="27">
        <v>0.17</v>
      </c>
      <c r="DQ9" s="1"/>
      <c r="DR9" s="17">
        <f>DO9-DP9</f>
        <v>0</v>
      </c>
      <c r="DS9" s="23" t="e">
        <f t="shared" si="7"/>
        <v>#VALUE!</v>
      </c>
      <c r="DT9" s="31" t="e">
        <f t="shared" si="18"/>
        <v>#VALUE!</v>
      </c>
      <c r="DU9" s="23" t="e">
        <f t="shared" si="11"/>
        <v>#VALUE!</v>
      </c>
      <c r="DV9" s="31" t="e">
        <f t="shared" ref="DV9:DV11" si="20">DU9*60</f>
        <v>#VALUE!</v>
      </c>
    </row>
    <row r="10" spans="1:126" s="17" customFormat="1" x14ac:dyDescent="0.6">
      <c r="A10" s="1">
        <v>4</v>
      </c>
      <c r="B10" s="24">
        <v>0.17777777777777778</v>
      </c>
      <c r="C10" s="67">
        <v>4</v>
      </c>
      <c r="D10" s="67">
        <v>16</v>
      </c>
      <c r="E10" s="67">
        <f t="shared" si="12"/>
        <v>256</v>
      </c>
      <c r="F10" s="25">
        <v>0.35694444444444445</v>
      </c>
      <c r="G10" s="63">
        <v>8</v>
      </c>
      <c r="H10" s="63">
        <v>34</v>
      </c>
      <c r="I10" s="63">
        <f t="shared" si="13"/>
        <v>514</v>
      </c>
      <c r="J10" s="71">
        <f t="shared" si="14"/>
        <v>258</v>
      </c>
      <c r="K10" s="17">
        <v>4</v>
      </c>
      <c r="L10" s="47">
        <v>0.36180555555555555</v>
      </c>
      <c r="M10" s="59">
        <v>8</v>
      </c>
      <c r="N10" s="59">
        <v>41</v>
      </c>
      <c r="O10" s="59">
        <f t="shared" si="15"/>
        <v>521</v>
      </c>
      <c r="P10" s="55">
        <f t="shared" si="16"/>
        <v>7</v>
      </c>
      <c r="Q10" s="17">
        <v>75</v>
      </c>
      <c r="R10" s="17">
        <v>50</v>
      </c>
      <c r="S10" s="17">
        <v>25</v>
      </c>
      <c r="T10" s="17">
        <v>25</v>
      </c>
      <c r="CB10" s="26">
        <v>0.42499999999999999</v>
      </c>
      <c r="CC10" s="54">
        <v>10</v>
      </c>
      <c r="CD10" s="54">
        <v>12</v>
      </c>
      <c r="CE10" s="54">
        <f t="shared" ref="CE10:CE19" si="21">(CC10*60)+CD10</f>
        <v>612</v>
      </c>
      <c r="CF10" s="55">
        <f t="shared" si="0"/>
        <v>91</v>
      </c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55">
        <f t="shared" si="4"/>
        <v>0</v>
      </c>
      <c r="DN10" s="55">
        <f t="shared" si="5"/>
        <v>91</v>
      </c>
      <c r="DO10" s="27">
        <v>0.2</v>
      </c>
      <c r="DP10" s="27">
        <v>0</v>
      </c>
      <c r="DQ10" s="1"/>
      <c r="DR10" s="17">
        <f>DO10-DP10</f>
        <v>0.2</v>
      </c>
      <c r="DS10" s="23">
        <f t="shared" si="7"/>
        <v>2.1978021978021978E-3</v>
      </c>
      <c r="DT10" s="31">
        <f t="shared" si="18"/>
        <v>0.13186813186813187</v>
      </c>
      <c r="DU10" s="23">
        <f t="shared" si="11"/>
        <v>2.1978021978021978E-3</v>
      </c>
      <c r="DV10" s="31">
        <f t="shared" si="20"/>
        <v>0.13186813186813187</v>
      </c>
    </row>
    <row r="11" spans="1:126" s="17" customFormat="1" x14ac:dyDescent="0.6">
      <c r="A11" s="1">
        <v>4</v>
      </c>
      <c r="B11" s="24">
        <v>0.16597222222222222</v>
      </c>
      <c r="C11" s="67">
        <v>3</v>
      </c>
      <c r="D11" s="67">
        <v>59</v>
      </c>
      <c r="E11" s="67">
        <f t="shared" si="12"/>
        <v>239</v>
      </c>
      <c r="F11" s="25">
        <v>0.30416666666666664</v>
      </c>
      <c r="G11" s="63">
        <v>7</v>
      </c>
      <c r="H11" s="63">
        <v>18</v>
      </c>
      <c r="I11" s="63">
        <f t="shared" si="13"/>
        <v>438</v>
      </c>
      <c r="J11" s="71">
        <f t="shared" si="14"/>
        <v>199</v>
      </c>
      <c r="K11" s="17">
        <v>1</v>
      </c>
      <c r="L11" s="47">
        <v>0.37152777777777773</v>
      </c>
      <c r="M11" s="59">
        <v>8</v>
      </c>
      <c r="N11" s="59">
        <v>55</v>
      </c>
      <c r="O11" s="59">
        <f t="shared" si="15"/>
        <v>535</v>
      </c>
      <c r="P11" s="55">
        <f t="shared" si="16"/>
        <v>97</v>
      </c>
      <c r="Q11" s="17">
        <v>75</v>
      </c>
      <c r="R11" s="17">
        <v>75</v>
      </c>
      <c r="S11" s="17">
        <v>50</v>
      </c>
      <c r="T11" s="17">
        <v>50</v>
      </c>
      <c r="U11" s="17">
        <v>25</v>
      </c>
      <c r="CB11" s="26">
        <v>0.4368055555555555</v>
      </c>
      <c r="CC11" s="54">
        <v>10</v>
      </c>
      <c r="CD11" s="54">
        <v>29</v>
      </c>
      <c r="CE11" s="54">
        <f t="shared" si="21"/>
        <v>629</v>
      </c>
      <c r="CF11" s="55">
        <f t="shared" si="0"/>
        <v>94</v>
      </c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55">
        <f t="shared" si="4"/>
        <v>0</v>
      </c>
      <c r="DN11" s="55">
        <f t="shared" si="5"/>
        <v>94</v>
      </c>
      <c r="DO11" s="27">
        <v>0.2</v>
      </c>
      <c r="DP11" s="27">
        <v>0</v>
      </c>
      <c r="DQ11" s="1"/>
      <c r="DR11" s="17">
        <f>DO11-DP11</f>
        <v>0.2</v>
      </c>
      <c r="DS11" s="23">
        <f t="shared" si="7"/>
        <v>2.1276595744680851E-3</v>
      </c>
      <c r="DT11" s="31">
        <f t="shared" si="18"/>
        <v>0.1276595744680851</v>
      </c>
      <c r="DU11" s="23">
        <f t="shared" si="11"/>
        <v>2.1276595744680851E-3</v>
      </c>
      <c r="DV11" s="31">
        <f t="shared" si="20"/>
        <v>0.1276595744680851</v>
      </c>
    </row>
    <row r="12" spans="1:126" s="17" customFormat="1" x14ac:dyDescent="0.6">
      <c r="A12" s="1">
        <v>5</v>
      </c>
      <c r="B12" s="24">
        <v>4.9305555555555554E-2</v>
      </c>
      <c r="C12" s="67">
        <v>1</v>
      </c>
      <c r="D12" s="67">
        <v>11</v>
      </c>
      <c r="E12" s="67">
        <f t="shared" si="12"/>
        <v>71</v>
      </c>
      <c r="F12" s="25">
        <v>6.5277777777777782E-2</v>
      </c>
      <c r="G12" s="63">
        <v>1</v>
      </c>
      <c r="H12" s="63">
        <v>34</v>
      </c>
      <c r="I12" s="63">
        <f t="shared" si="13"/>
        <v>94</v>
      </c>
      <c r="J12" s="71">
        <f t="shared" si="14"/>
        <v>23</v>
      </c>
      <c r="K12" s="17">
        <v>4</v>
      </c>
      <c r="L12" s="47">
        <v>9.5833333333333326E-2</v>
      </c>
      <c r="M12" s="59">
        <v>2</v>
      </c>
      <c r="N12" s="59">
        <v>18</v>
      </c>
      <c r="O12" s="59">
        <f t="shared" ref="O12:O19" si="22">(M12*60)+N12</f>
        <v>138</v>
      </c>
      <c r="P12" s="55">
        <f t="shared" ref="P12:P19" si="23">O12-I12</f>
        <v>44</v>
      </c>
      <c r="Q12" s="17">
        <v>75</v>
      </c>
      <c r="R12" s="17">
        <v>75</v>
      </c>
      <c r="S12" s="17">
        <v>50</v>
      </c>
      <c r="T12" s="17">
        <v>50</v>
      </c>
      <c r="U12" s="17">
        <v>50</v>
      </c>
      <c r="V12" s="17">
        <v>50</v>
      </c>
      <c r="W12" s="17">
        <v>50</v>
      </c>
      <c r="X12" s="17">
        <v>50</v>
      </c>
      <c r="Y12" s="17">
        <v>25</v>
      </c>
      <c r="Z12" s="17">
        <v>25</v>
      </c>
      <c r="AA12" s="17">
        <v>25</v>
      </c>
      <c r="CB12" s="26">
        <v>0.24930555555555556</v>
      </c>
      <c r="CC12" s="54">
        <v>5</v>
      </c>
      <c r="CD12" s="54">
        <v>59</v>
      </c>
      <c r="CE12" s="54">
        <f t="shared" si="21"/>
        <v>359</v>
      </c>
      <c r="CF12" s="55">
        <f t="shared" si="0"/>
        <v>221</v>
      </c>
      <c r="CG12" s="79">
        <v>0.13680555555555554</v>
      </c>
      <c r="CH12" s="79">
        <v>0.13819444444444443</v>
      </c>
      <c r="CI12" s="79">
        <v>0.14791666666666667</v>
      </c>
      <c r="CJ12" s="79">
        <v>0.18472222222222223</v>
      </c>
      <c r="CK12" s="79">
        <v>0.19375000000000001</v>
      </c>
      <c r="CL12" s="79">
        <v>0.21041666666666667</v>
      </c>
      <c r="CM12" s="79">
        <v>0.22361111111111109</v>
      </c>
      <c r="CN12" s="79">
        <v>0.22500000000000001</v>
      </c>
      <c r="CO12" s="79"/>
      <c r="CP12" s="79"/>
      <c r="CQ12" s="79"/>
      <c r="CR12" s="79"/>
      <c r="CS12" s="79"/>
      <c r="CT12" s="79"/>
      <c r="CU12" s="79"/>
      <c r="CV12" s="79"/>
      <c r="CW12" s="85">
        <f t="shared" ref="CW12:CW28" si="24">(CG12-$L12)*24*60</f>
        <v>58.999999999999993</v>
      </c>
      <c r="CX12" s="85">
        <f t="shared" ref="CX12:CX28" si="25">(CH12-$L12)*24*60</f>
        <v>60.999999999999986</v>
      </c>
      <c r="CY12" s="85">
        <f t="shared" ref="CY12:CY23" si="26">(CI12-$L12)*24*60</f>
        <v>75.000000000000014</v>
      </c>
      <c r="CZ12" s="85">
        <f t="shared" ref="CZ12:CZ23" si="27">(CJ12-$L12)*24*60</f>
        <v>128.00000000000003</v>
      </c>
      <c r="DA12" s="85">
        <f>(CK12-$L12)*24*60</f>
        <v>141.00000000000003</v>
      </c>
      <c r="DB12" s="85">
        <f>(CL12-$L12)*24*60</f>
        <v>165</v>
      </c>
      <c r="DC12" s="85">
        <f>(CM12-$L12)*24*60</f>
        <v>184</v>
      </c>
      <c r="DD12" s="85">
        <f>(CN12-$L12)*24*60</f>
        <v>186.00000000000003</v>
      </c>
      <c r="DE12" s="85"/>
      <c r="DF12" s="85"/>
      <c r="DG12" s="85"/>
      <c r="DH12" s="85"/>
      <c r="DI12" s="85"/>
      <c r="DJ12" s="85"/>
      <c r="DK12" s="85"/>
      <c r="DL12" s="85"/>
      <c r="DM12" s="55">
        <f t="shared" si="4"/>
        <v>81</v>
      </c>
      <c r="DN12" s="55">
        <f t="shared" si="5"/>
        <v>140</v>
      </c>
      <c r="DO12" s="17">
        <v>0.1</v>
      </c>
      <c r="DP12" s="27">
        <v>0</v>
      </c>
      <c r="DQ12" s="1"/>
      <c r="DR12" s="17">
        <f t="shared" ref="DR12:DR26" si="28">DO12-DP12</f>
        <v>0.1</v>
      </c>
      <c r="DS12" s="23">
        <f t="shared" si="7"/>
        <v>4.5248868778280545E-4</v>
      </c>
      <c r="DT12" s="31">
        <f t="shared" ref="DT12:DT13" si="29">DS12*60</f>
        <v>2.7149321266968326E-2</v>
      </c>
      <c r="DU12" s="23">
        <f t="shared" si="11"/>
        <v>7.1428571428571429E-4</v>
      </c>
      <c r="DV12" s="31">
        <f t="shared" ref="DV12:DV26" si="30">DU12*60</f>
        <v>4.2857142857142858E-2</v>
      </c>
    </row>
    <row r="13" spans="1:126" s="17" customFormat="1" x14ac:dyDescent="0.6">
      <c r="A13" s="1">
        <v>5</v>
      </c>
      <c r="B13" s="24">
        <v>0.16597222222222222</v>
      </c>
      <c r="C13" s="67">
        <v>3</v>
      </c>
      <c r="D13" s="67">
        <v>59</v>
      </c>
      <c r="E13" s="67">
        <f t="shared" si="12"/>
        <v>239</v>
      </c>
      <c r="F13" s="25">
        <v>0.17083333333333331</v>
      </c>
      <c r="G13" s="63">
        <v>4</v>
      </c>
      <c r="H13" s="63">
        <v>6</v>
      </c>
      <c r="I13" s="63">
        <f t="shared" si="13"/>
        <v>246</v>
      </c>
      <c r="J13" s="71">
        <f t="shared" si="14"/>
        <v>7</v>
      </c>
      <c r="K13" s="17">
        <v>1</v>
      </c>
      <c r="L13" s="47">
        <v>0.17361111111111113</v>
      </c>
      <c r="M13" s="59">
        <v>4</v>
      </c>
      <c r="N13" s="59">
        <v>10</v>
      </c>
      <c r="O13" s="59">
        <f t="shared" si="22"/>
        <v>250</v>
      </c>
      <c r="P13" s="55">
        <f t="shared" si="23"/>
        <v>4</v>
      </c>
      <c r="Q13" s="17">
        <v>75</v>
      </c>
      <c r="R13" s="17">
        <v>75</v>
      </c>
      <c r="S13" s="17">
        <v>50</v>
      </c>
      <c r="T13" s="17">
        <v>25</v>
      </c>
      <c r="U13" s="17">
        <v>25</v>
      </c>
      <c r="CB13" s="26">
        <v>0.25</v>
      </c>
      <c r="CC13" s="54">
        <v>6</v>
      </c>
      <c r="CD13" s="54">
        <v>0</v>
      </c>
      <c r="CE13" s="54">
        <f t="shared" si="21"/>
        <v>360</v>
      </c>
      <c r="CF13" s="55">
        <f t="shared" si="0"/>
        <v>110</v>
      </c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55">
        <f t="shared" si="4"/>
        <v>0</v>
      </c>
      <c r="DN13" s="55">
        <f t="shared" si="5"/>
        <v>110</v>
      </c>
      <c r="DO13" s="27">
        <v>0.19</v>
      </c>
      <c r="DP13" s="27">
        <v>0</v>
      </c>
      <c r="DQ13" s="1"/>
      <c r="DR13" s="17">
        <f t="shared" si="28"/>
        <v>0.19</v>
      </c>
      <c r="DS13" s="23">
        <f t="shared" si="7"/>
        <v>1.7272727272727272E-3</v>
      </c>
      <c r="DT13" s="31">
        <f t="shared" si="29"/>
        <v>0.10363636363636364</v>
      </c>
      <c r="DU13" s="23">
        <f t="shared" si="11"/>
        <v>1.7272727272727272E-3</v>
      </c>
      <c r="DV13" s="31">
        <f t="shared" si="30"/>
        <v>0.10363636363636364</v>
      </c>
    </row>
    <row r="14" spans="1:126" s="17" customFormat="1" x14ac:dyDescent="0.6">
      <c r="A14" s="1">
        <v>6</v>
      </c>
      <c r="B14" s="24">
        <v>0.1277777777777778</v>
      </c>
      <c r="C14" s="67">
        <v>3</v>
      </c>
      <c r="D14" s="67">
        <v>4</v>
      </c>
      <c r="E14" s="67">
        <f t="shared" si="12"/>
        <v>184</v>
      </c>
      <c r="F14" s="25">
        <v>0.12986111111111112</v>
      </c>
      <c r="G14" s="63">
        <v>3</v>
      </c>
      <c r="H14" s="63">
        <v>7</v>
      </c>
      <c r="I14" s="63">
        <f t="shared" si="13"/>
        <v>187</v>
      </c>
      <c r="J14" s="71">
        <f>I14-E14</f>
        <v>3</v>
      </c>
      <c r="K14" s="17">
        <v>1</v>
      </c>
      <c r="L14" s="47">
        <v>0.13333333333333333</v>
      </c>
      <c r="M14" s="59">
        <v>3</v>
      </c>
      <c r="N14" s="59">
        <v>12</v>
      </c>
      <c r="O14" s="59">
        <f t="shared" si="22"/>
        <v>192</v>
      </c>
      <c r="P14" s="55">
        <f t="shared" si="23"/>
        <v>5</v>
      </c>
      <c r="Q14" s="17">
        <v>75</v>
      </c>
      <c r="R14" s="17">
        <v>75</v>
      </c>
      <c r="S14" s="17">
        <v>75</v>
      </c>
      <c r="T14" s="17">
        <v>50</v>
      </c>
      <c r="U14" s="17">
        <v>50</v>
      </c>
      <c r="V14" s="17">
        <v>50</v>
      </c>
      <c r="W14" s="17">
        <v>50</v>
      </c>
      <c r="X14" s="17">
        <v>50</v>
      </c>
      <c r="Y14" s="17">
        <v>50</v>
      </c>
      <c r="Z14" s="17">
        <v>50</v>
      </c>
      <c r="AA14" s="17">
        <v>50</v>
      </c>
      <c r="AB14" s="17">
        <v>50</v>
      </c>
      <c r="AC14" s="17">
        <v>50</v>
      </c>
      <c r="AD14" s="17">
        <v>50</v>
      </c>
      <c r="AE14" s="17">
        <v>50</v>
      </c>
      <c r="AF14" s="17">
        <v>50</v>
      </c>
      <c r="AG14" s="17">
        <v>50</v>
      </c>
      <c r="AH14" s="17">
        <v>50</v>
      </c>
      <c r="AI14" s="17">
        <v>50</v>
      </c>
      <c r="AJ14" s="17">
        <v>25</v>
      </c>
      <c r="AK14" s="17">
        <v>25</v>
      </c>
      <c r="AL14" s="17">
        <v>25</v>
      </c>
      <c r="AM14" s="17">
        <v>25</v>
      </c>
      <c r="AN14" s="17">
        <v>25</v>
      </c>
      <c r="AO14" s="17">
        <v>25</v>
      </c>
      <c r="AP14" s="17">
        <v>25</v>
      </c>
      <c r="AQ14" s="17">
        <v>25</v>
      </c>
      <c r="AR14" s="17">
        <v>25</v>
      </c>
      <c r="AS14" s="17">
        <v>25</v>
      </c>
      <c r="CB14" s="26">
        <v>0.53819444444444442</v>
      </c>
      <c r="CC14" s="54">
        <v>12</v>
      </c>
      <c r="CD14" s="54">
        <v>55</v>
      </c>
      <c r="CE14" s="54">
        <f t="shared" si="21"/>
        <v>775</v>
      </c>
      <c r="CF14" s="55">
        <f t="shared" si="0"/>
        <v>583</v>
      </c>
      <c r="CG14" s="79">
        <v>0.19097222222222221</v>
      </c>
      <c r="CH14" s="79">
        <v>0.20277777777777781</v>
      </c>
      <c r="CI14" s="79">
        <v>0.21319444444444444</v>
      </c>
      <c r="CJ14" s="79">
        <v>0.22500000000000001</v>
      </c>
      <c r="CK14" s="79">
        <v>0.23541666666666669</v>
      </c>
      <c r="CL14" s="79">
        <v>0.25208333333333333</v>
      </c>
      <c r="CM14" s="79">
        <v>0.27569444444444446</v>
      </c>
      <c r="CN14" s="79">
        <v>0.2902777777777778</v>
      </c>
      <c r="CO14" s="79">
        <v>0.29166666666666669</v>
      </c>
      <c r="CP14" s="79">
        <v>0.40138888888888885</v>
      </c>
      <c r="CQ14" s="79">
        <v>0.43194444444444446</v>
      </c>
      <c r="CR14" s="79">
        <v>0.4826388888888889</v>
      </c>
      <c r="CS14" s="79">
        <v>0.48472222222222222</v>
      </c>
      <c r="CT14" s="79">
        <v>0.51944444444444449</v>
      </c>
      <c r="CU14" s="79">
        <v>0.53263888888888888</v>
      </c>
      <c r="CV14" s="79">
        <v>0.53611111111111109</v>
      </c>
      <c r="CW14" s="85">
        <f t="shared" ref="CW14" si="31">(CG14-$L14)*24*60</f>
        <v>82.999999999999986</v>
      </c>
      <c r="CX14" s="85">
        <f t="shared" ref="CX14" si="32">(CH14-$L14)*24*60</f>
        <v>100.00000000000004</v>
      </c>
      <c r="CY14" s="85">
        <f t="shared" ref="CY14" si="33">(CI14-$L14)*24*60</f>
        <v>114.99999999999999</v>
      </c>
      <c r="CZ14" s="85">
        <f t="shared" ref="CZ14" si="34">(CJ14-$L14)*24*60</f>
        <v>132</v>
      </c>
      <c r="DA14" s="85">
        <f t="shared" ref="DA14:DL14" si="35">(CK14-$L14)*24*60</f>
        <v>147.00000000000003</v>
      </c>
      <c r="DB14" s="85">
        <f t="shared" si="35"/>
        <v>170.99999999999997</v>
      </c>
      <c r="DC14" s="85">
        <f t="shared" si="35"/>
        <v>205.00000000000003</v>
      </c>
      <c r="DD14" s="85">
        <f t="shared" si="35"/>
        <v>226.00000000000006</v>
      </c>
      <c r="DE14" s="85">
        <f t="shared" si="35"/>
        <v>228.00000000000006</v>
      </c>
      <c r="DF14" s="85">
        <f t="shared" si="35"/>
        <v>385.99999999999989</v>
      </c>
      <c r="DG14" s="85">
        <f t="shared" si="35"/>
        <v>430.00000000000006</v>
      </c>
      <c r="DH14" s="85">
        <f t="shared" si="35"/>
        <v>503</v>
      </c>
      <c r="DI14" s="85">
        <f t="shared" si="35"/>
        <v>506</v>
      </c>
      <c r="DJ14" s="85">
        <f t="shared" si="35"/>
        <v>556.00000000000011</v>
      </c>
      <c r="DK14" s="85">
        <f t="shared" si="35"/>
        <v>575</v>
      </c>
      <c r="DL14" s="85">
        <f t="shared" si="35"/>
        <v>580.00000000000011</v>
      </c>
      <c r="DM14" s="55">
        <f t="shared" si="4"/>
        <v>79.000000000000085</v>
      </c>
      <c r="DN14" s="55">
        <f t="shared" si="5"/>
        <v>503.99999999999989</v>
      </c>
      <c r="DO14" s="27">
        <v>0.17</v>
      </c>
      <c r="DP14" s="27" t="s">
        <v>135</v>
      </c>
      <c r="DQ14" s="1" t="s">
        <v>133</v>
      </c>
      <c r="DR14" s="17" t="e">
        <f t="shared" ref="DR14:DR19" si="36">DO14-DP14</f>
        <v>#VALUE!</v>
      </c>
      <c r="DS14" s="23" t="e">
        <f t="shared" si="7"/>
        <v>#VALUE!</v>
      </c>
      <c r="DT14" s="31" t="e">
        <f t="shared" ref="DT14:DT19" si="37">DS14*60</f>
        <v>#VALUE!</v>
      </c>
      <c r="DU14" s="23" t="e">
        <f t="shared" ref="DU14:DU19" si="38">DR14/DN14</f>
        <v>#VALUE!</v>
      </c>
      <c r="DV14" s="31" t="e">
        <f t="shared" ref="DV14:DV19" si="39">DU14*60</f>
        <v>#VALUE!</v>
      </c>
    </row>
    <row r="15" spans="1:126" s="17" customFormat="1" x14ac:dyDescent="0.6">
      <c r="A15" s="1">
        <v>7</v>
      </c>
      <c r="B15" s="24">
        <v>0.13541666666666666</v>
      </c>
      <c r="C15" s="67">
        <v>3</v>
      </c>
      <c r="D15" s="67">
        <v>15</v>
      </c>
      <c r="E15" s="67">
        <f t="shared" si="12"/>
        <v>195</v>
      </c>
      <c r="F15" s="25">
        <v>0.16180555555555556</v>
      </c>
      <c r="G15" s="63">
        <v>3</v>
      </c>
      <c r="H15" s="63">
        <v>53</v>
      </c>
      <c r="I15" s="63">
        <f t="shared" si="13"/>
        <v>233</v>
      </c>
      <c r="J15" s="71">
        <f t="shared" si="14"/>
        <v>38</v>
      </c>
      <c r="K15" s="17">
        <v>2</v>
      </c>
      <c r="L15" s="47">
        <v>0.18958333333333333</v>
      </c>
      <c r="M15" s="59">
        <v>4</v>
      </c>
      <c r="N15" s="59">
        <v>33</v>
      </c>
      <c r="O15" s="59">
        <f t="shared" si="22"/>
        <v>273</v>
      </c>
      <c r="P15" s="55">
        <f t="shared" si="23"/>
        <v>40</v>
      </c>
      <c r="Q15" s="17">
        <v>100</v>
      </c>
      <c r="CB15" s="26">
        <v>0.20277777777777781</v>
      </c>
      <c r="CC15" s="54">
        <v>4</v>
      </c>
      <c r="CD15" s="54">
        <v>52</v>
      </c>
      <c r="CE15" s="54">
        <f t="shared" si="21"/>
        <v>292</v>
      </c>
      <c r="CF15" s="55">
        <f t="shared" si="0"/>
        <v>19</v>
      </c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85"/>
      <c r="CX15" s="85"/>
      <c r="CY15" s="85"/>
      <c r="CZ15" s="85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55">
        <f t="shared" si="4"/>
        <v>0</v>
      </c>
      <c r="DN15" s="55">
        <f t="shared" si="5"/>
        <v>19</v>
      </c>
      <c r="DO15" s="27">
        <v>0.2</v>
      </c>
      <c r="DP15" s="27" t="s">
        <v>138</v>
      </c>
      <c r="DQ15" s="1" t="s">
        <v>136</v>
      </c>
      <c r="DR15" s="17" t="e">
        <f t="shared" si="36"/>
        <v>#VALUE!</v>
      </c>
      <c r="DS15" s="23" t="e">
        <f t="shared" si="7"/>
        <v>#VALUE!</v>
      </c>
      <c r="DT15" s="31" t="e">
        <f t="shared" si="37"/>
        <v>#VALUE!</v>
      </c>
      <c r="DU15" s="23" t="e">
        <f t="shared" si="38"/>
        <v>#VALUE!</v>
      </c>
      <c r="DV15" s="31" t="e">
        <f t="shared" si="39"/>
        <v>#VALUE!</v>
      </c>
    </row>
    <row r="16" spans="1:126" s="17" customFormat="1" x14ac:dyDescent="0.6">
      <c r="A16" s="1">
        <v>7</v>
      </c>
      <c r="B16" s="24">
        <v>5.486111111111111E-2</v>
      </c>
      <c r="C16" s="67">
        <v>1</v>
      </c>
      <c r="D16" s="67">
        <v>19</v>
      </c>
      <c r="E16" s="67">
        <f t="shared" si="12"/>
        <v>79</v>
      </c>
      <c r="F16" s="25">
        <v>5.9027777777777783E-2</v>
      </c>
      <c r="G16" s="63">
        <v>1</v>
      </c>
      <c r="H16" s="63">
        <v>25</v>
      </c>
      <c r="I16" s="63">
        <f t="shared" si="13"/>
        <v>85</v>
      </c>
      <c r="J16" s="71">
        <f t="shared" si="14"/>
        <v>6</v>
      </c>
      <c r="K16" s="17">
        <v>1</v>
      </c>
      <c r="L16" s="47">
        <v>7.2916666666666671E-2</v>
      </c>
      <c r="M16" s="59">
        <v>1</v>
      </c>
      <c r="N16" s="59">
        <v>45</v>
      </c>
      <c r="O16" s="59">
        <f t="shared" si="22"/>
        <v>105</v>
      </c>
      <c r="P16" s="55">
        <f t="shared" si="23"/>
        <v>20</v>
      </c>
      <c r="Q16" s="17">
        <v>75</v>
      </c>
      <c r="CB16" s="26">
        <v>8.4722222222222213E-2</v>
      </c>
      <c r="CC16" s="54">
        <v>2</v>
      </c>
      <c r="CD16" s="54">
        <v>2</v>
      </c>
      <c r="CE16" s="54">
        <f t="shared" si="21"/>
        <v>122</v>
      </c>
      <c r="CF16" s="55">
        <f t="shared" si="0"/>
        <v>17</v>
      </c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55">
        <f t="shared" si="4"/>
        <v>0</v>
      </c>
      <c r="DN16" s="55">
        <f t="shared" si="5"/>
        <v>17</v>
      </c>
      <c r="DO16" s="27">
        <v>0.2</v>
      </c>
      <c r="DP16" s="27" t="s">
        <v>138</v>
      </c>
      <c r="DQ16" s="1" t="s">
        <v>137</v>
      </c>
      <c r="DR16" s="17" t="e">
        <f t="shared" si="36"/>
        <v>#VALUE!</v>
      </c>
      <c r="DS16" s="23" t="e">
        <f t="shared" si="7"/>
        <v>#VALUE!</v>
      </c>
      <c r="DT16" s="31" t="e">
        <f t="shared" si="37"/>
        <v>#VALUE!</v>
      </c>
      <c r="DU16" s="23" t="e">
        <f t="shared" si="38"/>
        <v>#VALUE!</v>
      </c>
      <c r="DV16" s="31" t="e">
        <f t="shared" si="39"/>
        <v>#VALUE!</v>
      </c>
    </row>
    <row r="17" spans="1:126" s="17" customFormat="1" x14ac:dyDescent="0.6">
      <c r="A17" s="1">
        <v>8</v>
      </c>
      <c r="B17" s="24">
        <v>0.1673611111111111</v>
      </c>
      <c r="C17" s="67">
        <v>4</v>
      </c>
      <c r="D17" s="67">
        <v>1</v>
      </c>
      <c r="E17" s="67">
        <f t="shared" si="12"/>
        <v>241</v>
      </c>
      <c r="F17" s="25">
        <v>0.18194444444444444</v>
      </c>
      <c r="G17" s="63">
        <v>4</v>
      </c>
      <c r="H17" s="63">
        <v>22</v>
      </c>
      <c r="I17" s="63">
        <f t="shared" si="13"/>
        <v>262</v>
      </c>
      <c r="J17" s="71">
        <f t="shared" si="14"/>
        <v>21</v>
      </c>
      <c r="K17" s="17">
        <v>20</v>
      </c>
      <c r="L17" s="47">
        <v>0.43402777777777773</v>
      </c>
      <c r="M17" s="59">
        <v>10</v>
      </c>
      <c r="N17" s="59">
        <v>25</v>
      </c>
      <c r="O17" s="59">
        <f t="shared" si="22"/>
        <v>625</v>
      </c>
      <c r="P17" s="55">
        <f t="shared" si="23"/>
        <v>363</v>
      </c>
      <c r="Q17" s="17">
        <v>100</v>
      </c>
      <c r="R17" s="17">
        <v>75</v>
      </c>
      <c r="S17" s="17">
        <v>75</v>
      </c>
      <c r="T17" s="17">
        <v>75</v>
      </c>
      <c r="U17" s="17">
        <v>50</v>
      </c>
      <c r="V17" s="17">
        <v>50</v>
      </c>
      <c r="W17" s="17">
        <v>50</v>
      </c>
      <c r="X17" s="17">
        <v>25</v>
      </c>
      <c r="Y17" s="17">
        <v>25</v>
      </c>
      <c r="CB17" s="26">
        <v>0.57013888888888886</v>
      </c>
      <c r="CC17" s="54">
        <v>13</v>
      </c>
      <c r="CD17" s="54">
        <v>41</v>
      </c>
      <c r="CE17" s="54">
        <f t="shared" si="21"/>
        <v>821</v>
      </c>
      <c r="CF17" s="55">
        <f t="shared" si="0"/>
        <v>196</v>
      </c>
      <c r="CG17" s="79">
        <v>0.44513888888888892</v>
      </c>
      <c r="CH17" s="79">
        <v>0.45</v>
      </c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85">
        <f t="shared" ref="CW17" si="40">(CG17-$L17)*24*60</f>
        <v>16.000000000000103</v>
      </c>
      <c r="CX17" s="85">
        <f t="shared" ref="CX17" si="41">(CH17-$L17)*24*60</f>
        <v>23.000000000000078</v>
      </c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55">
        <f t="shared" si="4"/>
        <v>6.9999999999999751</v>
      </c>
      <c r="DN17" s="55">
        <f t="shared" si="5"/>
        <v>189.00000000000003</v>
      </c>
      <c r="DO17" s="27">
        <v>0.2</v>
      </c>
      <c r="DP17" s="27">
        <v>0</v>
      </c>
      <c r="DQ17" s="1"/>
      <c r="DR17" s="17">
        <f t="shared" si="36"/>
        <v>0.2</v>
      </c>
      <c r="DS17" s="23">
        <f t="shared" si="7"/>
        <v>1.0204081632653062E-3</v>
      </c>
      <c r="DT17" s="31">
        <f t="shared" si="37"/>
        <v>6.1224489795918373E-2</v>
      </c>
      <c r="DU17" s="23">
        <f t="shared" si="38"/>
        <v>1.0582010582010581E-3</v>
      </c>
      <c r="DV17" s="31">
        <f t="shared" si="39"/>
        <v>6.3492063492063489E-2</v>
      </c>
    </row>
    <row r="18" spans="1:126" s="17" customFormat="1" x14ac:dyDescent="0.6">
      <c r="A18" s="1">
        <v>8</v>
      </c>
      <c r="B18" s="24">
        <v>0.23750000000000002</v>
      </c>
      <c r="C18" s="67">
        <v>5</v>
      </c>
      <c r="D18" s="67">
        <v>42</v>
      </c>
      <c r="E18" s="67">
        <f t="shared" si="12"/>
        <v>342</v>
      </c>
      <c r="F18" s="25">
        <v>0.24374999999999999</v>
      </c>
      <c r="G18" s="63">
        <v>5</v>
      </c>
      <c r="H18" s="63">
        <v>51</v>
      </c>
      <c r="I18" s="63">
        <f t="shared" si="13"/>
        <v>351</v>
      </c>
      <c r="J18" s="71">
        <f t="shared" si="14"/>
        <v>9</v>
      </c>
      <c r="K18" s="17">
        <v>1</v>
      </c>
      <c r="L18" s="47">
        <v>0.25</v>
      </c>
      <c r="M18" s="59">
        <v>6</v>
      </c>
      <c r="N18" s="59">
        <v>0</v>
      </c>
      <c r="O18" s="59">
        <f t="shared" si="22"/>
        <v>360</v>
      </c>
      <c r="P18" s="55">
        <f t="shared" si="23"/>
        <v>9</v>
      </c>
      <c r="Q18" s="17">
        <v>75</v>
      </c>
      <c r="R18" s="17">
        <v>75</v>
      </c>
      <c r="S18" s="17">
        <v>50</v>
      </c>
      <c r="T18" s="17">
        <v>50</v>
      </c>
      <c r="U18" s="17">
        <v>50</v>
      </c>
      <c r="V18" s="17">
        <v>50</v>
      </c>
      <c r="W18" s="17">
        <v>25</v>
      </c>
      <c r="X18" s="17">
        <v>25</v>
      </c>
      <c r="CB18" s="26">
        <v>0.37152777777777773</v>
      </c>
      <c r="CC18" s="54">
        <v>8</v>
      </c>
      <c r="CD18" s="54">
        <v>55</v>
      </c>
      <c r="CE18" s="54">
        <f t="shared" si="21"/>
        <v>535</v>
      </c>
      <c r="CF18" s="55">
        <f t="shared" si="0"/>
        <v>175</v>
      </c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55">
        <f t="shared" si="4"/>
        <v>0</v>
      </c>
      <c r="DN18" s="55">
        <f t="shared" si="5"/>
        <v>175</v>
      </c>
      <c r="DO18" s="27">
        <v>0.15</v>
      </c>
      <c r="DP18" s="27">
        <v>0</v>
      </c>
      <c r="DQ18" s="1"/>
      <c r="DR18" s="17">
        <f t="shared" si="36"/>
        <v>0.15</v>
      </c>
      <c r="DS18" s="23">
        <f t="shared" si="7"/>
        <v>8.571428571428571E-4</v>
      </c>
      <c r="DT18" s="31">
        <f t="shared" si="37"/>
        <v>5.1428571428571428E-2</v>
      </c>
      <c r="DU18" s="23">
        <f t="shared" si="38"/>
        <v>8.571428571428571E-4</v>
      </c>
      <c r="DV18" s="31">
        <f t="shared" si="39"/>
        <v>5.1428571428571428E-2</v>
      </c>
    </row>
    <row r="19" spans="1:126" s="17" customFormat="1" x14ac:dyDescent="0.6">
      <c r="A19" s="1">
        <v>8</v>
      </c>
      <c r="B19" s="24">
        <v>3.8194444444444441E-2</v>
      </c>
      <c r="C19" s="67">
        <v>0</v>
      </c>
      <c r="D19" s="67">
        <v>55</v>
      </c>
      <c r="E19" s="67">
        <f t="shared" si="12"/>
        <v>55</v>
      </c>
      <c r="F19" s="25">
        <v>4.3055555555555562E-2</v>
      </c>
      <c r="G19" s="63">
        <v>1</v>
      </c>
      <c r="H19" s="63">
        <v>2</v>
      </c>
      <c r="I19" s="63">
        <f t="shared" si="13"/>
        <v>62</v>
      </c>
      <c r="J19" s="71">
        <f t="shared" si="14"/>
        <v>7</v>
      </c>
      <c r="K19" s="17">
        <v>6</v>
      </c>
      <c r="L19" s="47">
        <v>7.7083333333333337E-2</v>
      </c>
      <c r="M19" s="59">
        <v>1</v>
      </c>
      <c r="N19" s="59">
        <v>51</v>
      </c>
      <c r="O19" s="59">
        <f t="shared" si="22"/>
        <v>111</v>
      </c>
      <c r="P19" s="55">
        <f t="shared" si="23"/>
        <v>49</v>
      </c>
      <c r="Q19" s="17">
        <v>100</v>
      </c>
      <c r="R19" s="17">
        <v>75</v>
      </c>
      <c r="S19" s="17">
        <v>75</v>
      </c>
      <c r="T19" s="17">
        <v>75</v>
      </c>
      <c r="U19" s="17">
        <v>75</v>
      </c>
      <c r="V19" s="17">
        <v>75</v>
      </c>
      <c r="W19" s="17">
        <v>50</v>
      </c>
      <c r="X19" s="17">
        <v>50</v>
      </c>
      <c r="Y19" s="17">
        <v>50</v>
      </c>
      <c r="Z19" s="17">
        <v>25</v>
      </c>
      <c r="AA19" s="17">
        <v>25</v>
      </c>
      <c r="AB19" s="17">
        <v>25</v>
      </c>
      <c r="CB19" s="26">
        <v>0.25416666666666665</v>
      </c>
      <c r="CC19" s="54">
        <v>6</v>
      </c>
      <c r="CD19" s="54">
        <v>6</v>
      </c>
      <c r="CE19" s="54">
        <f t="shared" si="21"/>
        <v>366</v>
      </c>
      <c r="CF19" s="55">
        <f t="shared" si="0"/>
        <v>255</v>
      </c>
      <c r="CG19" s="79">
        <v>0.10486111111111111</v>
      </c>
      <c r="CH19" s="79">
        <v>0.1125</v>
      </c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85">
        <f t="shared" ref="CW19" si="42">(CG19-$L19)*24*60</f>
        <v>40</v>
      </c>
      <c r="CX19" s="85">
        <f t="shared" ref="CX19" si="43">(CH19-$L19)*24*60</f>
        <v>51</v>
      </c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55">
        <f t="shared" si="4"/>
        <v>11</v>
      </c>
      <c r="DN19" s="55">
        <f t="shared" si="5"/>
        <v>244</v>
      </c>
      <c r="DO19" s="27">
        <v>0.23</v>
      </c>
      <c r="DP19" s="27">
        <v>0</v>
      </c>
      <c r="DQ19" s="1"/>
      <c r="DR19" s="17">
        <f t="shared" si="36"/>
        <v>0.23</v>
      </c>
      <c r="DS19" s="23">
        <f t="shared" si="7"/>
        <v>9.0196078431372556E-4</v>
      </c>
      <c r="DT19" s="31">
        <f t="shared" si="37"/>
        <v>5.4117647058823534E-2</v>
      </c>
      <c r="DU19" s="23">
        <f t="shared" si="38"/>
        <v>9.4262295081967218E-4</v>
      </c>
      <c r="DV19" s="31">
        <f t="shared" si="39"/>
        <v>5.6557377049180332E-2</v>
      </c>
    </row>
    <row r="20" spans="1:126" x14ac:dyDescent="0.6">
      <c r="A20" s="38">
        <v>12</v>
      </c>
      <c r="B20" s="28">
        <v>5.7638888888888885E-2</v>
      </c>
      <c r="C20" s="68">
        <v>1</v>
      </c>
      <c r="D20" s="68">
        <v>23</v>
      </c>
      <c r="E20" s="68">
        <f t="shared" si="12"/>
        <v>83</v>
      </c>
      <c r="F20" s="29">
        <v>6.1111111111111116E-2</v>
      </c>
      <c r="G20" s="64">
        <v>1</v>
      </c>
      <c r="H20" s="64">
        <v>28</v>
      </c>
      <c r="I20" s="64">
        <f t="shared" si="13"/>
        <v>88</v>
      </c>
      <c r="J20" s="72">
        <f t="shared" si="14"/>
        <v>5</v>
      </c>
      <c r="K20" s="38">
        <v>3</v>
      </c>
      <c r="L20" s="48">
        <v>0.12430555555555556</v>
      </c>
      <c r="M20" s="60">
        <v>2</v>
      </c>
      <c r="N20" s="60">
        <v>59</v>
      </c>
      <c r="O20" s="60">
        <f t="shared" si="15"/>
        <v>179</v>
      </c>
      <c r="P20" s="72">
        <f t="shared" si="16"/>
        <v>91</v>
      </c>
      <c r="Q20" s="38">
        <v>75</v>
      </c>
      <c r="R20" s="38">
        <v>50</v>
      </c>
      <c r="S20" s="38">
        <v>50</v>
      </c>
      <c r="T20" s="38">
        <v>50</v>
      </c>
      <c r="U20" s="38">
        <v>25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0">
        <v>0.1986111111111111</v>
      </c>
      <c r="CC20" s="56">
        <v>4</v>
      </c>
      <c r="CD20" s="56">
        <v>46</v>
      </c>
      <c r="CE20" s="56">
        <f t="shared" si="17"/>
        <v>286</v>
      </c>
      <c r="CF20" s="72">
        <f t="shared" si="0"/>
        <v>107</v>
      </c>
      <c r="CG20" s="80">
        <v>0.15625</v>
      </c>
      <c r="CH20" s="80">
        <v>0.16458333333333333</v>
      </c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6">
        <f t="shared" si="24"/>
        <v>46</v>
      </c>
      <c r="CX20" s="86">
        <f t="shared" si="25"/>
        <v>57.999999999999993</v>
      </c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72">
        <f t="shared" si="4"/>
        <v>11.999999999999993</v>
      </c>
      <c r="DN20" s="72">
        <f t="shared" si="5"/>
        <v>95</v>
      </c>
      <c r="DO20" s="39">
        <v>0.1</v>
      </c>
      <c r="DP20" s="39">
        <v>0</v>
      </c>
      <c r="DQ20" s="38"/>
      <c r="DR20" s="38">
        <f t="shared" si="28"/>
        <v>0.1</v>
      </c>
      <c r="DS20" s="40">
        <f t="shared" si="7"/>
        <v>9.3457943925233649E-4</v>
      </c>
      <c r="DT20" s="40">
        <f t="shared" si="18"/>
        <v>5.6074766355140186E-2</v>
      </c>
      <c r="DU20" s="40">
        <f t="shared" si="11"/>
        <v>1.0526315789473684E-3</v>
      </c>
      <c r="DV20" s="40">
        <f t="shared" si="30"/>
        <v>6.3157894736842107E-2</v>
      </c>
    </row>
    <row r="21" spans="1:126" x14ac:dyDescent="0.6">
      <c r="A21" s="16">
        <v>12</v>
      </c>
      <c r="B21" s="22">
        <v>9.7222222222222224E-3</v>
      </c>
      <c r="C21" s="66">
        <v>0</v>
      </c>
      <c r="D21" s="66">
        <v>14</v>
      </c>
      <c r="E21" s="66">
        <f t="shared" si="12"/>
        <v>14</v>
      </c>
      <c r="F21" s="2">
        <v>2.7777777777777776E-2</v>
      </c>
      <c r="G21" s="62">
        <v>0</v>
      </c>
      <c r="H21" s="62">
        <v>40</v>
      </c>
      <c r="I21" s="62">
        <f t="shared" si="13"/>
        <v>40</v>
      </c>
      <c r="J21" s="73">
        <f t="shared" si="14"/>
        <v>26</v>
      </c>
      <c r="K21" s="16">
        <v>2</v>
      </c>
      <c r="L21" s="49" t="s">
        <v>2</v>
      </c>
      <c r="M21" s="58" t="s">
        <v>2</v>
      </c>
      <c r="N21" s="58"/>
      <c r="O21" s="58" t="e">
        <f t="shared" si="15"/>
        <v>#VALUE!</v>
      </c>
      <c r="P21" s="73" t="e">
        <f t="shared" si="16"/>
        <v>#VALUE!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8" t="s">
        <v>2</v>
      </c>
      <c r="CC21" s="54" t="s">
        <v>2</v>
      </c>
      <c r="CD21" s="54"/>
      <c r="CE21" s="54" t="e">
        <f t="shared" si="17"/>
        <v>#VALUE!</v>
      </c>
      <c r="CF21" s="74" t="e">
        <f t="shared" si="0"/>
        <v>#VALUE!</v>
      </c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85" t="e">
        <f t="shared" si="24"/>
        <v>#VALUE!</v>
      </c>
      <c r="CX21" s="85" t="e">
        <f t="shared" si="25"/>
        <v>#VALUE!</v>
      </c>
      <c r="CY21" s="85" t="e">
        <f t="shared" si="26"/>
        <v>#VALUE!</v>
      </c>
      <c r="CZ21" s="85" t="e">
        <f t="shared" si="27"/>
        <v>#VALUE!</v>
      </c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74" t="e">
        <f t="shared" si="4"/>
        <v>#VALUE!</v>
      </c>
      <c r="DN21" s="74" t="e">
        <f t="shared" si="5"/>
        <v>#VALUE!</v>
      </c>
      <c r="DO21" s="41">
        <v>0.21</v>
      </c>
      <c r="DP21" s="41">
        <v>0.21</v>
      </c>
      <c r="DQ21" s="16" t="s">
        <v>20</v>
      </c>
      <c r="DR21" s="16">
        <f t="shared" si="28"/>
        <v>0</v>
      </c>
      <c r="DS21" s="42" t="e">
        <f t="shared" si="7"/>
        <v>#VALUE!</v>
      </c>
      <c r="DT21" s="42" t="e">
        <f t="shared" si="18"/>
        <v>#VALUE!</v>
      </c>
      <c r="DU21" s="42" t="e">
        <f t="shared" si="11"/>
        <v>#VALUE!</v>
      </c>
      <c r="DV21" s="42" t="e">
        <f t="shared" si="30"/>
        <v>#VALUE!</v>
      </c>
    </row>
    <row r="22" spans="1:126" x14ac:dyDescent="0.6">
      <c r="A22" s="16">
        <v>12</v>
      </c>
      <c r="B22" s="22">
        <v>0.1763888888888889</v>
      </c>
      <c r="C22" s="66">
        <v>4</v>
      </c>
      <c r="D22" s="66">
        <v>14</v>
      </c>
      <c r="E22" s="66">
        <f t="shared" si="12"/>
        <v>254</v>
      </c>
      <c r="F22" s="2">
        <v>0.18194444444444444</v>
      </c>
      <c r="G22" s="62">
        <v>4</v>
      </c>
      <c r="H22" s="62">
        <v>22</v>
      </c>
      <c r="I22" s="62">
        <f t="shared" si="13"/>
        <v>262</v>
      </c>
      <c r="J22" s="73">
        <f t="shared" si="14"/>
        <v>8</v>
      </c>
      <c r="K22" s="16">
        <v>4</v>
      </c>
      <c r="L22" s="46">
        <v>0.20277777777777781</v>
      </c>
      <c r="M22" s="58">
        <v>4</v>
      </c>
      <c r="N22" s="58">
        <v>52</v>
      </c>
      <c r="O22" s="58">
        <f t="shared" si="15"/>
        <v>292</v>
      </c>
      <c r="P22" s="73">
        <f t="shared" si="16"/>
        <v>30</v>
      </c>
      <c r="Q22" s="16">
        <v>100</v>
      </c>
      <c r="R22" s="16">
        <v>75</v>
      </c>
      <c r="S22" s="16">
        <v>75</v>
      </c>
      <c r="T22" s="16">
        <v>50</v>
      </c>
      <c r="U22" s="16">
        <v>25</v>
      </c>
      <c r="V22" s="16">
        <v>25</v>
      </c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7">
        <v>0.28680555555555554</v>
      </c>
      <c r="CC22" s="54">
        <v>6</v>
      </c>
      <c r="CD22" s="54">
        <v>53</v>
      </c>
      <c r="CE22" s="54">
        <f t="shared" si="17"/>
        <v>413</v>
      </c>
      <c r="CF22" s="74">
        <f t="shared" si="0"/>
        <v>121</v>
      </c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74">
        <f t="shared" si="4"/>
        <v>0</v>
      </c>
      <c r="DN22" s="74">
        <f t="shared" si="5"/>
        <v>121</v>
      </c>
      <c r="DO22" s="41">
        <v>0.14000000000000001</v>
      </c>
      <c r="DP22" s="41">
        <v>0</v>
      </c>
      <c r="DQ22" s="16" t="s">
        <v>130</v>
      </c>
      <c r="DR22" s="16">
        <f t="shared" si="28"/>
        <v>0.14000000000000001</v>
      </c>
      <c r="DS22" s="42">
        <f t="shared" si="7"/>
        <v>1.1570247933884298E-3</v>
      </c>
      <c r="DT22" s="42">
        <f t="shared" si="18"/>
        <v>6.9421487603305784E-2</v>
      </c>
      <c r="DU22" s="42">
        <f t="shared" si="11"/>
        <v>1.1570247933884298E-3</v>
      </c>
      <c r="DV22" s="42">
        <f t="shared" si="30"/>
        <v>6.9421487603305784E-2</v>
      </c>
    </row>
    <row r="23" spans="1:126" x14ac:dyDescent="0.6">
      <c r="A23" s="16">
        <v>11</v>
      </c>
      <c r="B23" s="21" t="s">
        <v>30</v>
      </c>
      <c r="C23" s="66">
        <v>0</v>
      </c>
      <c r="D23" s="66">
        <v>-2</v>
      </c>
      <c r="E23" s="66">
        <f t="shared" si="12"/>
        <v>-2</v>
      </c>
      <c r="F23" s="2">
        <v>8.3333333333333332E-3</v>
      </c>
      <c r="G23" s="62">
        <v>0</v>
      </c>
      <c r="H23" s="62">
        <v>12</v>
      </c>
      <c r="I23" s="62">
        <f t="shared" si="13"/>
        <v>12</v>
      </c>
      <c r="J23" s="73">
        <f t="shared" si="14"/>
        <v>14</v>
      </c>
      <c r="K23" s="16">
        <v>13</v>
      </c>
      <c r="L23" s="46">
        <v>7.8472222222222221E-2</v>
      </c>
      <c r="M23" s="58">
        <v>1</v>
      </c>
      <c r="N23" s="58">
        <v>53</v>
      </c>
      <c r="O23" s="58">
        <f t="shared" si="15"/>
        <v>113</v>
      </c>
      <c r="P23" s="73">
        <f t="shared" si="16"/>
        <v>101</v>
      </c>
      <c r="Q23" s="16">
        <v>100</v>
      </c>
      <c r="R23" s="16">
        <v>100</v>
      </c>
      <c r="S23" s="16">
        <v>100</v>
      </c>
      <c r="T23" s="16">
        <v>100</v>
      </c>
      <c r="U23" s="16">
        <v>75</v>
      </c>
      <c r="V23" s="16">
        <v>75</v>
      </c>
      <c r="W23" s="16">
        <v>75</v>
      </c>
      <c r="X23" s="16">
        <v>75</v>
      </c>
      <c r="Y23" s="16">
        <v>75</v>
      </c>
      <c r="Z23" s="16">
        <v>75</v>
      </c>
      <c r="AA23" s="16">
        <v>75</v>
      </c>
      <c r="AB23" s="16">
        <v>75</v>
      </c>
      <c r="AC23" s="16">
        <v>75</v>
      </c>
      <c r="AD23" s="16">
        <v>75</v>
      </c>
      <c r="AE23" s="16">
        <v>75</v>
      </c>
      <c r="AF23" s="16">
        <v>75</v>
      </c>
      <c r="AG23" s="16">
        <v>75</v>
      </c>
      <c r="AH23" s="16">
        <v>75</v>
      </c>
      <c r="AI23" s="16">
        <v>75</v>
      </c>
      <c r="AJ23" s="16">
        <v>75</v>
      </c>
      <c r="AK23" s="16">
        <v>75</v>
      </c>
      <c r="AL23" s="16">
        <v>75</v>
      </c>
      <c r="AM23" s="16">
        <v>75</v>
      </c>
      <c r="AN23" s="16">
        <v>75</v>
      </c>
      <c r="AO23" s="16">
        <v>75</v>
      </c>
      <c r="AP23" s="16">
        <v>75</v>
      </c>
      <c r="AQ23" s="16">
        <v>75</v>
      </c>
      <c r="AR23" s="16">
        <v>75</v>
      </c>
      <c r="AS23" s="16">
        <v>75</v>
      </c>
      <c r="AT23" s="16">
        <v>75</v>
      </c>
      <c r="AU23" s="16">
        <v>75</v>
      </c>
      <c r="AV23" s="16">
        <v>50</v>
      </c>
      <c r="AW23" s="16">
        <v>50</v>
      </c>
      <c r="AX23" s="16">
        <v>50</v>
      </c>
      <c r="AY23" s="16">
        <v>50</v>
      </c>
      <c r="AZ23" s="16">
        <v>50</v>
      </c>
      <c r="BA23" s="16">
        <v>50</v>
      </c>
      <c r="BB23" s="16">
        <v>50</v>
      </c>
      <c r="BC23" s="16">
        <v>50</v>
      </c>
      <c r="BD23" s="16">
        <v>50</v>
      </c>
      <c r="BE23" s="16">
        <v>50</v>
      </c>
      <c r="BF23" s="16">
        <v>50</v>
      </c>
      <c r="BG23" s="16">
        <v>50</v>
      </c>
      <c r="BH23" s="16">
        <v>50</v>
      </c>
      <c r="BI23" s="16">
        <v>50</v>
      </c>
      <c r="BJ23" s="16">
        <v>50</v>
      </c>
      <c r="BK23" s="16">
        <v>50</v>
      </c>
      <c r="BL23" s="16">
        <v>50</v>
      </c>
      <c r="BM23" s="16">
        <v>50</v>
      </c>
      <c r="BN23" s="16">
        <v>50</v>
      </c>
      <c r="BO23" s="16">
        <v>50</v>
      </c>
      <c r="BP23" s="16">
        <v>50</v>
      </c>
      <c r="BQ23" s="16">
        <v>50</v>
      </c>
      <c r="BR23" s="16">
        <v>50</v>
      </c>
      <c r="BS23" s="16">
        <v>50</v>
      </c>
      <c r="BT23" s="16">
        <v>50</v>
      </c>
      <c r="BU23" s="16">
        <v>50</v>
      </c>
      <c r="BV23" s="16">
        <v>50</v>
      </c>
      <c r="BW23" s="16">
        <v>50</v>
      </c>
      <c r="BX23" s="16">
        <v>50</v>
      </c>
      <c r="BY23" s="16">
        <v>50</v>
      </c>
      <c r="BZ23" s="16">
        <v>50</v>
      </c>
      <c r="CA23" s="16">
        <v>50</v>
      </c>
      <c r="CB23" s="7">
        <v>0.96666666666666667</v>
      </c>
      <c r="CC23" s="54">
        <v>23</v>
      </c>
      <c r="CD23" s="54">
        <v>12</v>
      </c>
      <c r="CE23" s="54">
        <f t="shared" si="17"/>
        <v>1392</v>
      </c>
      <c r="CF23" s="74">
        <f t="shared" si="0"/>
        <v>1279</v>
      </c>
      <c r="CG23" s="76">
        <v>0.7895833333333333</v>
      </c>
      <c r="CH23" s="76">
        <v>0.85138888888888886</v>
      </c>
      <c r="CI23" s="76">
        <v>0.8881944444444444</v>
      </c>
      <c r="CJ23" s="76">
        <v>0.94027777777777777</v>
      </c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85">
        <f t="shared" si="24"/>
        <v>1023.9999999999998</v>
      </c>
      <c r="CX23" s="85">
        <f t="shared" si="25"/>
        <v>1113</v>
      </c>
      <c r="CY23" s="85">
        <f t="shared" si="26"/>
        <v>1166</v>
      </c>
      <c r="CZ23" s="85">
        <f t="shared" si="27"/>
        <v>1240.9999999999998</v>
      </c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74">
        <f t="shared" si="4"/>
        <v>164</v>
      </c>
      <c r="DN23" s="74">
        <f t="shared" si="5"/>
        <v>1115</v>
      </c>
      <c r="DO23" s="41">
        <v>0.3</v>
      </c>
      <c r="DP23" s="41">
        <v>0.2</v>
      </c>
      <c r="DQ23" s="16"/>
      <c r="DR23" s="16">
        <f t="shared" si="28"/>
        <v>9.9999999999999978E-2</v>
      </c>
      <c r="DS23" s="42">
        <f t="shared" si="7"/>
        <v>7.818608287724783E-5</v>
      </c>
      <c r="DT23" s="42">
        <f t="shared" si="18"/>
        <v>4.6911649726348696E-3</v>
      </c>
      <c r="DU23" s="42">
        <f t="shared" si="11"/>
        <v>8.9686098654708502E-5</v>
      </c>
      <c r="DV23" s="42">
        <f t="shared" si="30"/>
        <v>5.3811659192825097E-3</v>
      </c>
    </row>
    <row r="24" spans="1:126" x14ac:dyDescent="0.6">
      <c r="A24" s="16">
        <v>11</v>
      </c>
      <c r="B24" s="22">
        <v>0.10972222222222222</v>
      </c>
      <c r="C24" s="66">
        <v>2</v>
      </c>
      <c r="D24" s="66">
        <v>38</v>
      </c>
      <c r="E24" s="66">
        <f t="shared" si="12"/>
        <v>158</v>
      </c>
      <c r="F24" s="2">
        <v>0.22013888888888888</v>
      </c>
      <c r="G24" s="62">
        <v>5</v>
      </c>
      <c r="H24" s="62">
        <v>17</v>
      </c>
      <c r="I24" s="62">
        <f t="shared" si="13"/>
        <v>317</v>
      </c>
      <c r="J24" s="73">
        <f t="shared" si="14"/>
        <v>159</v>
      </c>
      <c r="K24" s="16">
        <v>1</v>
      </c>
      <c r="L24" s="46">
        <v>0.22430555555555556</v>
      </c>
      <c r="M24" s="58">
        <v>5</v>
      </c>
      <c r="N24" s="58">
        <v>23</v>
      </c>
      <c r="O24" s="58">
        <f t="shared" si="15"/>
        <v>323</v>
      </c>
      <c r="P24" s="73">
        <f t="shared" si="16"/>
        <v>6</v>
      </c>
      <c r="Q24" s="16">
        <v>100</v>
      </c>
      <c r="R24" s="16">
        <v>100</v>
      </c>
      <c r="S24" s="16">
        <v>100</v>
      </c>
      <c r="T24" s="16">
        <v>100</v>
      </c>
      <c r="U24" s="16">
        <v>100</v>
      </c>
      <c r="V24" s="16">
        <v>75</v>
      </c>
      <c r="W24" s="16">
        <v>75</v>
      </c>
      <c r="X24" s="16">
        <v>75</v>
      </c>
      <c r="Y24" s="16">
        <v>75</v>
      </c>
      <c r="Z24" s="16">
        <v>75</v>
      </c>
      <c r="AA24" s="16">
        <v>75</v>
      </c>
      <c r="AB24" s="16">
        <v>75</v>
      </c>
      <c r="AC24" s="16">
        <v>75</v>
      </c>
      <c r="AD24" s="16">
        <v>75</v>
      </c>
      <c r="AE24" s="16">
        <v>75</v>
      </c>
      <c r="AF24" s="16">
        <v>75</v>
      </c>
      <c r="AG24" s="16">
        <v>75</v>
      </c>
      <c r="AH24" s="16">
        <v>75</v>
      </c>
      <c r="AI24" s="16">
        <v>75</v>
      </c>
      <c r="AJ24" s="16">
        <v>75</v>
      </c>
      <c r="AK24" s="16">
        <v>75</v>
      </c>
      <c r="AL24" s="16">
        <v>75</v>
      </c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7">
        <v>0.54166666666666663</v>
      </c>
      <c r="CC24" s="54">
        <v>13</v>
      </c>
      <c r="CD24" s="54">
        <v>2</v>
      </c>
      <c r="CE24" s="54">
        <f t="shared" si="17"/>
        <v>782</v>
      </c>
      <c r="CF24" s="74">
        <f t="shared" si="0"/>
        <v>459</v>
      </c>
      <c r="CG24" s="76">
        <v>0.35000000000000003</v>
      </c>
      <c r="CH24" s="76">
        <v>0.35416666666666669</v>
      </c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85">
        <f t="shared" si="24"/>
        <v>181.00000000000006</v>
      </c>
      <c r="CX24" s="85">
        <f t="shared" si="25"/>
        <v>187.00000000000003</v>
      </c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74">
        <f t="shared" si="4"/>
        <v>5.9999999999999716</v>
      </c>
      <c r="DN24" s="74">
        <f t="shared" si="5"/>
        <v>453</v>
      </c>
      <c r="DO24" s="41">
        <v>0.2</v>
      </c>
      <c r="DP24" s="41">
        <v>0.1</v>
      </c>
      <c r="DQ24" s="16" t="s">
        <v>131</v>
      </c>
      <c r="DR24" s="16">
        <f t="shared" si="28"/>
        <v>0.1</v>
      </c>
      <c r="DS24" s="42">
        <f t="shared" si="7"/>
        <v>2.1786492374727671E-4</v>
      </c>
      <c r="DT24" s="42">
        <f t="shared" si="18"/>
        <v>1.3071895424836603E-2</v>
      </c>
      <c r="DU24" s="42">
        <f t="shared" si="11"/>
        <v>2.2075055187637969E-4</v>
      </c>
      <c r="DV24" s="42">
        <f t="shared" si="30"/>
        <v>1.3245033112582781E-2</v>
      </c>
    </row>
    <row r="25" spans="1:126" x14ac:dyDescent="0.6">
      <c r="A25" s="16">
        <v>11</v>
      </c>
      <c r="B25" s="22">
        <v>0.26111111111111113</v>
      </c>
      <c r="C25" s="66">
        <v>6</v>
      </c>
      <c r="D25" s="66">
        <v>16</v>
      </c>
      <c r="E25" s="66">
        <f t="shared" si="12"/>
        <v>376</v>
      </c>
      <c r="F25" s="2">
        <v>0.26527777777777778</v>
      </c>
      <c r="G25" s="62">
        <v>6</v>
      </c>
      <c r="H25" s="62">
        <v>22</v>
      </c>
      <c r="I25" s="62">
        <f t="shared" si="13"/>
        <v>382</v>
      </c>
      <c r="J25" s="73">
        <f t="shared" si="14"/>
        <v>6</v>
      </c>
      <c r="K25" s="16">
        <v>2</v>
      </c>
      <c r="L25" s="46">
        <v>0.27430555555555552</v>
      </c>
      <c r="M25" s="58">
        <v>6</v>
      </c>
      <c r="N25" s="58">
        <v>35</v>
      </c>
      <c r="O25" s="58">
        <f t="shared" si="15"/>
        <v>395</v>
      </c>
      <c r="P25" s="73">
        <f t="shared" si="16"/>
        <v>13</v>
      </c>
      <c r="Q25" s="16">
        <v>100</v>
      </c>
      <c r="R25" s="16">
        <v>100</v>
      </c>
      <c r="S25" s="16">
        <v>100</v>
      </c>
      <c r="T25" s="16">
        <v>100</v>
      </c>
      <c r="U25" s="16">
        <v>100</v>
      </c>
      <c r="V25" s="16">
        <v>75</v>
      </c>
      <c r="W25" s="16">
        <v>75</v>
      </c>
      <c r="X25" s="16">
        <v>75</v>
      </c>
      <c r="Y25" s="16">
        <v>75</v>
      </c>
      <c r="Z25" s="16">
        <v>75</v>
      </c>
      <c r="AA25" s="16">
        <v>75</v>
      </c>
      <c r="AB25" s="16">
        <v>75</v>
      </c>
      <c r="AC25" s="16">
        <v>75</v>
      </c>
      <c r="AD25" s="16">
        <v>75</v>
      </c>
      <c r="AE25" s="16">
        <v>75</v>
      </c>
      <c r="AF25" s="16">
        <v>75</v>
      </c>
      <c r="AG25" s="16">
        <v>75</v>
      </c>
      <c r="AH25" s="16">
        <v>75</v>
      </c>
      <c r="AI25" s="16">
        <v>75</v>
      </c>
      <c r="AJ25" s="16">
        <v>75</v>
      </c>
      <c r="AK25" s="16">
        <v>75</v>
      </c>
      <c r="AL25" s="16">
        <v>75</v>
      </c>
      <c r="AM25" s="16">
        <v>75</v>
      </c>
      <c r="AN25" s="16">
        <v>75</v>
      </c>
      <c r="AO25" s="16">
        <v>75</v>
      </c>
      <c r="AP25" s="16">
        <v>75</v>
      </c>
      <c r="AQ25" s="16">
        <v>75</v>
      </c>
      <c r="AR25" s="16">
        <v>75</v>
      </c>
      <c r="AS25" s="16">
        <v>75</v>
      </c>
      <c r="AT25" s="16">
        <v>75</v>
      </c>
      <c r="AU25" s="16">
        <v>75</v>
      </c>
      <c r="AV25" s="16">
        <v>75</v>
      </c>
      <c r="AW25" s="16">
        <v>75</v>
      </c>
      <c r="AX25" s="16">
        <v>75</v>
      </c>
      <c r="AY25" s="16">
        <v>75</v>
      </c>
      <c r="AZ25" s="16">
        <v>75</v>
      </c>
      <c r="BA25" s="16">
        <v>75</v>
      </c>
      <c r="BB25" s="16">
        <v>75</v>
      </c>
      <c r="BC25" s="16">
        <v>50</v>
      </c>
      <c r="BD25" s="16">
        <v>50</v>
      </c>
      <c r="BE25" s="16">
        <v>50</v>
      </c>
      <c r="BF25" s="16">
        <v>50</v>
      </c>
      <c r="BG25" s="16">
        <v>50</v>
      </c>
      <c r="BH25" s="16">
        <v>50</v>
      </c>
      <c r="BI25" s="16">
        <v>50</v>
      </c>
      <c r="BJ25" s="16">
        <v>50</v>
      </c>
      <c r="BK25" s="16">
        <v>50</v>
      </c>
      <c r="BL25" s="16">
        <v>50</v>
      </c>
      <c r="BM25" s="16">
        <v>50</v>
      </c>
      <c r="BN25" s="16">
        <v>50</v>
      </c>
      <c r="BO25" s="16">
        <v>50</v>
      </c>
      <c r="BP25" s="16">
        <v>50</v>
      </c>
      <c r="BQ25" s="16">
        <v>50</v>
      </c>
      <c r="BR25" s="16">
        <v>50</v>
      </c>
      <c r="BS25" s="16">
        <v>50</v>
      </c>
      <c r="BT25" s="16">
        <v>50</v>
      </c>
      <c r="BU25" s="16">
        <v>50</v>
      </c>
      <c r="BV25" s="16"/>
      <c r="BW25" s="16"/>
      <c r="BX25" s="16"/>
      <c r="BY25" s="16"/>
      <c r="BZ25" s="16"/>
      <c r="CA25" s="16"/>
      <c r="CB25" s="96" t="s">
        <v>111</v>
      </c>
      <c r="CC25" s="54">
        <v>25</v>
      </c>
      <c r="CD25" s="54">
        <v>50</v>
      </c>
      <c r="CE25" s="54">
        <f t="shared" si="17"/>
        <v>1550</v>
      </c>
      <c r="CF25" s="74">
        <f t="shared" si="0"/>
        <v>1155</v>
      </c>
      <c r="CG25" s="76"/>
      <c r="CH25" s="76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74">
        <f t="shared" si="4"/>
        <v>0</v>
      </c>
      <c r="DN25" s="74">
        <f t="shared" si="5"/>
        <v>1155</v>
      </c>
      <c r="DO25" s="41">
        <v>0.2</v>
      </c>
      <c r="DP25" s="41">
        <v>0.1</v>
      </c>
      <c r="DQ25" s="16" t="s">
        <v>140</v>
      </c>
      <c r="DR25" s="16">
        <f t="shared" ref="DR25" si="44">DO25-DP25</f>
        <v>0.1</v>
      </c>
      <c r="DS25" s="42">
        <f t="shared" si="7"/>
        <v>8.658008658008658E-5</v>
      </c>
      <c r="DT25" s="42">
        <f t="shared" ref="DT25" si="45">DS25*60</f>
        <v>5.1948051948051948E-3</v>
      </c>
      <c r="DU25" s="42">
        <f t="shared" ref="DU25" si="46">DR25/DN25</f>
        <v>8.658008658008658E-5</v>
      </c>
      <c r="DV25" s="42">
        <f t="shared" ref="DV25" si="47">DU25*60</f>
        <v>5.1948051948051948E-3</v>
      </c>
    </row>
    <row r="26" spans="1:126" x14ac:dyDescent="0.6">
      <c r="A26" s="16">
        <v>11</v>
      </c>
      <c r="B26" s="22">
        <v>3.5416666666666666E-2</v>
      </c>
      <c r="C26" s="66">
        <v>0</v>
      </c>
      <c r="D26" s="66">
        <v>51</v>
      </c>
      <c r="E26" s="66">
        <f t="shared" si="12"/>
        <v>51</v>
      </c>
      <c r="F26" s="2">
        <v>5.2777777777777778E-2</v>
      </c>
      <c r="G26" s="62">
        <v>1</v>
      </c>
      <c r="H26" s="62">
        <v>16</v>
      </c>
      <c r="I26" s="62">
        <f t="shared" si="13"/>
        <v>76</v>
      </c>
      <c r="J26" s="73">
        <f t="shared" si="14"/>
        <v>25</v>
      </c>
      <c r="K26" s="16">
        <v>1</v>
      </c>
      <c r="L26" s="46">
        <v>8.4027777777777771E-2</v>
      </c>
      <c r="M26" s="58">
        <v>2</v>
      </c>
      <c r="N26" s="58">
        <v>1</v>
      </c>
      <c r="O26" s="58">
        <f t="shared" si="15"/>
        <v>121</v>
      </c>
      <c r="P26" s="73">
        <f t="shared" si="16"/>
        <v>45</v>
      </c>
      <c r="Q26" s="16">
        <v>100</v>
      </c>
      <c r="R26" s="16">
        <v>100</v>
      </c>
      <c r="S26" s="16">
        <v>100</v>
      </c>
      <c r="T26" s="16">
        <v>100</v>
      </c>
      <c r="U26" s="16">
        <v>100</v>
      </c>
      <c r="V26" s="16">
        <v>100</v>
      </c>
      <c r="W26" s="16">
        <v>100</v>
      </c>
      <c r="X26" s="16">
        <v>100</v>
      </c>
      <c r="Y26" s="16">
        <v>75</v>
      </c>
      <c r="Z26" s="16">
        <v>75</v>
      </c>
      <c r="AA26" s="16">
        <v>75</v>
      </c>
      <c r="AB26" s="16">
        <v>75</v>
      </c>
      <c r="AC26" s="16">
        <v>75</v>
      </c>
      <c r="AD26" s="16">
        <v>75</v>
      </c>
      <c r="AE26" s="16">
        <v>75</v>
      </c>
      <c r="AF26" s="16">
        <v>75</v>
      </c>
      <c r="AG26" s="16">
        <v>75</v>
      </c>
      <c r="AH26" s="16">
        <v>75</v>
      </c>
      <c r="AI26" s="16">
        <v>75</v>
      </c>
      <c r="AJ26" s="16">
        <v>75</v>
      </c>
      <c r="AK26" s="16">
        <v>75</v>
      </c>
      <c r="AL26" s="16">
        <v>75</v>
      </c>
      <c r="AM26" s="16">
        <v>75</v>
      </c>
      <c r="AN26" s="16">
        <v>75</v>
      </c>
      <c r="AO26" s="16">
        <v>50</v>
      </c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7">
        <v>0.43263888888888885</v>
      </c>
      <c r="CC26" s="54">
        <v>10</v>
      </c>
      <c r="CD26" s="54">
        <v>23</v>
      </c>
      <c r="CE26" s="54">
        <f t="shared" si="17"/>
        <v>623</v>
      </c>
      <c r="CF26" s="74">
        <f t="shared" si="0"/>
        <v>502</v>
      </c>
      <c r="CG26" s="76">
        <v>9.9999999999999992E-2</v>
      </c>
      <c r="CH26" s="76">
        <v>0.1173611111111111</v>
      </c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85">
        <f t="shared" si="24"/>
        <v>23</v>
      </c>
      <c r="CX26" s="85">
        <f t="shared" si="25"/>
        <v>47.999999999999986</v>
      </c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74">
        <f t="shared" si="4"/>
        <v>24.999999999999986</v>
      </c>
      <c r="DN26" s="74">
        <f t="shared" si="5"/>
        <v>477</v>
      </c>
      <c r="DO26" s="41">
        <v>0.19</v>
      </c>
      <c r="DP26" s="98">
        <v>0.5</v>
      </c>
      <c r="DQ26" s="16" t="s">
        <v>141</v>
      </c>
      <c r="DR26" s="16">
        <f t="shared" si="28"/>
        <v>-0.31</v>
      </c>
      <c r="DS26" s="42">
        <f t="shared" si="7"/>
        <v>-6.1752988047808759E-4</v>
      </c>
      <c r="DT26" s="42">
        <f t="shared" si="18"/>
        <v>-3.7051792828685252E-2</v>
      </c>
      <c r="DU26" s="42">
        <f t="shared" si="11"/>
        <v>-6.4989517819706501E-4</v>
      </c>
      <c r="DV26" s="42">
        <f t="shared" si="30"/>
        <v>-3.8993710691823898E-2</v>
      </c>
    </row>
    <row r="27" spans="1:126" s="33" customFormat="1" x14ac:dyDescent="0.6">
      <c r="A27" s="43">
        <v>14</v>
      </c>
      <c r="B27" s="34">
        <v>0.21111111111111111</v>
      </c>
      <c r="C27" s="69">
        <v>5</v>
      </c>
      <c r="D27" s="69">
        <v>4</v>
      </c>
      <c r="E27" s="70">
        <f t="shared" ref="E27:E28" si="48">C27*60 + D27</f>
        <v>304</v>
      </c>
      <c r="F27" s="36">
        <v>0.34166666666666662</v>
      </c>
      <c r="G27" s="65">
        <v>8</v>
      </c>
      <c r="H27" s="65">
        <v>12</v>
      </c>
      <c r="I27" s="62">
        <f t="shared" ref="I27:I28" si="49">(G27*60)+H27</f>
        <v>492</v>
      </c>
      <c r="J27" s="73">
        <f t="shared" si="14"/>
        <v>188</v>
      </c>
      <c r="K27" s="43">
        <v>2</v>
      </c>
      <c r="L27" s="50" t="s">
        <v>2</v>
      </c>
      <c r="M27" s="61" t="s">
        <v>2</v>
      </c>
      <c r="N27" s="61"/>
      <c r="O27" s="58" t="e">
        <f t="shared" ref="O27" si="50">(M27*60)+N27</f>
        <v>#VALUE!</v>
      </c>
      <c r="P27" s="73" t="e">
        <f t="shared" ref="P27" si="51">O27-I27</f>
        <v>#VALUE!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35" t="s">
        <v>2</v>
      </c>
      <c r="CC27" s="57" t="s">
        <v>2</v>
      </c>
      <c r="CD27" s="57"/>
      <c r="CE27" s="54" t="e">
        <f t="shared" ref="CE27:CE28" si="52">(CC27*60)+CD27</f>
        <v>#VALUE!</v>
      </c>
      <c r="CF27" s="74" t="e">
        <f t="shared" si="0"/>
        <v>#VALUE!</v>
      </c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5" t="e">
        <f t="shared" si="24"/>
        <v>#VALUE!</v>
      </c>
      <c r="CX27" s="85" t="e">
        <f t="shared" si="25"/>
        <v>#VALUE!</v>
      </c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74" t="e">
        <f t="shared" si="4"/>
        <v>#VALUE!</v>
      </c>
      <c r="DN27" s="74" t="e">
        <f t="shared" si="5"/>
        <v>#VALUE!</v>
      </c>
      <c r="DO27" s="44">
        <v>0.2</v>
      </c>
      <c r="DP27" s="44">
        <v>0.2</v>
      </c>
      <c r="DQ27" s="43" t="s">
        <v>32</v>
      </c>
      <c r="DR27" s="16">
        <f>DO27-DP27</f>
        <v>0</v>
      </c>
      <c r="DS27" s="42" t="e">
        <f t="shared" si="7"/>
        <v>#VALUE!</v>
      </c>
      <c r="DT27" s="42" t="e">
        <f t="shared" ref="DT27" si="53">DS27*60</f>
        <v>#VALUE!</v>
      </c>
      <c r="DU27" s="42" t="e">
        <f t="shared" si="11"/>
        <v>#VALUE!</v>
      </c>
      <c r="DV27" s="42" t="e">
        <f t="shared" ref="DV27:DV28" si="54">DU27*60</f>
        <v>#VALUE!</v>
      </c>
    </row>
    <row r="28" spans="1:126" s="33" customFormat="1" x14ac:dyDescent="0.6">
      <c r="A28" s="43">
        <v>14</v>
      </c>
      <c r="B28" s="34">
        <v>0.15625</v>
      </c>
      <c r="C28" s="69">
        <v>3</v>
      </c>
      <c r="D28" s="69">
        <v>45</v>
      </c>
      <c r="E28" s="70">
        <f t="shared" si="48"/>
        <v>225</v>
      </c>
      <c r="F28" s="36">
        <v>0.16458333333333333</v>
      </c>
      <c r="G28" s="65">
        <v>3</v>
      </c>
      <c r="H28" s="65">
        <v>57</v>
      </c>
      <c r="I28" s="62">
        <f t="shared" si="49"/>
        <v>237</v>
      </c>
      <c r="J28" s="73">
        <f t="shared" si="14"/>
        <v>12</v>
      </c>
      <c r="K28" s="43">
        <v>1</v>
      </c>
      <c r="L28" s="51">
        <v>0.1673611111111111</v>
      </c>
      <c r="M28" s="61">
        <v>4</v>
      </c>
      <c r="N28" s="61">
        <v>1</v>
      </c>
      <c r="O28" s="58">
        <f t="shared" ref="O28" si="55">(M28*60)+N28</f>
        <v>241</v>
      </c>
      <c r="P28" s="73">
        <f t="shared" ref="P28" si="56">O28-I28</f>
        <v>4</v>
      </c>
      <c r="Q28" s="43">
        <v>100</v>
      </c>
      <c r="R28" s="43">
        <v>100</v>
      </c>
      <c r="S28" s="43">
        <v>100</v>
      </c>
      <c r="T28" s="43">
        <v>100</v>
      </c>
      <c r="U28" s="43">
        <v>100</v>
      </c>
      <c r="V28" s="43">
        <v>100</v>
      </c>
      <c r="W28" s="43">
        <v>75</v>
      </c>
      <c r="X28" s="43">
        <v>75</v>
      </c>
      <c r="Y28" s="43">
        <v>75</v>
      </c>
      <c r="Z28" s="43">
        <v>75</v>
      </c>
      <c r="AA28" s="43">
        <v>75</v>
      </c>
      <c r="AB28" s="43">
        <v>75</v>
      </c>
      <c r="AC28" s="43">
        <v>75</v>
      </c>
      <c r="AD28" s="43">
        <v>75</v>
      </c>
      <c r="AE28" s="43">
        <v>75</v>
      </c>
      <c r="AF28" s="43">
        <v>75</v>
      </c>
      <c r="AG28" s="43">
        <v>75</v>
      </c>
      <c r="AH28" s="43">
        <v>75</v>
      </c>
      <c r="AI28" s="43">
        <v>75</v>
      </c>
      <c r="AJ28" s="43">
        <v>75</v>
      </c>
      <c r="AK28" s="43">
        <v>50</v>
      </c>
      <c r="AL28" s="43">
        <v>50</v>
      </c>
      <c r="AM28" s="43">
        <v>50</v>
      </c>
      <c r="AN28" s="43">
        <v>50</v>
      </c>
      <c r="AO28" s="43">
        <v>50</v>
      </c>
      <c r="AP28" s="43">
        <v>50</v>
      </c>
      <c r="AQ28" s="43">
        <v>50</v>
      </c>
      <c r="AR28" s="43">
        <v>50</v>
      </c>
      <c r="AS28" s="43">
        <v>50</v>
      </c>
      <c r="AT28" s="43">
        <v>50</v>
      </c>
      <c r="AU28" s="43">
        <v>50</v>
      </c>
      <c r="AV28" s="43">
        <v>50</v>
      </c>
      <c r="AW28" s="43">
        <v>50</v>
      </c>
      <c r="AX28" s="43">
        <v>50</v>
      </c>
      <c r="AY28" s="43">
        <v>50</v>
      </c>
      <c r="AZ28" s="43">
        <v>25</v>
      </c>
      <c r="BA28" s="43">
        <v>25</v>
      </c>
      <c r="BB28" s="43">
        <v>25</v>
      </c>
      <c r="BC28" s="43">
        <v>25</v>
      </c>
      <c r="BD28" s="43">
        <v>25</v>
      </c>
      <c r="BE28" s="43">
        <v>25</v>
      </c>
      <c r="BF28" s="43">
        <v>25</v>
      </c>
      <c r="BG28" s="43">
        <v>25</v>
      </c>
      <c r="BH28" s="43">
        <v>25</v>
      </c>
      <c r="BI28" s="43">
        <v>25</v>
      </c>
      <c r="BJ28" s="43">
        <v>25</v>
      </c>
      <c r="BK28" s="43">
        <v>25</v>
      </c>
      <c r="BL28" s="43">
        <v>25</v>
      </c>
      <c r="BM28" s="43">
        <v>25</v>
      </c>
      <c r="BN28" s="43">
        <v>25</v>
      </c>
      <c r="BO28" s="43">
        <v>25</v>
      </c>
      <c r="BP28" s="43">
        <v>25</v>
      </c>
      <c r="BQ28" s="43">
        <v>25</v>
      </c>
      <c r="BR28" s="43">
        <v>25</v>
      </c>
      <c r="BS28" s="43">
        <v>25</v>
      </c>
      <c r="BT28" s="43"/>
      <c r="BU28" s="43"/>
      <c r="BV28" s="43"/>
      <c r="BW28" s="43"/>
      <c r="BX28" s="43"/>
      <c r="BY28" s="43"/>
      <c r="BZ28" s="43"/>
      <c r="CA28" s="43"/>
      <c r="CB28" s="37">
        <v>0.93958333333333333</v>
      </c>
      <c r="CC28" s="57">
        <v>22</v>
      </c>
      <c r="CD28" s="57">
        <v>33</v>
      </c>
      <c r="CE28" s="54">
        <f t="shared" si="52"/>
        <v>1353</v>
      </c>
      <c r="CF28" s="74">
        <f t="shared" si="0"/>
        <v>1112</v>
      </c>
      <c r="CG28" s="83">
        <v>0.7631944444444444</v>
      </c>
      <c r="CH28" s="83">
        <v>0.77013888888888893</v>
      </c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5">
        <f t="shared" si="24"/>
        <v>858</v>
      </c>
      <c r="CX28" s="85">
        <f t="shared" si="25"/>
        <v>868.00000000000011</v>
      </c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74">
        <f t="shared" si="4"/>
        <v>10.000000000000114</v>
      </c>
      <c r="DN28" s="74">
        <f t="shared" si="5"/>
        <v>1102</v>
      </c>
      <c r="DO28" s="44">
        <v>0.2</v>
      </c>
      <c r="DP28" s="44">
        <v>0</v>
      </c>
      <c r="DQ28" s="43" t="s">
        <v>139</v>
      </c>
      <c r="DR28" s="16">
        <f>DO28-DP28</f>
        <v>0.2</v>
      </c>
      <c r="DS28" s="42">
        <f t="shared" si="7"/>
        <v>1.7985611510791367E-4</v>
      </c>
      <c r="DT28" s="42">
        <f t="shared" ref="DT28" si="57">DS28*60</f>
        <v>1.0791366906474821E-2</v>
      </c>
      <c r="DU28" s="42">
        <f t="shared" si="11"/>
        <v>1.8148820326678767E-4</v>
      </c>
      <c r="DV28" s="42">
        <f t="shared" si="54"/>
        <v>1.0889292196007261E-2</v>
      </c>
    </row>
    <row r="29" spans="1:126" x14ac:dyDescent="0.6">
      <c r="F29" s="1"/>
      <c r="G29" s="1"/>
      <c r="H29" s="1"/>
      <c r="I29" s="1"/>
      <c r="L29" s="1"/>
      <c r="M29" s="1"/>
      <c r="N29" s="1"/>
      <c r="O29" s="1"/>
    </row>
    <row r="30" spans="1:126" s="15" customFormat="1" x14ac:dyDescent="0.6">
      <c r="A30" s="15" t="s">
        <v>106</v>
      </c>
      <c r="J30" s="87">
        <f>AVERAGE(J2:J8,J10:J19)</f>
        <v>41.294117647058826</v>
      </c>
      <c r="K30" s="87">
        <f>AVERAGE(K2:K8,K10:K19)</f>
        <v>3.1764705882352939</v>
      </c>
      <c r="P30" s="87">
        <f>AVERAGE(P2:P8,P10:P19)</f>
        <v>54.117647058823529</v>
      </c>
      <c r="Q30" s="1"/>
      <c r="R30" s="1"/>
      <c r="S30" s="1"/>
      <c r="T30" s="1"/>
      <c r="U30" s="1"/>
      <c r="V30" s="3"/>
      <c r="W30" s="3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7"/>
      <c r="CD30" s="17"/>
      <c r="CE30" s="17"/>
      <c r="CF30" s="87">
        <f>AVERAGE(CF2:CF8,CF10:CF19)</f>
        <v>186.88235294117646</v>
      </c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87">
        <f>AVERAGE(DM2:DM8,DM10:DM19)</f>
        <v>21.294117647058837</v>
      </c>
      <c r="DN30" s="87">
        <f>AVERAGE(DN2:DN8,DN10:DN19)</f>
        <v>165.58823529411765</v>
      </c>
      <c r="DO30" s="1"/>
      <c r="DP30" s="1"/>
      <c r="DQ30" s="1"/>
      <c r="DR30" s="88">
        <f>AVERAGE(DR3:DR8,DR10:DR13,DR17:DR19)</f>
        <v>0.16999999999999998</v>
      </c>
      <c r="DS30" s="32"/>
      <c r="DT30" s="88">
        <f>AVERAGE(DT3:DT8,DT10:DT13,DT17:DT19)</f>
        <v>6.9187244732864223E-2</v>
      </c>
      <c r="DU30" s="88"/>
      <c r="DV30" s="88">
        <f>AVERAGE(DV3:DV8,DV10:DV13,DV17:DV19)</f>
        <v>7.1608392509466587E-2</v>
      </c>
    </row>
    <row r="31" spans="1:126" s="15" customFormat="1" x14ac:dyDescent="0.6">
      <c r="A31" s="15" t="s">
        <v>107</v>
      </c>
      <c r="J31" s="87">
        <f>STDEV(J2:J8,J10:J19)</f>
        <v>72.826647514733878</v>
      </c>
      <c r="K31" s="87">
        <f>STDEV(K2:K8,K10:K19)</f>
        <v>4.6264902209672814</v>
      </c>
      <c r="P31" s="87">
        <f>STDEV(P2:P8,P10:P19)</f>
        <v>96.479843978510075</v>
      </c>
      <c r="Q31" s="1"/>
      <c r="R31" s="1"/>
      <c r="S31" s="1"/>
      <c r="T31" s="1"/>
      <c r="U31" s="1"/>
      <c r="V31" s="3"/>
      <c r="W31" s="3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7"/>
      <c r="CD31" s="17"/>
      <c r="CE31" s="17"/>
      <c r="CF31" s="87">
        <f>STDEV(CF2:CF8,CF10:CF19)</f>
        <v>139.22862598660396</v>
      </c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87">
        <f>STDEV(DM2:DM8,DM10:DM19)</f>
        <v>37.243732200670976</v>
      </c>
      <c r="DN31" s="87">
        <f>STDEV(DN2:DN8,DN10:DN19)</f>
        <v>112.63994563626689</v>
      </c>
      <c r="DO31" s="1"/>
      <c r="DP31" s="1"/>
      <c r="DQ31" s="1"/>
      <c r="DR31" s="88">
        <f>STDEV(DR3:DR8,DR10:DR13,DR17:DR19)</f>
        <v>5.228129047119378E-2</v>
      </c>
      <c r="DS31" s="32"/>
      <c r="DT31" s="88">
        <f>STDEV(DT3:DT8,DT10:DT13,DT17:DT19)</f>
        <v>3.5920524264809135E-2</v>
      </c>
      <c r="DU31" s="32"/>
      <c r="DV31" s="88">
        <f>STDEV(DV3:DV8,DV10:DV13,DV17:DV19)</f>
        <v>3.3612860438030412E-2</v>
      </c>
    </row>
    <row r="32" spans="1:126" s="15" customFormat="1" x14ac:dyDescent="0.6">
      <c r="A32" s="15" t="s">
        <v>108</v>
      </c>
      <c r="J32" s="87">
        <f>AVERAGE(J20,J22:J26,J28)</f>
        <v>32.714285714285715</v>
      </c>
      <c r="K32" s="87">
        <f>AVERAGE(K20,K22:K26,K28)</f>
        <v>3.5714285714285716</v>
      </c>
      <c r="P32" s="87">
        <f>AVERAGE(P20,P22:P26,P28)</f>
        <v>41.428571428571431</v>
      </c>
      <c r="Q32" s="1"/>
      <c r="R32" s="1"/>
      <c r="S32" s="1"/>
      <c r="T32" s="1"/>
      <c r="U32" s="1"/>
      <c r="V32" s="3"/>
      <c r="W32" s="3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7"/>
      <c r="CD32" s="17"/>
      <c r="CE32" s="17"/>
      <c r="CF32" s="87">
        <f>AVERAGE(CF20,CF22:CF26,CF28)</f>
        <v>676.42857142857144</v>
      </c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87">
        <f>AVERAGE(DM20,DM22:DM26,DM28)</f>
        <v>31.000000000000007</v>
      </c>
      <c r="DN32" s="87">
        <f>AVERAGE(DN20,DN22:DN26,DN28)</f>
        <v>645.42857142857144</v>
      </c>
      <c r="DP32" s="1"/>
      <c r="DQ32" s="1"/>
      <c r="DR32" s="88">
        <f>AVERAGE(DR20,DR22:DR25,DR28)</f>
        <v>0.12333333333333334</v>
      </c>
      <c r="DS32" s="32"/>
      <c r="DT32" s="88">
        <f>AVERAGE(DT20,DT22:DT25,DT28)</f>
        <v>2.6540914409532906E-2</v>
      </c>
      <c r="DU32" s="32"/>
      <c r="DV32" s="88">
        <f>AVERAGE(DV20,DV22:DV25,DV28)</f>
        <v>2.7881613127137606E-2</v>
      </c>
    </row>
    <row r="33" spans="1:126" x14ac:dyDescent="0.6">
      <c r="A33" s="15" t="s">
        <v>109</v>
      </c>
      <c r="F33" s="1"/>
      <c r="G33" s="1"/>
      <c r="H33" s="1"/>
      <c r="I33" s="1"/>
      <c r="J33" s="87">
        <f>STDEV(J20,J22:J26,J28)</f>
        <v>56.094308343818881</v>
      </c>
      <c r="K33" s="87">
        <f>STDEV(K20,K22:K26,K28)</f>
        <v>4.3149794459588815</v>
      </c>
      <c r="L33" s="1"/>
      <c r="M33" s="1"/>
      <c r="N33" s="1"/>
      <c r="O33" s="1"/>
      <c r="P33" s="87">
        <f>STDEV(P20,P22:P26,P28)</f>
        <v>40.028561231771924</v>
      </c>
      <c r="V33" s="3"/>
      <c r="W33" s="3"/>
      <c r="CF33" s="87">
        <f>STDEV(CF20,CF22:CF26,CF28)</f>
        <v>498.7142993548033</v>
      </c>
      <c r="DM33" s="87">
        <f>STDEV(DM20,DM22:DM26,DM28)</f>
        <v>59.264941857166562</v>
      </c>
      <c r="DN33" s="87">
        <f>STDEV(DN20,DN22:DN26,DN28)</f>
        <v>471.17083141993453</v>
      </c>
      <c r="DO33" s="1"/>
      <c r="DP33" s="1"/>
      <c r="DR33" s="88">
        <f>STDEV(DR20,DR22:DR25,DR28)</f>
        <v>4.0824829046386332E-2</v>
      </c>
      <c r="DT33" s="88">
        <f>STDEV(DT20,DT22:DT25,DT28)</f>
        <v>2.854302932834939E-2</v>
      </c>
      <c r="DV33" s="88">
        <f>STDEV(DV20,DV22:DV25,DV28)</f>
        <v>2.9979683252376096E-2</v>
      </c>
    </row>
    <row r="34" spans="1:126" x14ac:dyDescent="0.6">
      <c r="A34" s="15" t="s">
        <v>128</v>
      </c>
      <c r="F34" s="1"/>
      <c r="G34" s="1"/>
      <c r="H34" s="1"/>
      <c r="I34" s="1"/>
      <c r="J34" s="87"/>
      <c r="K34" s="87"/>
      <c r="L34" s="1"/>
      <c r="M34" s="1"/>
      <c r="N34" s="1"/>
      <c r="O34" s="1"/>
      <c r="P34" s="87"/>
      <c r="V34" s="3"/>
      <c r="W34" s="3"/>
      <c r="CF34" s="87"/>
      <c r="DM34" s="87"/>
      <c r="DN34" s="87"/>
      <c r="DO34" s="1"/>
      <c r="DP34" s="1"/>
      <c r="DR34" s="88"/>
      <c r="DT34" s="88"/>
      <c r="DV34" s="32">
        <f>MEDIAN(DV3:DV8,DV10:DV13,DV17:DV19)</f>
        <v>6.3492063492063489E-2</v>
      </c>
    </row>
    <row r="35" spans="1:126" x14ac:dyDescent="0.6">
      <c r="A35" s="15" t="s">
        <v>129</v>
      </c>
      <c r="F35" s="1"/>
      <c r="G35" s="1"/>
      <c r="H35" s="1"/>
      <c r="I35" s="1"/>
      <c r="J35" s="87"/>
      <c r="K35" s="87"/>
      <c r="L35" s="1"/>
      <c r="M35" s="1"/>
      <c r="N35" s="1"/>
      <c r="O35" s="1"/>
      <c r="P35" s="87"/>
      <c r="V35" s="3"/>
      <c r="W35" s="3"/>
      <c r="CF35" s="87"/>
      <c r="DM35" s="87"/>
      <c r="DN35" s="87"/>
      <c r="DO35" s="1"/>
      <c r="DP35" s="1"/>
      <c r="DR35" s="88"/>
      <c r="DT35" s="88"/>
      <c r="DV35" s="32">
        <f>MEDIAN(DV20,DV22:DV25,DV28)</f>
        <v>1.206716265429502E-2</v>
      </c>
    </row>
    <row r="36" spans="1:126" x14ac:dyDescent="0.6">
      <c r="F36" s="1"/>
      <c r="G36" s="1"/>
      <c r="H36" s="1"/>
      <c r="I36" s="1"/>
      <c r="L36" s="1"/>
      <c r="M36" s="1"/>
      <c r="N36" s="1"/>
      <c r="O36" s="1"/>
      <c r="V36" s="3"/>
      <c r="W36" s="3"/>
      <c r="DO36" s="1"/>
      <c r="DP36" s="1"/>
    </row>
    <row r="37" spans="1:126" x14ac:dyDescent="0.6">
      <c r="A37" s="1" t="s">
        <v>110</v>
      </c>
      <c r="F37" s="1"/>
      <c r="G37" s="1"/>
      <c r="H37" s="1"/>
      <c r="I37" s="1"/>
      <c r="J37" s="89">
        <f>AVERAGE(J2:J8,J12:J19)</f>
        <v>16.333333333333332</v>
      </c>
      <c r="K37" s="89">
        <f>AVERAGE(K2:K8,K10:K16,K18:K19)</f>
        <v>2.125</v>
      </c>
      <c r="L37" s="1"/>
      <c r="M37" s="1"/>
      <c r="N37" s="1"/>
      <c r="O37" s="1"/>
      <c r="P37" s="89">
        <f>AVERAGE(P2:P5,P7:P8,P10:P16,P18:P19)</f>
        <v>22.2</v>
      </c>
      <c r="V37" s="3"/>
      <c r="W37" s="3"/>
      <c r="CF37" s="97">
        <f>AVERAGE(CF2:CF8,CF10:CF14,CF17:CF19)</f>
        <v>209.4</v>
      </c>
      <c r="DN37" s="97">
        <f>AVERAGE(DN2:DN8,DN10:DN14,DN17:DN19)</f>
        <v>185.26666666666668</v>
      </c>
      <c r="DO37" s="1"/>
      <c r="DP37" s="1"/>
    </row>
    <row r="38" spans="1:126" x14ac:dyDescent="0.6">
      <c r="F38" s="1"/>
      <c r="G38" s="1"/>
      <c r="H38" s="1"/>
      <c r="I38" s="1"/>
      <c r="J38" s="89">
        <f>STDEV(J2:J8,J12:J19)</f>
        <v>16.215806515631005</v>
      </c>
      <c r="K38" s="89">
        <f>STDEV(K2:K8,K10:K16,K18:K19)</f>
        <v>1.6683325008322931</v>
      </c>
      <c r="L38" s="1"/>
      <c r="M38" s="1"/>
      <c r="N38" s="1"/>
      <c r="O38" s="1"/>
      <c r="P38" s="89">
        <f>STDEV(P2:P5,P7:P8,P10:P16,P18:P19)</f>
        <v>25.890428457526262</v>
      </c>
      <c r="V38" s="3"/>
      <c r="W38" s="3"/>
      <c r="CF38" s="97">
        <f>STDEV(CF2:CF8,CF10:CF14,CF17:CF19)</f>
        <v>132.4234549789856</v>
      </c>
      <c r="DN38" s="97">
        <f>STDEV(DN2:DN8,DN10:DN14,DN17:DN19)</f>
        <v>104.7544521158658</v>
      </c>
      <c r="DO38" s="1"/>
      <c r="DP38" s="1"/>
    </row>
    <row r="39" spans="1:126" x14ac:dyDescent="0.6">
      <c r="F39" s="1"/>
      <c r="G39" s="1"/>
      <c r="H39" s="1"/>
      <c r="I39" s="1"/>
      <c r="J39" s="89">
        <f>AVERAGE(J20,J22:J23,J25:J26,J28)</f>
        <v>11.666666666666666</v>
      </c>
      <c r="K39" s="89">
        <f>AVERAGE(K20,K22,K24:K26,K28)</f>
        <v>2</v>
      </c>
      <c r="L39" s="1"/>
      <c r="M39" s="1"/>
      <c r="N39" s="1"/>
      <c r="O39" s="1"/>
      <c r="P39" s="89">
        <f>AVERAGE(P20,P22:P26,P28)</f>
        <v>41.428571428571431</v>
      </c>
      <c r="V39" s="3"/>
      <c r="W39" s="3"/>
      <c r="CF39" s="97">
        <f>AVERAGE(CF20,CF22:CF26,CF28)</f>
        <v>676.42857142857144</v>
      </c>
      <c r="DN39" s="97">
        <f>AVERAGE(DN20,DN22:DN26,DN28)</f>
        <v>645.42857142857144</v>
      </c>
      <c r="DO39" s="1"/>
      <c r="DP39" s="1"/>
    </row>
    <row r="40" spans="1:126" x14ac:dyDescent="0.6">
      <c r="F40" s="1"/>
      <c r="G40" s="1"/>
      <c r="H40" s="1"/>
      <c r="I40" s="1"/>
      <c r="J40" s="89">
        <f>STDEV(J20,J22:J23,J25:J26,J28)</f>
        <v>7.3936910042729451</v>
      </c>
      <c r="K40" s="89">
        <f>STDEV(K20,K22,K24:K26,K28)</f>
        <v>1.2649110640673518</v>
      </c>
      <c r="L40" s="1"/>
      <c r="M40" s="1"/>
      <c r="N40" s="1"/>
      <c r="O40" s="1"/>
      <c r="P40" s="89">
        <f>STDEV(P20,P22:P26,P28)</f>
        <v>40.028561231771924</v>
      </c>
      <c r="V40" s="3"/>
      <c r="W40" s="3"/>
      <c r="CF40" s="97">
        <f>STDEV(CF20,CF22:CF26,CF28)</f>
        <v>498.7142993548033</v>
      </c>
      <c r="DN40" s="97">
        <f>STDEV(DN20,DN22:DN26,DN28)</f>
        <v>471.17083141993453</v>
      </c>
      <c r="DO40" s="1"/>
      <c r="DP40" s="1"/>
    </row>
    <row r="41" spans="1:126" x14ac:dyDescent="0.6">
      <c r="F41" s="1"/>
      <c r="G41" s="1"/>
      <c r="H41" s="1"/>
      <c r="I41" s="1"/>
      <c r="L41" s="1"/>
      <c r="M41" s="1"/>
      <c r="N41" s="1"/>
      <c r="O41" s="1"/>
      <c r="P41" s="1"/>
      <c r="V41" s="3"/>
      <c r="W41" s="3"/>
      <c r="DO41" s="1"/>
      <c r="DP41" s="1"/>
    </row>
    <row r="42" spans="1:126" x14ac:dyDescent="0.6">
      <c r="F42" s="1"/>
      <c r="G42" s="1"/>
      <c r="H42" s="1"/>
      <c r="I42" s="1"/>
      <c r="L42" s="1"/>
      <c r="M42" s="1"/>
      <c r="N42" s="1"/>
      <c r="O42" s="1"/>
      <c r="P42" s="1"/>
      <c r="V42" s="3"/>
      <c r="W42" s="3"/>
      <c r="DO42" s="1"/>
      <c r="DP42" s="1"/>
    </row>
    <row r="43" spans="1:126" x14ac:dyDescent="0.6">
      <c r="F43" s="1"/>
      <c r="G43" s="1"/>
      <c r="H43" s="1"/>
      <c r="I43" s="1"/>
      <c r="L43" s="1"/>
      <c r="M43" s="1"/>
      <c r="N43" s="1"/>
      <c r="O43" s="1"/>
      <c r="P43" s="1"/>
      <c r="V43" s="3"/>
      <c r="W43" s="3"/>
      <c r="DO43" s="1"/>
      <c r="DP43" s="1"/>
    </row>
    <row r="44" spans="1:126" x14ac:dyDescent="0.6">
      <c r="F44" s="1"/>
      <c r="G44" s="1"/>
      <c r="H44" s="1"/>
      <c r="I44" s="1"/>
      <c r="L44" s="1"/>
      <c r="M44" s="1"/>
      <c r="N44" s="1"/>
      <c r="O44" s="1"/>
      <c r="P44" s="1"/>
      <c r="V44" s="3"/>
      <c r="W44" s="3"/>
      <c r="DO44" s="1"/>
      <c r="DP44" s="1"/>
    </row>
    <row r="45" spans="1:126" x14ac:dyDescent="0.6">
      <c r="F45" s="1"/>
      <c r="G45" s="1"/>
      <c r="H45" s="1"/>
      <c r="I45" s="1"/>
      <c r="L45" s="1"/>
      <c r="M45" s="1"/>
      <c r="N45" s="1"/>
      <c r="O45" s="1"/>
      <c r="P45" s="1"/>
      <c r="V45" s="3"/>
      <c r="W45" s="3"/>
      <c r="DO45" s="1"/>
      <c r="DP45" s="1"/>
    </row>
    <row r="46" spans="1:126" x14ac:dyDescent="0.6">
      <c r="F46" s="1"/>
      <c r="G46" s="1"/>
      <c r="H46" s="1"/>
      <c r="I46" s="1"/>
      <c r="L46" s="1"/>
      <c r="M46" s="1"/>
      <c r="N46" s="1"/>
      <c r="O46" s="1"/>
      <c r="P46" s="1"/>
      <c r="V46" s="3"/>
      <c r="W46" s="3"/>
      <c r="DO46" s="1"/>
      <c r="DP46" s="1"/>
    </row>
    <row r="47" spans="1:126" x14ac:dyDescent="0.6">
      <c r="F47" s="1"/>
      <c r="G47" s="1"/>
      <c r="H47" s="1"/>
      <c r="I47" s="1"/>
      <c r="L47" s="1"/>
      <c r="M47" s="1"/>
      <c r="N47" s="1"/>
      <c r="O47" s="1"/>
      <c r="P47" s="1"/>
      <c r="V47" s="3"/>
      <c r="W47" s="3"/>
      <c r="DO47" s="1"/>
      <c r="DP47" s="1"/>
    </row>
    <row r="48" spans="1:126" x14ac:dyDescent="0.6">
      <c r="F48" s="1"/>
      <c r="G48" s="1"/>
      <c r="H48" s="1"/>
      <c r="I48" s="1"/>
      <c r="L48" s="1"/>
      <c r="M48" s="1"/>
      <c r="N48" s="1"/>
      <c r="O48" s="1"/>
      <c r="P48" s="1"/>
      <c r="V48" s="3"/>
      <c r="W48" s="3"/>
      <c r="DO48" s="1"/>
      <c r="DP48" s="1"/>
    </row>
    <row r="49" spans="22:118" s="1" customFormat="1" x14ac:dyDescent="0.6">
      <c r="V49" s="3"/>
      <c r="W49" s="3"/>
      <c r="CC49" s="17"/>
      <c r="CD49" s="17"/>
      <c r="CE49" s="17"/>
      <c r="CF49" s="17"/>
      <c r="DM49" s="17"/>
      <c r="DN49" s="17"/>
    </row>
    <row r="50" spans="22:118" s="1" customFormat="1" x14ac:dyDescent="0.6">
      <c r="V50" s="3"/>
      <c r="W50" s="3"/>
      <c r="CC50" s="17"/>
      <c r="CD50" s="17"/>
      <c r="CE50" s="17"/>
      <c r="CF50" s="17"/>
      <c r="DM50" s="17"/>
      <c r="DN50" s="17"/>
    </row>
    <row r="51" spans="22:118" s="1" customFormat="1" x14ac:dyDescent="0.6">
      <c r="V51" s="3"/>
      <c r="W51" s="3"/>
      <c r="CC51" s="17"/>
      <c r="CD51" s="17"/>
      <c r="CE51" s="17"/>
      <c r="CF51" s="17"/>
      <c r="DM51" s="17"/>
      <c r="DN51" s="17"/>
    </row>
    <row r="52" spans="22:118" s="1" customFormat="1" x14ac:dyDescent="0.6">
      <c r="V52" s="3"/>
      <c r="W52" s="3"/>
      <c r="CC52" s="17"/>
      <c r="CD52" s="17"/>
      <c r="CE52" s="17"/>
      <c r="CF52" s="17"/>
      <c r="DM52" s="17"/>
      <c r="DN52" s="17"/>
    </row>
    <row r="53" spans="22:118" s="1" customFormat="1" x14ac:dyDescent="0.6">
      <c r="V53" s="3"/>
      <c r="W53" s="3"/>
      <c r="CC53" s="17"/>
      <c r="CD53" s="17"/>
      <c r="CE53" s="17"/>
      <c r="CF53" s="17"/>
      <c r="DM53" s="17"/>
      <c r="DN53" s="17"/>
    </row>
    <row r="54" spans="22:118" s="1" customFormat="1" x14ac:dyDescent="0.6">
      <c r="V54" s="3"/>
      <c r="W54" s="3"/>
      <c r="CC54" s="17"/>
      <c r="CD54" s="17"/>
      <c r="CE54" s="17"/>
      <c r="CF54" s="17"/>
      <c r="DM54" s="17"/>
      <c r="DN54" s="17"/>
    </row>
    <row r="55" spans="22:118" s="1" customFormat="1" x14ac:dyDescent="0.6">
      <c r="V55" s="3"/>
      <c r="W55" s="3"/>
      <c r="CC55" s="17"/>
      <c r="CD55" s="17"/>
      <c r="CE55" s="17"/>
      <c r="CF55" s="17"/>
      <c r="DM55" s="17"/>
      <c r="DN55" s="17"/>
    </row>
    <row r="56" spans="22:118" s="1" customFormat="1" x14ac:dyDescent="0.6">
      <c r="V56" s="3"/>
      <c r="W56" s="3"/>
      <c r="CC56" s="17"/>
      <c r="CD56" s="17"/>
      <c r="CE56" s="17"/>
      <c r="CF56" s="17"/>
      <c r="DM56" s="17"/>
      <c r="DN56" s="17"/>
    </row>
    <row r="57" spans="22:118" s="1" customFormat="1" x14ac:dyDescent="0.6">
      <c r="V57" s="3"/>
      <c r="W57" s="3"/>
      <c r="CC57" s="17"/>
      <c r="CD57" s="17"/>
      <c r="CE57" s="17"/>
      <c r="CF57" s="17"/>
      <c r="DM57" s="17"/>
      <c r="DN57" s="17"/>
    </row>
    <row r="58" spans="22:118" s="1" customFormat="1" x14ac:dyDescent="0.6">
      <c r="V58" s="3"/>
      <c r="W58" s="3"/>
      <c r="CC58" s="17"/>
      <c r="CD58" s="17"/>
      <c r="CE58" s="17"/>
      <c r="CF58" s="17"/>
      <c r="DM58" s="17"/>
      <c r="DN58" s="17"/>
    </row>
    <row r="59" spans="22:118" s="1" customFormat="1" x14ac:dyDescent="0.6">
      <c r="V59" s="3"/>
      <c r="W59" s="3"/>
      <c r="CC59" s="17"/>
      <c r="CD59" s="17"/>
      <c r="CE59" s="17"/>
      <c r="CF59" s="17"/>
      <c r="DM59" s="17"/>
      <c r="DN59" s="17"/>
    </row>
    <row r="60" spans="22:118" s="1" customFormat="1" x14ac:dyDescent="0.6">
      <c r="V60" s="3"/>
      <c r="W60" s="3"/>
      <c r="CC60" s="17"/>
      <c r="CD60" s="17"/>
      <c r="CE60" s="17"/>
      <c r="CF60" s="17"/>
      <c r="DM60" s="17"/>
      <c r="DN60" s="17"/>
    </row>
    <row r="61" spans="22:118" s="1" customFormat="1" x14ac:dyDescent="0.6">
      <c r="V61" s="3"/>
      <c r="W61" s="3"/>
      <c r="CC61" s="17"/>
      <c r="CD61" s="17"/>
      <c r="CE61" s="17"/>
      <c r="CF61" s="17"/>
      <c r="DM61" s="17"/>
      <c r="DN61" s="17"/>
    </row>
    <row r="62" spans="22:118" s="1" customFormat="1" x14ac:dyDescent="0.6">
      <c r="V62" s="3"/>
      <c r="W62" s="3"/>
      <c r="CC62" s="17"/>
      <c r="CD62" s="17"/>
      <c r="CE62" s="17"/>
      <c r="CF62" s="17"/>
      <c r="DM62" s="17"/>
      <c r="DN62" s="17"/>
    </row>
    <row r="63" spans="22:118" s="1" customFormat="1" x14ac:dyDescent="0.6">
      <c r="V63" s="3"/>
      <c r="W63" s="3"/>
      <c r="CC63" s="17"/>
      <c r="CD63" s="17"/>
      <c r="CE63" s="17"/>
      <c r="CF63" s="17"/>
      <c r="DM63" s="17"/>
      <c r="DN63" s="17"/>
    </row>
    <row r="64" spans="22:118" s="1" customFormat="1" x14ac:dyDescent="0.6">
      <c r="V64" s="3"/>
      <c r="W64" s="3"/>
      <c r="CC64" s="17"/>
      <c r="CD64" s="17"/>
      <c r="CE64" s="17"/>
      <c r="CF64" s="17"/>
      <c r="DM64" s="17"/>
      <c r="DN64" s="17"/>
    </row>
    <row r="65" spans="22:118" s="1" customFormat="1" x14ac:dyDescent="0.6">
      <c r="V65" s="3"/>
      <c r="W65" s="3"/>
      <c r="CC65" s="17"/>
      <c r="CD65" s="17"/>
      <c r="CE65" s="17"/>
      <c r="CF65" s="17"/>
      <c r="DM65" s="17"/>
      <c r="DN65" s="17"/>
    </row>
    <row r="66" spans="22:118" s="1" customFormat="1" x14ac:dyDescent="0.6">
      <c r="V66" s="3"/>
      <c r="W66" s="3"/>
      <c r="CC66" s="17"/>
      <c r="CD66" s="17"/>
      <c r="CE66" s="17"/>
      <c r="CF66" s="17"/>
      <c r="DM66" s="17"/>
      <c r="DN66" s="17"/>
    </row>
    <row r="67" spans="22:118" s="1" customFormat="1" x14ac:dyDescent="0.6">
      <c r="V67" s="3"/>
      <c r="W67" s="3"/>
      <c r="CC67" s="17"/>
      <c r="CD67" s="17"/>
      <c r="CE67" s="17"/>
      <c r="CF67" s="17"/>
      <c r="DM67" s="17"/>
      <c r="DN67" s="17"/>
    </row>
    <row r="68" spans="22:118" s="1" customFormat="1" x14ac:dyDescent="0.6">
      <c r="V68" s="3"/>
      <c r="W68" s="3"/>
      <c r="CC68" s="17"/>
      <c r="CD68" s="17"/>
      <c r="CE68" s="17"/>
      <c r="CF68" s="17"/>
      <c r="DM68" s="17"/>
      <c r="DN68" s="17"/>
    </row>
    <row r="69" spans="22:118" s="1" customFormat="1" x14ac:dyDescent="0.6">
      <c r="V69" s="3"/>
      <c r="W69" s="3"/>
      <c r="CC69" s="17"/>
      <c r="CD69" s="17"/>
      <c r="CE69" s="17"/>
      <c r="CF69" s="17"/>
      <c r="DM69" s="17"/>
      <c r="DN69" s="17"/>
    </row>
    <row r="70" spans="22:118" s="1" customFormat="1" x14ac:dyDescent="0.6">
      <c r="V70" s="3"/>
      <c r="W70" s="3"/>
      <c r="CC70" s="17"/>
      <c r="CD70" s="17"/>
      <c r="CE70" s="17"/>
      <c r="CF70" s="17"/>
      <c r="DM70" s="17"/>
      <c r="DN70" s="17"/>
    </row>
    <row r="71" spans="22:118" s="1" customFormat="1" x14ac:dyDescent="0.6">
      <c r="V71" s="3"/>
      <c r="W71" s="3"/>
      <c r="CC71" s="17"/>
      <c r="CD71" s="17"/>
      <c r="CE71" s="17"/>
      <c r="CF71" s="17"/>
      <c r="DM71" s="17"/>
      <c r="DN71" s="17"/>
    </row>
    <row r="72" spans="22:118" s="1" customFormat="1" x14ac:dyDescent="0.6">
      <c r="V72" s="3"/>
      <c r="W72" s="3"/>
      <c r="CC72" s="17"/>
      <c r="CD72" s="17"/>
      <c r="CE72" s="17"/>
      <c r="CF72" s="17"/>
      <c r="DM72" s="17"/>
      <c r="DN72" s="17"/>
    </row>
    <row r="73" spans="22:118" s="1" customFormat="1" x14ac:dyDescent="0.6">
      <c r="V73" s="3"/>
      <c r="W73" s="3"/>
      <c r="CC73" s="17"/>
      <c r="CD73" s="17"/>
      <c r="CE73" s="17"/>
      <c r="CF73" s="17"/>
      <c r="DM73" s="17"/>
      <c r="DN73" s="17"/>
    </row>
    <row r="74" spans="22:118" s="1" customFormat="1" x14ac:dyDescent="0.6">
      <c r="V74" s="3"/>
      <c r="W74" s="3"/>
      <c r="CC74" s="17"/>
      <c r="CD74" s="17"/>
      <c r="CE74" s="17"/>
      <c r="CF74" s="17"/>
      <c r="DM74" s="17"/>
      <c r="DN74" s="17"/>
    </row>
    <row r="75" spans="22:118" s="1" customFormat="1" x14ac:dyDescent="0.6">
      <c r="V75" s="3"/>
      <c r="W75" s="3"/>
      <c r="CC75" s="17"/>
      <c r="CD75" s="17"/>
      <c r="CE75" s="17"/>
      <c r="CF75" s="17"/>
      <c r="DM75" s="17"/>
      <c r="DN75" s="17"/>
    </row>
    <row r="76" spans="22:118" s="1" customFormat="1" x14ac:dyDescent="0.6">
      <c r="V76" s="3"/>
      <c r="W76" s="3"/>
      <c r="CC76" s="17"/>
      <c r="CD76" s="17"/>
      <c r="CE76" s="17"/>
      <c r="CF76" s="17"/>
      <c r="DM76" s="17"/>
      <c r="DN76" s="17"/>
    </row>
    <row r="77" spans="22:118" s="1" customFormat="1" x14ac:dyDescent="0.6">
      <c r="V77" s="3"/>
      <c r="W77" s="3"/>
      <c r="CC77" s="17"/>
      <c r="CD77" s="17"/>
      <c r="CE77" s="17"/>
      <c r="CF77" s="17"/>
      <c r="DM77" s="17"/>
      <c r="DN77" s="17"/>
    </row>
    <row r="78" spans="22:118" s="1" customFormat="1" x14ac:dyDescent="0.6">
      <c r="V78" s="3"/>
      <c r="W78" s="3"/>
      <c r="CC78" s="17"/>
      <c r="CD78" s="17"/>
      <c r="CE78" s="17"/>
      <c r="CF78" s="17"/>
      <c r="DM78" s="17"/>
      <c r="DN78" s="17"/>
    </row>
    <row r="79" spans="22:118" s="1" customFormat="1" x14ac:dyDescent="0.6">
      <c r="V79" s="3"/>
      <c r="W79" s="3"/>
      <c r="CC79" s="17"/>
      <c r="CD79" s="17"/>
      <c r="CE79" s="17"/>
      <c r="CF79" s="17"/>
      <c r="DM79" s="17"/>
      <c r="DN79" s="17"/>
    </row>
    <row r="80" spans="22:118" s="1" customFormat="1" x14ac:dyDescent="0.6">
      <c r="V80" s="3"/>
      <c r="W80" s="3"/>
      <c r="CC80" s="17"/>
      <c r="CD80" s="17"/>
      <c r="CE80" s="17"/>
      <c r="CF80" s="17"/>
      <c r="DM80" s="17"/>
      <c r="DN80" s="17"/>
    </row>
    <row r="81" spans="22:118" s="1" customFormat="1" x14ac:dyDescent="0.6">
      <c r="V81" s="3"/>
      <c r="W81" s="3"/>
      <c r="CC81" s="17"/>
      <c r="CD81" s="17"/>
      <c r="CE81" s="17"/>
      <c r="CF81" s="17"/>
      <c r="DM81" s="17"/>
      <c r="DN81" s="17"/>
    </row>
    <row r="82" spans="22:118" s="1" customFormat="1" x14ac:dyDescent="0.6">
      <c r="V82" s="3"/>
      <c r="W82" s="3"/>
      <c r="CC82" s="17"/>
      <c r="CD82" s="17"/>
      <c r="CE82" s="17"/>
      <c r="CF82" s="17"/>
      <c r="DM82" s="17"/>
      <c r="DN82" s="17"/>
    </row>
    <row r="83" spans="22:118" s="1" customFormat="1" x14ac:dyDescent="0.6">
      <c r="V83" s="3"/>
      <c r="W83" s="3"/>
      <c r="CC83" s="17"/>
      <c r="CD83" s="17"/>
      <c r="CE83" s="17"/>
      <c r="CF83" s="17"/>
      <c r="DM83" s="17"/>
      <c r="DN83" s="17"/>
    </row>
    <row r="84" spans="22:118" s="1" customFormat="1" x14ac:dyDescent="0.6">
      <c r="V84" s="3"/>
      <c r="W84" s="3"/>
      <c r="CC84" s="17"/>
      <c r="CD84" s="17"/>
      <c r="CE84" s="17"/>
      <c r="CF84" s="17"/>
      <c r="DM84" s="17"/>
      <c r="DN84" s="17"/>
    </row>
    <row r="85" spans="22:118" s="1" customFormat="1" x14ac:dyDescent="0.6">
      <c r="V85" s="3"/>
      <c r="W85" s="3"/>
      <c r="CC85" s="17"/>
      <c r="CD85" s="17"/>
      <c r="CE85" s="17"/>
      <c r="CF85" s="17"/>
      <c r="DM85" s="17"/>
      <c r="DN85" s="17"/>
    </row>
    <row r="86" spans="22:118" s="1" customFormat="1" x14ac:dyDescent="0.6">
      <c r="V86" s="3"/>
      <c r="W86" s="3"/>
      <c r="CC86" s="17"/>
      <c r="CD86" s="17"/>
      <c r="CE86" s="17"/>
      <c r="CF86" s="17"/>
      <c r="DM86" s="17"/>
      <c r="DN86" s="17"/>
    </row>
    <row r="87" spans="22:118" s="1" customFormat="1" x14ac:dyDescent="0.6">
      <c r="V87" s="3"/>
      <c r="W87" s="3"/>
      <c r="CC87" s="17"/>
      <c r="CD87" s="17"/>
      <c r="CE87" s="17"/>
      <c r="CF87" s="17"/>
      <c r="DM87" s="17"/>
      <c r="DN87" s="17"/>
    </row>
    <row r="88" spans="22:118" s="1" customFormat="1" x14ac:dyDescent="0.6">
      <c r="V88" s="3"/>
      <c r="W88" s="3"/>
      <c r="CC88" s="17"/>
      <c r="CD88" s="17"/>
      <c r="CE88" s="17"/>
      <c r="CF88" s="17"/>
      <c r="DM88" s="17"/>
      <c r="DN88" s="17"/>
    </row>
    <row r="89" spans="22:118" s="1" customFormat="1" x14ac:dyDescent="0.6">
      <c r="V89" s="3"/>
      <c r="W89" s="3"/>
      <c r="CC89" s="17"/>
      <c r="CD89" s="17"/>
      <c r="CE89" s="17"/>
      <c r="CF89" s="17"/>
      <c r="DM89" s="17"/>
      <c r="DN89" s="17"/>
    </row>
    <row r="90" spans="22:118" s="1" customFormat="1" x14ac:dyDescent="0.6">
      <c r="V90" s="3"/>
      <c r="W90" s="3"/>
      <c r="CC90" s="17"/>
      <c r="CD90" s="17"/>
      <c r="CE90" s="17"/>
      <c r="CF90" s="17"/>
      <c r="DM90" s="17"/>
      <c r="DN90" s="17"/>
    </row>
    <row r="91" spans="22:118" s="1" customFormat="1" x14ac:dyDescent="0.6">
      <c r="V91" s="3"/>
      <c r="W91" s="3"/>
      <c r="CC91" s="17"/>
      <c r="CD91" s="17"/>
      <c r="CE91" s="17"/>
      <c r="CF91" s="17"/>
      <c r="DM91" s="17"/>
      <c r="DN91" s="17"/>
    </row>
    <row r="92" spans="22:118" s="1" customFormat="1" x14ac:dyDescent="0.6">
      <c r="V92" s="3"/>
      <c r="W92" s="3"/>
      <c r="CC92" s="17"/>
      <c r="CD92" s="17"/>
      <c r="CE92" s="17"/>
      <c r="CF92" s="17"/>
      <c r="DM92" s="17"/>
      <c r="DN92" s="17"/>
    </row>
    <row r="93" spans="22:118" s="1" customFormat="1" x14ac:dyDescent="0.6">
      <c r="V93" s="3"/>
      <c r="W93" s="3"/>
      <c r="CC93" s="17"/>
      <c r="CD93" s="17"/>
      <c r="CE93" s="17"/>
      <c r="CF93" s="17"/>
      <c r="DM93" s="17"/>
      <c r="DN93" s="17"/>
    </row>
    <row r="94" spans="22:118" s="1" customFormat="1" x14ac:dyDescent="0.6">
      <c r="V94" s="3"/>
      <c r="W94" s="3"/>
      <c r="CC94" s="17"/>
      <c r="CD94" s="17"/>
      <c r="CE94" s="17"/>
      <c r="CF94" s="17"/>
      <c r="DM94" s="17"/>
      <c r="DN94" s="17"/>
    </row>
    <row r="95" spans="22:118" s="1" customFormat="1" x14ac:dyDescent="0.6">
      <c r="V95" s="3"/>
      <c r="W95" s="3"/>
      <c r="CC95" s="17"/>
      <c r="CD95" s="17"/>
      <c r="CE95" s="17"/>
      <c r="CF95" s="17"/>
      <c r="DM95" s="17"/>
      <c r="DN95" s="17"/>
    </row>
    <row r="96" spans="22:118" s="1" customFormat="1" x14ac:dyDescent="0.6">
      <c r="V96" s="3"/>
      <c r="W96" s="3"/>
      <c r="CC96" s="17"/>
      <c r="CD96" s="17"/>
      <c r="CE96" s="17"/>
      <c r="CF96" s="17"/>
      <c r="DM96" s="17"/>
      <c r="DN96" s="17"/>
    </row>
    <row r="97" spans="22:118" s="1" customFormat="1" x14ac:dyDescent="0.6">
      <c r="V97" s="3"/>
      <c r="W97" s="3"/>
      <c r="CC97" s="17"/>
      <c r="CD97" s="17"/>
      <c r="CE97" s="17"/>
      <c r="CF97" s="17"/>
      <c r="DM97" s="17"/>
      <c r="DN97" s="17"/>
    </row>
    <row r="98" spans="22:118" s="1" customFormat="1" x14ac:dyDescent="0.6">
      <c r="V98" s="3"/>
      <c r="W98" s="3"/>
      <c r="CC98" s="17"/>
      <c r="CD98" s="17"/>
      <c r="CE98" s="17"/>
      <c r="CF98" s="17"/>
      <c r="DM98" s="17"/>
      <c r="DN98" s="17"/>
    </row>
    <row r="99" spans="22:118" s="1" customFormat="1" x14ac:dyDescent="0.6">
      <c r="V99" s="3"/>
      <c r="W99" s="3"/>
      <c r="CC99" s="17"/>
      <c r="CD99" s="17"/>
      <c r="CE99" s="17"/>
      <c r="CF99" s="17"/>
      <c r="DM99" s="17"/>
      <c r="DN99" s="17"/>
    </row>
    <row r="100" spans="22:118" s="1" customFormat="1" x14ac:dyDescent="0.6">
      <c r="V100" s="3"/>
      <c r="W100" s="3"/>
      <c r="CC100" s="17"/>
      <c r="CD100" s="17"/>
      <c r="CE100" s="17"/>
      <c r="CF100" s="17"/>
      <c r="DM100" s="17"/>
      <c r="DN100" s="17"/>
    </row>
    <row r="101" spans="22:118" s="1" customFormat="1" x14ac:dyDescent="0.6">
      <c r="V101" s="3"/>
      <c r="W101" s="3"/>
      <c r="CC101" s="17"/>
      <c r="CD101" s="17"/>
      <c r="CE101" s="17"/>
      <c r="CF101" s="17"/>
      <c r="DM101" s="17"/>
      <c r="DN101" s="17"/>
    </row>
    <row r="102" spans="22:118" s="1" customFormat="1" x14ac:dyDescent="0.6">
      <c r="V102" s="3"/>
      <c r="W102" s="3"/>
      <c r="CC102" s="17"/>
      <c r="CD102" s="17"/>
      <c r="CE102" s="17"/>
      <c r="CF102" s="17"/>
      <c r="DM102" s="17"/>
      <c r="DN102" s="17"/>
    </row>
    <row r="103" spans="22:118" s="1" customFormat="1" x14ac:dyDescent="0.6">
      <c r="V103" s="3"/>
      <c r="W103" s="3"/>
      <c r="CC103" s="17"/>
      <c r="CD103" s="17"/>
      <c r="CE103" s="17"/>
      <c r="CF103" s="17"/>
      <c r="DM103" s="17"/>
      <c r="DN103" s="17"/>
    </row>
    <row r="104" spans="22:118" s="1" customFormat="1" x14ac:dyDescent="0.6">
      <c r="V104" s="3"/>
      <c r="W104" s="3"/>
      <c r="CC104" s="17"/>
      <c r="CD104" s="17"/>
      <c r="CE104" s="17"/>
      <c r="CF104" s="17"/>
      <c r="DM104" s="17"/>
      <c r="DN104" s="17"/>
    </row>
    <row r="105" spans="22:118" s="1" customFormat="1" x14ac:dyDescent="0.6">
      <c r="V105" s="3"/>
      <c r="W105" s="3"/>
      <c r="CC105" s="17"/>
      <c r="CD105" s="17"/>
      <c r="CE105" s="17"/>
      <c r="CF105" s="17"/>
      <c r="DM105" s="17"/>
      <c r="DN105" s="17"/>
    </row>
    <row r="106" spans="22:118" s="1" customFormat="1" x14ac:dyDescent="0.6">
      <c r="V106" s="3"/>
      <c r="W106" s="3"/>
      <c r="CC106" s="17"/>
      <c r="CD106" s="17"/>
      <c r="CE106" s="17"/>
      <c r="CF106" s="17"/>
      <c r="DM106" s="17"/>
      <c r="DN106" s="17"/>
    </row>
    <row r="107" spans="22:118" s="1" customFormat="1" x14ac:dyDescent="0.6">
      <c r="V107" s="3"/>
      <c r="W107" s="3"/>
      <c r="CC107" s="17"/>
      <c r="CD107" s="17"/>
      <c r="CE107" s="17"/>
      <c r="CF107" s="17"/>
      <c r="DM107" s="17"/>
      <c r="DN107" s="17"/>
    </row>
    <row r="108" spans="22:118" s="1" customFormat="1" x14ac:dyDescent="0.6">
      <c r="V108" s="3"/>
      <c r="W108" s="3"/>
      <c r="CC108" s="17"/>
      <c r="CD108" s="17"/>
      <c r="CE108" s="17"/>
      <c r="CF108" s="17"/>
      <c r="DM108" s="17"/>
      <c r="DN108" s="17"/>
    </row>
    <row r="109" spans="22:118" s="1" customFormat="1" x14ac:dyDescent="0.6">
      <c r="V109" s="3"/>
      <c r="W109" s="3"/>
      <c r="CC109" s="17"/>
      <c r="CD109" s="17"/>
      <c r="CE109" s="17"/>
      <c r="CF109" s="17"/>
      <c r="DM109" s="17"/>
      <c r="DN109" s="17"/>
    </row>
    <row r="110" spans="22:118" s="1" customFormat="1" x14ac:dyDescent="0.6">
      <c r="V110" s="3"/>
      <c r="W110" s="3"/>
      <c r="CC110" s="17"/>
      <c r="CD110" s="17"/>
      <c r="CE110" s="17"/>
      <c r="CF110" s="17"/>
      <c r="DM110" s="17"/>
      <c r="DN110" s="17"/>
    </row>
    <row r="111" spans="22:118" s="1" customFormat="1" x14ac:dyDescent="0.6">
      <c r="V111" s="3"/>
      <c r="W111" s="3"/>
      <c r="CC111" s="17"/>
      <c r="CD111" s="17"/>
      <c r="CE111" s="17"/>
      <c r="CF111" s="17"/>
      <c r="DM111" s="17"/>
      <c r="DN111" s="17"/>
    </row>
    <row r="112" spans="22:118" s="1" customFormat="1" x14ac:dyDescent="0.6">
      <c r="V112" s="3"/>
      <c r="W112" s="3"/>
      <c r="CC112" s="17"/>
      <c r="CD112" s="17"/>
      <c r="CE112" s="17"/>
      <c r="CF112" s="17"/>
      <c r="DM112" s="17"/>
      <c r="DN112" s="17"/>
    </row>
    <row r="113" spans="22:118" s="1" customFormat="1" x14ac:dyDescent="0.6">
      <c r="V113" s="3"/>
      <c r="W113" s="3"/>
      <c r="CC113" s="17"/>
      <c r="CD113" s="17"/>
      <c r="CE113" s="17"/>
      <c r="CF113" s="17"/>
      <c r="DM113" s="17"/>
      <c r="DN113" s="17"/>
    </row>
    <row r="114" spans="22:118" s="1" customFormat="1" x14ac:dyDescent="0.6">
      <c r="V114" s="3"/>
      <c r="W114" s="3"/>
      <c r="CC114" s="17"/>
      <c r="CD114" s="17"/>
      <c r="CE114" s="17"/>
      <c r="CF114" s="17"/>
      <c r="DM114" s="17"/>
      <c r="DN114" s="17"/>
    </row>
    <row r="115" spans="22:118" s="1" customFormat="1" x14ac:dyDescent="0.6">
      <c r="V115" s="3"/>
      <c r="W115" s="3"/>
      <c r="CC115" s="17"/>
      <c r="CD115" s="17"/>
      <c r="CE115" s="17"/>
      <c r="CF115" s="17"/>
      <c r="DM115" s="17"/>
      <c r="DN115" s="17"/>
    </row>
    <row r="116" spans="22:118" s="1" customFormat="1" x14ac:dyDescent="0.6">
      <c r="V116" s="3"/>
      <c r="W116" s="3"/>
      <c r="CC116" s="17"/>
      <c r="CD116" s="17"/>
      <c r="CE116" s="17"/>
      <c r="CF116" s="17"/>
      <c r="DM116" s="17"/>
      <c r="DN116" s="17"/>
    </row>
    <row r="117" spans="22:118" s="1" customFormat="1" x14ac:dyDescent="0.6">
      <c r="V117" s="3"/>
      <c r="W117" s="3"/>
      <c r="CC117" s="17"/>
      <c r="CD117" s="17"/>
      <c r="CE117" s="17"/>
      <c r="CF117" s="17"/>
      <c r="DM117" s="17"/>
      <c r="DN117" s="17"/>
    </row>
    <row r="118" spans="22:118" s="1" customFormat="1" x14ac:dyDescent="0.6">
      <c r="V118" s="3"/>
      <c r="W118" s="3"/>
      <c r="CC118" s="17"/>
      <c r="CD118" s="17"/>
      <c r="CE118" s="17"/>
      <c r="CF118" s="17"/>
      <c r="DM118" s="17"/>
      <c r="DN118" s="17"/>
    </row>
    <row r="119" spans="22:118" s="1" customFormat="1" x14ac:dyDescent="0.6">
      <c r="V119" s="3"/>
      <c r="W119" s="3"/>
      <c r="CC119" s="17"/>
      <c r="CD119" s="17"/>
      <c r="CE119" s="17"/>
      <c r="CF119" s="17"/>
      <c r="DM119" s="17"/>
      <c r="DN119" s="17"/>
    </row>
    <row r="120" spans="22:118" s="1" customFormat="1" x14ac:dyDescent="0.6">
      <c r="V120" s="3"/>
      <c r="W120" s="3"/>
      <c r="CC120" s="17"/>
      <c r="CD120" s="17"/>
      <c r="CE120" s="17"/>
      <c r="CF120" s="17"/>
      <c r="DM120" s="17"/>
      <c r="DN120" s="17"/>
    </row>
    <row r="121" spans="22:118" s="1" customFormat="1" x14ac:dyDescent="0.6">
      <c r="V121" s="3"/>
      <c r="W121" s="3"/>
      <c r="CC121" s="17"/>
      <c r="CD121" s="17"/>
      <c r="CE121" s="17"/>
      <c r="CF121" s="17"/>
      <c r="DM121" s="17"/>
      <c r="DN121" s="17"/>
    </row>
    <row r="122" spans="22:118" s="1" customFormat="1" x14ac:dyDescent="0.6">
      <c r="V122" s="3"/>
      <c r="W122" s="3"/>
      <c r="CC122" s="17"/>
      <c r="CD122" s="17"/>
      <c r="CE122" s="17"/>
      <c r="CF122" s="17"/>
      <c r="DM122" s="17"/>
      <c r="DN122" s="17"/>
    </row>
    <row r="123" spans="22:118" s="1" customFormat="1" x14ac:dyDescent="0.6">
      <c r="V123" s="3"/>
      <c r="W123" s="3"/>
      <c r="CC123" s="17"/>
      <c r="CD123" s="17"/>
      <c r="CE123" s="17"/>
      <c r="CF123" s="17"/>
      <c r="DM123" s="17"/>
      <c r="DN123" s="17"/>
    </row>
    <row r="124" spans="22:118" s="1" customFormat="1" x14ac:dyDescent="0.6">
      <c r="V124" s="3"/>
      <c r="W124" s="3"/>
      <c r="CC124" s="17"/>
      <c r="CD124" s="17"/>
      <c r="CE124" s="17"/>
      <c r="CF124" s="17"/>
      <c r="DM124" s="17"/>
      <c r="DN124" s="17"/>
    </row>
    <row r="125" spans="22:118" s="1" customFormat="1" x14ac:dyDescent="0.6">
      <c r="V125" s="3"/>
      <c r="W125" s="3"/>
      <c r="CC125" s="17"/>
      <c r="CD125" s="17"/>
      <c r="CE125" s="17"/>
      <c r="CF125" s="17"/>
      <c r="DM125" s="17"/>
      <c r="DN125" s="17"/>
    </row>
    <row r="126" spans="22:118" s="1" customFormat="1" x14ac:dyDescent="0.6">
      <c r="V126" s="3"/>
      <c r="W126" s="3"/>
      <c r="CC126" s="17"/>
      <c r="CD126" s="17"/>
      <c r="CE126" s="17"/>
      <c r="CF126" s="17"/>
      <c r="DM126" s="17"/>
      <c r="DN126" s="17"/>
    </row>
    <row r="127" spans="22:118" s="1" customFormat="1" x14ac:dyDescent="0.6">
      <c r="V127" s="3"/>
      <c r="W127" s="3"/>
      <c r="CC127" s="17"/>
      <c r="CD127" s="17"/>
      <c r="CE127" s="17"/>
      <c r="CF127" s="17"/>
      <c r="DM127" s="17"/>
      <c r="DN127" s="17"/>
    </row>
    <row r="128" spans="22:118" s="1" customFormat="1" x14ac:dyDescent="0.6">
      <c r="V128" s="3"/>
      <c r="W128" s="3"/>
      <c r="CC128" s="17"/>
      <c r="CD128" s="17"/>
      <c r="CE128" s="17"/>
      <c r="CF128" s="17"/>
      <c r="DM128" s="17"/>
      <c r="DN128" s="17"/>
    </row>
    <row r="129" spans="22:118" s="1" customFormat="1" x14ac:dyDescent="0.6">
      <c r="V129" s="3"/>
      <c r="W129" s="3"/>
      <c r="CC129" s="17"/>
      <c r="CD129" s="17"/>
      <c r="CE129" s="17"/>
      <c r="CF129" s="17"/>
      <c r="DM129" s="17"/>
      <c r="DN129" s="17"/>
    </row>
    <row r="130" spans="22:118" s="1" customFormat="1" x14ac:dyDescent="0.6">
      <c r="V130" s="3"/>
      <c r="W130" s="3"/>
      <c r="CC130" s="17"/>
      <c r="CD130" s="17"/>
      <c r="CE130" s="17"/>
      <c r="CF130" s="17"/>
      <c r="DM130" s="17"/>
      <c r="DN130" s="17"/>
    </row>
    <row r="131" spans="22:118" s="1" customFormat="1" x14ac:dyDescent="0.6">
      <c r="V131" s="3"/>
      <c r="W131" s="3"/>
      <c r="CC131" s="17"/>
      <c r="CD131" s="17"/>
      <c r="CE131" s="17"/>
      <c r="CF131" s="17"/>
      <c r="DM131" s="17"/>
      <c r="DN131" s="17"/>
    </row>
    <row r="132" spans="22:118" s="1" customFormat="1" x14ac:dyDescent="0.6">
      <c r="V132" s="3"/>
      <c r="W132" s="3"/>
      <c r="CC132" s="17"/>
      <c r="CD132" s="17"/>
      <c r="CE132" s="17"/>
      <c r="CF132" s="17"/>
      <c r="DM132" s="17"/>
      <c r="DN132" s="17"/>
    </row>
    <row r="133" spans="22:118" s="1" customFormat="1" x14ac:dyDescent="0.6">
      <c r="V133" s="3"/>
      <c r="W133" s="3"/>
      <c r="CC133" s="17"/>
      <c r="CD133" s="17"/>
      <c r="CE133" s="17"/>
      <c r="CF133" s="17"/>
      <c r="DM133" s="17"/>
      <c r="DN133" s="17"/>
    </row>
    <row r="134" spans="22:118" s="1" customFormat="1" x14ac:dyDescent="0.6">
      <c r="V134" s="3"/>
      <c r="W134" s="3"/>
      <c r="CC134" s="17"/>
      <c r="CD134" s="17"/>
      <c r="CE134" s="17"/>
      <c r="CF134" s="17"/>
      <c r="DM134" s="17"/>
      <c r="DN134" s="17"/>
    </row>
    <row r="135" spans="22:118" s="1" customFormat="1" x14ac:dyDescent="0.6">
      <c r="V135" s="3"/>
      <c r="W135" s="3"/>
      <c r="CC135" s="17"/>
      <c r="CD135" s="17"/>
      <c r="CE135" s="17"/>
      <c r="CF135" s="17"/>
      <c r="DM135" s="17"/>
      <c r="DN135" s="17"/>
    </row>
    <row r="136" spans="22:118" s="1" customFormat="1" x14ac:dyDescent="0.6">
      <c r="V136" s="3"/>
      <c r="W136" s="3"/>
      <c r="CC136" s="17"/>
      <c r="CD136" s="17"/>
      <c r="CE136" s="17"/>
      <c r="CF136" s="17"/>
      <c r="DM136" s="17"/>
      <c r="DN136" s="17"/>
    </row>
    <row r="137" spans="22:118" s="1" customFormat="1" x14ac:dyDescent="0.6">
      <c r="V137" s="3"/>
      <c r="W137" s="3"/>
      <c r="CC137" s="17"/>
      <c r="CD137" s="17"/>
      <c r="CE137" s="17"/>
      <c r="CF137" s="17"/>
      <c r="DM137" s="17"/>
      <c r="DN137" s="17"/>
    </row>
    <row r="138" spans="22:118" s="1" customFormat="1" x14ac:dyDescent="0.6">
      <c r="V138" s="3"/>
      <c r="W138" s="3"/>
      <c r="CC138" s="17"/>
      <c r="CD138" s="17"/>
      <c r="CE138" s="17"/>
      <c r="CF138" s="17"/>
      <c r="DM138" s="17"/>
      <c r="DN138" s="17"/>
    </row>
    <row r="139" spans="22:118" s="1" customFormat="1" x14ac:dyDescent="0.6">
      <c r="V139" s="3"/>
      <c r="W139" s="3"/>
      <c r="CC139" s="17"/>
      <c r="CD139" s="17"/>
      <c r="CE139" s="17"/>
      <c r="CF139" s="17"/>
      <c r="DM139" s="17"/>
      <c r="DN139" s="17"/>
    </row>
    <row r="140" spans="22:118" s="1" customFormat="1" x14ac:dyDescent="0.6">
      <c r="V140" s="3"/>
      <c r="W140" s="3"/>
      <c r="CC140" s="17"/>
      <c r="CD140" s="17"/>
      <c r="CE140" s="17"/>
      <c r="CF140" s="17"/>
      <c r="DM140" s="17"/>
      <c r="DN140" s="17"/>
    </row>
    <row r="141" spans="22:118" s="1" customFormat="1" x14ac:dyDescent="0.6">
      <c r="V141" s="3"/>
      <c r="W141" s="3"/>
      <c r="CC141" s="17"/>
      <c r="CD141" s="17"/>
      <c r="CE141" s="17"/>
      <c r="CF141" s="17"/>
      <c r="DM141" s="17"/>
      <c r="DN141" s="17"/>
    </row>
    <row r="142" spans="22:118" s="1" customFormat="1" x14ac:dyDescent="0.6">
      <c r="V142" s="3"/>
      <c r="W142" s="3"/>
      <c r="CC142" s="17"/>
      <c r="CD142" s="17"/>
      <c r="CE142" s="17"/>
      <c r="CF142" s="17"/>
      <c r="DM142" s="17"/>
      <c r="DN142" s="17"/>
    </row>
    <row r="143" spans="22:118" s="1" customFormat="1" x14ac:dyDescent="0.6">
      <c r="V143" s="3"/>
      <c r="W143" s="3"/>
      <c r="CC143" s="17"/>
      <c r="CD143" s="17"/>
      <c r="CE143" s="17"/>
      <c r="CF143" s="17"/>
      <c r="DM143" s="17"/>
      <c r="DN143" s="17"/>
    </row>
    <row r="144" spans="22:118" s="1" customFormat="1" x14ac:dyDescent="0.6">
      <c r="V144" s="3"/>
      <c r="W144" s="3"/>
      <c r="CC144" s="17"/>
      <c r="CD144" s="17"/>
      <c r="CE144" s="17"/>
      <c r="CF144" s="17"/>
      <c r="DM144" s="17"/>
      <c r="DN144" s="17"/>
    </row>
  </sheetData>
  <pageMargins left="0.7" right="0.7" top="0.75" bottom="0.75" header="0.3" footer="0.3"/>
  <pageSetup orientation="portrait" horizontalDpi="1200" verticalDpi="1200" r:id="rId1"/>
  <ignoredErrors>
    <ignoredError sqref="DU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 J Wu</dc:creator>
  <cp:lastModifiedBy>Admir</cp:lastModifiedBy>
  <dcterms:created xsi:type="dcterms:W3CDTF">2021-01-20T23:02:41Z</dcterms:created>
  <dcterms:modified xsi:type="dcterms:W3CDTF">2022-03-09T17:40:24Z</dcterms:modified>
</cp:coreProperties>
</file>