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an/Desktop/光大证券实习/"/>
    </mc:Choice>
  </mc:AlternateContent>
  <xr:revisionPtr revIDLastSave="0" documentId="8_{A3777FC8-D9E7-624B-8F52-5041650157F4}" xr6:coauthVersionLast="46" xr6:coauthVersionMax="46" xr10:uidLastSave="{00000000-0000-0000-0000-000000000000}"/>
  <bookViews>
    <workbookView xWindow="0" yWindow="460" windowWidth="35160" windowHeight="20000" tabRatio="846" xr2:uid="{00000000-000D-0000-FFFF-FFFF00000000}"/>
  </bookViews>
  <sheets>
    <sheet name="封面" sheetId="27" r:id="rId1"/>
    <sheet name="1-本周热点" sheetId="31" r:id="rId2"/>
    <sheet name="2-国内外市场一周表现" sheetId="32" r:id="rId3"/>
    <sheet name="3-基金市场表现" sheetId="30" r:id="rId4"/>
    <sheet name="4-基金产品发行情况" sheetId="34" r:id="rId5"/>
    <sheet name="5-投资建议" sheetId="23" r:id="rId6"/>
    <sheet name="6-美国ETF表现" sheetId="39" r:id="rId7"/>
    <sheet name="7-风险提示" sheetId="24" r:id="rId8"/>
    <sheet name="免责声明 " sheetId="37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" hidden="1">'1-本周热点'!#REF!</definedName>
    <definedName name="CPI日期">OFFSET([1]CPI与RPI数据!$O$2,1,0,IF([1]CPI与RPI数据!$C$6=1,COUNT([1]CPI与RPI数据!$O:$O),(6-[1]CPI与RPI数据!$C$6)*50),1)</definedName>
    <definedName name="CPI商品日期">OFFSET([1]CPI与RPI数据!$W$2,1,0,IF([1]CPI与RPI数据!$C$26=1,COUNT([1]CPI与RPI数据!$W:$W),(6-[1]CPI与RPI数据!$C$26)*20),1)</definedName>
    <definedName name="CPI商品数据">OFFSET([1]CPI与RPI数据!$X$1,2,[1]CPI与RPI数据!$B$26-1,IF([1]CPI与RPI数据!$C$26=1,COUNT([1]CPI与RPI数据!$W:$W),(6-[1]CPI与RPI数据!$C$26)*20),1)</definedName>
    <definedName name="CPI数据">OFFSET([1]CPI与RPI数据!$P$1,2,[1]CPI与RPI数据!$B$6-1,IF([1]CPI与RPI数据!$C$6=1,COUNT([1]CPI与RPI数据!$O:$O),(6-[1]CPI与RPI数据!$C$6)*50),1)</definedName>
    <definedName name="CPI种类日期">OFFSET([1]CPI与RPI数据!$R$2,1,0,IF([1]CPI与RPI数据!$K$7=1,COUNT([1]CPI与RPI数据!$R:$R),(6-[1]CPI与RPI数据!$K$7)*20),1)</definedName>
    <definedName name="CPI种类数据">OFFSET([1]CPI与RPI数据!$S$1,2,[1]CPI与RPI数据!$J$7-1,IF([1]CPI与RPI数据!$K$7=1,COUNT([1]CPI与RPI数据!$R:$R),(6-[1]CPI与RPI数据!$K$7)*20),1)</definedName>
    <definedName name="data_4d">OFFSET([2]家电行业指数走势与大盘对比!$D$266,0,0,COUNT([2]家电行业指数走势与大盘对比!$D:$D)-245)</definedName>
    <definedName name="data_4f">OFFSET([2]家电行业指数走势与大盘对比!$G$266,0,0,COUNT([2]家电行业指数走势与大盘对比!$D:$D)-245)</definedName>
    <definedName name="data_4h">OFFSET([2]家电行业指数走势与大盘对比!$J$266,0,0,COUNT([2]家电行业指数走势与大盘对比!$D:$D)-245)</definedName>
    <definedName name="data_4i">OFFSET([2]家电行业指数走势与大盘对比!$K$266,0,0,COUNT([2]家电行业指数走势与大盘对比!$D:$D)-245)</definedName>
    <definedName name="data_4j">OFFSET([2]家电行业指数走势与大盘对比!$L$266,0,0,COUNT([2]家电行业指数走势与大盘对比!$D:$D)-245)</definedName>
    <definedName name="data_5c">OFFSET([2]家电行业估值!$C$24,0,0,COUNT([2]家电行业估值!$E:$E))</definedName>
    <definedName name="data_5e">OFFSET([2]家电行业估值!$E$24,0,0,COUNT([2]家电行业估值!$E:$E))</definedName>
    <definedName name="data_5f">OFFSET([2]家电行业估值!$F$24,0,0,COUNT([2]家电行业估值!$E:$E))</definedName>
    <definedName name="data_aa" localSheetId="2">OFFSET(#REF!,0,0,COUNTA(#REF!)-1,1)</definedName>
    <definedName name="data_aa" localSheetId="0">OFFSET(#REF!,0,0,COUNTA(#REF!)-1,1)</definedName>
    <definedName name="data_aa" localSheetId="8">OFFSET(#REF!,0,0,COUNTA(#REF!)-1,1)</definedName>
    <definedName name="data_aa">OFFSET(#REF!,0,0,COUNTA(#REF!)-1,1)</definedName>
    <definedName name="data_ab" localSheetId="2">OFFSET(#REF!,0,0,COUNTA(#REF!),1)</definedName>
    <definedName name="data_ab" localSheetId="0">OFFSET(#REF!,0,0,COUNTA(#REF!),1)</definedName>
    <definedName name="data_ab" localSheetId="8">OFFSET(#REF!,0,0,COUNTA(#REF!),1)</definedName>
    <definedName name="data_ab">OFFSET(#REF!,0,0,COUNTA(#REF!),1)</definedName>
    <definedName name="data_ae">OFFSET('[3]空调零售数据(中怡康)'!$AQ$53,COUNTA('[3]空调零售数据(中怡康)'!$C:$C)-37,0,36,1)</definedName>
    <definedName name="data_ag" localSheetId="2">OFFSET(#REF!,0,0,COUNTA(#REF!)-1,1)</definedName>
    <definedName name="data_ag" localSheetId="0">OFFSET(#REF!,0,0,COUNTA(#REF!)-1,1)</definedName>
    <definedName name="data_ag" localSheetId="8">OFFSET(#REF!,0,0,COUNTA(#REF!)-1,1)</definedName>
    <definedName name="data_ag">OFFSET(#REF!,0,0,COUNTA(#REF!)-1,1)</definedName>
    <definedName name="data_ak">OFFSET([4]中怡康零售数据监测!$BC$43,0,0,COUNTA([4]中怡康零售数据监测!$BC:$BC)-1,1)</definedName>
    <definedName name="data_ao">OFFSET([3]中怡康零售数据监测!$AO$55,0,0,COUNTA([3]中怡康零售数据监测!$AO:$AO)-18,1)</definedName>
    <definedName name="data_ap">OFFSET([3]中怡康零售数据监测!$AP$55,0,0,COUNTA([3]中怡康零售数据监测!$AP:$AP)-1,1)</definedName>
    <definedName name="data_aq">OFFSET([3]中怡康零售数据监测!$AQ$55,0,0,COUNTA([3]中怡康零售数据监测!$AQ:$AQ)-1,1)</definedName>
    <definedName name="data_as">OFFSET([3]中怡康零售数据监测!$AS$43,0,0,COUNTA([3]中怡康零售数据监测!$AT:$AT)-1,1)</definedName>
    <definedName name="data_at">OFFSET([3]中怡康零售数据监测!$AT$43,0,0,COUNTA([3]中怡康零售数据监测!$AT:$AT)-1,1)</definedName>
    <definedName name="data_au">OFFSET([3]中怡康零售数据监测!$AU$43,0,0,COUNTA([3]中怡康零售数据监测!$AU:$AU)-1,1)</definedName>
    <definedName name="data_av">OFFSET([3]中怡康零售数据监测!$AV$43,0,0,COUNTA([3]中怡康零售数据监测!$AV:$AV)-1,1)</definedName>
    <definedName name="data_ay">OFFSET([3]中怡康零售数据监测!$AY$55,0,0,COUNTA([3]中怡康零售数据监测!$AY:$AY)-1,1)</definedName>
    <definedName name="data_az">OFFSET([3]中怡康零售数据监测!$AZ$55,0,0,COUNTA([3]中怡康零售数据监测!$AZ:$AZ)-1,1)</definedName>
    <definedName name="data_bb">OFFSET([3]中怡康零售数据监测!$BB$43,0,0,COUNTA([3]中怡康零售数据监测!$BC:$BC)-1,1)</definedName>
    <definedName name="data_bc">OFFSET([3]中怡康零售数据监测!$BC$43,0,0,COUNTA([3]中怡康零售数据监测!$BC:$BC)-1,1)</definedName>
    <definedName name="data_bd">OFFSET([3]中怡康零售数据监测!$BD$43,0,0,COUNTA([3]中怡康零售数据监测!$BD:$BD)-1,1)</definedName>
    <definedName name="data_be">OFFSET([3]中怡康零售数据监测!$BE$43,0,0,COUNTA([3]中怡康零售数据监测!$BE:$BE)-1,1)</definedName>
    <definedName name="data_bs">OFFSET([5]主要家电类产品月度产量!$BP$296,COUNTA([5]主要家电类产品月度产量!$BP:XDQ)-38,0,36,1)</definedName>
    <definedName name="data_by">OFFSET([5]主要家电类产品月度产量!$BV$83,COUNTA([5]主要家电类产品月度产量!$BV:XDW)-38,0,36,1)</definedName>
    <definedName name="data_c" localSheetId="2">OFFSET(#REF!,0,0,COUNTA(#REF!)-1,1)</definedName>
    <definedName name="data_c" localSheetId="0">OFFSET(#REF!,0,0,COUNTA(#REF!)-1,1)</definedName>
    <definedName name="data_c" localSheetId="8">OFFSET(#REF!,0,0,COUNTA(#REF!)-1,1)</definedName>
    <definedName name="data_c">OFFSET(#REF!,0,0,COUNTA(#REF!)-1,1)</definedName>
    <definedName name="data_cc_at">OFFSET('[2]产业在线-彩电'!$AT$66,0,0,COUNT('[2]产业在线-彩电'!$AQ:$AQ),1)</definedName>
    <definedName name="data_cc_az">OFFSET('[2]产业在线-彩电'!$AZ$66,0,0,COUNT('[2]产业在线-彩电'!$AQ:$AQ),1)</definedName>
    <definedName name="data_cc_bf">OFFSET('[2]产业在线-彩电'!$BF$66,0,0,COUNT('[2]产业在线-彩电'!$AQ:$AQ),1)</definedName>
    <definedName name="data_ck_aa">OFFSET('[2]产业在线-空调'!$AA$138,COUNT('[2]产业在线-空调'!$AA:$AA)-118,'[2]产业在线-空调'!$Y$2*('[2]产业在线-空调'!$Y$1-1),34,1)</definedName>
    <definedName name="data_ck_ab">OFFSET('[2]产业在线-空调'!$AB$138,COUNT('[2]产业在线-空调'!$AA:$AA)-118,'[2]产业在线-空调'!$Y$2*('[2]产业在线-空调'!$Y$1-1),34,1)</definedName>
    <definedName name="data_ck_ai">OFFSET('[2]产业在线-空调'!$AI$138,COUNT('[2]产业在线-空调'!$AI:$AI)-82,'[2]产业在线-空调'!$AG$2*('[2]产业在线-空调'!$AG$1-1),34,1)</definedName>
    <definedName name="data_ck_aj">OFFSET('[2]产业在线-空调'!$AJ$138,COUNT('[2]产业在线-空调'!$AI:$AI)-82,'[2]产业在线-空调'!$AG$2*('[2]产业在线-空调'!$AG$1-1),34,1)</definedName>
    <definedName name="data_ck_aq">OFFSET('[2]产业在线-空调'!$AQ$54,0,0,COUNT('[2]产业在线-空调'!$AQ:$AQ),1)</definedName>
    <definedName name="data_ck_ar">OFFSET('[2]产业在线-空调'!$AR$54,0,0,COUNT('[2]产业在线-空调'!$AQ:$AQ),1)</definedName>
    <definedName name="data_ck_at">OFFSET('[2]产业在线-空调'!$AT$54,0,0,COUNT('[2]产业在线-空调'!$AQ:$AQ),1)</definedName>
    <definedName name="data_ck_bb">OFFSET('[2]产业在线-空调'!$BB$54,0,0,COUNT('[2]产业在线-空调'!$AQ:$AQ),1)</definedName>
    <definedName name="data_ck_bc">OFFSET('[2]产业在线-空调'!$BC$54,0,0,COUNT('[2]产业在线-空调'!$AQ:$AQ),1)</definedName>
    <definedName name="data_ck_bd">OFFSET('[2]产业在线-空调'!$BD$54,0,0,COUNT('[2]产业在线-空调'!$AQ:$AQ),1)</definedName>
    <definedName name="data_ck_bm">OFFSET('[2]产业在线-空调'!$BM$54,0,0,COUNT('[2]产业在线-空调'!$AQ:$AQ),1)</definedName>
    <definedName name="data_ck_bo">OFFSET('[2]产业在线-空调'!$BO$54,0,0,COUNT('[2]产业在线-空调'!$AQ:$AQ),1)</definedName>
    <definedName name="data_ck_bp">OFFSET('[2]产业在线-空调'!$BP$54,0,0,COUNT('[2]产业在线-空调'!$AQ:$AQ),1)</definedName>
    <definedName name="data_ck_c">OFFSET('[2]产业在线-空调'!$C$138,COUNT('[2]产业在线-空调'!$C:$C)-155,'[2]产业在线-空调'!$A$2*('[2]产业在线-空调'!$A$1-1),34,1)</definedName>
    <definedName name="data_ck_d">OFFSET('[2]产业在线-空调'!$D$138,COUNT('[2]产业在线-空调'!$C:$C)-155,'[2]产业在线-空调'!$A$2*('[2]产业在线-空调'!$A$1-1),34,1)</definedName>
    <definedName name="data_ck_k">OFFSET('[2]产业在线-空调'!$K$138,COUNT('[2]产业在线-空调'!$K:$K)-118,'[2]产业在线-空调'!$I$2*('[2]产业在线-空调'!$I$1-1),34,1)</definedName>
    <definedName name="data_ck_l">OFFSET('[2]产业在线-空调'!$L$138,COUNT('[2]产业在线-空调'!$K:$K)-118,'[2]产业在线-空调'!$I$2*('[2]产业在线-空调'!$I$1-1),34,1)</definedName>
    <definedName name="data_ck_s">OFFSET('[2]产业在线-空调'!$S$138,COUNT('[2]产业在线-空调'!$S:$S)-118,'[2]产业在线-空调'!$Q$2*('[2]产业在线-空调'!$Q$1-1),34,1)</definedName>
    <definedName name="data_ck_t">OFFSET('[2]产业在线-空调'!$T$138,COUNT('[2]产业在线-空调'!$S:$S)-118,'[2]产业在线-空调'!$Q$2*('[2]产业在线-空调'!$Q$1-1),34,1)</definedName>
    <definedName name="data_cq">OFFSET([5]主要家电类产品月度产量!$CQ$191,COUNTA([5]主要家电类产品月度产量!$CN:XEO)-38,0,36,1)</definedName>
    <definedName name="data_cr">OFFSET([3]主要家电类产品月度产量!$CR$191,COUNTA([3]主要家电类产品月度产量!$CN:XEO)-38,0,36,1)</definedName>
    <definedName name="data_cw">OFFSET('[3]洗衣机零售数据(中怡康)'!$CW$27,COUNTA('[3]洗衣机零售数据(中怡康)'!$AA:$AA)-37,0,36,1)</definedName>
    <definedName name="data_cyzx_b1">OFFSET([2]产业在线全品类年度数据!$R$19,[2]产业在线全品类年度数据!$O$3*([2]产业在线全品类年度数据!$O$2-1),0,1,11)</definedName>
    <definedName name="data_cyzx_b2">OFFSET([2]产业在线全品类年度数据!$R$20,[2]产业在线全品类年度数据!$O$3*([2]产业在线全品类年度数据!$O$2-1),0,1,11)</definedName>
    <definedName name="data_cyzx_b3">OFFSET([2]产业在线全品类年度数据!$R$50,[2]产业在线全品类年度数据!$O$26*([2]产业在线全品类年度数据!$O$25-1),0,1,11)</definedName>
    <definedName name="data_cyzx_b4">OFFSET([2]产业在线全品类年度数据!$R$51,[2]产业在线全品类年度数据!$O$26*([2]产业在线全品类年度数据!$O$25-1),0,1,11)</definedName>
    <definedName name="data_cyzx_b5">OFFSET([2]产业在线全品类年度数据!$R$52,[2]产业在线全品类年度数据!$O$26*([2]产业在线全品类年度数据!$O$25-1),0,1,11)</definedName>
    <definedName name="data_cyzx_b6">OFFSET([2]产业在线全品类年度数据!$R$53,[2]产业在线全品类年度数据!$O$26*([2]产业在线全品类年度数据!$O$25-1),0,1,11)</definedName>
    <definedName name="data_cyzx_c1">OFFSET([2]产业在线全品类年度数据!$AT$19,[2]产业在线全品类年度数据!$AQ$3*([2]产业在线全品类年度数据!$AQ$2-1),0,1,8)</definedName>
    <definedName name="data_cyzx_c2">OFFSET([2]产业在线全品类年度数据!$AT$20,[2]产业在线全品类年度数据!$AQ$3*([2]产业在线全品类年度数据!$AQ$2-1),0,1,8)</definedName>
    <definedName name="data_cyzx_c3">OFFSET([2]产业在线全品类年度数据!$AT$50,[2]产业在线全品类年度数据!$AQ$26*([2]产业在线全品类年度数据!$AQ$25-1),0,1,8)</definedName>
    <definedName name="data_cyzx_c4">OFFSET([2]产业在线全品类年度数据!$AT$51,[2]产业在线全品类年度数据!$AQ$26*([2]产业在线全品类年度数据!$AQ$25-1),0,1,8)</definedName>
    <definedName name="data_cyzx_c5">OFFSET([2]产业在线全品类年度数据!$AT$52,[2]产业在线全品类年度数据!$AQ$26*([2]产业在线全品类年度数据!$AQ$25-1),0,1,8)</definedName>
    <definedName name="data_cyzx_c6">OFFSET([2]产业在线全品类年度数据!$AT$53,[2]产业在线全品类年度数据!$AQ$26*([2]产业在线全品类年度数据!$AQ$25-1),0,1,8)</definedName>
    <definedName name="data_cyzx_k1">OFFSET([2]产业在线全品类年度数据!$D$19,[2]产业在线全品类年度数据!$A$3*([2]产业在线全品类年度数据!$A$2-1),0,1,11)</definedName>
    <definedName name="data_cyzx_k2">OFFSET([2]产业在线全品类年度数据!$D$20,[2]产业在线全品类年度数据!$A$3*([2]产业在线全品类年度数据!$A$2-1),0,1,11)</definedName>
    <definedName name="data_cyzx_k3">OFFSET([2]产业在线全品类年度数据!$D$50,[2]产业在线全品类年度数据!$A$26*([2]产业在线全品类年度数据!$A$25-1),0,1,11)</definedName>
    <definedName name="data_cyzx_k4">OFFSET([2]产业在线全品类年度数据!$D$51,[2]产业在线全品类年度数据!$A$26*([2]产业在线全品类年度数据!$A$25-1),0,1,11)</definedName>
    <definedName name="data_cyzx_k5">OFFSET([2]产业在线全品类年度数据!$D$52,[2]产业在线全品类年度数据!$A$26*([2]产业在线全品类年度数据!$A$25-1),0,1,11)</definedName>
    <definedName name="data_cyzx_k6">OFFSET([2]产业在线全品类年度数据!$D$53,[2]产业在线全品类年度数据!$A$26*([2]产业在线全品类年度数据!$A$25-1),0,1,11)</definedName>
    <definedName name="data_cyzx_x1">OFFSET([2]产业在线全品类年度数据!$AF$19,[2]产业在线全品类年度数据!$AC$3*([2]产业在线全品类年度数据!$AC$2-1),0,1,11)</definedName>
    <definedName name="data_cyzx_x2">OFFSET([2]产业在线全品类年度数据!$AF$20,[2]产业在线全品类年度数据!$AC$3*([2]产业在线全品类年度数据!$AC$2-1),0,1,11)</definedName>
    <definedName name="data_cyzx_x3">OFFSET([2]产业在线全品类年度数据!$AF$44,[2]产业在线全品类年度数据!$AC$26*([2]产业在线全品类年度数据!$AC$25-1),0,1,11)</definedName>
    <definedName name="data_cyzx_x4">OFFSET([2]产业在线全品类年度数据!$AF$45,[2]产业在线全品类年度数据!$AC$26*([2]产业在线全品类年度数据!$AC$25-1),0,1,11)</definedName>
    <definedName name="data_cyzx_x5">OFFSET([2]产业在线全品类年度数据!$AF$46,[2]产业在线全品类年度数据!$AC$26*([2]产业在线全品类年度数据!$AC$25-1),0,1,11)</definedName>
    <definedName name="data_d" localSheetId="2">OFFSET(#REF!,0,0,COUNTA(#REF!)-1,1)</definedName>
    <definedName name="data_d" localSheetId="0">OFFSET(#REF!,0,0,COUNTA(#REF!)-1,1)</definedName>
    <definedName name="data_d" localSheetId="8">OFFSET(#REF!,0,0,COUNTA(#REF!)-1,1)</definedName>
    <definedName name="data_d">OFFSET(#REF!,0,0,COUNTA(#REF!)-1,1)</definedName>
    <definedName name="data_e" localSheetId="2">OFFSET(#REF!,0,0,COUNTA(#REF!)-1,1)</definedName>
    <definedName name="data_e" localSheetId="0">OFFSET(#REF!,0,0,COUNTA(#REF!)-1,1)</definedName>
    <definedName name="data_e" localSheetId="8">OFFSET(#REF!,0,0,COUNTA(#REF!)-1,1)</definedName>
    <definedName name="data_e">OFFSET(#REF!,0,0,COUNTA(#REF!)-1,1)</definedName>
    <definedName name="data_fdc_11">OFFSET([2]下游房地产!$K$198,0,0,COUNT([2]下游房地产!$K:$K)-176,1)</definedName>
    <definedName name="data_fdc_12">OFFSET([2]下游房地产!$L$198,0,0,COUNT([2]下游房地产!$K:$K)-176,1)</definedName>
    <definedName name="data_fdc_21">OFFSET([2]下游房地产!$O$74,0,0,COUNT([2]下游房地产!$O:$O)-52,1)</definedName>
    <definedName name="data_fdc_e">OFFSET([2]下游房地产!$E$198,0,0,COUNT([2]下游房地产!$E:$E)-176,1)</definedName>
    <definedName name="data_fdc_f">OFFSET([2]下游房地产!$F$198,0,0,COUNT([2]下游房地产!$E:$E)-176,1)</definedName>
    <definedName name="data_i" localSheetId="2">OFFSET(#REF!,0,#REF!*(#REF!-1),COUNTA(#REF!)-1,1)</definedName>
    <definedName name="data_i" localSheetId="0">OFFSET(#REF!,0,#REF!*(#REF!-1),COUNTA(#REF!)-1,1)</definedName>
    <definedName name="data_i" localSheetId="8">OFFSET(#REF!,0,#REF!*(#REF!-1),COUNTA(#REF!)-1,1)</definedName>
    <definedName name="data_i">OFFSET(#REF!,0,#REF!*(#REF!-1),COUNTA(#REF!)-1,1)</definedName>
    <definedName name="data_j">OFFSET('[3]油烟机零售数据(中怡康)'!$J$43,COUNTA('[3]油烟机零售数据(中怡康)'!$G:$G)-37,0,36,1)</definedName>
    <definedName name="data_lg_fk">OFFSET([2]家电行业陆股通持股情况!$I$23,0,[2]家电行业陆股通持股情况!$Q$16*23,COUNTA([2]家电行业陆股通持股情况!$J:$J)-3,1)</definedName>
    <definedName name="data_lg_gl">OFFSET([2]家电行业陆股通持股情况!$I$23,0,[2]家电行业陆股通持股情况!$Q$6*3,COUNTA([2]家电行业陆股通持股情况!$J:$J)-3,1)</definedName>
    <definedName name="data_lg_hd">OFFSET([2]家电行业陆股通持股情况!$I$23,0,[2]家电行业陆股通持股情况!$Q$12*15,COUNTA([2]家电行业陆股通持股情况!$J:$J)-3,1)</definedName>
    <definedName name="data_lg_he">OFFSET([2]家电行业陆股通持股情况!$I$23,0,[2]家电行业陆股通持股情况!$Q$8*7,COUNTA([2]家电行业陆股通持股情况!$J:$J)-3,1)</definedName>
    <definedName name="data_lg_hx">OFFSET([2]家电行业陆股通持股情况!$I$23,0,[2]家电行业陆股通持股情况!$Q$9*9,COUNTA([2]家电行业陆股通持股情况!$J:$J)-3,1)</definedName>
    <definedName name="data_lg_hxdq">OFFSET([2]家电行业陆股通持股情况!$I$23,0,[2]家电行业陆股通持股情况!$Q$15*21,COUNTA([2]家电行业陆股通持股情况!$J:$J)-3,1)</definedName>
    <definedName name="data_lg_jy">OFFSET([2]家电行业陆股通持股情况!$I$23,0,[2]家电行业陆股通持股情况!$Q$14*19,COUNTA([2]家电行业陆股通持股情况!$J:$J)-3,1)</definedName>
    <definedName name="data_lg_lb">OFFSET([2]家电行业陆股通持股情况!$I$23,0,[2]家电行业陆股通持股情况!$Q$11*13,COUNTA([2]家电行业陆股通持股情况!$J:$J)-3,1)</definedName>
    <definedName name="data_lg_lk">OFFSET([2]家电行业陆股通持股情况!$I$23,0,[2]家电行业陆股通持股情况!$Q$18*27,COUNTA([2]家电行业陆股通持股情况!$J:$J)-3,1)</definedName>
    <definedName name="data_lg_md">OFFSET([2]家电行业陆股通持股情况!$I$23,0,[2]家电行业陆股通持股情况!$Q$7*5,COUNTA([2]家电行业陆股通持股情况!$J:$J)-3,1)</definedName>
    <definedName name="data_lg_op">OFFSET([2]家电行业陆股通持股情况!$I$23,0,[2]家电行业陆股通持股情况!$Q$17*25,COUNTA([2]家电行业陆股通持股情况!$J:$J)-3,1)</definedName>
    <definedName name="data_lg_sb">OFFSET([2]家电行业陆股通持股情况!$I$23,0,[2]家电行业陆股通持股情况!$Q$13*17,COUNTA([2]家电行业陆股通持股情况!$J:$J)-3,1)</definedName>
    <definedName name="data_lg_sh">OFFSET([2]家电行业陆股通持股情况!$I$23,0,[2]家电行业陆股通持股情况!$Q$19*29,COUNTA([2]家电行业陆股通持股情况!$J:$J)-3,1)</definedName>
    <definedName name="data_lg_xt">OFFSET([2]家电行业陆股通持股情况!$I$23,0,[2]家电行业陆股通持股情况!$Q$10*11,COUNTA([2]家电行业陆股通持股情况!$J:$J)-3,1)</definedName>
    <definedName name="data_m" localSheetId="2">OFFSET(#REF!,0,#REF!*(#REF!-1),INDIRECT("K"&amp;#REF!),1)</definedName>
    <definedName name="data_m" localSheetId="0">OFFSET(#REF!,0,#REF!*(#REF!-1),INDIRECT("K"&amp;#REF!),1)</definedName>
    <definedName name="data_m" localSheetId="8">OFFSET(#REF!,0,#REF!*(#REF!-1),INDIRECT("K"&amp;#REF!),1)</definedName>
    <definedName name="data_m">OFFSET(#REF!,0,#REF!*(#REF!-1),INDIRECT("K"&amp;#REF!),1)</definedName>
    <definedName name="data_n" localSheetId="2">OFFSET(#REF!,0,#REF!*(#REF!-1),INDIRECT("K"&amp;#REF!),1)</definedName>
    <definedName name="data_n" localSheetId="0">OFFSET(#REF!,0,#REF!*(#REF!-1),INDIRECT("K"&amp;#REF!),1)</definedName>
    <definedName name="data_n" localSheetId="8">OFFSET(#REF!,0,#REF!*(#REF!-1),INDIRECT("K"&amp;#REF!),1)</definedName>
    <definedName name="data_n">OFFSET(#REF!,0,#REF!*(#REF!-1),INDIRECT("K"&amp;#REF!),1)</definedName>
    <definedName name="data_u" localSheetId="2">OFFSET(#REF!,0,#REF!*(#REF!-1),INDIRECT("s"&amp;#REF!),1)</definedName>
    <definedName name="data_u" localSheetId="0">OFFSET(#REF!,0,#REF!*(#REF!-1),INDIRECT("s"&amp;#REF!),1)</definedName>
    <definedName name="data_u" localSheetId="8">OFFSET(#REF!,0,#REF!*(#REF!-1),INDIRECT("s"&amp;#REF!),1)</definedName>
    <definedName name="data_u">OFFSET(#REF!,0,#REF!*(#REF!-1),INDIRECT("s"&amp;#REF!),1)</definedName>
    <definedName name="data_ycl_11">OFFSET([2]原材料成本!$C$1027,0,0,COUNT([2]原材料成本!$B:$B)-1006,1)</definedName>
    <definedName name="data_ycl_12">OFFSET([2]原材料成本!$D$1027,0,0,COUNT([2]原材料成本!$B:$B)-1006,1)</definedName>
    <definedName name="data_ycl_13">OFFSET([2]原材料成本!$E$1027,0,0,COUNT([2]原材料成本!$B:$B)-1006,1)</definedName>
    <definedName name="data_ycl_14">OFFSET([2]原材料成本!$F$1027,0,0,COUNT([2]原材料成本!$B:$B)-1006,1)</definedName>
    <definedName name="data_ycl_21">OFFSET([2]原材料成本!$I$2040,0,0,COUNT([2]原材料成本!$H:$H)-2018,1)</definedName>
    <definedName name="data_ycl_22">OFFSET([2]原材料成本!$J$2040,0,0,COUNT([2]原材料成本!$H:$H)-2018,1)</definedName>
    <definedName name="data_ycl_3">OFFSET([2]原材料成本!$M$2031,0,2*([2]原材料成本!$K$2-1),OFFSET([2]原材料成本!$K$7,([2]原材料成本!$K$2-1),0,1,1),1)</definedName>
    <definedName name="data_zb_k">OFFSET('[2]中怡康-冰箱'!$K$82,0,0,COUNTA('[2]中怡康-冰箱'!$F:$F)-66,1)</definedName>
    <definedName name="data_zb_s">OFFSET('[2]中怡康-冰箱'!$S$82,0,0,COUNTA('[2]中怡康-冰箱'!$N:$N)-66,1)</definedName>
    <definedName name="data_zb_z">OFFSET('[2]中怡康-冰箱'!$Z$82,0,0,COUNTA('[2]中怡康-冰箱'!$U:$U)-66,1)</definedName>
    <definedName name="data_zc_aa">OFFSET('[2]中怡康-彩电'!$AA$82,0,0,COUNTA('[2]中怡康-彩电'!$V:$V)-66,1)</definedName>
    <definedName name="data_zc_ab">OFFSET('[2]中怡康-彩电'!$AB$82,0,0,COUNTA('[2]中怡康-彩电'!$V:$V)-66,1)</definedName>
    <definedName name="data_zc_s">OFFSET('[2]中怡康-彩电'!$S$82,0,0,COUNTA('[2]中怡康-彩电'!$N:$N)-66,1)</definedName>
    <definedName name="data_zc_t">OFFSET('[2]中怡康-彩电'!$T$82,0,0,COUNTA('[2]中怡康-彩电'!$N:$N)-66,1)</definedName>
    <definedName name="data_zg_aa">OFFSET('[2]中怡康-消毒柜'!$X$66,0,0,COUNTA('[2]中怡康-消毒柜'!$V:$V)-50,1)</definedName>
    <definedName name="data_zg_ab">OFFSET('[2]中怡康-消毒柜'!$Y$66,0,0,COUNTA('[2]中怡康-消毒柜'!$V:$V)-50,1)</definedName>
    <definedName name="data_zg_i">OFFSET('[2]中怡康-消毒柜'!$K$66,0,0,COUNTA('[2]中怡康-消毒柜'!$F:$F)-50,1)</definedName>
    <definedName name="data_zg_q">OFFSET('[2]中怡康-消毒柜'!$S$66,0,0,COUNTA('[2]中怡康-消毒柜'!$N:$N)-50,1)</definedName>
    <definedName name="data_zg_r">OFFSET('[2]中怡康-消毒柜'!$T$66,0,0,COUNTA('[2]中怡康-消毒柜'!$N:$N)-50,1)</definedName>
    <definedName name="data_zg_w">OFFSET('[2]中怡康-消毒柜'!$W$66,0,0,COUNTA('[2]中怡康-消毒柜'!$V:$V)-50,1)</definedName>
    <definedName name="data_zg_y">OFFSET('[2]中怡康-消毒柜'!$AA$66,0,0,COUNTA('[2]中怡康-消毒柜'!$V:$V)-50,1)</definedName>
    <definedName name="data_zg_z">OFFSET('[2]中怡康-消毒柜'!$AB$66,0,0,COUNTA('[2]中怡康-消毒柜'!$V:$V)-50,1)</definedName>
    <definedName name="data_zk_aa">OFFSET('[2]中怡康-空调'!$AA$82,0,0,COUNTA('[2]中怡康-空调'!$Y:$Y)-66,1)</definedName>
    <definedName name="data_zk_ai">OFFSET('[2]中怡康-空调'!$AI$82,0,0,COUNTA('[2]中怡康-空调'!$AH:$AH)-66,1)</definedName>
    <definedName name="data_zk_aj">OFFSET('[2]中怡康-空调'!$AJ$82,0,0,COUNTA('[2]中怡康-空调'!$AH:$AH)-66,1)</definedName>
    <definedName name="data_zk_c">OFFSET('[2]中怡康-空调'!$C$82,0,0,COUNTA('[2]中怡康-空调'!$B:$B)-66,1)</definedName>
    <definedName name="data_zk_d">OFFSET('[2]中怡康-空调'!$D$82,0,0,COUNTA('[2]中怡康-空调'!$B:$B)-66,1)</definedName>
    <definedName name="data_zk_g">OFFSET('[2]中怡康-空调'!$G$82,0,0,COUNTA('[2]中怡康-空调'!$F:$F)-66,1)</definedName>
    <definedName name="data_zk_h">OFFSET('[2]中怡康-空调'!$H$82,0,0,COUNTA('[2]中怡康-空调'!$F:$F)-66,1)</definedName>
    <definedName name="data_zk_i">OFFSET('[2]中怡康-空调'!$I$82,0,0,COUNTA('[2]中怡康-空调'!$F:$F)-66,1)</definedName>
    <definedName name="data_zk_j">OFFSET('[2]中怡康-空调'!$J$82,0,0,COUNTA('[2]中怡康-空调'!$F:$F)-66,1)</definedName>
    <definedName name="data_zk_k">OFFSET('[2]中怡康-空调'!$K$82,0,0,COUNTA('[2]中怡康-空调'!$F:$F)-66,1)</definedName>
    <definedName name="data_zk_n">OFFSET('[2]中怡康-空调'!$N$82,0,0,COUNTA('[2]中怡康-空调'!$M:$M)-66,1)</definedName>
    <definedName name="data_zk_o">OFFSET('[2]中怡康-空调'!$O$82,0,0,COUNTA('[2]中怡康-空调'!$M:$M)-66,1)</definedName>
    <definedName name="data_zk_p">OFFSET('[2]中怡康-空调'!$P$82,0,0,COUNTA('[2]中怡康-空调'!$M:$M)-66,1)</definedName>
    <definedName name="data_zk_q">OFFSET('[2]中怡康-空调'!$Q$82,0,0,COUNTA('[2]中怡康-空调'!$M:$M)-66,1)</definedName>
    <definedName name="data_zk_t">OFFSET('[2]中怡康-空调'!$T$82,0,0,COUNTA('[2]中怡康-空调'!$S:$S)-66,1)</definedName>
    <definedName name="data_zk_u">OFFSET('[2]中怡康-空调'!$U$82,0,0,COUNTA('[2]中怡康-空调'!$S:$S)-66,1)</definedName>
    <definedName name="data_zk_v">OFFSET('[2]中怡康-空调'!$V$82,0,0,COUNTA('[2]中怡康-空调'!$S:$S)-66,1)</definedName>
    <definedName name="data_zk_w">OFFSET('[2]中怡康-空调'!$W$82,0,0,COUNTA('[2]中怡康-空调'!$S:$S)-66,1)</definedName>
    <definedName name="data_zk_z">OFFSET('[2]中怡康-空调'!$Z$82,0,0,COUNTA('[2]中怡康-空调'!$Y:$Y)-66,1)</definedName>
    <definedName name="data_zy_aa">OFFSET('[2]中怡康-油烟机'!$AA$82,0,0,COUNTA('[2]中怡康-油烟机'!$V:$V)-66,1)</definedName>
    <definedName name="data_zy_ab">OFFSET('[2]中怡康-油烟机'!$AB$82,0,0,COUNTA('[2]中怡康-油烟机'!$V:$V)-66,1)</definedName>
    <definedName name="data_zy_k">OFFSET('[2]中怡康-油烟机'!$K$82,0,0,COUNTA('[2]中怡康-油烟机'!$F:$F)-66,1)</definedName>
    <definedName name="data_zy_r">OFFSET('[2]中怡康-油烟机'!$R$82,0,0,COUNTA('[2]中怡康-油烟机'!$N:$N)-66,1)</definedName>
    <definedName name="data_zy_s">OFFSET('[2]中怡康-油烟机'!$S$82,0,0,COUNTA('[2]中怡康-油烟机'!$N:$N)-66,1)</definedName>
    <definedName name="data_zy_t">OFFSET('[2]中怡康-油烟机'!$T$82,0,0,COUNTA('[2]中怡康-油烟机'!$N:$N)-66,1)</definedName>
    <definedName name="data_zyk_24">OFFSET([2]中怡康全品类年度数据!$AR$46,([2]中怡康全品类年度数据!$AN$39-1),0,1,8)</definedName>
    <definedName name="data_zyk_b11">OFFSET([2]中怡康全品类年度数据!$S$20,[2]中怡康全品类年度数据!$N$2*([2]中怡康全品类年度数据!$N$1-1),0,1,8)</definedName>
    <definedName name="data_zyk_b12">OFFSET([2]中怡康全品类年度数据!$S$22,[2]中怡康全品类年度数据!$N$2*([2]中怡康全品类年度数据!$N$1-1),0,1,8)</definedName>
    <definedName name="data_zyk_b21">OFFSET([2]中怡康全品类年度数据!$S$44,([2]中怡康全品类年度数据!$N$39-1),0,1,8)</definedName>
    <definedName name="data_zyk_b22">OFFSET([2]中怡康全品类年度数据!$S$46,([2]中怡康全品类年度数据!$N$39-1),0,1,8)</definedName>
    <definedName name="data_zyk_b23">OFFSET([2]中怡康全品类年度数据!$S$48,([2]中怡康全品类年度数据!$N$39-1),0,1,8)</definedName>
    <definedName name="data_zyk_b24">OFFSET([2]中怡康全品类年度数据!$S$50,([2]中怡康全品类年度数据!$N$39-1),0,1,8)</definedName>
    <definedName name="data_zyk_b25">OFFSET([2]中怡康全品类年度数据!$S$52,([2]中怡康全品类年度数据!$N$39-1),0,1,8)</definedName>
    <definedName name="data_zyk_b26">OFFSET([2]中怡康全品类年度数据!$S$54,([2]中怡康全品类年度数据!$N$39-1),0,1,8)</definedName>
    <definedName name="data_zyk_b31">OFFSET([2]中怡康全品类年度数据!$R$57,[2]中怡康全品类年度数据!$N$51*([2]中怡康全品类年度数据!$N$50-1),0,1,9)</definedName>
    <definedName name="data_zyk_b32">OFFSET([2]中怡康全品类年度数据!$R$58,[2]中怡康全品类年度数据!$N$51*([2]中怡康全品类年度数据!$N$50-1),0,1,9)</definedName>
    <definedName name="data_zyk_b33">OFFSET([2]中怡康全品类年度数据!$R$59,[2]中怡康全品类年度数据!$N$51*([2]中怡康全品类年度数据!$N$50-1),0,1,9)</definedName>
    <definedName name="data_zyk_b34">OFFSET([2]中怡康全品类年度数据!$R$60,[2]中怡康全品类年度数据!$N$51*([2]中怡康全品类年度数据!$N$50-1),0,1,9)</definedName>
    <definedName name="data_zyk_b35">OFFSET([2]中怡康全品类年度数据!$R$61,[2]中怡康全品类年度数据!$N$51*([2]中怡康全品类年度数据!$N$50-1),0,1,9)</definedName>
    <definedName name="data_zyk_c11">OFFSET([2]中怡康全品类年度数据!$AR$20,[2]中怡康全品类年度数据!$AN$2*([2]中怡康全品类年度数据!$AN$1-1),0,1,9)</definedName>
    <definedName name="data_zyk_c12">OFFSET([2]中怡康全品类年度数据!$AR$22,[2]中怡康全品类年度数据!$AN$2*([2]中怡康全品类年度数据!$AN$1-1),0,1,9)</definedName>
    <definedName name="data_zyk_c21">OFFSET([2]中怡康全品类年度数据!$AR$40,([2]中怡康全品类年度数据!$AN$39-1),0,1,9)</definedName>
    <definedName name="data_zyk_c22">OFFSET([2]中怡康全品类年度数据!$AR$42,([2]中怡康全品类年度数据!$AN$39-1),0,1,9)</definedName>
    <definedName name="data_zyk_c23">OFFSET([2]中怡康全品类年度数据!$AR$44,([2]中怡康全品类年度数据!$AN$39-1),0,1,9)</definedName>
    <definedName name="data_zyk_c24">OFFSET([2]中怡康全品类年度数据!$AR$46,([2]中怡康全品类年度数据!$AN$39-1),0,1,9)</definedName>
    <definedName name="data_zyk_c25">OFFSET([2]中怡康全品类年度数据!$AR$48,([2]中怡康全品类年度数据!$AN$39-1),0,1,9)</definedName>
    <definedName name="data_zyk_c31">OFFSET([2]中怡康全品类年度数据!$AQ$51,[2]中怡康全品类年度数据!$AN$51*([2]中怡康全品类年度数据!$AN$50-1),0,1,10)</definedName>
    <definedName name="data_zyk_c32">OFFSET([2]中怡康全品类年度数据!$AQ$52,[2]中怡康全品类年度数据!$AN$51*([2]中怡康全品类年度数据!$AN$50-1),0,1,10)</definedName>
    <definedName name="data_zyk_c33">OFFSET([2]中怡康全品类年度数据!$AQ$53,[2]中怡康全品类年度数据!$AN$51*([2]中怡康全品类年度数据!$AN$50-1),0,1,10)</definedName>
    <definedName name="data_zyk_c34">OFFSET([2]中怡康全品类年度数据!$AQ$54,[2]中怡康全品类年度数据!$AN$51*([2]中怡康全品类年度数据!$AN$50-1),0,1,10)</definedName>
    <definedName name="data_zyk_g11">OFFSET([2]中怡康全品类年度数据!$CC$20,[2]中怡康全品类年度数据!$BY$2*([2]中怡康全品类年度数据!$BY$1-1),0,1,8)</definedName>
    <definedName name="data_zyk_g12">OFFSET([2]中怡康全品类年度数据!$CC$22,[2]中怡康全品类年度数据!$BY$2*([2]中怡康全品类年度数据!$BY$1-1),0,1,8)</definedName>
    <definedName name="data_zyk_g21">OFFSET([2]中怡康全品类年度数据!$CC$44,([2]中怡康全品类年度数据!$BY$39-1),0,1,8)</definedName>
    <definedName name="data_zyk_g22">OFFSET([2]中怡康全品类年度数据!$CC$46,([2]中怡康全品类年度数据!$BY$39-1),0,1,8)</definedName>
    <definedName name="data_zyk_g23">OFFSET([2]中怡康全品类年度数据!$CC$48,([2]中怡康全品类年度数据!$BY$39-1),0,1,8)</definedName>
    <definedName name="data_zyk_g24">OFFSET([2]中怡康全品类年度数据!$CC$50,([2]中怡康全品类年度数据!$BY$39-1),0,1,8)</definedName>
    <definedName name="data_zyk_g25">OFFSET([2]中怡康全品类年度数据!$CC$52,([2]中怡康全品类年度数据!$BY$39-1),0,1,8)</definedName>
    <definedName name="data_zyk_g26">OFFSET([2]中怡康全品类年度数据!$CC$54,([2]中怡康全品类年度数据!$BY$39-1),0,1,8)</definedName>
    <definedName name="data_zyk_g31">OFFSET([2]中怡康全品类年度数据!$CB$57,[2]中怡康全品类年度数据!$BY$51*([2]中怡康全品类年度数据!$BY$50-1),0,1,9)</definedName>
    <definedName name="data_zyk_g32">OFFSET([2]中怡康全品类年度数据!$CB$58,[2]中怡康全品类年度数据!$BY$51*([2]中怡康全品类年度数据!$BY$50-1),0,1,9)</definedName>
    <definedName name="data_zyk_g33">OFFSET([2]中怡康全品类年度数据!$CB$59,[2]中怡康全品类年度数据!$BY$51*([2]中怡康全品类年度数据!$BY$50-1),0,1,9)</definedName>
    <definedName name="data_zyk_g34">OFFSET([2]中怡康全品类年度数据!$CB$60,[2]中怡康全品类年度数据!$BY$51*([2]中怡康全品类年度数据!$BY$50-1),0,1,9)</definedName>
    <definedName name="data_zyk_g35">OFFSET([2]中怡康全品类年度数据!$CB$61,[2]中怡康全品类年度数据!$BY$51*([2]中怡康全品类年度数据!$BY$50-1),0,1,9)</definedName>
    <definedName name="data_zyk_k11">OFFSET([2]中怡康全品类年度数据!$E$20,[2]中怡康全品类年度数据!$A$2*([2]中怡康全品类年度数据!$A$1-1),0,1,9)</definedName>
    <definedName name="data_zyk_k12">OFFSET([2]中怡康全品类年度数据!$E$22,[2]中怡康全品类年度数据!$A$2*([2]中怡康全品类年度数据!$A$1-1),0,1,9)</definedName>
    <definedName name="data_zyk_k21">OFFSET([2]中怡康全品类年度数据!$D$40,([2]中怡康全品类年度数据!$A$39-1),0,1,10)</definedName>
    <definedName name="data_zyk_k22">OFFSET([2]中怡康全品类年度数据!$D$42,([2]中怡康全品类年度数据!$A$39-1),0,1,10)</definedName>
    <definedName name="data_zyk_k23">OFFSET([2]中怡康全品类年度数据!$D$44,([2]中怡康全品类年度数据!$A$39-1),0,1,10)</definedName>
    <definedName name="data_zyk_k24">OFFSET([2]中怡康全品类年度数据!$D$46,([2]中怡康全品类年度数据!$A$39-1),0,1,10)</definedName>
    <definedName name="data_zyk_k25">OFFSET([2]中怡康全品类年度数据!$D$48,([2]中怡康全品类年度数据!$A$39-1),0,1,10)</definedName>
    <definedName name="data_zyk_k31">OFFSET([2]中怡康全品类年度数据!$D$51,[2]中怡康全品类年度数据!$A$51*([2]中怡康全品类年度数据!$A$50-1),0,1,10)</definedName>
    <definedName name="data_zyk_k32">OFFSET([2]中怡康全品类年度数据!$D$52,[2]中怡康全品类年度数据!$A$51*([2]中怡康全品类年度数据!$A$50-1),0,1,10)</definedName>
    <definedName name="data_zyk_k33">OFFSET([2]中怡康全品类年度数据!$D$53,[2]中怡康全品类年度数据!$A$51*([2]中怡康全品类年度数据!$A$50-1),0,1,10)</definedName>
    <definedName name="data_zyk_k34">OFFSET([2]中怡康全品类年度数据!$D$54,[2]中怡康全品类年度数据!$A$51*([2]中怡康全品类年度数据!$A$50-1),0,1,10)</definedName>
    <definedName name="data_zyk_x11">OFFSET([2]中怡康全品类年度数据!$AE$20,[2]中怡康全品类年度数据!$AA$2*([2]中怡康全品类年度数据!$AA$1-1),0,1,9)</definedName>
    <definedName name="data_zyk_x12">OFFSET([2]中怡康全品类年度数据!$AE$22,[2]中怡康全品类年度数据!$AA$2*([2]中怡康全品类年度数据!$AA$1-1),0,1,9)</definedName>
    <definedName name="data_zyk_x21">OFFSET([2]中怡康全品类年度数据!$AE$40,([2]中怡康全品类年度数据!$AA$39-1),0,1,9)</definedName>
    <definedName name="data_zyk_x22">OFFSET([2]中怡康全品类年度数据!$AE$42,([2]中怡康全品类年度数据!$AA$39-1),0,1,9)</definedName>
    <definedName name="data_zyk_x23">OFFSET([2]中怡康全品类年度数据!$AE$44,([2]中怡康全品类年度数据!$AA$39-1),0,1,9)</definedName>
    <definedName name="data_zyk_x24">OFFSET([2]中怡康全品类年度数据!$AE$46,([2]中怡康全品类年度数据!$AA$39-1),0,1,9)</definedName>
    <definedName name="data_zyk_x25">OFFSET([2]中怡康全品类年度数据!$AE$48,([2]中怡康全品类年度数据!$AA$39-1),0,1,9)</definedName>
    <definedName name="data_zyk_x31">OFFSET([2]中怡康全品类年度数据!$AD$51,[2]中怡康全品类年度数据!$AA$51*([2]中怡康全品类年度数据!$AA$50-1),0,1,10)</definedName>
    <definedName name="data_zyk_x32">OFFSET([2]中怡康全品类年度数据!$AD$52,[2]中怡康全品类年度数据!$AA$51*([2]中怡康全品类年度数据!$AA$50-1),0,1,10)</definedName>
    <definedName name="data_zyk_x33">OFFSET([2]中怡康全品类年度数据!$AD$53,[2]中怡康全品类年度数据!$AA$51*([2]中怡康全品类年度数据!$AA$50-1),0,1,10)</definedName>
    <definedName name="data_zyk_x34">OFFSET([2]中怡康全品类年度数据!$AD$54,[2]中怡康全品类年度数据!$AA$51*([2]中怡康全品类年度数据!$AA$50-1),0,1,10)</definedName>
    <definedName name="data_zyk_y11">OFFSET([2]中怡康全品类年度数据!$BE$20,[2]中怡康全品类年度数据!$BA$2*([2]中怡康全品类年度数据!$BA$1-1),0,1,8)</definedName>
    <definedName name="data_zyk_y12">OFFSET([2]中怡康全品类年度数据!$BE$22,[2]中怡康全品类年度数据!$BA$2*([2]中怡康全品类年度数据!$BA$1-1),0,1,8)</definedName>
    <definedName name="data_zyk_y21">OFFSET([2]中怡康全品类年度数据!$BE$44,([2]中怡康全品类年度数据!$BA$39-1),0,1,8)</definedName>
    <definedName name="data_zyk_y22">OFFSET([2]中怡康全品类年度数据!$BE$46,([2]中怡康全品类年度数据!$BA$39-1),0,1,8)</definedName>
    <definedName name="data_zyk_y23">OFFSET([2]中怡康全品类年度数据!$BE$48,([2]中怡康全品类年度数据!$BA$39-1),0,1,8)</definedName>
    <definedName name="data_zyk_y24">OFFSET([2]中怡康全品类年度数据!$BE$50,([2]中怡康全品类年度数据!$BA$39-1),0,1,8)</definedName>
    <definedName name="data_zyk_y25">OFFSET([2]中怡康全品类年度数据!$BE$52,([2]中怡康全品类年度数据!$BA$39-1),0,1,8)</definedName>
    <definedName name="data_zyk_y26">OFFSET([2]中怡康全品类年度数据!$BE$54,([2]中怡康全品类年度数据!$BA$39-1),0,1,8)</definedName>
    <definedName name="data_zyk_y31">OFFSET([2]中怡康全品类年度数据!$BD$57,[2]中怡康全品类年度数据!$BA$51*([2]中怡康全品类年度数据!$BA$50-1),0,1,9)</definedName>
    <definedName name="data_zyk_y32">OFFSET([2]中怡康全品类年度数据!$BD$58,[2]中怡康全品类年度数据!$BA$51*([2]中怡康全品类年度数据!$BA$50-1),0,1,9)</definedName>
    <definedName name="data_zyk_y33">OFFSET([2]中怡康全品类年度数据!$BD$59,[2]中怡康全品类年度数据!$BA$51*([2]中怡康全品类年度数据!$BA$50-1),0,1,9)</definedName>
    <definedName name="data_zyk_y34">OFFSET([2]中怡康全品类年度数据!$BD$60,[2]中怡康全品类年度数据!$BA$51*([2]中怡康全品类年度数据!$BA$50-1),0,1,9)</definedName>
    <definedName name="data_zyk_y35">OFFSET([2]中怡康全品类年度数据!$BD$61,[2]中怡康全品类年度数据!$BA$51*([2]中怡康全品类年度数据!$BA$50-1),0,1,9)</definedName>
    <definedName name="data_zyk_z11">OFFSET([2]中怡康全品类年度数据!$BR$20,[2]中怡康全品类年度数据!$BM$2*([2]中怡康全品类年度数据!$BM$1-1),0,1,7)</definedName>
    <definedName name="data_zyk_z12">OFFSET([2]中怡康全品类年度数据!$BR$22,[2]中怡康全品类年度数据!$BM$2*([2]中怡康全品类年度数据!$BM$1-1),0,1,7)</definedName>
    <definedName name="data_zyk_z21">OFFSET([2]中怡康全品类年度数据!$BQ$44,([2]中怡康全品类年度数据!$BM$39-1),0,1,8)</definedName>
    <definedName name="data_zyk_z22">OFFSET([2]中怡康全品类年度数据!$BQ$46,([2]中怡康全品类年度数据!$BM$39-1),0,1,8)</definedName>
    <definedName name="data_zyk_z23">OFFSET([2]中怡康全品类年度数据!$BQ$48,([2]中怡康全品类年度数据!$BM$39-1),0,1,8)</definedName>
    <definedName name="data_zyk_z24">OFFSET([2]中怡康全品类年度数据!$BQ$50,([2]中怡康全品类年度数据!$BM$39-1),0,1,8)</definedName>
    <definedName name="data_zyk_z25">OFFSET([2]中怡康全品类年度数据!$BQ$52,([2]中怡康全品类年度数据!$BM$39-1),0,1,8)</definedName>
    <definedName name="data_zyk_z26">OFFSET([2]中怡康全品类年度数据!$BQ$54,([2]中怡康全品类年度数据!$BM$39-1),0,1,8)</definedName>
    <definedName name="data_zyk_z31">OFFSET([2]中怡康全品类年度数据!$BP$57,[2]中怡康全品类年度数据!$BM$51*([2]中怡康全品类年度数据!$BM$50-1),0,1,9)</definedName>
    <definedName name="data_zyk_z32">OFFSET([2]中怡康全品类年度数据!$BP$58,[2]中怡康全品类年度数据!$BM$51*([2]中怡康全品类年度数据!$BM$50-1),0,1,9)</definedName>
    <definedName name="data_zyk_z33">OFFSET([2]中怡康全品类年度数据!$BP$59,[2]中怡康全品类年度数据!$BM$51*([2]中怡康全品类年度数据!$BM$50-1),0,1,9)</definedName>
    <definedName name="data_zyk_z34">OFFSET([2]中怡康全品类年度数据!$BP$60,[2]中怡康全品类年度数据!$BM$51*([2]中怡康全品类年度数据!$BM$50-1),0,1,9)</definedName>
    <definedName name="data_zyk_z35">OFFSET([2]中怡康全品类年度数据!$BP$61,[2]中怡康全品类年度数据!$BM$51*([2]中怡康全品类年度数据!$BM$50-1),0,1,9)</definedName>
    <definedName name="data_zz_aa">OFFSET('[2]中怡康-燃气灶'!$AA$66,0,0,COUNTA('[2]中怡康-燃气灶'!$V:$V)-50,1)</definedName>
    <definedName name="data_zz_ab">OFFSET('[2]中怡康-燃气灶'!$AB$66,0,0,COUNTA('[2]中怡康-燃气灶'!$V:$V)-50,1)</definedName>
    <definedName name="data_zz_k">OFFSET('[2]中怡康-燃气灶'!$K$66,0,0,COUNTA('[2]中怡康-燃气灶'!$F:$F)-50,1)</definedName>
    <definedName name="data_zz_s">OFFSET('[2]中怡康-燃气灶'!$S$66,0,0,COUNTA('[2]中怡康-燃气灶'!$N:$N)-50,1)</definedName>
    <definedName name="data_zz_t">OFFSET('[2]中怡康-燃气灶'!$T$66,0,0,COUNTA('[2]中怡康-燃气灶'!$N:$N)-50,1)</definedName>
    <definedName name="data_zz_y">OFFSET('[2]中怡康-燃气灶'!$W$66,0,0,COUNTA('[2]中怡康-燃气灶'!$V:$V)-50,1)</definedName>
    <definedName name="data_zz_z">OFFSET('[2]中怡康-燃气灶'!$X$66,0,0,COUNTA('[2]中怡康-燃气灶'!$V:$V)-50,1)</definedName>
    <definedName name="date_4b">OFFSET([2]家电行业指数走势与大盘对比!$B$266,0,0,COUNTA([2]家电行业指数走势与大盘对比!$B:$B)-247,1)</definedName>
    <definedName name="date_5b">OFFSET([2]家电行业估值!$B$24,0,0,COUNTA([2]家电行业估值!$B:$B)-4,1)</definedName>
    <definedName name="date_ad" localSheetId="2">OFFSET(#REF!,0,0,COUNTA(#REF!)-1,1)</definedName>
    <definedName name="date_ad" localSheetId="0">OFFSET(#REF!,0,0,COUNTA(#REF!)-1,1)</definedName>
    <definedName name="date_ad" localSheetId="8">OFFSET(#REF!,0,0,COUNTA(#REF!)-1,1)</definedName>
    <definedName name="date_ad">OFFSET(#REF!,0,0,COUNTA(#REF!)-1,1)</definedName>
    <definedName name="date_b" localSheetId="2">OFFSET(#REF!,0,0,COUNTA(#REF!)-1,1)</definedName>
    <definedName name="date_b" localSheetId="0">OFFSET(#REF!,0,0,COUNTA(#REF!)-1,1)</definedName>
    <definedName name="date_b" localSheetId="8">OFFSET(#REF!,0,0,COUNTA(#REF!)-1,1)</definedName>
    <definedName name="date_b">OFFSET(#REF!,0,0,COUNTA(#REF!)-1,1)</definedName>
    <definedName name="date_ck_ah">OFFSET('[2]产业在线-空调'!$AH$138,COUNT('[2]产业在线-空调'!$AI:$AI)-82,0,34,1)</definedName>
    <definedName name="date_ck_ap">OFFSET('[2]产业在线-空调'!$AP$54,0,0,COUNT('[2]产业在线-空调'!$AQ:$AQ),1)</definedName>
    <definedName name="date_ck_b">OFFSET('[2]产业在线-空调'!$B$138,COUNT('[2]产业在线-空调'!$C:$C)-155,0,34,1)</definedName>
    <definedName name="date_ck_j">OFFSET('[2]产业在线-空调'!$J$138,COUNT('[2]产业在线-空调'!$K:$K)-118,0,34,1)</definedName>
    <definedName name="date_ck_r">OFFSET('[2]产业在线-空调'!$R$138,COUNT('[2]产业在线-空调'!$S:$S)-118,0,34,1)</definedName>
    <definedName name="date_ck_z">OFFSET('[2]产业在线-空调'!$Z$138,COUNT('[2]产业在线-空调'!$AA:$AA)-118,0,34,1)</definedName>
    <definedName name="date_fdc_1">OFFSET([2]下游房地产!$H$198,0,0,COUNT([2]下游房地产!$K:$K)-176,1)</definedName>
    <definedName name="date_fdc_2">OFFSET([2]下游房地产!$N$74,0,0,COUNT([2]下游房地产!$O:$O)-52,1)</definedName>
    <definedName name="date_fdc_b">OFFSET([2]下游房地产!$B$198,0,0,COUNT([2]下游房地产!$E:$E)-176,1)</definedName>
    <definedName name="date_h" localSheetId="2">OFFSET(#REF!,0,0,COUNTA(#REF!)-3,1)</definedName>
    <definedName name="date_h" localSheetId="0">OFFSET(#REF!,0,0,COUNTA(#REF!)-3,1)</definedName>
    <definedName name="date_h" localSheetId="8">OFFSET(#REF!,0,0,COUNTA(#REF!)-3,1)</definedName>
    <definedName name="date_h">OFFSET(#REF!,0,0,COUNTA(#REF!)-3,1)</definedName>
    <definedName name="date_l" localSheetId="2">OFFSET(#REF!,0,#REF!*(#REF!-1),INDIRECT("K"&amp;#REF!),1)</definedName>
    <definedName name="date_l" localSheetId="0">OFFSET(#REF!,0,#REF!*(#REF!-1),INDIRECT("K"&amp;#REF!),1)</definedName>
    <definedName name="date_l" localSheetId="8">OFFSET(#REF!,0,#REF!*(#REF!-1),INDIRECT("K"&amp;#REF!),1)</definedName>
    <definedName name="date_l">OFFSET(#REF!,0,#REF!*(#REF!-1),INDIRECT("K"&amp;#REF!),1)</definedName>
    <definedName name="date_lg">OFFSET([2]家电行业陆股通持股情况!$J$23,0,0,COUNTA([2]家电行业陆股通持股情况!$J:$J)-3,1)</definedName>
    <definedName name="date_t" localSheetId="2">OFFSET(#REF!,0,#REF!*(#REF!-1),INDIRECT("s"&amp;#REF!),1)</definedName>
    <definedName name="date_t" localSheetId="0">OFFSET(#REF!,0,#REF!*(#REF!-1),INDIRECT("s"&amp;#REF!),1)</definedName>
    <definedName name="date_t" localSheetId="8">OFFSET(#REF!,0,#REF!*(#REF!-1),INDIRECT("s"&amp;#REF!),1)</definedName>
    <definedName name="date_t">OFFSET(#REF!,0,#REF!*(#REF!-1),INDIRECT("s"&amp;#REF!),1)</definedName>
    <definedName name="date_ycl_1">OFFSET([2]原材料成本!$B$1027,0,0,COUNT([2]原材料成本!$B:$B)-1006,1)</definedName>
    <definedName name="date_ycl_2">OFFSET([2]原材料成本!$H$2040,0,0,COUNT([2]原材料成本!$H:$H)-2018,1)</definedName>
    <definedName name="date_ycl_3">OFFSET([2]原材料成本!$L$2031,0,2*([2]原材料成本!$K$2-1),OFFSET([2]原材料成本!$K$7,([2]原材料成本!$K$2-1),0,1,1),1)</definedName>
    <definedName name="date_z" localSheetId="2">OFFSET(#REF!,0,0,COUNTA(#REF!)-3,1)</definedName>
    <definedName name="date_z" localSheetId="0">OFFSET(#REF!,0,0,COUNTA(#REF!)-3,1)</definedName>
    <definedName name="date_z" localSheetId="8">OFFSET(#REF!,0,0,COUNTA(#REF!)-3,1)</definedName>
    <definedName name="date_z">OFFSET(#REF!,0,0,COUNTA(#REF!)-3,1)</definedName>
    <definedName name="date_zk_b">OFFSET('[2]中怡康-空调'!$B$82,0,0,COUNTA('[2]中怡康-空调'!$B:$B)-66,1)</definedName>
    <definedName name="date_zk_f">OFFSET('[2]中怡康-空调'!$F$82,0,0,COUNTA('[2]中怡康-空调'!$F:$F)-66,1)</definedName>
    <definedName name="Jan_10">OFFSET([3]中怡康零售数据监测!$AO$43,0,0,COUNTA([3]中怡康零售数据监测!$AO:$AO)-6,1)</definedName>
    <definedName name="name_ao">OFFSET([5]下游房地产月度数据详细统计!$AO$21,0,0,1,1)</definedName>
    <definedName name="name_ap">OFFSET([5]下游房地产月度数据详细统计!$AP$21,0,0,1,1)</definedName>
    <definedName name="name_ck_aa">OFFSET('[2]产业在线-空调'!$AA$17,0,'[2]产业在线-空调'!$Y$2*('[2]产业在线-空调'!$Y$1-1),1,1)</definedName>
    <definedName name="name_ck_ab">OFFSET('[2]产业在线-空调'!$AB$17,0,'[2]产业在线-空调'!$Y$2*('[2]产业在线-空调'!$Y$1-1),1,1)</definedName>
    <definedName name="name_ck_ai">OFFSET('[2]产业在线-空调'!$AI$17,0,'[2]产业在线-空调'!$AG$2*('[2]产业在线-空调'!$AG$1-1),1,1)</definedName>
    <definedName name="name_ck_aj">OFFSET('[2]产业在线-空调'!$AJ$17,0,'[2]产业在线-空调'!$AG$2*('[2]产业在线-空调'!$AG$1-1),1,1)</definedName>
    <definedName name="name_ck_c">OFFSET('[2]产业在线-空调'!$C$17,0,'[2]产业在线-空调'!$A$2*('[2]产业在线-空调'!$A$1-1),1,1)</definedName>
    <definedName name="name_ck_d">OFFSET('[2]产业在线-空调'!$D$17,0,'[2]产业在线-空调'!$A$2*('[2]产业在线-空调'!$A$1-1),1,1)</definedName>
    <definedName name="name_ck_k">OFFSET('[2]产业在线-空调'!$K$17,0,'[2]产业在线-空调'!$I$2*('[2]产业在线-空调'!$I$1-1),1,1)</definedName>
    <definedName name="name_ck_l">OFFSET('[2]产业在线-空调'!$L$17,0,'[2]产业在线-空调'!$I$2*('[2]产业在线-空调'!$I$1-1),1,1)</definedName>
    <definedName name="name_ck_s">OFFSET('[2]产业在线-空调'!$S$17,0,'[2]产业在线-空调'!$Q$2*('[2]产业在线-空调'!$Q$1-1),1,1)</definedName>
    <definedName name="name_ck_t">OFFSET('[2]产业在线-空调'!$T$17,0,'[2]产业在线-空调'!$Q$2*('[2]产业在线-空调'!$Q$1-1),1,1)</definedName>
    <definedName name="name_cyzx_b1">OFFSET([2]产业在线全品类年度数据!$Q$19,[2]产业在线全品类年度数据!$O$3*([2]产业在线全品类年度数据!$O$2-1),0,1,1)</definedName>
    <definedName name="name_cyzx_b2">OFFSET([2]产业在线全品类年度数据!$Q$20,[2]产业在线全品类年度数据!$O$3*([2]产业在线全品类年度数据!$O$2-1),0,1,1)</definedName>
    <definedName name="name_cyzx_b3">OFFSET([2]产业在线全品类年度数据!$Q$50,[2]产业在线全品类年度数据!$O$26*([2]产业在线全品类年度数据!$O$25-1),0,1,1)</definedName>
    <definedName name="name_cyzx_b4">OFFSET([2]产业在线全品类年度数据!$Q$51,[2]产业在线全品类年度数据!$O$26*([2]产业在线全品类年度数据!$O$25-1),0,1,1)</definedName>
    <definedName name="name_cyzx_b5">OFFSET([2]产业在线全品类年度数据!$Q$52,[2]产业在线全品类年度数据!$O$26*([2]产业在线全品类年度数据!$O$25-1),0,1,1)</definedName>
    <definedName name="name_cyzx_b6">OFFSET([2]产业在线全品类年度数据!$Q$53,[2]产业在线全品类年度数据!$O$26*([2]产业在线全品类年度数据!$O$25-1),0,1,1)</definedName>
    <definedName name="name_cyzx_c1">OFFSET([2]产业在线全品类年度数据!$AS$19,[2]产业在线全品类年度数据!$AQ$3*([2]产业在线全品类年度数据!$AQ$2-1),0,1,1)</definedName>
    <definedName name="name_cyzx_c2">OFFSET([2]产业在线全品类年度数据!$AS$20,[2]产业在线全品类年度数据!$AQ$3*([2]产业在线全品类年度数据!$AQ$2-1),0,1,1)</definedName>
    <definedName name="name_cyzx_c3">OFFSET([2]产业在线全品类年度数据!$AS$50,[2]产业在线全品类年度数据!$AQ$26*([2]产业在线全品类年度数据!$AQ$25-1),0,1,1)</definedName>
    <definedName name="name_cyzx_c4">OFFSET([2]产业在线全品类年度数据!$AS$51,[2]产业在线全品类年度数据!$AQ$26*([2]产业在线全品类年度数据!$AQ$25-1),0,1,1)</definedName>
    <definedName name="name_cyzx_c5">OFFSET([2]产业在线全品类年度数据!$AS$52,[2]产业在线全品类年度数据!$AQ$26*([2]产业在线全品类年度数据!$AQ$25-1),0,1,1)</definedName>
    <definedName name="name_cyzx_c6">OFFSET([2]产业在线全品类年度数据!$AS$53,[2]产业在线全品类年度数据!$AQ$26*([2]产业在线全品类年度数据!$AQ$25-1),0,1,1)</definedName>
    <definedName name="name_cyzx_k1">OFFSET([2]产业在线全品类年度数据!$C$19,[2]产业在线全品类年度数据!$A$3*([2]产业在线全品类年度数据!$A$2-1),0,1,1)</definedName>
    <definedName name="name_cyzx_k2">OFFSET([2]产业在线全品类年度数据!$C$20,[2]产业在线全品类年度数据!$A$3*([2]产业在线全品类年度数据!$A$2-1),0,1,1)</definedName>
    <definedName name="name_cyzx_k3">OFFSET([2]产业在线全品类年度数据!$C$50,[2]产业在线全品类年度数据!$A$26*([2]产业在线全品类年度数据!$A$25-1),0,1,1)</definedName>
    <definedName name="name_cyzx_k4">OFFSET([2]产业在线全品类年度数据!$C$51,[2]产业在线全品类年度数据!$A$26*([2]产业在线全品类年度数据!$A$25-1),0,1,1)</definedName>
    <definedName name="name_cyzx_k5">OFFSET([2]产业在线全品类年度数据!$C$52,[2]产业在线全品类年度数据!$A$26*([2]产业在线全品类年度数据!$A$25-1),0,1,1)</definedName>
    <definedName name="name_cyzx_k6">OFFSET([2]产业在线全品类年度数据!$C$53,[2]产业在线全品类年度数据!$A$26*([2]产业在线全品类年度数据!$A$25-1),0,1,1)</definedName>
    <definedName name="name_cyzx_x1">OFFSET([2]产业在线全品类年度数据!$AE$19,[2]产业在线全品类年度数据!$AC$3*([2]产业在线全品类年度数据!$AC$2-1),0,1,1)</definedName>
    <definedName name="name_cyzx_x2">OFFSET([2]产业在线全品类年度数据!$AE$20,[2]产业在线全品类年度数据!$AC$3*([2]产业在线全品类年度数据!$AC$2-1),0,1,1)</definedName>
    <definedName name="name_cyzx_x3">OFFSET([2]产业在线全品类年度数据!$AE$44,[2]产业在线全品类年度数据!$AC$26*([2]产业在线全品类年度数据!$AC$25-1),0,1,1)</definedName>
    <definedName name="name_cyzx_x4">OFFSET([2]产业在线全品类年度数据!$AE$45,[2]产业在线全品类年度数据!$AC$26*([2]产业在线全品类年度数据!$AC$25-1),0,1,1)</definedName>
    <definedName name="name_cyzx_x5">OFFSET([2]产业在线全品类年度数据!$AE$46,[2]产业在线全品类年度数据!$AC$26*([2]产业在线全品类年度数据!$AC$25-1),0,1,1)</definedName>
    <definedName name="name_lg_fk">OFFSET([2]家电行业陆股通持股情况!$I$21,0,[2]家电行业陆股通持股情况!$Q$16*22,1,1)</definedName>
    <definedName name="name_lg_gl">OFFSET([2]家电行业陆股通持股情况!$I$21,0,[2]家电行业陆股通持股情况!$Q$6,1,1)</definedName>
    <definedName name="name_lg_hd">OFFSET([2]家电行业陆股通持股情况!$I$21,0,[2]家电行业陆股通持股情况!$Q$12*14,1,1)</definedName>
    <definedName name="name_lg_he">OFFSET([2]家电行业陆股通持股情况!$I$21,0,[2]家电行业陆股通持股情况!$Q$8*6,1,1)</definedName>
    <definedName name="name_lg_hx">OFFSET([2]家电行业陆股通持股情况!$I$21,0,[2]家电行业陆股通持股情况!$Q$9*8,1,1)</definedName>
    <definedName name="name_lg_hxdq">OFFSET([2]家电行业陆股通持股情况!$I$21,0,[2]家电行业陆股通持股情况!$Q$15*20,1,1)</definedName>
    <definedName name="name_lg_jy">OFFSET([2]家电行业陆股通持股情况!$I$21,0,[2]家电行业陆股通持股情况!$Q$14*18,1,1)</definedName>
    <definedName name="name_lg_lb">OFFSET([2]家电行业陆股通持股情况!$I$21,0,[2]家电行业陆股通持股情况!$Q$11*12,1,1)</definedName>
    <definedName name="name_lg_lk">OFFSET([2]家电行业陆股通持股情况!$I$21,0,[2]家电行业陆股通持股情况!$Q$18*26,1,1)</definedName>
    <definedName name="name_lg_md">OFFSET([2]家电行业陆股通持股情况!$I$21,0,[2]家电行业陆股通持股情况!$Q$7*4,1,1)</definedName>
    <definedName name="name_lg_op">OFFSET([2]家电行业陆股通持股情况!$I$21,0,[2]家电行业陆股通持股情况!$Q$17*24,1,1)</definedName>
    <definedName name="name_lg_sb">OFFSET([2]家电行业陆股通持股情况!$I$21,0,[2]家电行业陆股通持股情况!$Q$13*16,1,1)</definedName>
    <definedName name="name_lg_sh">OFFSET([2]家电行业陆股通持股情况!$I$21,0,[2]家电行业陆股通持股情况!$Q$19*28,1,1)</definedName>
    <definedName name="name_lg_xt">OFFSET([2]家电行业陆股通持股情况!$I$21,0,[2]家电行业陆股通持股情况!$Q$9*10,1,1)</definedName>
    <definedName name="name_m" localSheetId="2">OFFSET(#REF!,0,#REF!*(#REF!-1),1,1)</definedName>
    <definedName name="name_m" localSheetId="0">OFFSET(#REF!,0,#REF!*(#REF!-1),1,1)</definedName>
    <definedName name="name_m" localSheetId="8">OFFSET(#REF!,0,#REF!*(#REF!-1),1,1)</definedName>
    <definedName name="name_m">OFFSET(#REF!,0,#REF!*(#REF!-1),1,1)</definedName>
    <definedName name="name_n" localSheetId="2">OFFSET(#REF!,0,#REF!*(#REF!-1),1,1)</definedName>
    <definedName name="name_n" localSheetId="0">OFFSET(#REF!,0,#REF!*(#REF!-1),1,1)</definedName>
    <definedName name="name_n" localSheetId="8">OFFSET(#REF!,0,#REF!*(#REF!-1),1,1)</definedName>
    <definedName name="name_n">OFFSET(#REF!,0,#REF!*(#REF!-1),1,1)</definedName>
    <definedName name="name_u" localSheetId="2">OFFSET(#REF!,0,#REF!*(#REF!-1),1,1)</definedName>
    <definedName name="name_u" localSheetId="0">OFFSET(#REF!,0,#REF!*(#REF!-1),1,1)</definedName>
    <definedName name="name_u" localSheetId="8">OFFSET(#REF!,0,#REF!*(#REF!-1),1,1)</definedName>
    <definedName name="name_u">OFFSET(#REF!,0,#REF!*(#REF!-1),1,1)</definedName>
    <definedName name="name_ycl_3">OFFSET([2]原材料成本!$M$21,0,2*([2]原材料成本!$K$2-1),1,1)</definedName>
    <definedName name="name_zyk_b11">OFFSET([2]中怡康全品类年度数据!$P$20,[2]中怡康全品类年度数据!$N$2*([2]中怡康全品类年度数据!$N$1-1),0,1,1)</definedName>
    <definedName name="name_zyk_b12">OFFSET([2]中怡康全品类年度数据!$P$22,[2]中怡康全品类年度数据!$N$2*([2]中怡康全品类年度数据!$N$1-1),0,1,1)</definedName>
    <definedName name="name_zyk_b21">OFFSET([2]中怡康全品类年度数据!$P$44,([2]中怡康全品类年度数据!$N$39-1),0,1,1)</definedName>
    <definedName name="name_zyk_b22">OFFSET([2]中怡康全品类年度数据!$P$46,([2]中怡康全品类年度数据!$N$39-1),0,1,1)</definedName>
    <definedName name="name_zyk_b23">OFFSET([2]中怡康全品类年度数据!$P$48,([2]中怡康全品类年度数据!$N$39-1),0,1,1)</definedName>
    <definedName name="name_zyk_b24">OFFSET([2]中怡康全品类年度数据!$P$50,([2]中怡康全品类年度数据!$N$39-1),0,1,1)</definedName>
    <definedName name="name_zyk_b25">OFFSET([2]中怡康全品类年度数据!$P$52,([2]中怡康全品类年度数据!$N$39-1),0,1,1)</definedName>
    <definedName name="name_zyk_b26">OFFSET([2]中怡康全品类年度数据!$P$54,([2]中怡康全品类年度数据!$N$39-1),0,1,1)</definedName>
    <definedName name="name_zyk_b31">OFFSET([2]中怡康全品类年度数据!$P$57,[2]中怡康全品类年度数据!$N$51*([2]中怡康全品类年度数据!$N$50-1),0,1,1)</definedName>
    <definedName name="name_zyk_b32">OFFSET([2]中怡康全品类年度数据!$P$58,[2]中怡康全品类年度数据!$N$51*([2]中怡康全品类年度数据!$N$50-1),0,1,1)</definedName>
    <definedName name="name_zyk_b33">OFFSET([2]中怡康全品类年度数据!$P$59,[2]中怡康全品类年度数据!$N$51*([2]中怡康全品类年度数据!$N$50-1),0,1,1)</definedName>
    <definedName name="name_zyk_b34">OFFSET([2]中怡康全品类年度数据!$P$60,[2]中怡康全品类年度数据!$N$51*([2]中怡康全品类年度数据!$N$50-1),0,1,1)</definedName>
    <definedName name="name_zyk_b35">OFFSET([2]中怡康全品类年度数据!$P$61,[2]中怡康全品类年度数据!$N$51*([2]中怡康全品类年度数据!$N$50-1),0,1,1)</definedName>
    <definedName name="name_zyk_c11">OFFSET([2]中怡康全品类年度数据!$AP$20,[2]中怡康全品类年度数据!$AN$2*([2]中怡康全品类年度数据!$AN$1-1),0,1,1)</definedName>
    <definedName name="name_zyk_c12">OFFSET([2]中怡康全品类年度数据!$AP$22,[2]中怡康全品类年度数据!$AN$2*([2]中怡康全品类年度数据!$AN$1-1),0,1,1)</definedName>
    <definedName name="name_zyk_c21">OFFSET([2]中怡康全品类年度数据!$AP$40,([2]中怡康全品类年度数据!$AN$39-1),0,1,1)</definedName>
    <definedName name="name_zyk_c22">OFFSET([2]中怡康全品类年度数据!$AP$42,([2]中怡康全品类年度数据!$AN$39-1),0,1,1)</definedName>
    <definedName name="name_zyk_c23">OFFSET([2]中怡康全品类年度数据!$AP$44,([2]中怡康全品类年度数据!$AN$39-1),0,1,1)</definedName>
    <definedName name="name_zyk_c24">OFFSET([2]中怡康全品类年度数据!$AP$46,([2]中怡康全品类年度数据!$AN$39-1),0,1,1)</definedName>
    <definedName name="name_zyk_c25">OFFSET([2]中怡康全品类年度数据!$AP$48,([2]中怡康全品类年度数据!$AN$39-1),0,1,1)</definedName>
    <definedName name="name_zyk_c31">OFFSET([2]中怡康全品类年度数据!$AP$51,[2]中怡康全品类年度数据!$AN$51*([2]中怡康全品类年度数据!$AN$50-1),0,1,1)</definedName>
    <definedName name="name_zyk_c32">OFFSET([2]中怡康全品类年度数据!$AP$52,[2]中怡康全品类年度数据!$AN$51*([2]中怡康全品类年度数据!$AN$50-1),0,1,1)</definedName>
    <definedName name="name_zyk_c33">OFFSET([2]中怡康全品类年度数据!$AP$53,[2]中怡康全品类年度数据!$AN$51*([2]中怡康全品类年度数据!$AN$50-1),0,1,1)</definedName>
    <definedName name="name_zyk_c34">OFFSET([2]中怡康全品类年度数据!$AP$54,[2]中怡康全品类年度数据!$AN$51*([2]中怡康全品类年度数据!$AN$50-1),0,1,1)</definedName>
    <definedName name="name_zyk_g11">OFFSET([2]中怡康全品类年度数据!$CA$20,[2]中怡康全品类年度数据!$BY$2*([2]中怡康全品类年度数据!$BY$1-1),0,1,1)</definedName>
    <definedName name="name_zyk_g12">OFFSET([2]中怡康全品类年度数据!$CA$22,[2]中怡康全品类年度数据!$BY$2*([2]中怡康全品类年度数据!$BY$1-1),0,1,1)</definedName>
    <definedName name="name_zyk_g21">OFFSET([2]中怡康全品类年度数据!$CA$44,([2]中怡康全品类年度数据!$BY$39-1),0,1,1)</definedName>
    <definedName name="name_zyk_g22">OFFSET([2]中怡康全品类年度数据!$CA$46,([2]中怡康全品类年度数据!$BY$39-1),0,1,1)</definedName>
    <definedName name="name_zyk_g23">OFFSET([2]中怡康全品类年度数据!$CA$48,([2]中怡康全品类年度数据!$BY$39-1),0,1,1)</definedName>
    <definedName name="name_zyk_g24">OFFSET([2]中怡康全品类年度数据!$CA$50,([2]中怡康全品类年度数据!$BY$39-1),0,1,1)</definedName>
    <definedName name="name_zyk_g25">OFFSET([2]中怡康全品类年度数据!$CA$52,([2]中怡康全品类年度数据!$BY$39-1),0,1,1)</definedName>
    <definedName name="name_zyk_g26">OFFSET([2]中怡康全品类年度数据!$CA$54,([2]中怡康全品类年度数据!$BY$39-1),0,1,1)</definedName>
    <definedName name="name_zyk_g31">OFFSET([2]中怡康全品类年度数据!$CA$57,[2]中怡康全品类年度数据!$BY$51*([2]中怡康全品类年度数据!$BY$50-1),0,1,1)</definedName>
    <definedName name="name_zyk_g32">OFFSET([2]中怡康全品类年度数据!$CA$58,[2]中怡康全品类年度数据!$BY$51*([2]中怡康全品类年度数据!$BY$50-1),0,1,1)</definedName>
    <definedName name="name_zyk_g33">OFFSET([2]中怡康全品类年度数据!$CA$59,[2]中怡康全品类年度数据!$BY$51*([2]中怡康全品类年度数据!$BY$50-1),0,1,1)</definedName>
    <definedName name="name_zyk_g34">OFFSET([2]中怡康全品类年度数据!$CA$60,[2]中怡康全品类年度数据!$BY$51*([2]中怡康全品类年度数据!$BY$50-1),0,1,1)</definedName>
    <definedName name="name_zyk_g35">OFFSET([2]中怡康全品类年度数据!$CA$61,[2]中怡康全品类年度数据!$BY$51*([2]中怡康全品类年度数据!$BY$50-1),0,1,1)</definedName>
    <definedName name="name_zyk_k11">OFFSET([2]中怡康全品类年度数据!$C$20,[2]中怡康全品类年度数据!$A$2*([2]中怡康全品类年度数据!$A$1-1),0,1,1)</definedName>
    <definedName name="name_zyk_k12">OFFSET([2]中怡康全品类年度数据!$C$22,[2]中怡康全品类年度数据!$A$2*([2]中怡康全品类年度数据!$A$1-1),0,1,1)</definedName>
    <definedName name="name_zyk_k21">OFFSET([2]中怡康全品类年度数据!$C$40,([2]中怡康全品类年度数据!$A$39-1),0,1,1)</definedName>
    <definedName name="name_zyk_k22">OFFSET([2]中怡康全品类年度数据!$C$42,([2]中怡康全品类年度数据!$A$39-1),0,1,1)</definedName>
    <definedName name="name_zyk_k23">OFFSET([2]中怡康全品类年度数据!$C$44,([2]中怡康全品类年度数据!$A$39-1),0,1,1)</definedName>
    <definedName name="name_zyk_k24">OFFSET([2]中怡康全品类年度数据!$C$46,([2]中怡康全品类年度数据!$A$39-1),0,1,1)</definedName>
    <definedName name="name_zyk_k25">OFFSET([2]中怡康全品类年度数据!$C$48,([2]中怡康全品类年度数据!$A$39-1),0,1,1)</definedName>
    <definedName name="name_zyk_k31">OFFSET([2]中怡康全品类年度数据!$C$51,[2]中怡康全品类年度数据!$A$51*([2]中怡康全品类年度数据!$A$50-1),0,1,1)</definedName>
    <definedName name="name_zyk_k32">OFFSET([2]中怡康全品类年度数据!$C$52,[2]中怡康全品类年度数据!$A$51*([2]中怡康全品类年度数据!$A$50-1),0,1,1)</definedName>
    <definedName name="name_zyk_k33">OFFSET([2]中怡康全品类年度数据!$C$53,[2]中怡康全品类年度数据!$A$51*([2]中怡康全品类年度数据!$A$50-1),0,1,1)</definedName>
    <definedName name="name_zyk_k34">OFFSET([2]中怡康全品类年度数据!$C$54,[2]中怡康全品类年度数据!$A$51*([2]中怡康全品类年度数据!$A$50-1),0,1,1)</definedName>
    <definedName name="name_zyk_x11">OFFSET([2]中怡康全品类年度数据!$AC$20,[2]中怡康全品类年度数据!$AA$2*([2]中怡康全品类年度数据!$AA$1-1),0,1,1)</definedName>
    <definedName name="name_zyk_x12">OFFSET([2]中怡康全品类年度数据!$AC$22,[2]中怡康全品类年度数据!$AA$2*([2]中怡康全品类年度数据!$AA$1-1),0,1,1)</definedName>
    <definedName name="name_zyk_x21">OFFSET([2]中怡康全品类年度数据!$AC$40,([2]中怡康全品类年度数据!$AA$39-1),0,1,1)</definedName>
    <definedName name="name_zyk_x22">OFFSET([2]中怡康全品类年度数据!$AC$42,([2]中怡康全品类年度数据!$AA$39-1),0,1,1)</definedName>
    <definedName name="name_zyk_x23">OFFSET([2]中怡康全品类年度数据!$AC$44,([2]中怡康全品类年度数据!$AA$39-1),0,1,1)</definedName>
    <definedName name="name_zyk_x24">OFFSET([2]中怡康全品类年度数据!$AC$46,([2]中怡康全品类年度数据!$AA$39-1),0,1,1)</definedName>
    <definedName name="name_zyk_x25">OFFSET([2]中怡康全品类年度数据!$AC$48,([2]中怡康全品类年度数据!$AA$39-1),0,1,1)</definedName>
    <definedName name="name_zyk_x31">OFFSET([2]中怡康全品类年度数据!$AC$51,[2]中怡康全品类年度数据!$AA$51*([2]中怡康全品类年度数据!$AA$50-1),0,1,1)</definedName>
    <definedName name="name_zyk_x32">OFFSET([2]中怡康全品类年度数据!$AC$52,[2]中怡康全品类年度数据!$AA$51*([2]中怡康全品类年度数据!$AA$50-1),0,1,1)</definedName>
    <definedName name="name_zyk_x33">OFFSET([2]中怡康全品类年度数据!$AC$53,[2]中怡康全品类年度数据!$AA$51*([2]中怡康全品类年度数据!$AA$50-1),0,1,1)</definedName>
    <definedName name="name_zyk_x34">OFFSET([2]中怡康全品类年度数据!$AC$54,[2]中怡康全品类年度数据!$AA$51*([2]中怡康全品类年度数据!$AA$50-1),0,1,1)</definedName>
    <definedName name="name_zyk_y11">OFFSET([2]中怡康全品类年度数据!$BC$20,[2]中怡康全品类年度数据!$BA$2*([2]中怡康全品类年度数据!$BA$1-1),0,1,1)</definedName>
    <definedName name="name_zyk_y12">OFFSET([2]中怡康全品类年度数据!$BC$22,[2]中怡康全品类年度数据!$BA$2*([2]中怡康全品类年度数据!$BA$1-1),0,1,1)</definedName>
    <definedName name="name_zyk_y21">OFFSET([2]中怡康全品类年度数据!$BC$44,([2]中怡康全品类年度数据!$BA$39-1),0,1,1)</definedName>
    <definedName name="name_zyk_y22">OFFSET([2]中怡康全品类年度数据!$BC$46,([2]中怡康全品类年度数据!$BA$39-1),0,1,1)</definedName>
    <definedName name="name_zyk_y23">OFFSET([2]中怡康全品类年度数据!$BC$48,([2]中怡康全品类年度数据!$BA$39-1),0,1,1)</definedName>
    <definedName name="name_zyk_y24">OFFSET([2]中怡康全品类年度数据!$BC$50,([2]中怡康全品类年度数据!$BA$39-1),0,1,1)</definedName>
    <definedName name="name_zyk_y25">OFFSET([2]中怡康全品类年度数据!$BC$52,([2]中怡康全品类年度数据!$BA$39-1),0,1,1)</definedName>
    <definedName name="name_zyk_y26">OFFSET([2]中怡康全品类年度数据!$BC$54,([2]中怡康全品类年度数据!$BA$39-1),0,1,1)</definedName>
    <definedName name="name_zyk_y31">OFFSET([2]中怡康全品类年度数据!$BC$57,[2]中怡康全品类年度数据!$BA$51*([2]中怡康全品类年度数据!$BA$50-1),0,1,1)</definedName>
    <definedName name="name_zyk_y32">OFFSET([2]中怡康全品类年度数据!$BC$58,[2]中怡康全品类年度数据!$BA$51*([2]中怡康全品类年度数据!$BA$50-1),0,1,1)</definedName>
    <definedName name="name_zyk_y33">OFFSET([2]中怡康全品类年度数据!$BC$59,[2]中怡康全品类年度数据!$BA$51*([2]中怡康全品类年度数据!$BA$50-1),0,1,1)</definedName>
    <definedName name="name_zyk_y34">OFFSET([2]中怡康全品类年度数据!$BC$60,[2]中怡康全品类年度数据!$BA$51*([2]中怡康全品类年度数据!$BA$50-1),0,1,1)</definedName>
    <definedName name="name_zyk_y35">OFFSET([2]中怡康全品类年度数据!$BC$61,[2]中怡康全品类年度数据!$BA$51*([2]中怡康全品类年度数据!$BA$50-1),0,1,1)</definedName>
    <definedName name="name_zyk_z11">OFFSET([2]中怡康全品类年度数据!$BO$20,[2]中怡康全品类年度数据!$BM$2*([2]中怡康全品类年度数据!$BM$1-1),0,1,1)</definedName>
    <definedName name="name_zyk_z12">OFFSET([2]中怡康全品类年度数据!$BO$22,[2]中怡康全品类年度数据!$BM$2*([2]中怡康全品类年度数据!$BM$1-1),0,1,1)</definedName>
    <definedName name="name_zyk_z21">OFFSET([2]中怡康全品类年度数据!$BO$44,([2]中怡康全品类年度数据!$BM$39-1),0,1,1)</definedName>
    <definedName name="name_zyk_z22">OFFSET([2]中怡康全品类年度数据!$BO$46,([2]中怡康全品类年度数据!$BM$39-1),0,1,1)</definedName>
    <definedName name="name_zyk_z23">OFFSET([2]中怡康全品类年度数据!$BO$48,([2]中怡康全品类年度数据!$BM$39-1),0,1,1)</definedName>
    <definedName name="name_zyk_z24">OFFSET([2]中怡康全品类年度数据!$BO$50,([2]中怡康全品类年度数据!$BM$39-1),0,1,1)</definedName>
    <definedName name="name_zyk_z25">OFFSET([2]中怡康全品类年度数据!$BO$52,([2]中怡康全品类年度数据!$BM$39-1),0,1,1)</definedName>
    <definedName name="name_zyk_z26">OFFSET([2]中怡康全品类年度数据!$BO$54,([2]中怡康全品类年度数据!$BM$39-1),0,1,1)</definedName>
    <definedName name="name_zyk_z31">OFFSET([2]中怡康全品类年度数据!$BO$57,[2]中怡康全品类年度数据!$BM$51*([2]中怡康全品类年度数据!$BM$50-1),0,1,1)</definedName>
    <definedName name="name_zyk_z32">OFFSET([2]中怡康全品类年度数据!$BO$58,[2]中怡康全品类年度数据!$BM$51*([2]中怡康全品类年度数据!$BM$50-1),0,1,1)</definedName>
    <definedName name="name_zyk_z33">OFFSET([2]中怡康全品类年度数据!$BO$59,[2]中怡康全品类年度数据!$BM$51*([2]中怡康全品类年度数据!$BM$50-1),0,1,1)</definedName>
    <definedName name="name_zyk_z34">OFFSET([2]中怡康全品类年度数据!$BO$60,[2]中怡康全品类年度数据!$BM$51*([2]中怡康全品类年度数据!$BM$50-1),0,1,1)</definedName>
    <definedName name="name_zyk_z35">OFFSET([2]中怡康全品类年度数据!$BO$61,[2]中怡康全品类年度数据!$BM$51*([2]中怡康全品类年度数据!$BM$50-1),0,1,1)</definedName>
    <definedName name="Q0家名称" localSheetId="8">OFFSET('[1]50家及百家重点零售企业情况'!#REF!,1,('[1]50家及百家重点零售企业情况'!$B$6-1),2,1)</definedName>
    <definedName name="Q0家名称">OFFSET('[1]50家及百家重点零售企业情况'!#REF!,1,('[1]50家及百家重点零售企业情况'!$B$6-1),2,1)</definedName>
    <definedName name="Q0家日期">OFFSET('[1]50家及百家重点零售企业情况'!$O$2,1,0,IF('[1]50家及百家重点零售企业情况'!$C$6=1,COUNT('[1]50家及百家重点零售企业情况'!$O:$O),(6-'[1]50家及百家重点零售企业情况'!$C$6)*50),1)</definedName>
    <definedName name="Q0家数据">OFFSET('[1]50家及百家重点零售企业情况'!$P$1,2,'[1]50家及百家重点零售企业情况'!$B$6-1,IF('[1]50家及百家重点零售企业情况'!$C$6=1,COUNT('[1]50家及百家重点零售企业情况'!$O:$O),(6-'[1]50家及百家重点零售企业情况'!$C$6)*50),1)</definedName>
    <definedName name="Q1家名称" localSheetId="8">OFFSET('[1]50家及百家重点零售企业情况'!#REF!,1,('[1]50家及百家重点零售企业情况'!$J$7-1),2,1)</definedName>
    <definedName name="Q1家名称">OFFSET('[1]50家及百家重点零售企业情况'!#REF!,1,('[1]50家及百家重点零售企业情况'!$J$7-1),2,1)</definedName>
    <definedName name="Q1家日期">OFFSET('[1]50家及百家重点零售企业情况'!$Y$2,1,0,IF('[1]50家及百家重点零售企业情况'!$K$7=1,COUNT('[1]50家及百家重点零售企业情况'!$Y:$Y),(6-'[1]50家及百家重点零售企业情况'!$K$7)*50),1)</definedName>
    <definedName name="Q1家数据">OFFSET('[1]50家及百家重点零售企业情况'!$Z$1,2,'[1]50家及百家重点零售企业情况'!$J$7-1,IF('[1]50家及百家重点零售企业情况'!$K$7=1,COUNT('[1]50家及百家重点零售企业情况'!$Y:$Y),(6-'[1]50家及百家重点零售企业情况'!$K$7)*50),1)</definedName>
    <definedName name="RPI日期">OFFSET([1]CPI与RPI数据!$AG$2,1,0,IF([1]CPI与RPI数据!$K$26=1,COUNT([1]CPI与RPI数据!$AG:$AG),(6-[1]CPI与RPI数据!$K$26)*50),1)</definedName>
    <definedName name="RPI商品名称" localSheetId="8">OFFSET([1]CPI与RPI数据!#REF!,1,([1]CPI与RPI数据!$B$45-1),2,1)</definedName>
    <definedName name="RPI商品名称">OFFSET([1]CPI与RPI数据!#REF!,1,([1]CPI与RPI数据!$B$45-1),2,1)</definedName>
    <definedName name="RPI商品日期">OFFSET([1]CPI与RPI数据!$AJ$2,1,0,IF([1]CPI与RPI数据!$C$45=1,COUNT([1]CPI与RPI数据!$AJ:$AJ),(6-[1]CPI与RPI数据!$C$45)*20),1)</definedName>
    <definedName name="RPI商品数据">OFFSET([1]CPI与RPI数据!$AK$1,2,[1]CPI与RPI数据!$B$45-1,IF([1]CPI与RPI数据!$C$45=1,COUNT([1]CPI与RPI数据!$AJ:$AJ),(6-[1]CPI与RPI数据!$C$45)*20),1)</definedName>
    <definedName name="RPI数据">OFFSET([1]CPI与RPI数据!$AH$1,2,[1]CPI与RPI数据!$J$26-1,IF([1]CPI与RPI数据!$K$26=1,COUNT([1]CPI与RPI数据!$AG:$AG),(6-[1]CPI与RPI数据!$K$26)*50),1)</definedName>
    <definedName name="SpreadsheetBuilder_1" localSheetId="1" hidden="1">#REF!</definedName>
    <definedName name="SpreadsheetBuilder_1" localSheetId="2" hidden="1">#REF!</definedName>
    <definedName name="SpreadsheetBuilder_1" localSheetId="3" hidden="1">#REF!</definedName>
    <definedName name="SpreadsheetBuilder_1" localSheetId="4" hidden="1">#REF!</definedName>
    <definedName name="SpreadsheetBuilder_1" localSheetId="6" hidden="1">#REF!</definedName>
    <definedName name="SpreadsheetBuilder_1" localSheetId="0" hidden="1">#REF!</definedName>
    <definedName name="SpreadsheetBuilder_2" localSheetId="1" hidden="1">#REF!</definedName>
    <definedName name="SpreadsheetBuilder_2" localSheetId="2" hidden="1">'[6]7000'!#REF!</definedName>
    <definedName name="SpreadsheetBuilder_2" localSheetId="3" hidden="1">'[6]7000'!#REF!</definedName>
    <definedName name="SpreadsheetBuilder_2" localSheetId="4" hidden="1">'[6]7000'!#REF!</definedName>
    <definedName name="SpreadsheetBuilder_2" localSheetId="6" hidden="1">'[6]7000'!#REF!</definedName>
    <definedName name="SpreadsheetBuilder_2" localSheetId="0" hidden="1">'[6]7000'!#REF!</definedName>
    <definedName name="SpreadsheetBuilder_3" localSheetId="1" hidden="1">#REF!</definedName>
    <definedName name="SpreadsheetBuilder_3" localSheetId="2" hidden="1">#REF!</definedName>
    <definedName name="SpreadsheetBuilder_3" localSheetId="3" hidden="1">#REF!</definedName>
    <definedName name="SpreadsheetBuilder_3" localSheetId="4" hidden="1">#REF!</definedName>
    <definedName name="SpreadsheetBuilder_3" localSheetId="6" hidden="1">#REF!</definedName>
    <definedName name="SpreadsheetBuilder_3" localSheetId="0" hidden="1">#REF!</definedName>
    <definedName name="SpreadsheetBuilder_4" localSheetId="1" hidden="1">#REF!</definedName>
    <definedName name="SpreadsheetBuilder_4" localSheetId="2" hidden="1">#REF!</definedName>
    <definedName name="SpreadsheetBuilder_4" localSheetId="3" hidden="1">#REF!</definedName>
    <definedName name="SpreadsheetBuilder_4" localSheetId="4" hidden="1">#REF!</definedName>
    <definedName name="SpreadsheetBuilder_4" localSheetId="6" hidden="1">#REF!</definedName>
    <definedName name="SpreadsheetBuilder_4" localSheetId="0" hidden="1">#REF!</definedName>
    <definedName name="SpreadsheetBuilder_5" hidden="1">'[7]FY original'!$F$12:$H$18</definedName>
    <definedName name="黄金周名称1">OFFSET([1]重点零售企业销售情况!$AM$1,0,0,2,1)</definedName>
    <definedName name="黄金周名称2">OFFSET([1]重点零售企业销售情况!$AN$1,0,0,2,1)</definedName>
    <definedName name="黄金周日期">OFFSET([1]重点零售企业销售情况!$AL$2,1,0,COUNT([1]重点零售企业销售情况!$AL:$AL)-1,1)</definedName>
    <definedName name="黄金周数据1">OFFSET([1]重点零售企业销售情况!$AM$2,1,0,COUNT([1]重点零售企业销售情况!$AL:$AL)-1,1)</definedName>
    <definedName name="黄金周数据2">OFFSET([1]重点零售企业销售情况!$AN$2,1,0,COUNT([1]重点零售企业销售情况!$AL:$AL)-1,1)</definedName>
    <definedName name="开盘" localSheetId="1" hidden="1">#REF!</definedName>
    <definedName name="开盘" localSheetId="2" hidden="1">#REF!</definedName>
    <definedName name="开盘" localSheetId="3" hidden="1">#REF!</definedName>
    <definedName name="开盘" localSheetId="4" hidden="1">#REF!</definedName>
    <definedName name="开盘" localSheetId="6" hidden="1">#REF!</definedName>
    <definedName name="开盘" localSheetId="0" hidden="1">#REF!</definedName>
    <definedName name="美国CPI名称1">OFFSET([8]美国!$W$6,0,([8]美国!$J$11-1)*2,1,1)</definedName>
    <definedName name="美国CPI名称2">OFFSET([8]日本!$X$6,0,([8]日本!$J$11-1)*2,1,1)</definedName>
    <definedName name="美国CPI日期">OFFSET([8]美国!$V$6,1,0,IF([8]美国!$K$11=1,COUNT([8]美国!$V$1:$V$65536),(6-[8]美国!$K$11)*50),1)</definedName>
    <definedName name="美国CPI数据1">OFFSET([8]美国!$W$6,1,([8]美国!$J$11-1)*2,IF([8]美国!$K$11=1,COUNT([8]美国!$V$1:$V$65536),(6-[8]美国!$K$11)*50),1)</definedName>
    <definedName name="美国CPI数据2">OFFSET([8]美国!$X$6,1,([8]美国!$J$11-1)*2,IF([8]美国!$K$11=1,COUNT([8]美国!$V$1:$V$65536),(6-[8]美国!$K$11)*50),1)</definedName>
    <definedName name="美国GDP名称1">OFFSET([8]美国!$Q$6,0,([8]美国!$B$11-1)*2,1,1)</definedName>
    <definedName name="美国GDP名称2">OFFSET([8]美国!$R$6,0,([8]美国!$B$11-1)*2,1,1)</definedName>
    <definedName name="美国GDP日期">OFFSET([8]美国!$P$6,1,0,IF([8]美国!$C$11=1,COUNT([8]美国!$P$1:$P$65536),(6-[8]美国!$C$11)*50),1)</definedName>
    <definedName name="美国GDP数据1">OFFSET([8]美国!$Q$6,1,([8]美国!$B$11-1)*2,IF([8]美国!$C$11=1,COUNT([8]美国!$Q$1:$Q$65536),(6-[8]美国!$C$11)*50),1)</definedName>
    <definedName name="美国GDP数据2">OFFSET([8]美国!$R$6,1,([8]美国!$B$11-1)*2,IF([8]美国!$C$11=1,COUNT([8]美国!$Q$1:$Q$65536),(6-[8]美国!$C$11)*50),1)</definedName>
    <definedName name="美国可支配收入名称1">OFFSET([8]美国!$AC$6,0,([8]美国!$B$36-1)*2,1,1)</definedName>
    <definedName name="美国可支配收入名称2">OFFSET([8]美国!$AD$6,0,([8]美国!$B$36-1)*2,1,1)</definedName>
    <definedName name="美国可支配收入日期">OFFSET([8]美国!$AB$6,1,0,IF([8]美国!$C$36=1,COUNT([8]美国!$AB$1:$AB$65536),(6-[8]美国!$C$36)*50),1)</definedName>
    <definedName name="美国可支配收入数据1">OFFSET([8]美国!$AC$6,1,([8]美国!$B$36-1)*2,IF([8]美国!$C$36=1,COUNT([8]美国!$AB$1:$AB$65536),(6-[8]美国!$C$36)*50),1)</definedName>
    <definedName name="美国可支配收入数据2">OFFSET([8]美国!$AD$6,1,([8]美国!$B$36-1)*2,IF([8]美国!$C$36=1,COUNT([8]美国!$AB$1:$AB$65536),(6-[8]美国!$C$36)*50),1)</definedName>
    <definedName name="美国零售业态名称">OFFSET([8]美国!$AS$6,0,([8]美国!$B$61-1),1,1)</definedName>
    <definedName name="美国零售业态日期">OFFSET([8]美国!$AR$6,1,0,IF([8]美国!$C$61=1,COUNT([8]美国!$AR$1:$AR$65536),(6-[8]美国!$C$61)*50),1)</definedName>
    <definedName name="美国零售业态数据">OFFSET([8]美国!$AS$6,1,([8]美国!$B$61-1),IF([8]美国!$C$61=1,COUNT([8]美国!$AR$1:$AR$65536),(6-[8]美国!$C$61)*50),1)</definedName>
    <definedName name="美国零售总额名称1">OFFSET([8]美国!$AJ$6,0,([8]美国!$J$36-1)*2,1,1)</definedName>
    <definedName name="美国零售总额名称2">OFFSET([8]美国!$AJ$6,0,([8]美国!$J$36-1)*2,1,1)</definedName>
    <definedName name="美国零售总额日期">OFFSET([8]美国!$AH$6,1,0,IF([8]美国!$K$36=1,COUNT([8]美国!$AH$1:$AH$65536),(6-[8]美国!$K$36)*50),1)</definedName>
    <definedName name="美国零售总额数据1">OFFSET([8]美国!$AI$6,1,([8]美国!$J$36-1)*2,IF([8]美国!$K$36=1,COUNT([8]美国!$AH$1:$AH$65536),(6-[8]美国!$K$36)*50),1)</definedName>
    <definedName name="美国零售总额数据2">OFFSET([8]美国!$AJ$6,1,([8]美国!$J$36-1)*2,IF([8]美国!$K$36=1,COUNT([8]美国!$AH$1:$AH$65536),(6-[8]美国!$K$36)*50),1)</definedName>
    <definedName name="美国消费者信心指数名称">OFFSET([8]美国!$BR$6,0,([8]美国!$J$86-1),1,1)</definedName>
    <definedName name="美国消费者信心指数日期">OFFSET([8]美国!$BQ$6,1,0,IF([8]美国!$K$86=1,COUNT([8]美国!$BQ$1:$BQ$65536),(6-[8]美国!$L$86)*50),1)</definedName>
    <definedName name="美国消费者信心指数数据">OFFSET([8]美国!$BR$6,1,([8]美国!$J$86-1),IF([8]美国!$K$86=1,COUNT([8]美国!$BQ$1:$BQ$65536),(6-[8]美国!$K$86)*50),1)</definedName>
    <definedName name="美国指数名称">OFFSET([8]美国!$BM$6,0,([8]美国!$B$86-1),1,1)</definedName>
    <definedName name="美国指数日期">OFFSET([8]美国!$BL$6,1,0,IF([8]美国!$C$86=1,COUNT([8]美国!$BL$1:$BL$65536),(6-[8]美国!$C$86)*50),1)</definedName>
    <definedName name="美国指数数据">OFFSET([8]美国!$BM$6,1,([8]美国!$B$86-1),IF([8]美国!$C$86=1,COUNT([8]美国!$BL$1:$BL$65536),(6-[8]美国!$C$86)*50),1)</definedName>
    <definedName name="美国主要零售同店增长名称">OFFSET([8]全球主要零售公司基本情况!$U$4,0,([8]全球主要零售公司基本情况!$D$13-1),1,1)</definedName>
    <definedName name="美国主要零售同店增长日期">OFFSET([8]全球主要零售公司基本情况!$T$4,1,0,IF([8]全球主要零售公司基本情况!$E$13=1,COUNT([8]全球主要零售公司基本情况!$T$1:$T$65536),(6-[8]全球主要零售公司基本情况!$E$13)*15),1)</definedName>
    <definedName name="美国主要零售同店增长数据">OFFSET([8]全球主要零售公司基本情况!$U$4,1,[8]全球主要零售公司基本情况!$D$13-1,IF([8]日本!$D$13=1,COUNT([8]全球主要零售公司基本情况!$T$1:$T$65536),(6-[8]全球主要零售公司基本情况!$E$13)*15),1)</definedName>
    <definedName name="彭博同店销售名称">OFFSET([8]美国!$BE$6,0,([8]美国!$J$61-1),1,1)</definedName>
    <definedName name="彭博同店销售日期">OFFSET([8]美国!$BD$6,1,0,IF([8]美国!$K$61=1,COUNT([8]美国!$BD$1:$BD$65536),(6-[8]美国!$K$61)*50),1)</definedName>
    <definedName name="彭博同店销售数据">OFFSET([8]美国!$BE$6,1,[8]美国!$J$61-1,IF([8]美国!$K$61=1,COUNT([8]美国!$BD$1:$BD$65536),(6-[8]美国!$K$61)*50),1)</definedName>
    <definedName name="千家名称" localSheetId="8">OFFSET([1]重点零售企业销售情况!#REF!,1,([1]重点零售企业销售情况!$B$6-1),2,1)</definedName>
    <definedName name="千家名称">OFFSET([1]重点零售企业销售情况!#REF!,1,([1]重点零售企业销售情况!$B$6-1),2,1)</definedName>
    <definedName name="千家日期">OFFSET([1]重点零售企业销售情况!$O$2,1,0,IF([1]重点零售企业销售情况!$C$6=1,COUNT([1]重点零售企业销售情况!$O:$O),(6-[1]重点零售企业销售情况!$C$6)*50),1)</definedName>
    <definedName name="千家数据">OFFSET([1]重点零售企业销售情况!$P$1,2,[1]重点零售企业销售情况!$B$6-1,IF([1]重点零售企业销售情况!$C$6=1,COUNT([1]重点零售企业销售情况!$O:$O),(6-[1]重点零售企业销售情况!$C$6)*7),1)</definedName>
    <definedName name="日本CPI名称1">OFFSET([8]日本!$W$6,0,([8]日本!$J$11-1)*2,1,1)</definedName>
    <definedName name="日本CPI名称2">OFFSET([8]日本!$X$6,0,([8]日本!$J$11-1)*2,1,1)</definedName>
    <definedName name="日本CPI日期">OFFSET([8]日本!$V$6,1,0,IF([8]日本!$K$11=1,COUNT([8]日本!$V$1:$V$65536),(6-[8]日本!$K$11)*50),1)</definedName>
    <definedName name="日本CPI数据1">OFFSET([8]日本!$W$6,1,([8]日本!$J$11-1)*2,IF([8]日本!$K$11=1,COUNT([8]日本!$V$1:$V$65536),(6-[8]日本!$K$11)*50),1)</definedName>
    <definedName name="日本CPI数据2">OFFSET([8]日本!$X$6,1,([8]日本!$J$11-1)*2,IF([8]日本!$K$11=1,COUNT([8]日本!$V$1:$V$65536),(6-[8]日本!$K$11)*50),1)</definedName>
    <definedName name="日本GDP名称1">OFFSET([8]日本!$Q$6,0,([8]日本!$B$11-1)*2,1,1)</definedName>
    <definedName name="日本GDP名称2">OFFSET([8]日本!$R$6,0,([8]日本!$B$11-1)*2,1,1)</definedName>
    <definedName name="日本GDP日期">OFFSET([8]日本!$P$6,1,0,IF([8]日本!$C$11=1,COUNT([8]日本!$P$1:$P$65536),(6-[8]日本!$C$11)*50),1)</definedName>
    <definedName name="日本GDP数据1">OFFSET([8]日本!$Q$6,1,([8]日本!$B$11-1)*2,IF([8]日本!$C$11=1,COUNT([8]日本!$Q$1:$Q$65536),(6-[8]日本!$C$11)*50),1)</definedName>
    <definedName name="日本GDP数据2">OFFSET([8]日本!$R$6,1,([8]日本!$B$11-1)*2,IF([8]日本!$C$11=1,COUNT([8]日本!$Q$1:$Q$65536),(6-[8]日本!$C$11)*50),1)</definedName>
    <definedName name="日本便利店名称">OFFSET([8]日本!$AW$6,0,([8]日本!$B$61-1),1,1)</definedName>
    <definedName name="日本便利店日期">OFFSET([8]日本!$AV$6,1,0,IF([8]日本!$C$61=1,COUNT([8]日本!$AV$1:$AV$65536),(6-[8]日本!$C$61)*50),1)</definedName>
    <definedName name="日本便利店数据">OFFSET([8]日本!$AW$6,1,[8]日本!$B$61-1,IF([8]日本!$C$61=1,COUNT([8]日本!$AV$1:$AV$65536),(6-[8]日本!$C$61)*50),1)</definedName>
    <definedName name="日本零售业态名称1">OFFSET([8]日本!$AM$6,0,([8]日本!$J$36-1)*2,1,1)</definedName>
    <definedName name="日本零售业态名称2">OFFSET([8]日本!$AN$6,0,([8]日本!$J$36-1)*2,1,1)</definedName>
    <definedName name="日本零售业态日期">OFFSET([8]日本!$AL$6,1,0,IF([8]日本!$K$36=1,COUNT([8]日本!$AL$1:$AL$65536),(6-[8]日本!$K$36)*50),1)</definedName>
    <definedName name="日本零售业态数据1">OFFSET([8]日本!$AM$6,1,([8]日本!$J$36-1)*2,IF([8]日本!$K$36=1,COUNT([8]日本!$AL$1:$AL$65536),(6-[8]日本!$K$36)*50),1)</definedName>
    <definedName name="日本零售业态数据2">OFFSET([8]日本!$AN$6,1,([8]日本!$J$36-1)*2,IF([8]日本!$K$36=1,COUNT([8]日本!$AL$1:$AL$65536),(6-[8]日本!$K$36)*50),1)</definedName>
    <definedName name="日本批发零售名称1">OFFSET([8]日本!$AE$6,0,([8]日本!$B$36-1)*2,1,1)</definedName>
    <definedName name="日本批发零售名称2">OFFSET([8]日本!$AF$6,0,([8]日本!$B$36-1)*2,1,1)</definedName>
    <definedName name="日本批发零售日期">OFFSET([8]日本!$AD$6,1,0,IF([8]日本!$C$36=1,COUNT([8]日本!$AD$1:$AD$65536),(6-[8]日本!$C$36)*50),1)</definedName>
    <definedName name="日本批发零售数据1">OFFSET([8]日本!$AE$6,1,([8]日本!$B$36-1)*2,IF([8]日本!$C$36=1,COUNT([8]日本!$AD$1:$AD$65536),(6-[8]日本!$C$36)*50),1)</definedName>
    <definedName name="日本批发零售数据2">OFFSET([8]日本!$AF$6,1,([8]日本!$B$36-1)*2,IF([8]日本!$C$36=1,COUNT([8]日本!$AD$1:$AD$65536),(6-[8]日本!$C$36)*50),1)</definedName>
    <definedName name="日本消费者信心名称">OFFSET([8]日本!$AZ$6,0,([8]日本!$J$61-1),1,1)</definedName>
    <definedName name="日本消费者信心日期">OFFSET([8]日本!$AY$6,1,0,IF([8]日本!$K$61=1,COUNT([8]日本!$AY$1:$AY$65536),(6-[8]日本!$K$61)*50),1)</definedName>
    <definedName name="日本消费者信心数据">OFFSET([8]日本!$AZ$6,1,[8]日本!$J$61-1,IF([8]日本!$K$61=1,COUNT([8]日本!$AY$1:$AY$65536),(6-[8]日本!$K$61)*50),1)</definedName>
    <definedName name="未来时间">OFFSET([1]重点零售企业销售情况!$AU$1,2,0,COUNT([1]重点零售企业销售情况!$AU:$AU),1)</definedName>
    <definedName name="未来数据">OFFSET([1]重点零售企业销售情况!$AV$1,2,0,COUNT([1]重点零售企业销售情况!$AU:$AU),1)</definedName>
    <definedName name="消费品零售地区名称">OFFSET([1]社会消费品零售情况!$AB$1,0,([1]社会消费品零售情况!$B$26-1),2,1)</definedName>
    <definedName name="消费品零售地区日期">OFFSET([1]社会消费品零售情况!$AA$2,1,0,IF([1]社会消费品零售情况!$C$26=1,COUNT([1]社会消费品零售情况!$AA:$AA),(6-[1]社会消费品零售情况!$C$26)*50),1)</definedName>
    <definedName name="消费品零售地区数据">OFFSET([1]社会消费品零售情况!$AB$1,2,[1]社会消费品零售情况!$B$26-1,IF([1]社会消费品零售情况!$C$26=1,COUNT([1]社会消费品零售情况!$AA:$AA),(6-[1]社会消费品零售情况!$C$26)*50),1)</definedName>
    <definedName name="消费品零售地区同比名称">OFFSET([1]社会消费品零售情况!$BJ$1,0,([1]社会消费品零售情况!$J$26-1),2,1)</definedName>
    <definedName name="消费品零售地区同比日期">OFFSET([1]社会消费品零售情况!$BI$2,1,0,IF([1]社会消费品零售情况!$K$26=1,COUNT([1]社会消费品零售情况!$BI:$BI),(6-[1]社会消费品零售情况!$K$26)*7),1)</definedName>
    <definedName name="消费品零售地区同比数据">OFFSET([1]社会消费品零售情况!$BJ$1,2,[1]社会消费品零售情况!$J$26-1,IF([1]社会消费品零售情况!$K$26=1,COUNT([1]社会消费品零售情况!$BI:$BI),(6-[1]社会消费品零售情况!$K$26)*7),1)</definedName>
    <definedName name="消费品零售分市县名称">OFFSET([1]社会消费品零售情况!$W$1,0,([1]社会消费品零售情况!$J$7-1),2,1)</definedName>
    <definedName name="消费品零售分市县日期">OFFSET([1]社会消费品零售情况!$V$2,1,0,IF([1]社会消费品零售情况!$K$7=1,COUNT([1]社会消费品零售情况!$V:$V),(6-[1]社会消费品零售情况!$K$7)*50),1)</definedName>
    <definedName name="消费品零售分市县数据">OFFSET([1]社会消费品零售情况!$W$1,2,[1]社会消费品零售情况!$J$7-1,IF([1]社会消费品零售情况!$K$7=1,COUNT([1]社会消费品零售情况!$V:$V),(6-[1]社会消费品零售情况!$K$7)*50),1)</definedName>
    <definedName name="消费品零售名称1">OFFSET([1]社会消费品零售情况!$P$1,0,([1]社会消费品零售情况!$B$9-1),2,1)</definedName>
    <definedName name="消费品零售名称2">OFFSET([1]社会消费品零售情况!$R$1,0,([1]社会消费品零售情况!$B$9-1),2,1)</definedName>
    <definedName name="消费品零售日期">OFFSET([1]社会消费品零售情况!$O$2,1,0,IF([1]社会消费品零售情况!$C$9=1,COUNT([1]社会消费品零售情况!$O:$O),(6-[1]社会消费品零售情况!$C$9)*50),1)</definedName>
    <definedName name="消费品零售商品名称">OFFSET([1]社会消费品零售情况!$CQ$1,0,([1]社会消费品零售情况!$B$45-1),2,1)</definedName>
    <definedName name="消费品零售商品日期">OFFSET([1]社会消费品零售情况!$CP$2,1,0,IF([1]社会消费品零售情况!$C$45=1,COUNT([1]社会消费品零售情况!$CP:$CP),(6-[1]社会消费品零售情况!$C$45)*50),1)</definedName>
    <definedName name="消费品零售商品数据">OFFSET([1]社会消费品零售情况!$CQ$1,2,[1]社会消费品零售情况!$B$45-1,IF([1]社会消费品零售情况!$C$45=1,COUNT([1]社会消费品零售情况!$CP:$CP),(6-[1]社会消费品零售情况!$C$45)*50),1)</definedName>
    <definedName name="消费品零售商品同比名称">OFFSET([1]社会消费品零售情况!$DL$1,0,([1]社会消费品零售情况!$J$45-1),2,1)</definedName>
    <definedName name="消费品零售商品同比日期">OFFSET([1]社会消费品零售情况!$DK$2,1,0,IF([1]社会消费品零售情况!$K$45=1,COUNT([1]社会消费品零售情况!$DK:$DK),(6-[1]社会消费品零售情况!$K$45)*30),1)</definedName>
    <definedName name="消费品零售商品同比数据">OFFSET([1]社会消费品零售情况!$DL$1,2,[1]社会消费品零售情况!$J$45-1,IF([1]社会消费品零售情况!$K$45=1,COUNT([1]社会消费品零售情况!$DK:$DK),(6-[1]社会消费品零售情况!$K$45)*7),1)</definedName>
    <definedName name="消费品零售数据1">OFFSET([1]社会消费品零售情况!$P$1,2,[1]社会消费品零售情况!$B$9-1,IF([1]社会消费品零售情况!$C$9=1,COUNT([1]社会消费品零售情况!$O:$O),(6-[1]社会消费品零售情况!$C$9)*50),1)</definedName>
    <definedName name="消费品零售数据2">OFFSET([1]社会消费品零售情况!$R$1,2,[1]社会消费品零售情况!$B$9-1,IF([1]社会消费品零售情况!$C$9=1,COUNT([1]社会消费品零售情况!$O:$O),(6-[1]社会消费品零售情况!$C$9)*50),1)</definedName>
    <definedName name="信心名称" localSheetId="8">OFFSET([1]重点零售企业销售情况!#REF!,1,([1]重点零售企业销售情况!$B$46-1),2,1)</definedName>
    <definedName name="信心名称">OFFSET([1]重点零售企业销售情况!#REF!,1,([1]重点零售企业销售情况!$B$46-1),2,1)</definedName>
    <definedName name="信心日期">OFFSET([1]重点零售企业销售情况!$AP$2,1,0,IF([1]重点零售企业销售情况!$C$46=1,COUNT([1]重点零售企业销售情况!$AP:$AP),(6-[1]重点零售企业销售情况!$C$46)*20),1)</definedName>
    <definedName name="信心数据">OFFSET([1]重点零售企业销售情况!$AQ$1,2,[1]重点零售企业销售情况!$B$46-1,IF([1]重点零售企业销售情况!$C$46=1,COUNT([1]重点零售企业销售情况!$AP:$AP),(6-[1]重点零售企业销售情况!$C$46)*50),1)</definedName>
    <definedName name="中国GDP日期">OFFSET([1]GDP及居民收支情况!$O$2,1,0,COUNT([1]GDP及居民收支情况!$O:$O),1)</definedName>
    <definedName name="中国GDP数据">OFFSET([1]GDP及居民收支情况!$P$2,1,0,COUNT([1]GDP及居民收支情况!$O:$O),1)</definedName>
    <definedName name="中国城镇人均可支配收入数据">OFFSET([1]GDP及居民收支情况!$CG$1,2,0,COUNT([1]GDP及居民收支情况!$CE:$CE),1)</definedName>
    <definedName name="中国城镇人均收入数据">OFFSET([1]GDP及居民收支情况!$CF$1,2,0,COUNT([1]GDP及居民收支情况!$CE:$CE),1)</definedName>
    <definedName name="中国城镇人均消费支出数据">OFFSET([1]GDP及居民收支情况!$CH$1,2,0,COUNT([1]GDP及居民收支情况!$CE:$CE),1)</definedName>
    <definedName name="中国城镇日期">OFFSET([1]GDP及居民收支情况!$CE$1,2,0,COUNT([1]GDP及居民收支情况!$CE:$CE),1)</definedName>
    <definedName name="中国城镇消费分类名称">OFFSET([1]GDP及居民收支情况!$CI$1,0,([1]GDP及居民收支情况!$B$59-1),2,1)</definedName>
    <definedName name="中国城镇消费分类数据">OFFSET([1]GDP及居民收支情况!$CI$1,2,[1]GDP及居民收支情况!$B$59-1,IF([1]GDP及居民收支情况!$C$59=1,COUNT([1]GDP及居民收支情况!$CE:$CE),(6-[1]GDP及居民收支情况!$C$59)*10),1)</definedName>
    <definedName name="中国农村人均现金收入数据">OFFSET([1]GDP及居民收支情况!$CS$1,2,0,COUNT([1]GDP及居民收支情况!$CR:$CR),1)</definedName>
    <definedName name="中国农村人均现金支出数据">OFFSET([1]GDP及居民收支情况!$CT$1,2,0,COUNT([1]GDP及居民收支情况!$CR:$CR),1)</definedName>
    <definedName name="中国农村日期">OFFSET([1]GDP及居民收支情况!$CR$1,2,0,COUNT([1]GDP及居民收支情况!$CR:$CR),1)</definedName>
    <definedName name="中国农村消费分类名称">OFFSET([1]GDP及居民收支情况!$CU$1,0,([1]GDP及居民收支情况!$J$59-1),2,1)</definedName>
    <definedName name="中国农村消费分类数据">OFFSET([1]GDP及居民收支情况!$CU$1,2,[1]GDP及居民收支情况!$J$59-1,IF([1]GDP及居民收支情况!$K$59=1,COUNT([1]GDP及居民收支情况!$CU:$CU),(6-[1]GDP及居民收支情况!$K$59)*10),1)</definedName>
    <definedName name="中国人均GDP日期">OFFSET([1]GDP及居民收支情况!$AW$2,1,0,COUNT([1]GDP及居民收支情况!$AW:$AW),1)</definedName>
    <definedName name="中国人均GDP数据">OFFSET([1]GDP及居民收支情况!$AX$2,1,0,COUNT([1]GDP及居民收支情况!$AW:$AW),1)</definedName>
    <definedName name="中国省市GDP名称">OFFSET([1]GDP及居民收支情况!$Q$1,0,[1]GDP及居民收支情况!$B$23-1,2,1)</definedName>
    <definedName name="中国省市GDP日期">OFFSET([1]GDP及居民收支情况!$O$2,1,0,COUNT([1]GDP及居民收支情况!$O:$O),1)</definedName>
    <definedName name="中国省市GDP数据">OFFSET([1]GDP及居民收支情况!$Q$2,1,[1]GDP及居民收支情况!$B$23-1,COUNT([1]GDP及居民收支情况!$O:$O),1)</definedName>
    <definedName name="中国省市人均GDP名称">OFFSET([1]GDP及居民收支情况!$AY$1,0,[1]GDP及居民收支情况!$J$23-1,2,1)</definedName>
    <definedName name="中国省市人均GDP日期">OFFSET([1]GDP及居民收支情况!$AW$2,1,0,COUNT([1]GDP及居民收支情况!$AW:$AW),1)</definedName>
    <definedName name="中国省市人均GDP数据">OFFSET([1]GDP及居民收支情况!$AY$2,1,[1]GDP及居民收支情况!$J$23-1,COUNT([1]GDP及居民收支情况!$AW:$AW),1)</definedName>
    <definedName name="中国主要零售同店增长名称">OFFSET([1]全球主要零售公司基本情况!$AG$3,0,([1]全球主要零售公司基本情况!$C$30-1),1,1)</definedName>
    <definedName name="中国主要零售同店增长日期">OFFSET([1]全球主要零售公司基本情况!$AF$3,1,0,IF([1]全球主要零售公司基本情况!$D$30=1,COUNT([1]全球主要零售公司基本情况!$AF:$AF),(6-[1]全球主要零售公司基本情况!$D$30)*15),1)</definedName>
    <definedName name="中国主要零售同店增长数据">OFFSET([1]全球主要零售公司基本情况!$AG$3,1,[1]全球主要零售公司基本情况!$C$30-1,IF([1]日本零售情况!$D$11=1,COUNT([1]全球主要零售公司基本情况!$AF:$AF),(6-[1]全球主要零售公司基本情况!$D$30)*15),1)</definedName>
    <definedName name="重点名称" localSheetId="8">OFFSET([1]重点零售企业销售情况!#REF!,1,([1]重点零售企业销售情况!$J$7-1),2,1)</definedName>
    <definedName name="重点名称">OFFSET([1]重点零售企业销售情况!#REF!,1,([1]重点零售企业销售情况!$J$7-1),2,1)</definedName>
    <definedName name="重点日期">OFFSET([1]重点零售企业销售情况!$W$2,1,0,IF([1]重点零售企业销售情况!$K$7=1,COUNT([1]重点零售企业销售情况!$W:$W),(6-[1]重点零售企业销售情况!$K$7)*15),1)</definedName>
    <definedName name="重点商品名称" localSheetId="8">OFFSET([1]重点零售企业销售情况!#REF!,1,([1]重点零售企业销售情况!$B$26-1),2,1)</definedName>
    <definedName name="重点商品名称">OFFSET([1]重点零售企业销售情况!#REF!,1,([1]重点零售企业销售情况!$B$26-1),2,1)</definedName>
    <definedName name="重点商品日期">OFFSET([1]重点零售企业销售情况!$AB$2,1,0,IF([1]重点零售企业销售情况!$C$26=1,COUNT([1]重点零售企业销售情况!$AB:$AB),(6-[1]重点零售企业销售情况!$C$26)*20),1)</definedName>
    <definedName name="重点商品数据">OFFSET([1]重点零售企业销售情况!$AC$1,2,[1]重点零售企业销售情况!$B$26-1,IF([1]重点零售企业销售情况!$C$26=1,COUNT([1]重点零售企业销售情况!$AB:$AB),(6-[1]重点零售企业销售情况!$C$26)*20),1)</definedName>
    <definedName name="重点数据">OFFSET([1]重点零售企业销售情况!$X$1,2,[1]重点零售企业销售情况!$J$7-1,IF([1]重点零售企业销售情况!$K$7=1,COUNT([1]重点零售企业销售情况!$W:$W),(6-[1]重点零售企业销售情况!$K$7)*15),1)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31" l="1"/>
  <c r="L67" i="31" s="1"/>
  <c r="L66" i="31"/>
  <c r="L58" i="31"/>
  <c r="K57" i="31"/>
  <c r="K56" i="31"/>
  <c r="L56" i="31" s="1"/>
  <c r="L55" i="31"/>
  <c r="L51" i="31"/>
  <c r="K50" i="31"/>
  <c r="L50" i="31" s="1"/>
  <c r="K49" i="31"/>
  <c r="K48" i="31"/>
  <c r="L48" i="31" s="1"/>
  <c r="L47" i="31"/>
  <c r="L44" i="31"/>
  <c r="L41" i="31"/>
  <c r="L40" i="31"/>
  <c r="K39" i="31"/>
  <c r="L38" i="31"/>
  <c r="K36" i="31"/>
  <c r="K34" i="31"/>
  <c r="L33" i="31"/>
  <c r="K32" i="31"/>
  <c r="L31" i="31"/>
  <c r="L30" i="31"/>
  <c r="K28" i="31"/>
  <c r="K27" i="31"/>
  <c r="L27" i="31" s="1"/>
  <c r="L26" i="31"/>
  <c r="L25" i="31"/>
  <c r="L24" i="31"/>
  <c r="K23" i="31"/>
  <c r="L23" i="31" s="1"/>
  <c r="L22" i="31"/>
  <c r="K21" i="31"/>
  <c r="L21" i="31" s="1"/>
  <c r="K20" i="31"/>
  <c r="L20" i="31" s="1"/>
  <c r="L19" i="31"/>
  <c r="L18" i="31"/>
  <c r="L17" i="31"/>
  <c r="K15" i="31"/>
  <c r="L15" i="31" s="1"/>
  <c r="L14" i="31"/>
  <c r="L13" i="31"/>
  <c r="L11" i="31"/>
  <c r="L10" i="31"/>
  <c r="L8" i="31"/>
  <c r="L7" i="31"/>
  <c r="L6" i="31"/>
  <c r="K5" i="31"/>
  <c r="L5" i="31" s="1"/>
  <c r="L4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6" authorId="0" shapeId="0" xr:uid="{00000000-0006-0000-0200-000001000000}">
      <text>
        <r>
          <rPr>
            <b/>
            <sz val="9"/>
            <color rgb="FF000000"/>
            <rFont val="宋体"/>
            <family val="3"/>
            <charset val="134"/>
          </rPr>
          <t>如需修改，请使用</t>
        </r>
        <r>
          <rPr>
            <b/>
            <sz val="9"/>
            <color rgb="FF000000"/>
            <rFont val="宋体"/>
            <family val="3"/>
            <charset val="134"/>
          </rPr>
          <t>Excel</t>
        </r>
        <r>
          <rPr>
            <b/>
            <sz val="9"/>
            <color rgb="FF000000"/>
            <rFont val="宋体"/>
            <family val="3"/>
            <charset val="134"/>
          </rPr>
          <t>插件</t>
        </r>
        <r>
          <rPr>
            <b/>
            <sz val="9"/>
            <color rgb="FF000000"/>
            <rFont val="宋体"/>
            <family val="3"/>
            <charset val="134"/>
          </rPr>
          <t>-Wind-</t>
        </r>
        <r>
          <rPr>
            <b/>
            <sz val="9"/>
            <color rgb="FF000000"/>
            <rFont val="宋体"/>
            <family val="3"/>
            <charset val="134"/>
          </rPr>
          <t>函数</t>
        </r>
        <r>
          <rPr>
            <b/>
            <sz val="9"/>
            <color rgb="FF000000"/>
            <rFont val="宋体"/>
            <family val="3"/>
            <charset val="134"/>
          </rPr>
          <t>-</t>
        </r>
        <r>
          <rPr>
            <b/>
            <sz val="9"/>
            <color rgb="FF000000"/>
            <rFont val="宋体"/>
            <family val="3"/>
            <charset val="134"/>
          </rPr>
          <t>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O19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<sst xmlns="http://schemas.openxmlformats.org/spreadsheetml/2006/main" count="1223" uniqueCount="841">
  <si>
    <t xml:space="preserve">【光大金工】权益市场遇冷，债券基金发行火热——基金市场周报（20210406-20210409）        </t>
  </si>
  <si>
    <t>数据来源：Wind,Bloomberg, 光大证券研究所</t>
  </si>
  <si>
    <t>作者</t>
  </si>
  <si>
    <t xml:space="preserve">■ </t>
  </si>
  <si>
    <t>1-本周热点：第一季度基金经理持股变化情况</t>
  </si>
  <si>
    <t>本周市场重点数据：</t>
  </si>
  <si>
    <t>研究负责人，海外首席分析师</t>
  </si>
  <si>
    <t>●</t>
  </si>
  <si>
    <t>部分公募基金持股变化情况</t>
  </si>
  <si>
    <t>1、重要指数走势图</t>
  </si>
  <si>
    <t>秦波</t>
  </si>
  <si>
    <t>021-52523839</t>
  </si>
  <si>
    <t>2-国内外市场一周表现</t>
  </si>
  <si>
    <t>qinbo@ebscn.com</t>
  </si>
  <si>
    <t>本周各大类资产表现</t>
  </si>
  <si>
    <t>执业证书编号：S0930514060003</t>
  </si>
  <si>
    <t>申万一级行业表现情况</t>
  </si>
  <si>
    <t>3-基金市场表现</t>
  </si>
  <si>
    <t>各类基金表现情况</t>
  </si>
  <si>
    <t>受国内股市整体下挫影响，基金市场整体呈现下跌态势，其中股票指数型、普通股票型、偏股混合型基金分别跌1.22%、1.47%、1.66%。国外市场表现较好，QDII基金小幅上涨0.13%。</t>
  </si>
  <si>
    <t>3.1普通股票型基金</t>
  </si>
  <si>
    <t>普通股票型基金本周收益率前十</t>
  </si>
  <si>
    <t>3.2被动股指和股票指增型基金</t>
  </si>
  <si>
    <t>被动股票指数和股票指数增强型基金本周收益率前十</t>
  </si>
  <si>
    <t>3.3混合型基金</t>
  </si>
  <si>
    <t>资料来源：Wind</t>
  </si>
  <si>
    <t>混合型基金本周收益率前十</t>
  </si>
  <si>
    <t>3.4债券型基金</t>
  </si>
  <si>
    <t>债券型基金本周收益率前十</t>
  </si>
  <si>
    <t>3.5国际(QDII)基金</t>
  </si>
  <si>
    <t>QDII基金本周收益率前十</t>
  </si>
  <si>
    <t>3.6另类投资基金</t>
  </si>
  <si>
    <t>另类投资基金本周收益率前十</t>
  </si>
  <si>
    <t>■</t>
  </si>
  <si>
    <t xml:space="preserve"> 4-基金产品发行情况</t>
  </si>
  <si>
    <t>4.1基金规模变动情况</t>
  </si>
  <si>
    <t>各类型基金规模变动</t>
  </si>
  <si>
    <t>4.2新成立基金情况</t>
  </si>
  <si>
    <t>本周各类型基金成立情况</t>
  </si>
  <si>
    <t>本周新成立基金</t>
  </si>
  <si>
    <t>4.3待发行基金情况</t>
  </si>
  <si>
    <t>下周待发行基金</t>
  </si>
  <si>
    <t>下周待发行基金规模小幅增加。</t>
  </si>
  <si>
    <t>5-投资建议</t>
  </si>
  <si>
    <t>投资建议</t>
  </si>
  <si>
    <t>6-美国ETF表现</t>
  </si>
  <si>
    <t>美国ETF规模增加（美元）前10</t>
  </si>
  <si>
    <t>上周（4/5-4/9）美股表现亮眼，权益市场表现火热，而债市遇冷，美股小盘股表现也较为不佳。此外，鉴于投资者对股市点位过高的担忧，上周三款缓冲型ETF净流入比例较大。</t>
  </si>
  <si>
    <t>美国ETF规模减少（美元）前10</t>
  </si>
  <si>
    <t>美国ETF规模增长占份额前10</t>
  </si>
  <si>
    <t>美国ETF规模降低占份额前10</t>
  </si>
  <si>
    <t>7-风险提示</t>
  </si>
  <si>
    <t>风险提示</t>
  </si>
  <si>
    <t>报告数据均来自于历史公开数据整理分析，存在失效的风险。历史业绩不代表未来。</t>
  </si>
  <si>
    <t>返回封面</t>
  </si>
  <si>
    <t>表1：部分已披露一季报的上市公司公募基金持股变化情况</t>
  </si>
  <si>
    <t>股票代码</t>
  </si>
  <si>
    <t>名称</t>
  </si>
  <si>
    <t>申万行业名称</t>
  </si>
  <si>
    <t>一季报披露日期</t>
  </si>
  <si>
    <t>基金代码</t>
  </si>
  <si>
    <t>基金名称</t>
  </si>
  <si>
    <t>基金经理</t>
  </si>
  <si>
    <t>方向</t>
  </si>
  <si>
    <t>持股数量变动（万股）</t>
  </si>
  <si>
    <t>增减持比例（%）</t>
  </si>
  <si>
    <t>占流通股比例（%）</t>
  </si>
  <si>
    <t>300101.SZ</t>
  </si>
  <si>
    <t>振芯科技</t>
  </si>
  <si>
    <t>国防军工</t>
  </si>
  <si>
    <t>600309.SH</t>
  </si>
  <si>
    <t>万华化学</t>
  </si>
  <si>
    <t>化工</t>
  </si>
  <si>
    <t>600763.SH</t>
  </si>
  <si>
    <t>通策医疗</t>
  </si>
  <si>
    <t>医药生物</t>
  </si>
  <si>
    <t>603588.SH</t>
  </si>
  <si>
    <t>高能环境</t>
  </si>
  <si>
    <t>000928.SZ</t>
  </si>
  <si>
    <t>中钢国际</t>
  </si>
  <si>
    <t>建筑装饰</t>
  </si>
  <si>
    <t>——</t>
  </si>
  <si>
    <t>图1：本周各大类资产表现</t>
  </si>
  <si>
    <t>图2：申万一级行业表现情况</t>
  </si>
  <si>
    <t>开始日期</t>
  </si>
  <si>
    <t>本年起始日期</t>
  </si>
  <si>
    <t>截止日期</t>
  </si>
  <si>
    <t>代码</t>
  </si>
  <si>
    <t>大类资产指数</t>
  </si>
  <si>
    <t>本周收益率</t>
  </si>
  <si>
    <t>今年以来收益率</t>
  </si>
  <si>
    <t>申万一级行业指数（28个）</t>
  </si>
  <si>
    <t>SPX.GI</t>
  </si>
  <si>
    <t>标普500</t>
  </si>
  <si>
    <t>801210.SI</t>
  </si>
  <si>
    <t xml:space="preserve">休闲服务 </t>
  </si>
  <si>
    <t>882415.WI</t>
  </si>
  <si>
    <t>黄金指数</t>
  </si>
  <si>
    <t>801120.SI</t>
  </si>
  <si>
    <t xml:space="preserve">食品饮料 </t>
  </si>
  <si>
    <t>000905.SH</t>
  </si>
  <si>
    <t>中证500</t>
  </si>
  <si>
    <t>801730.SI</t>
  </si>
  <si>
    <t xml:space="preserve">电气设备 </t>
  </si>
  <si>
    <t>H11001.CSI</t>
  </si>
  <si>
    <t>中证全债</t>
  </si>
  <si>
    <t>801110.SI</t>
  </si>
  <si>
    <t xml:space="preserve">家用电器 </t>
  </si>
  <si>
    <t>HSI.HI</t>
  </si>
  <si>
    <t>恒生指数</t>
  </si>
  <si>
    <t>801010.SI</t>
  </si>
  <si>
    <t xml:space="preserve">农林牧渔 </t>
  </si>
  <si>
    <t>000001.SH</t>
  </si>
  <si>
    <t>上证综指</t>
  </si>
  <si>
    <t>801790.SI</t>
  </si>
  <si>
    <t xml:space="preserve">非银金融 </t>
  </si>
  <si>
    <t>399006.SZ</t>
  </si>
  <si>
    <t>创业板指</t>
  </si>
  <si>
    <t>801770.SI</t>
  </si>
  <si>
    <t xml:space="preserve">通信 </t>
  </si>
  <si>
    <t>000300.SH</t>
  </si>
  <si>
    <t>沪深300</t>
  </si>
  <si>
    <t>801150.SI</t>
  </si>
  <si>
    <t xml:space="preserve">医药生物 </t>
  </si>
  <si>
    <t>399005.SZ</t>
  </si>
  <si>
    <t>中小板指</t>
  </si>
  <si>
    <t>801080.SI</t>
  </si>
  <si>
    <t xml:space="preserve">电子 </t>
  </si>
  <si>
    <t>SCFI.WI</t>
  </si>
  <si>
    <t>原油指数</t>
  </si>
  <si>
    <t>801750.SI</t>
  </si>
  <si>
    <t xml:space="preserve">计算机 </t>
  </si>
  <si>
    <t>801880.SI</t>
  </si>
  <si>
    <t xml:space="preserve">汽车 </t>
  </si>
  <si>
    <t>801780.SI</t>
  </si>
  <si>
    <t xml:space="preserve">银行 </t>
  </si>
  <si>
    <t>801180.SI</t>
  </si>
  <si>
    <t xml:space="preserve">房地产 </t>
  </si>
  <si>
    <t>801160.SI</t>
  </si>
  <si>
    <t xml:space="preserve">公用事业 </t>
  </si>
  <si>
    <t>801170.SI</t>
  </si>
  <si>
    <t xml:space="preserve">交通运输 </t>
  </si>
  <si>
    <t>801720.SI</t>
  </si>
  <si>
    <t xml:space="preserve">建筑装饰 </t>
  </si>
  <si>
    <t>801890.SI</t>
  </si>
  <si>
    <t xml:space="preserve">机械设备 </t>
  </si>
  <si>
    <t>801030.SI</t>
  </si>
  <si>
    <t xml:space="preserve">化工 </t>
  </si>
  <si>
    <t>801710.SI</t>
  </si>
  <si>
    <t xml:space="preserve">建筑材料 </t>
  </si>
  <si>
    <t>801130.SI</t>
  </si>
  <si>
    <t xml:space="preserve">纺织服装 </t>
  </si>
  <si>
    <t>801200.SI</t>
  </si>
  <si>
    <t xml:space="preserve">商业贸易 </t>
  </si>
  <si>
    <t>801760.SI</t>
  </si>
  <si>
    <t xml:space="preserve">传媒 </t>
  </si>
  <si>
    <t>801740.SI</t>
  </si>
  <si>
    <t xml:space="preserve">国防军工 </t>
  </si>
  <si>
    <t>801140.SI</t>
  </si>
  <si>
    <t xml:space="preserve">轻工制造 </t>
  </si>
  <si>
    <t>801050.SI</t>
  </si>
  <si>
    <t xml:space="preserve">有色金属 </t>
  </si>
  <si>
    <t>801020.SI</t>
  </si>
  <si>
    <t xml:space="preserve">采掘 </t>
  </si>
  <si>
    <t>801230.SI</t>
  </si>
  <si>
    <t xml:space="preserve">综合 </t>
  </si>
  <si>
    <t>801040.SI</t>
  </si>
  <si>
    <t xml:space="preserve">钢铁 </t>
  </si>
  <si>
    <t>表2：普通股票型基金本周收益率前十（按周收益率排序，下同）</t>
  </si>
  <si>
    <t>表3：被动股票指数和股票指数增强型基金本周收益率前十</t>
  </si>
  <si>
    <t>表4：混合型基金本周收益率前十</t>
  </si>
  <si>
    <t>表5：债券型基金本周收益率前十</t>
  </si>
  <si>
    <t>表6：QDII基金本周收益率前十</t>
  </si>
  <si>
    <t>表7：另类投资基金本周收益率前十</t>
  </si>
  <si>
    <t>排序</t>
  </si>
  <si>
    <t>基金简称</t>
  </si>
  <si>
    <t>资产净值（亿元）</t>
  </si>
  <si>
    <t>本周收益率（%）</t>
  </si>
  <si>
    <t>近1月同类排名</t>
  </si>
  <si>
    <t>今年以来同类排名</t>
  </si>
  <si>
    <t>基金类型</t>
  </si>
  <si>
    <t>被动指数型基金</t>
  </si>
  <si>
    <t>灵活配置型基金</t>
  </si>
  <si>
    <t>混合债券型一级基金</t>
  </si>
  <si>
    <t>国际(QDII)股票型基金</t>
  </si>
  <si>
    <t>161226.OF</t>
  </si>
  <si>
    <t>国投瑞银白银期货</t>
  </si>
  <si>
    <t>商品型基金</t>
  </si>
  <si>
    <t>42/42</t>
  </si>
  <si>
    <t>混合债券型二级基金</t>
  </si>
  <si>
    <t>159980.OF</t>
  </si>
  <si>
    <t>大成有色金属期货ETF</t>
  </si>
  <si>
    <t>1/42</t>
  </si>
  <si>
    <t>5/42</t>
  </si>
  <si>
    <t>偏股混合型基金</t>
  </si>
  <si>
    <t>20/42</t>
  </si>
  <si>
    <t>21/42</t>
  </si>
  <si>
    <t>518850.OF</t>
  </si>
  <si>
    <t>华夏黄金ETF</t>
  </si>
  <si>
    <t>22/42</t>
  </si>
  <si>
    <t>518800.OF</t>
  </si>
  <si>
    <t>国泰黄金ETF</t>
  </si>
  <si>
    <t>15/42</t>
  </si>
  <si>
    <t>17/42</t>
  </si>
  <si>
    <t>中长期纯债型基金</t>
  </si>
  <si>
    <t>159934.OF</t>
  </si>
  <si>
    <t>易方达黄金ETF</t>
  </si>
  <si>
    <t>18/42</t>
  </si>
  <si>
    <t>159937.OF</t>
  </si>
  <si>
    <t>博时黄金ETF</t>
  </si>
  <si>
    <t>资料来源：Wind，光大证券研究所；数据截至：2021年4月9日</t>
  </si>
  <si>
    <t>资料来源：Wind，光大证券研究所；数据截至：2021年4月9日  注：部分基金成立时间较短，故缺少同类排名数据</t>
  </si>
  <si>
    <t>指数名称</t>
  </si>
  <si>
    <t>885054.WI</t>
  </si>
  <si>
    <t>QDII基金</t>
  </si>
  <si>
    <t>885008.WI</t>
  </si>
  <si>
    <t>885006.WI</t>
  </si>
  <si>
    <t>885007.WI</t>
  </si>
  <si>
    <t>885003.WI</t>
  </si>
  <si>
    <t>偏债混合型基金</t>
  </si>
  <si>
    <t>885004.WI</t>
  </si>
  <si>
    <t>股票指数型基金</t>
  </si>
  <si>
    <t>885000.WI</t>
  </si>
  <si>
    <t>普通股票型基金</t>
  </si>
  <si>
    <t>885001.WI</t>
  </si>
  <si>
    <t>表8：各类型基金规模变动</t>
  </si>
  <si>
    <t>表9：本周各类型基金成立情况</t>
  </si>
  <si>
    <t>表10：本周新成立基金（按照成立日期排序）</t>
  </si>
  <si>
    <t>表11：下周待发行基金</t>
  </si>
  <si>
    <t>资产净值合计(亿元)</t>
  </si>
  <si>
    <t>比上周(亿元)</t>
  </si>
  <si>
    <t>比上周增长比例</t>
  </si>
  <si>
    <t>比去年末(亿元)</t>
  </si>
  <si>
    <t>本周新成立基金数量（只）</t>
  </si>
  <si>
    <t>份额（亿份）</t>
  </si>
  <si>
    <t>份额占比</t>
  </si>
  <si>
    <t>今年以来成立基金数量（只）</t>
  </si>
  <si>
    <r>
      <rPr>
        <b/>
        <sz val="9"/>
        <rFont val="宋体"/>
        <family val="3"/>
        <charset val="134"/>
      </rPr>
      <t>序号</t>
    </r>
  </si>
  <si>
    <r>
      <rPr>
        <b/>
        <sz val="9"/>
        <rFont val="宋体"/>
        <family val="3"/>
        <charset val="134"/>
      </rPr>
      <t>基金代码</t>
    </r>
  </si>
  <si>
    <r>
      <rPr>
        <b/>
        <sz val="9"/>
        <color theme="1"/>
        <rFont val="宋体"/>
        <family val="3"/>
        <charset val="134"/>
      </rPr>
      <t>基金简称</t>
    </r>
  </si>
  <si>
    <r>
      <rPr>
        <b/>
        <sz val="9"/>
        <color theme="1"/>
        <rFont val="宋体"/>
        <family val="3"/>
        <charset val="134"/>
      </rPr>
      <t>基金成立日</t>
    </r>
  </si>
  <si>
    <r>
      <rPr>
        <b/>
        <sz val="9"/>
        <color theme="1"/>
        <rFont val="宋体"/>
        <family val="3"/>
        <charset val="134"/>
      </rPr>
      <t>投资类型</t>
    </r>
  </si>
  <si>
    <r>
      <rPr>
        <b/>
        <sz val="9"/>
        <color theme="1"/>
        <rFont val="宋体"/>
        <family val="3"/>
        <charset val="134"/>
      </rPr>
      <t>基金经理</t>
    </r>
  </si>
  <si>
    <r>
      <rPr>
        <b/>
        <sz val="9"/>
        <color theme="1"/>
        <rFont val="等线"/>
        <family val="4"/>
        <charset val="134"/>
      </rPr>
      <t>发行份额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等线"/>
        <family val="4"/>
        <charset val="134"/>
      </rPr>
      <t>亿</t>
    </r>
    <r>
      <rPr>
        <b/>
        <sz val="9"/>
        <color theme="1"/>
        <rFont val="Arial"/>
        <family val="2"/>
      </rPr>
      <t>)</t>
    </r>
  </si>
  <si>
    <t>序号</t>
  </si>
  <si>
    <t>认购截止日期</t>
  </si>
  <si>
    <t>募集目标(亿份)</t>
  </si>
  <si>
    <t>投资类型</t>
  </si>
  <si>
    <t>股票型基金</t>
  </si>
  <si>
    <t>混合型基金</t>
  </si>
  <si>
    <t>010959.OF</t>
  </si>
  <si>
    <t>大成惠泽一年定开债</t>
  </si>
  <si>
    <t>李富强</t>
  </si>
  <si>
    <t>债券型基金</t>
  </si>
  <si>
    <t>货币市场型基金</t>
  </si>
  <si>
    <t>010469.OF</t>
  </si>
  <si>
    <t>圆信永丰聚优A</t>
  </si>
  <si>
    <t>范妍</t>
  </si>
  <si>
    <t>另类投资基金</t>
  </si>
  <si>
    <t>010381.OF</t>
  </si>
  <si>
    <t>浙商智选价值A</t>
  </si>
  <si>
    <t>贾腾</t>
  </si>
  <si>
    <t>全部基金</t>
  </si>
  <si>
    <t>011534.OF</t>
  </si>
  <si>
    <t>万家民瑞祥明6个月持有A</t>
  </si>
  <si>
    <t>尹诚庸</t>
  </si>
  <si>
    <t>010653.OF</t>
  </si>
  <si>
    <t>农银汇理金玉</t>
  </si>
  <si>
    <t>郭振宇</t>
  </si>
  <si>
    <t>合计</t>
  </si>
  <si>
    <t>010516.OF</t>
  </si>
  <si>
    <t>嘉合中债1-3年政金债A</t>
  </si>
  <si>
    <t>被动指数型债券基金</t>
  </si>
  <si>
    <t>季慧娟</t>
  </si>
  <si>
    <r>
      <rPr>
        <sz val="11"/>
        <color rgb="FF000000"/>
        <rFont val="思源黑体（修正）CN Regular"/>
        <charset val="134"/>
      </rPr>
      <t xml:space="preserve">    国内疫情趋于稳定，宏观经济逐步复苏，</t>
    </r>
    <r>
      <rPr>
        <b/>
        <sz val="11"/>
        <rFont val="思源黑体（修正）CN Regular"/>
        <charset val="134"/>
      </rPr>
      <t>我们建议关注顺周期主题基金</t>
    </r>
    <r>
      <rPr>
        <sz val="11"/>
        <color rgb="FF000000"/>
        <rFont val="思源黑体（修正）CN Regular"/>
        <charset val="134"/>
      </rPr>
      <t>；在持续震荡行情下，</t>
    </r>
    <r>
      <rPr>
        <b/>
        <sz val="11"/>
        <color rgb="FF000000"/>
        <rFont val="思源黑体（修正）CN Regular"/>
        <charset val="134"/>
      </rPr>
      <t>建议关注绝对收益型基金，低波等Smart Beta型基金；</t>
    </r>
    <r>
      <rPr>
        <sz val="11"/>
        <color rgb="FF000000"/>
        <rFont val="思源黑体（修正）CN Regular"/>
        <charset val="134"/>
      </rPr>
      <t>美债收益率持续走低，</t>
    </r>
    <r>
      <rPr>
        <b/>
        <sz val="11"/>
        <color rgb="FF000000"/>
        <rFont val="思源黑体（修正）CN Regular"/>
        <charset val="134"/>
      </rPr>
      <t>建议关注QDII基金。</t>
    </r>
  </si>
  <si>
    <t>表12：4/1/2021-4/9/2021 美国ETF规模增加（美元）前10</t>
  </si>
  <si>
    <t>表13：4/1/2021-4/9/2021 美国ETF规模减少（美元）前10</t>
  </si>
  <si>
    <t>表14：4/1/2021-4/9/2021 美国ETF规模增长占份额前10</t>
  </si>
  <si>
    <t>表15：4/1/2021-4/9/2021 美国ETF规模降低占份额前10</t>
  </si>
  <si>
    <r>
      <t xml:space="preserve">4/1/2021-4/9/2021 </t>
    </r>
    <r>
      <rPr>
        <b/>
        <sz val="9"/>
        <rFont val="宋体"/>
        <family val="3"/>
        <charset val="134"/>
      </rPr>
      <t>规模增加（美元）前</t>
    </r>
    <r>
      <rPr>
        <b/>
        <sz val="9"/>
        <rFont val="Arial"/>
        <family val="2"/>
      </rPr>
      <t>10</t>
    </r>
  </si>
  <si>
    <t>美元</t>
  </si>
  <si>
    <r>
      <t>4/1-4/9</t>
    </r>
    <r>
      <rPr>
        <b/>
        <sz val="9"/>
        <color theme="1"/>
        <rFont val="宋体"/>
        <family val="3"/>
        <charset val="134"/>
      </rPr>
      <t>周回报（</t>
    </r>
    <r>
      <rPr>
        <b/>
        <sz val="9"/>
        <color theme="1"/>
        <rFont val="Arial"/>
        <family val="2"/>
      </rPr>
      <t>%</t>
    </r>
    <r>
      <rPr>
        <b/>
        <sz val="9"/>
        <color theme="1"/>
        <rFont val="宋体"/>
        <family val="3"/>
        <charset val="134"/>
      </rPr>
      <t>）</t>
    </r>
  </si>
  <si>
    <t>年毛费率</t>
  </si>
  <si>
    <r>
      <t xml:space="preserve">4/1/2021-4/9/2021 </t>
    </r>
    <r>
      <rPr>
        <b/>
        <sz val="9"/>
        <rFont val="宋体"/>
        <family val="3"/>
        <charset val="134"/>
      </rPr>
      <t>规模减少（美元）前</t>
    </r>
    <r>
      <rPr>
        <b/>
        <sz val="9"/>
        <rFont val="Arial"/>
        <family val="2"/>
      </rPr>
      <t>10</t>
    </r>
  </si>
  <si>
    <t>4/1-4/9周回报（%）</t>
  </si>
  <si>
    <r>
      <t xml:space="preserve">4/1/2021-4/9/2021 </t>
    </r>
    <r>
      <rPr>
        <b/>
        <sz val="9"/>
        <rFont val="宋体"/>
        <family val="3"/>
        <charset val="134"/>
      </rPr>
      <t>规模增长占份额前</t>
    </r>
    <r>
      <rPr>
        <b/>
        <sz val="9"/>
        <rFont val="Arial"/>
        <family val="2"/>
      </rPr>
      <t>10</t>
    </r>
  </si>
  <si>
    <t>%</t>
  </si>
  <si>
    <t>4/1/2021-4/9/2021 规模降低占份额前10</t>
  </si>
  <si>
    <t>iShares Core S&amp;P 500 ETF</t>
  </si>
  <si>
    <t>iShares iBoxx $ Invmt Grade Corp Bd ETF</t>
  </si>
  <si>
    <t>Innovator MSCI EAFE Power Buffer ETF Apr</t>
  </si>
  <si>
    <t>iShares MSCI UAE ETF</t>
  </si>
  <si>
    <t>Vanguard S&amp;P 500 ETF</t>
  </si>
  <si>
    <t>iShares Russell 2000 ETF</t>
  </si>
  <si>
    <t>Innovator MSCI Em Mkts Pwr Bffr ETF Apr</t>
  </si>
  <si>
    <t>Direxion Daily Dow Jones Int Br 3X ETF</t>
  </si>
  <si>
    <t>Vanguard Total Stock Market ETF</t>
  </si>
  <si>
    <t>Energy Select Sector SPDR® ETF</t>
  </si>
  <si>
    <t>Innovator US Eq Acltd 9 Bfr ETFTM April</t>
  </si>
  <si>
    <t>Global X MSCI Pakistan ETF</t>
  </si>
  <si>
    <t>Invesco QQQ Trust</t>
  </si>
  <si>
    <t>SPDR® S&amp;P Biotech ETF</t>
  </si>
  <si>
    <t>Invesco 1-30 Laddered Treasury ETF</t>
  </si>
  <si>
    <t>iShares 25+ Year Treasury STRIPS Bd ETF</t>
  </si>
  <si>
    <t>SPDR® S&amp;P 500 ETF Trust</t>
  </si>
  <si>
    <t>Vanguard FTSE Emerging Markets ETF</t>
  </si>
  <si>
    <t>Innovator US Equity Acltd ETF™ April</t>
  </si>
  <si>
    <t>JPMorgan Diversified Return EMkts Eq ETF</t>
  </si>
  <si>
    <t>Vanguard Growth ETF</t>
  </si>
  <si>
    <t>iShares Core S&amp;P Small-Cap ETF</t>
  </si>
  <si>
    <t>JPMorgan Emerging Markets Equity Cr ETF</t>
  </si>
  <si>
    <t>ProShares UltraShort Gold</t>
  </si>
  <si>
    <t>iShares Russell 1000 Growth ETF</t>
  </si>
  <si>
    <t>iShares MBS ETF</t>
  </si>
  <si>
    <t>ProShares S&amp;P 500® ex-Health Care</t>
  </si>
  <si>
    <t>WBI BullBear Trend Switch US TR ETF</t>
  </si>
  <si>
    <t>Technology Select Sector SPDR® ETF</t>
  </si>
  <si>
    <t>iShares Short Treasury Bond ETF</t>
  </si>
  <si>
    <t>TrueShares Structured Outcome April ETF</t>
  </si>
  <si>
    <t>FT Cboe Vest US Equity Buffer ETF Dec</t>
  </si>
  <si>
    <t>Vanguard Information Technology ETF</t>
  </si>
  <si>
    <t>Grayscale Bitcoin Trust (BTC)</t>
  </si>
  <si>
    <t>ProShares S&amp;P 500® ex-Energy</t>
  </si>
  <si>
    <t>Invesco Zacks Mid-Cap ETF</t>
  </si>
  <si>
    <t>iShares Core MSCI EAFE ETF</t>
  </si>
  <si>
    <t>iShares Nasdaq Biotechnology ETF</t>
  </si>
  <si>
    <t>Innovator Nasdaq-100 Pwr Bffr ETF Apr</t>
  </si>
  <si>
    <t>Innovator S&amp;P 500 Ultra Buffer ETF</t>
  </si>
  <si>
    <t>注: 毛费率为0或为晨星无数据</t>
  </si>
  <si>
    <t xml:space="preserve">    报告数据均来自于历史公开数据整理分析，存在失效的风险。历史业绩不代表未来。</t>
  </si>
  <si>
    <t>权益市场遇冷，债券基金发行火热</t>
  </si>
  <si>
    <t>免责声明</t>
  </si>
  <si>
    <t>行业及公司评级体系</t>
  </si>
  <si>
    <t>图3: 各类型基金指数表现</t>
    <phoneticPr fontId="37" type="noConversion"/>
  </si>
  <si>
    <t>005669.OF</t>
  </si>
  <si>
    <t>前海开源公用事业</t>
  </si>
  <si>
    <t>228/606</t>
  </si>
  <si>
    <t>473/553</t>
  </si>
  <si>
    <t>005235.OF</t>
  </si>
  <si>
    <t>银华食品饮料A</t>
  </si>
  <si>
    <t>3/606</t>
  </si>
  <si>
    <t>261/553</t>
  </si>
  <si>
    <t>009476.OF</t>
  </si>
  <si>
    <t>建信食品饮料行业</t>
  </si>
  <si>
    <t>17/606</t>
  </si>
  <si>
    <t>339/553</t>
  </si>
  <si>
    <t>011328.OF</t>
  </si>
  <si>
    <t>景顺长城新能源产业A</t>
  </si>
  <si>
    <t>176/606</t>
  </si>
  <si>
    <t>-</t>
  </si>
  <si>
    <t>001616.OF</t>
  </si>
  <si>
    <t>嘉实环保低碳</t>
  </si>
  <si>
    <t>128/606</t>
  </si>
  <si>
    <t>489/553</t>
  </si>
  <si>
    <t>002168.OF</t>
  </si>
  <si>
    <t>嘉实智能汽车</t>
  </si>
  <si>
    <t>180/606</t>
  </si>
  <si>
    <t>508/553</t>
  </si>
  <si>
    <t>001705.OF</t>
  </si>
  <si>
    <t>泓德战略转型</t>
  </si>
  <si>
    <t>280/606</t>
  </si>
  <si>
    <t>340/553</t>
  </si>
  <si>
    <t>001790.OF</t>
  </si>
  <si>
    <t>国泰智能汽车A</t>
  </si>
  <si>
    <t>366/606</t>
  </si>
  <si>
    <t>528/553</t>
  </si>
  <si>
    <t>005402.OF</t>
  </si>
  <si>
    <t>广发资源优选A</t>
  </si>
  <si>
    <t>537/606</t>
  </si>
  <si>
    <t>90/553</t>
  </si>
  <si>
    <t>009265.OF</t>
  </si>
  <si>
    <t>易方达消费精选</t>
  </si>
  <si>
    <t>133/606</t>
  </si>
  <si>
    <t>277/553</t>
  </si>
  <si>
    <t>004854.OF</t>
  </si>
  <si>
    <t>广发中证全指汽车A</t>
  </si>
  <si>
    <t>102/1085</t>
  </si>
  <si>
    <t>896/1000</t>
  </si>
  <si>
    <t>512690.OF</t>
  </si>
  <si>
    <t>鹏华中证酒ETF</t>
  </si>
  <si>
    <t>1/1085</t>
  </si>
  <si>
    <t>877/1000</t>
  </si>
  <si>
    <t>161725.OF</t>
  </si>
  <si>
    <t>招商中证白酒</t>
  </si>
  <si>
    <t>4/1085</t>
  </si>
  <si>
    <t>887/1000</t>
  </si>
  <si>
    <t>160632.OF</t>
  </si>
  <si>
    <t>鹏华中证酒A</t>
  </si>
  <si>
    <t>2/1085</t>
  </si>
  <si>
    <t>848/1000</t>
  </si>
  <si>
    <t>159851.OF</t>
  </si>
  <si>
    <t>华宝中证金融科技主题ETF</t>
  </si>
  <si>
    <t>31/1085</t>
  </si>
  <si>
    <t>002236.OF</t>
  </si>
  <si>
    <t>大成互联网+大数据A</t>
  </si>
  <si>
    <t>76/1085</t>
  </si>
  <si>
    <t>008928.OF</t>
  </si>
  <si>
    <t>泰达宏利中证主要消费红利A</t>
  </si>
  <si>
    <t>36/1085</t>
  </si>
  <si>
    <t>492/1000</t>
  </si>
  <si>
    <t>501089.OF</t>
  </si>
  <si>
    <t>方正富邦消费红利</t>
  </si>
  <si>
    <t>增强指数型基金</t>
  </si>
  <si>
    <t>21/226</t>
  </si>
  <si>
    <t>193/214</t>
  </si>
  <si>
    <t>006930.OF</t>
  </si>
  <si>
    <t>泰康中证港股通TMT主题A</t>
  </si>
  <si>
    <t>417/1085</t>
  </si>
  <si>
    <t>49/1000</t>
  </si>
  <si>
    <t>168701.OF</t>
  </si>
  <si>
    <t>合煦智远国证香蜜湖金融科技指数A</t>
  </si>
  <si>
    <t>93/1085</t>
  </si>
  <si>
    <t>875/1000</t>
  </si>
  <si>
    <t>004987.OF</t>
  </si>
  <si>
    <t>诺德新享</t>
  </si>
  <si>
    <t>4/2028</t>
  </si>
  <si>
    <t>1173/1997</t>
  </si>
  <si>
    <t>519918.OF</t>
  </si>
  <si>
    <t>华夏兴和</t>
  </si>
  <si>
    <t>453/2028</t>
  </si>
  <si>
    <t>1340/1997</t>
  </si>
  <si>
    <t>519150.OF</t>
  </si>
  <si>
    <t>新华优选消费</t>
  </si>
  <si>
    <t>1/1905</t>
  </si>
  <si>
    <t>336/1656</t>
  </si>
  <si>
    <t>005571.OF</t>
  </si>
  <si>
    <t>中银证券新能源A</t>
  </si>
  <si>
    <t>234/2028</t>
  </si>
  <si>
    <t>1310/1997</t>
  </si>
  <si>
    <t>004685.OF</t>
  </si>
  <si>
    <t>金元顺安元启</t>
  </si>
  <si>
    <t>36/2028</t>
  </si>
  <si>
    <t>51/1997</t>
  </si>
  <si>
    <t>003980.OF</t>
  </si>
  <si>
    <t>中银证券瑞益A</t>
  </si>
  <si>
    <t>139/2028</t>
  </si>
  <si>
    <t>1051/1997</t>
  </si>
  <si>
    <t>519097.OF</t>
  </si>
  <si>
    <t>新华中小市值优选</t>
  </si>
  <si>
    <t>113/1905</t>
  </si>
  <si>
    <t>1035/1656</t>
  </si>
  <si>
    <t>006752.OF</t>
  </si>
  <si>
    <t>天弘港股通精选A</t>
  </si>
  <si>
    <t>244/2028</t>
  </si>
  <si>
    <t>68/1997</t>
  </si>
  <si>
    <t>002083.OF</t>
  </si>
  <si>
    <t>新华鑫动力A</t>
  </si>
  <si>
    <t>1458/2028</t>
  </si>
  <si>
    <t>1948/1997</t>
  </si>
  <si>
    <t>008099.OF</t>
  </si>
  <si>
    <t>广发价值领先</t>
  </si>
  <si>
    <t>100/1905</t>
  </si>
  <si>
    <t>1/1656</t>
  </si>
  <si>
    <t>910006.OF</t>
  </si>
  <si>
    <t>东方红启盛三年持有</t>
  </si>
  <si>
    <t>160216.OF</t>
  </si>
  <si>
    <t>国泰大宗商品</t>
  </si>
  <si>
    <t>国际(QDII)另类投资基金</t>
  </si>
  <si>
    <t>12/18</t>
  </si>
  <si>
    <t>1/18</t>
  </si>
  <si>
    <t>161129.OF</t>
  </si>
  <si>
    <t>易方达原油A人民币</t>
  </si>
  <si>
    <t>13/18</t>
  </si>
  <si>
    <t>2/18</t>
  </si>
  <si>
    <t>160723.OF</t>
  </si>
  <si>
    <t>嘉实原油</t>
  </si>
  <si>
    <t>18/18</t>
  </si>
  <si>
    <t>7/18</t>
  </si>
  <si>
    <t>501018.OF</t>
  </si>
  <si>
    <t>南方原油A</t>
  </si>
  <si>
    <t>9/18</t>
  </si>
  <si>
    <t>6/18</t>
  </si>
  <si>
    <t>165513.OF</t>
  </si>
  <si>
    <t>信诚全球商品主题</t>
  </si>
  <si>
    <t>11/18</t>
  </si>
  <si>
    <t>161815.OF</t>
  </si>
  <si>
    <t>银华抗通胀主题</t>
  </si>
  <si>
    <t>8/18</t>
  </si>
  <si>
    <t>10/18</t>
  </si>
  <si>
    <t>378546.OF</t>
  </si>
  <si>
    <t>上投摩根全球天然资源</t>
  </si>
  <si>
    <t>国际(QDII)混合型基金</t>
  </si>
  <si>
    <t>10/44</t>
  </si>
  <si>
    <t>1/37</t>
  </si>
  <si>
    <t>001092.OF</t>
  </si>
  <si>
    <t>广发纳斯达克生物科技人民币</t>
  </si>
  <si>
    <t>75/98</t>
  </si>
  <si>
    <t>81/95</t>
  </si>
  <si>
    <t>161127.OF</t>
  </si>
  <si>
    <t>易方达标普生物科技人民币</t>
  </si>
  <si>
    <t>96/98</t>
  </si>
  <si>
    <t>94/95</t>
  </si>
  <si>
    <t>206011.OF</t>
  </si>
  <si>
    <t>鹏华美国房地产人民币</t>
  </si>
  <si>
    <t>1/9</t>
  </si>
  <si>
    <t>8/9</t>
  </si>
  <si>
    <t>159981.OF</t>
  </si>
  <si>
    <t>建信易盛郑商所能源化工期货ETF</t>
  </si>
  <si>
    <t>2/42</t>
  </si>
  <si>
    <t>11/42</t>
  </si>
  <si>
    <t>518880.OF</t>
  </si>
  <si>
    <t>华安黄金ETF</t>
  </si>
  <si>
    <t>14/42</t>
  </si>
  <si>
    <t>12/42</t>
  </si>
  <si>
    <t>16/42</t>
  </si>
  <si>
    <t>159812.OF</t>
  </si>
  <si>
    <t>前海开源黄金ETF</t>
  </si>
  <si>
    <t>518660.OF</t>
  </si>
  <si>
    <t>工银黄金ETF</t>
  </si>
  <si>
    <t>24/42</t>
  </si>
  <si>
    <t>19/42</t>
  </si>
  <si>
    <t>23/42</t>
  </si>
  <si>
    <t>比去年末增长比例</t>
    <phoneticPr fontId="37" type="noConversion"/>
  </si>
  <si>
    <t>010714.OF</t>
  </si>
  <si>
    <t>东方红远见价值</t>
  </si>
  <si>
    <t>周杨</t>
  </si>
  <si>
    <t>郭乃幸</t>
  </si>
  <si>
    <t>010074.OF</t>
  </si>
  <si>
    <t>南方誉隆一年持有A</t>
  </si>
  <si>
    <t>陈乐</t>
  </si>
  <si>
    <t>011719.OF</t>
  </si>
  <si>
    <t>浦银安盛盛华一年定开</t>
  </si>
  <si>
    <t>曹治国</t>
  </si>
  <si>
    <t>004657.OF</t>
  </si>
  <si>
    <t>金鹰民富收益A</t>
  </si>
  <si>
    <t>林龙军</t>
  </si>
  <si>
    <t>011750.OF</t>
  </si>
  <si>
    <t>博时恒兴一年定开A</t>
  </si>
  <si>
    <t>王曦</t>
  </si>
  <si>
    <t>010262.OF</t>
  </si>
  <si>
    <t>海富通中债1-3年农发债A</t>
  </si>
  <si>
    <t>陆丛凡</t>
  </si>
  <si>
    <t>010249.OF</t>
  </si>
  <si>
    <t>国金惠诚A</t>
  </si>
  <si>
    <t>于涛,张航</t>
  </si>
  <si>
    <t>010421.OF</t>
  </si>
  <si>
    <t>海富通消费优选A</t>
  </si>
  <si>
    <t>黄峰</t>
  </si>
  <si>
    <t>011446.OF</t>
  </si>
  <si>
    <t>长江新能源产业A</t>
  </si>
  <si>
    <t>张剑鑫</t>
  </si>
  <si>
    <t>010917.OF</t>
  </si>
  <si>
    <t>德邦锐祥A</t>
  </si>
  <si>
    <t>范文静</t>
  </si>
  <si>
    <t>159886.OF</t>
  </si>
  <si>
    <t>富国中证细分机械设备产业ETF</t>
  </si>
  <si>
    <t>蔡卡尔</t>
  </si>
  <si>
    <t>516070.OF</t>
  </si>
  <si>
    <t>易方达中证内地低碳经济ETF</t>
  </si>
  <si>
    <t>张湛</t>
  </si>
  <si>
    <t>011514.OF</t>
  </si>
  <si>
    <t>中海海誉A</t>
  </si>
  <si>
    <t>刘俊</t>
  </si>
  <si>
    <t>516900.OF</t>
  </si>
  <si>
    <t>华安中证申万食品饮料ETF</t>
  </si>
  <si>
    <t>倪斌,马丁</t>
  </si>
  <si>
    <t>010373.OF</t>
  </si>
  <si>
    <t>西部利得聚兴一年定开A</t>
  </si>
  <si>
    <t>严志勇,林静</t>
  </si>
  <si>
    <t>010940.OF</t>
  </si>
  <si>
    <t>大成安享得利六个月持有A</t>
  </si>
  <si>
    <t>孙丹,王磊</t>
  </si>
  <si>
    <t>011856.OF</t>
  </si>
  <si>
    <t>安信均衡成长18个月持有A</t>
  </si>
  <si>
    <t>聂世林</t>
  </si>
  <si>
    <t>012063.OF</t>
  </si>
  <si>
    <t>天弘中债1-5年政策金融债</t>
  </si>
  <si>
    <t>刘洋</t>
  </si>
  <si>
    <t>011800.OF</t>
  </si>
  <si>
    <t>申万菱信价值精选</t>
  </si>
  <si>
    <t>周小波</t>
  </si>
  <si>
    <t>011864.OF</t>
  </si>
  <si>
    <t>博时恒泰A</t>
  </si>
  <si>
    <t>张李陵,金晟哲</t>
  </si>
  <si>
    <t>011280.OF</t>
  </si>
  <si>
    <t>华宝双债增强A</t>
  </si>
  <si>
    <t>李栋梁</t>
  </si>
  <si>
    <t>011932.OF</t>
  </si>
  <si>
    <t>工银瑞信战略远见A</t>
  </si>
  <si>
    <t>杜洋</t>
  </si>
  <si>
    <t>011761.OF</t>
  </si>
  <si>
    <t>平安鑫瑞A</t>
  </si>
  <si>
    <t>张恒</t>
  </si>
  <si>
    <t>011698.OF</t>
  </si>
  <si>
    <t>南方均衡回报A</t>
  </si>
  <si>
    <t>平衡混合型基金</t>
  </si>
  <si>
    <t>林乐峰</t>
  </si>
  <si>
    <t>011355.OF</t>
  </si>
  <si>
    <t>华泰柏瑞港股通时代机遇A</t>
  </si>
  <si>
    <t>何琦</t>
  </si>
  <si>
    <t>011999.OF</t>
  </si>
  <si>
    <t>富国安泰90天短债A</t>
  </si>
  <si>
    <t>短期纯债型基金</t>
  </si>
  <si>
    <t>吴旅忠</t>
  </si>
  <si>
    <t>516953.OF</t>
  </si>
  <si>
    <t>银华中证基建ETF</t>
  </si>
  <si>
    <t>王帅</t>
  </si>
  <si>
    <t>011599.OF</t>
  </si>
  <si>
    <t>国联安匠心科技1个月滚动持有</t>
  </si>
  <si>
    <t>潘明</t>
  </si>
  <si>
    <t>011779.OF</t>
  </si>
  <si>
    <t>易方达稳泰一年持有A</t>
  </si>
  <si>
    <t>张雅君</t>
  </si>
  <si>
    <t>516593.OF</t>
  </si>
  <si>
    <t>易方达中证智能电动汽车ETF</t>
  </si>
  <si>
    <t>成曦</t>
  </si>
  <si>
    <t>011518.OF</t>
  </si>
  <si>
    <t>嘉实价值臻选</t>
  </si>
  <si>
    <t>谭丽</t>
  </si>
  <si>
    <t>010921.OF</t>
  </si>
  <si>
    <t>民生加银润利</t>
  </si>
  <si>
    <t>刘昊</t>
  </si>
  <si>
    <t>010576.OF</t>
  </si>
  <si>
    <t>民生加银兴利</t>
  </si>
  <si>
    <t>姚航</t>
  </si>
  <si>
    <t>011338.OF</t>
  </si>
  <si>
    <t>兴全合远两年持有A</t>
  </si>
  <si>
    <t>王品</t>
  </si>
  <si>
    <t>516613.OF</t>
  </si>
  <si>
    <t>大成中证全指医疗保健设备与服务ETF</t>
  </si>
  <si>
    <t>夏高</t>
  </si>
  <si>
    <t>010646.OF</t>
  </si>
  <si>
    <t>融通价值趋势A</t>
  </si>
  <si>
    <t>何龙</t>
  </si>
  <si>
    <t>011233.OF</t>
  </si>
  <si>
    <t>泰康福泰平衡养老FOF</t>
  </si>
  <si>
    <t>潘漪</t>
  </si>
  <si>
    <t>011506.OF</t>
  </si>
  <si>
    <t>建信高端装备A</t>
  </si>
  <si>
    <t>孙晟,黄子凌</t>
  </si>
  <si>
    <t>010163.OF</t>
  </si>
  <si>
    <t>财通资管价值精选一年持有A</t>
  </si>
  <si>
    <t>姜永明</t>
  </si>
  <si>
    <t>公用事业</t>
  </si>
  <si>
    <t>300298.SZ</t>
    <phoneticPr fontId="66" type="noConversion"/>
  </si>
  <si>
    <t>三诺生物</t>
    <phoneticPr fontId="66" type="noConversion"/>
  </si>
  <si>
    <t>医药生物</t>
    <phoneticPr fontId="66" type="noConversion"/>
  </si>
  <si>
    <t>050026.OF</t>
    <phoneticPr fontId="66" type="noConversion"/>
  </si>
  <si>
    <t>博时医疗保健行业</t>
    <phoneticPr fontId="66" type="noConversion"/>
  </si>
  <si>
    <t>葛晨</t>
    <phoneticPr fontId="66" type="noConversion"/>
  </si>
  <si>
    <t>增加</t>
    <phoneticPr fontId="66" type="noConversion"/>
  </si>
  <si>
    <t>003095.OF</t>
    <phoneticPr fontId="66" type="noConversion"/>
  </si>
  <si>
    <t>中欧医疗健康</t>
    <phoneticPr fontId="66" type="noConversion"/>
  </si>
  <si>
    <t>葛兰</t>
    <phoneticPr fontId="66" type="noConversion"/>
  </si>
  <si>
    <t>新进</t>
    <phoneticPr fontId="66" type="noConversion"/>
  </si>
  <si>
    <t>110023.OF</t>
    <phoneticPr fontId="66" type="noConversion"/>
  </si>
  <si>
    <t>易方达医疗保健</t>
    <phoneticPr fontId="66" type="noConversion"/>
  </si>
  <si>
    <t>杨桢霄</t>
    <phoneticPr fontId="66" type="noConversion"/>
  </si>
  <si>
    <t>减少</t>
    <phoneticPr fontId="66" type="noConversion"/>
  </si>
  <si>
    <t>300285.SZ</t>
    <phoneticPr fontId="66" type="noConversion"/>
  </si>
  <si>
    <t>国瓷材料</t>
    <phoneticPr fontId="66" type="noConversion"/>
  </si>
  <si>
    <t>化工</t>
    <phoneticPr fontId="66" type="noConversion"/>
  </si>
  <si>
    <t>007119.OF</t>
    <phoneticPr fontId="66" type="noConversion"/>
  </si>
  <si>
    <t>睿远成长价值</t>
    <phoneticPr fontId="66" type="noConversion"/>
  </si>
  <si>
    <t>傅鹏博</t>
    <phoneticPr fontId="66" type="noConversion"/>
  </si>
  <si>
    <t>161005.OF</t>
    <phoneticPr fontId="66" type="noConversion"/>
  </si>
  <si>
    <t>富国天惠精选成长</t>
    <phoneticPr fontId="66" type="noConversion"/>
  </si>
  <si>
    <t>朱少醒</t>
    <phoneticPr fontId="66" type="noConversion"/>
  </si>
  <si>
    <t>000751.OF</t>
    <phoneticPr fontId="66" type="noConversion"/>
  </si>
  <si>
    <t>嘉实新兴产业</t>
    <phoneticPr fontId="66" type="noConversion"/>
  </si>
  <si>
    <t>归凯</t>
    <phoneticPr fontId="66" type="noConversion"/>
  </si>
  <si>
    <t>不变</t>
    <phoneticPr fontId="66" type="noConversion"/>
  </si>
  <si>
    <t>010186.OF</t>
    <phoneticPr fontId="66" type="noConversion"/>
  </si>
  <si>
    <t>嘉实核心成长</t>
    <phoneticPr fontId="66" type="noConversion"/>
  </si>
  <si>
    <t>009795.OF</t>
    <phoneticPr fontId="66" type="noConversion"/>
  </si>
  <si>
    <t>嘉实远见精选两年持有期</t>
    <phoneticPr fontId="66" type="noConversion"/>
  </si>
  <si>
    <t>000595.OF</t>
    <phoneticPr fontId="66" type="noConversion"/>
  </si>
  <si>
    <t>嘉实泰和</t>
    <phoneticPr fontId="66" type="noConversion"/>
  </si>
  <si>
    <t>601899.SH</t>
    <phoneticPr fontId="66" type="noConversion"/>
  </si>
  <si>
    <t>紫金矿业</t>
    <phoneticPr fontId="66" type="noConversion"/>
  </si>
  <si>
    <t>有色金属</t>
    <phoneticPr fontId="66" type="noConversion"/>
  </si>
  <si>
    <t>163402.OF</t>
    <phoneticPr fontId="66" type="noConversion"/>
  </si>
  <si>
    <t>兴全趋势投资</t>
    <phoneticPr fontId="66" type="noConversion"/>
  </si>
  <si>
    <t>董承非</t>
    <phoneticPr fontId="66" type="noConversion"/>
  </si>
  <si>
    <t>001511.OF</t>
    <phoneticPr fontId="66" type="noConversion"/>
  </si>
  <si>
    <t>兴全新视野</t>
    <phoneticPr fontId="66" type="noConversion"/>
  </si>
  <si>
    <t>002340.SZ</t>
    <phoneticPr fontId="66" type="noConversion"/>
  </si>
  <si>
    <t>格林美</t>
    <phoneticPr fontId="66" type="noConversion"/>
  </si>
  <si>
    <t>400015.OF</t>
    <phoneticPr fontId="66" type="noConversion"/>
  </si>
  <si>
    <t>东方新能源汽车主题</t>
    <phoneticPr fontId="66" type="noConversion"/>
  </si>
  <si>
    <t>李瑞</t>
    <phoneticPr fontId="66" type="noConversion"/>
  </si>
  <si>
    <t>003834.OF</t>
    <phoneticPr fontId="66" type="noConversion"/>
  </si>
  <si>
    <t>华夏能源革新</t>
    <phoneticPr fontId="66" type="noConversion"/>
  </si>
  <si>
    <t>郑泽鸿</t>
    <phoneticPr fontId="66" type="noConversion"/>
  </si>
  <si>
    <t>——</t>
    <phoneticPr fontId="66" type="noConversion"/>
  </si>
  <si>
    <t>002271.SZ</t>
    <phoneticPr fontId="66" type="noConversion"/>
  </si>
  <si>
    <t>东方雨虹</t>
    <phoneticPr fontId="66" type="noConversion"/>
  </si>
  <si>
    <t>建筑材料</t>
    <phoneticPr fontId="66" type="noConversion"/>
  </si>
  <si>
    <t>519736.OF</t>
    <phoneticPr fontId="66" type="noConversion"/>
  </si>
  <si>
    <t>交银新成长</t>
    <phoneticPr fontId="66" type="noConversion"/>
  </si>
  <si>
    <t>王崇</t>
    <phoneticPr fontId="66" type="noConversion"/>
  </si>
  <si>
    <t>519688.OF</t>
    <phoneticPr fontId="66" type="noConversion"/>
  </si>
  <si>
    <t>交银精选</t>
    <phoneticPr fontId="66" type="noConversion"/>
  </si>
  <si>
    <t>008969.OF</t>
    <phoneticPr fontId="66" type="noConversion"/>
  </si>
  <si>
    <t>睿远均衡价值三年</t>
    <phoneticPr fontId="66" type="noConversion"/>
  </si>
  <si>
    <t>赵枫</t>
    <phoneticPr fontId="66" type="noConversion"/>
  </si>
  <si>
    <t>002415.SZ</t>
    <phoneticPr fontId="66" type="noConversion"/>
  </si>
  <si>
    <t>海康威视</t>
    <phoneticPr fontId="66" type="noConversion"/>
  </si>
  <si>
    <t>电子</t>
    <phoneticPr fontId="66" type="noConversion"/>
  </si>
  <si>
    <t>005827.OF</t>
    <phoneticPr fontId="66" type="noConversion"/>
  </si>
  <si>
    <t>易方达蓝筹精选</t>
    <phoneticPr fontId="66" type="noConversion"/>
  </si>
  <si>
    <t>张坤</t>
    <phoneticPr fontId="66" type="noConversion"/>
  </si>
  <si>
    <t>600438.SH</t>
    <phoneticPr fontId="66" type="noConversion"/>
  </si>
  <si>
    <t>通威股份</t>
    <phoneticPr fontId="66" type="noConversion"/>
  </si>
  <si>
    <t>电气设备</t>
    <phoneticPr fontId="66" type="noConversion"/>
  </si>
  <si>
    <t>005968.OF</t>
    <phoneticPr fontId="66" type="noConversion"/>
  </si>
  <si>
    <t>创金合信工业周期精选</t>
    <phoneticPr fontId="66" type="noConversion"/>
  </si>
  <si>
    <t>李游</t>
    <phoneticPr fontId="66" type="noConversion"/>
  </si>
  <si>
    <t>600416.SH</t>
    <phoneticPr fontId="66" type="noConversion"/>
  </si>
  <si>
    <t>湘电股份</t>
    <phoneticPr fontId="66" type="noConversion"/>
  </si>
  <si>
    <t>050009.OF</t>
    <phoneticPr fontId="66" type="noConversion"/>
  </si>
  <si>
    <t>博时新兴成长</t>
    <phoneticPr fontId="66" type="noConversion"/>
  </si>
  <si>
    <t>曾鹏</t>
    <phoneticPr fontId="66" type="noConversion"/>
  </si>
  <si>
    <t>009341.OF</t>
    <phoneticPr fontId="66" type="noConversion"/>
  </si>
  <si>
    <t>易方达均衡成长</t>
    <phoneticPr fontId="66" type="noConversion"/>
  </si>
  <si>
    <t>陈皓</t>
    <phoneticPr fontId="66" type="noConversion"/>
  </si>
  <si>
    <t>000026.SZ</t>
    <phoneticPr fontId="66" type="noConversion"/>
  </si>
  <si>
    <t>飞亚达</t>
    <phoneticPr fontId="66" type="noConversion"/>
  </si>
  <si>
    <t>轻工制造</t>
    <phoneticPr fontId="66" type="noConversion"/>
  </si>
  <si>
    <t>010894.OF</t>
    <phoneticPr fontId="66" type="noConversion"/>
  </si>
  <si>
    <t>鹏华汇智优选</t>
    <phoneticPr fontId="66" type="noConversion"/>
  </si>
  <si>
    <t>梁浩</t>
    <phoneticPr fontId="66" type="noConversion"/>
  </si>
  <si>
    <t>100060.OF</t>
    <phoneticPr fontId="66" type="noConversion"/>
  </si>
  <si>
    <t>富国高新技术产业</t>
    <phoneticPr fontId="66" type="noConversion"/>
  </si>
  <si>
    <t>李元博</t>
    <phoneticPr fontId="66" type="noConversion"/>
  </si>
  <si>
    <t>010490.OF</t>
    <phoneticPr fontId="66" type="noConversion"/>
  </si>
  <si>
    <t>鹏华高质量增长</t>
    <phoneticPr fontId="66" type="noConversion"/>
  </si>
  <si>
    <t>谢书英</t>
    <phoneticPr fontId="66" type="noConversion"/>
  </si>
  <si>
    <t>160607.OF</t>
    <phoneticPr fontId="66" type="noConversion"/>
  </si>
  <si>
    <t>鹏华价值优势</t>
    <phoneticPr fontId="66" type="noConversion"/>
  </si>
  <si>
    <t>501077.OF</t>
    <phoneticPr fontId="66" type="noConversion"/>
  </si>
  <si>
    <t>富国科创主题3年</t>
    <phoneticPr fontId="66" type="noConversion"/>
  </si>
  <si>
    <t>206002.OF</t>
    <phoneticPr fontId="66" type="noConversion"/>
  </si>
  <si>
    <t>鹏华精选成长</t>
    <phoneticPr fontId="66" type="noConversion"/>
  </si>
  <si>
    <t>398001.OF</t>
    <phoneticPr fontId="66" type="noConversion"/>
  </si>
  <si>
    <t>中海优质成长</t>
    <phoneticPr fontId="66" type="noConversion"/>
  </si>
  <si>
    <t>许定晴</t>
    <phoneticPr fontId="66" type="noConversion"/>
  </si>
  <si>
    <t>007345.OF</t>
    <phoneticPr fontId="66" type="noConversion"/>
  </si>
  <si>
    <t>富国科技创新</t>
    <phoneticPr fontId="66" type="noConversion"/>
  </si>
  <si>
    <t>600989.SH</t>
    <phoneticPr fontId="66" type="noConversion"/>
  </si>
  <si>
    <t>宝丰能源</t>
    <phoneticPr fontId="66" type="noConversion"/>
  </si>
  <si>
    <t>008903.OF</t>
    <phoneticPr fontId="66" type="noConversion"/>
  </si>
  <si>
    <t>广发科技先锋</t>
    <phoneticPr fontId="66" type="noConversion"/>
  </si>
  <si>
    <t>刘格菘</t>
    <phoneticPr fontId="66" type="noConversion"/>
  </si>
  <si>
    <t>002939.OF</t>
    <phoneticPr fontId="66" type="noConversion"/>
  </si>
  <si>
    <t>广发创新升级</t>
    <phoneticPr fontId="66" type="noConversion"/>
  </si>
  <si>
    <t>603799.SH</t>
    <phoneticPr fontId="66" type="noConversion"/>
  </si>
  <si>
    <t>华友钴业</t>
    <phoneticPr fontId="66" type="noConversion"/>
  </si>
  <si>
    <t>010379.OF</t>
    <phoneticPr fontId="66" type="noConversion"/>
  </si>
  <si>
    <t>广发均衡优选</t>
    <phoneticPr fontId="66" type="noConversion"/>
  </si>
  <si>
    <t>王明旭</t>
    <phoneticPr fontId="66" type="noConversion"/>
  </si>
  <si>
    <t>519778.OF</t>
    <phoneticPr fontId="66" type="noConversion"/>
  </si>
  <si>
    <t>交银经济新动力</t>
    <phoneticPr fontId="66" type="noConversion"/>
  </si>
  <si>
    <t>郭斐</t>
    <phoneticPr fontId="66" type="noConversion"/>
  </si>
  <si>
    <t>009887.OF</t>
    <phoneticPr fontId="66" type="noConversion"/>
  </si>
  <si>
    <t>广发稳健优选六个月持有</t>
    <phoneticPr fontId="66" type="noConversion"/>
  </si>
  <si>
    <t>300529.SZ</t>
    <phoneticPr fontId="66" type="noConversion"/>
  </si>
  <si>
    <t>健帆生物</t>
    <phoneticPr fontId="66" type="noConversion"/>
  </si>
  <si>
    <t>005911.OF</t>
    <phoneticPr fontId="66" type="noConversion"/>
  </si>
  <si>
    <t>广发双擎升级</t>
    <phoneticPr fontId="66" type="noConversion"/>
  </si>
  <si>
    <t>162703.OF</t>
    <phoneticPr fontId="66" type="noConversion"/>
  </si>
  <si>
    <t>广发小盘成长</t>
    <phoneticPr fontId="66" type="noConversion"/>
  </si>
  <si>
    <t>000933.SZ</t>
    <phoneticPr fontId="66" type="noConversion"/>
  </si>
  <si>
    <t>神火股份</t>
    <phoneticPr fontId="66" type="noConversion"/>
  </si>
  <si>
    <t>008099.OF</t>
    <phoneticPr fontId="66" type="noConversion"/>
  </si>
  <si>
    <t>广发价值领先</t>
    <phoneticPr fontId="66" type="noConversion"/>
  </si>
  <si>
    <t>林英睿</t>
    <phoneticPr fontId="66" type="noConversion"/>
  </si>
  <si>
    <t>001071.OF</t>
    <phoneticPr fontId="66" type="noConversion"/>
  </si>
  <si>
    <t>华安媒体互联网</t>
    <phoneticPr fontId="66" type="noConversion"/>
  </si>
  <si>
    <t>胡宜斌</t>
    <phoneticPr fontId="66" type="noConversion"/>
  </si>
  <si>
    <t>000902.SZ</t>
    <phoneticPr fontId="66" type="noConversion"/>
  </si>
  <si>
    <t>新洋丰</t>
    <phoneticPr fontId="66" type="noConversion"/>
  </si>
  <si>
    <t>002910.OF</t>
    <phoneticPr fontId="66" type="noConversion"/>
  </si>
  <si>
    <t>易方达供给改革</t>
    <phoneticPr fontId="66" type="noConversion"/>
  </si>
  <si>
    <t>杨宗昌</t>
    <phoneticPr fontId="66" type="noConversion"/>
  </si>
  <si>
    <t>010389.OF</t>
    <phoneticPr fontId="66" type="noConversion"/>
  </si>
  <si>
    <t>易方达科益</t>
    <phoneticPr fontId="66" type="noConversion"/>
  </si>
  <si>
    <t>杨嘉文</t>
    <phoneticPr fontId="66" type="noConversion"/>
  </si>
  <si>
    <t>090018.OF</t>
    <phoneticPr fontId="66" type="noConversion"/>
  </si>
  <si>
    <t>大成新锐产业</t>
    <phoneticPr fontId="66" type="noConversion"/>
  </si>
  <si>
    <t>韩创</t>
    <phoneticPr fontId="66" type="noConversion"/>
  </si>
  <si>
    <t>600660.SH</t>
    <phoneticPr fontId="66" type="noConversion"/>
  </si>
  <si>
    <t>福耀玻璃</t>
    <phoneticPr fontId="66" type="noConversion"/>
  </si>
  <si>
    <t>汽车</t>
    <phoneticPr fontId="66" type="noConversion"/>
  </si>
  <si>
    <t>110022.OF</t>
    <phoneticPr fontId="66" type="noConversion"/>
  </si>
  <si>
    <t>易方达消费行业</t>
    <phoneticPr fontId="66" type="noConversion"/>
  </si>
  <si>
    <t>萧楠</t>
    <phoneticPr fontId="66" type="noConversion"/>
  </si>
  <si>
    <t>002190.OF</t>
    <phoneticPr fontId="66" type="noConversion"/>
  </si>
  <si>
    <t>农银汇理新能源主题</t>
    <phoneticPr fontId="67" type="noConversion"/>
  </si>
  <si>
    <t>赵诣</t>
    <phoneticPr fontId="67" type="noConversion"/>
  </si>
  <si>
    <t>增加</t>
    <phoneticPr fontId="67" type="noConversion"/>
  </si>
  <si>
    <t>001606.OF</t>
    <phoneticPr fontId="66" type="noConversion"/>
  </si>
  <si>
    <t>000336.OF</t>
    <phoneticPr fontId="66" type="noConversion"/>
  </si>
  <si>
    <t>农银汇理研究精选</t>
    <phoneticPr fontId="67" type="noConversion"/>
  </si>
  <si>
    <t>新进</t>
    <phoneticPr fontId="67" type="noConversion"/>
  </si>
  <si>
    <t>600298.SH</t>
    <phoneticPr fontId="66" type="noConversion"/>
  </si>
  <si>
    <t>安琪酵母</t>
    <phoneticPr fontId="66" type="noConversion"/>
  </si>
  <si>
    <t>农林牧渔</t>
    <phoneticPr fontId="66" type="noConversion"/>
  </si>
  <si>
    <t>001714.OF</t>
    <phoneticPr fontId="66" type="noConversion"/>
  </si>
  <si>
    <t>工银瑞信文体产业</t>
    <phoneticPr fontId="66" type="noConversion"/>
  </si>
  <si>
    <t>袁芳</t>
    <phoneticPr fontId="66" type="noConversion"/>
  </si>
  <si>
    <t>009076.OF</t>
    <phoneticPr fontId="66" type="noConversion"/>
  </si>
  <si>
    <t>工银瑞信圆兴</t>
    <phoneticPr fontId="66" type="noConversion"/>
  </si>
  <si>
    <t>011006.OF</t>
    <phoneticPr fontId="66" type="noConversion"/>
  </si>
  <si>
    <t>工银瑞信圆丰三年持有</t>
    <phoneticPr fontId="66" type="noConversion"/>
  </si>
  <si>
    <t>519066.OF</t>
    <phoneticPr fontId="66" type="noConversion"/>
  </si>
  <si>
    <t>汇添富蓝筹稳健</t>
    <phoneticPr fontId="66" type="noConversion"/>
  </si>
  <si>
    <t>雷鸣</t>
    <phoneticPr fontId="66" type="noConversion"/>
  </si>
  <si>
    <t>中欧医疗健康</t>
    <phoneticPr fontId="67" type="noConversion"/>
  </si>
  <si>
    <t>葛兰</t>
    <phoneticPr fontId="67" type="noConversion"/>
  </si>
  <si>
    <t>110011.OF</t>
    <phoneticPr fontId="66" type="noConversion"/>
  </si>
  <si>
    <t>易方达中小盘</t>
    <phoneticPr fontId="67" type="noConversion"/>
  </si>
  <si>
    <t>张坤</t>
    <phoneticPr fontId="67" type="noConversion"/>
  </si>
  <si>
    <t>减少</t>
    <phoneticPr fontId="67" type="noConversion"/>
  </si>
  <si>
    <t>嘉实新兴产业</t>
    <phoneticPr fontId="67" type="noConversion"/>
  </si>
  <si>
    <t>归凯</t>
    <phoneticPr fontId="67" type="noConversion"/>
  </si>
  <si>
    <t>180012.OF</t>
    <phoneticPr fontId="66" type="noConversion"/>
  </si>
  <si>
    <t>银华富裕主题</t>
    <phoneticPr fontId="67" type="noConversion"/>
  </si>
  <si>
    <t>焦巍</t>
    <phoneticPr fontId="67" type="noConversion"/>
  </si>
  <si>
    <t>不变</t>
    <phoneticPr fontId="67" type="noConversion"/>
  </si>
  <si>
    <t>——</t>
    <phoneticPr fontId="67" type="noConversion"/>
  </si>
  <si>
    <t>睿远成长价值</t>
    <phoneticPr fontId="67" type="noConversion"/>
  </si>
  <si>
    <t>傅鹏博</t>
    <phoneticPr fontId="67" type="noConversion"/>
  </si>
  <si>
    <t>中海优质成长</t>
    <phoneticPr fontId="67" type="noConversion"/>
  </si>
  <si>
    <t>许定晴</t>
    <phoneticPr fontId="67" type="noConversion"/>
  </si>
  <si>
    <t>603659.SH</t>
    <phoneticPr fontId="66" type="noConversion"/>
  </si>
  <si>
    <t>璞泰来</t>
    <phoneticPr fontId="66" type="noConversion"/>
  </si>
  <si>
    <t>农银汇理工业4.0</t>
    <phoneticPr fontId="67" type="noConversion"/>
  </si>
  <si>
    <t>股票型基金中，汽车、新能源、食品饮料主题基金表现优异。</t>
  </si>
  <si>
    <t>汽车、白酒、消费、科技相关指数基金表现亮眼</t>
  </si>
  <si>
    <t>混合型基金中，灵活配置型基金表现突出，涨幅靠前基金多重仓白酒、汽车、新能源。</t>
  </si>
  <si>
    <t>本周白酒指数回暖，采掘行业继续保持涨势。</t>
    <phoneticPr fontId="37" type="noConversion"/>
  </si>
  <si>
    <r>
      <t>QDII</t>
    </r>
    <r>
      <rPr>
        <sz val="14"/>
        <color theme="1"/>
        <rFont val="Arial"/>
        <family val="2"/>
      </rPr>
      <t>基金表现优异，商品型基金占据前7席，原油主题基金表现亮眼。</t>
    </r>
  </si>
  <si>
    <r>
      <t>另类投资基金中，黄金、白银</t>
    </r>
    <r>
      <rPr>
        <sz val="14"/>
        <color theme="1"/>
        <rFont val="Arial"/>
        <family val="2"/>
      </rPr>
      <t>ETF</t>
    </r>
    <r>
      <rPr>
        <sz val="14"/>
        <color theme="1"/>
        <rFont val="思源黑体（修正）CN Regular"/>
        <charset val="134"/>
      </rPr>
      <t>占据涨幅榜</t>
    </r>
    <r>
      <rPr>
        <sz val="14"/>
        <color theme="1"/>
        <rFont val="Arial"/>
        <family val="2"/>
      </rPr>
      <t>8</t>
    </r>
    <r>
      <rPr>
        <sz val="14"/>
        <color theme="1"/>
        <rFont val="思源黑体（修正）CN Regular"/>
        <charset val="134"/>
      </rPr>
      <t>席，表现亮眼。</t>
    </r>
  </si>
  <si>
    <t>从已披露季报的上市公司前十大流通股东中可以发现，刘格菘、葛兰继续坚定看好医药生物行业优质公司，朱少醒、李元博大幅加仓飞亚达，袁芳看好安琪酵母，易方达基金张坤、萧楠看好安防电子和玻璃行业龙头。</t>
  </si>
  <si>
    <t>原油大幅反弹，美股再创新高。本周原油指数强势反弹，大涨6.94%，美股表现强势，标普500再创历史新高，涨1.37%。</t>
  </si>
  <si>
    <t>基金发行热度有所下降，债券型基金热度相对较高</t>
  </si>
  <si>
    <t>本周基金规模总体增幅较小，债券型基金增幅相对较大</t>
    <phoneticPr fontId="37" type="noConversion"/>
  </si>
  <si>
    <t>本周债券型基金中，排名前十的基金有7只为为纯债基金，部分混合型基金表现较为突出。</t>
    <phoneticPr fontId="37" type="noConversion"/>
  </si>
  <si>
    <t>国内疫情趋于稳定，宏观经济逐步复苏，我们建议关注顺周期主题基金；在持续震荡行情下，建议关注绝对收益型基金，低波等Smart Beta型基金；美债收益率持续走低，建议关注QDII基金。</t>
  </si>
  <si>
    <t xml:space="preserve">■ 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</si>
</sst>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76" formatCode="0_);[Red]\(0\)"/>
    <numFmt numFmtId="177" formatCode="\ [$]yyyy/m"/>
    <numFmt numFmtId="178" formatCode="[$-409]mmm/yy;@"/>
    <numFmt numFmtId="179" formatCode="0.00_ "/>
    <numFmt numFmtId="180" formatCode="yyyy/mm/dd"/>
    <numFmt numFmtId="181" formatCode="yyyy\-mm\-dd"/>
    <numFmt numFmtId="182" formatCode="0.0000"/>
    <numFmt numFmtId="183" formatCode="#,##0.00_ "/>
  </numFmts>
  <fonts count="76">
    <font>
      <sz val="11"/>
      <color theme="1"/>
      <name val="等线"/>
      <charset val="134"/>
      <scheme val="minor"/>
    </font>
    <font>
      <sz val="10"/>
      <name val="Helv"/>
      <family val="2"/>
    </font>
    <font>
      <sz val="12"/>
      <name val="宋体"/>
      <family val="3"/>
      <charset val="134"/>
    </font>
    <font>
      <b/>
      <sz val="18"/>
      <color rgb="FFC64323"/>
      <name val="楷体_GB2312"/>
      <charset val="134"/>
    </font>
    <font>
      <b/>
      <sz val="9"/>
      <name val="华文楷体"/>
      <charset val="134"/>
    </font>
    <font>
      <b/>
      <sz val="10.5"/>
      <color rgb="FFC64323"/>
      <name val="思源黑体（修正）CN Regular"/>
      <charset val="134"/>
    </font>
    <font>
      <sz val="10"/>
      <name val="楷体_GB2312"/>
      <charset val="134"/>
    </font>
    <font>
      <b/>
      <sz val="12"/>
      <color indexed="20"/>
      <name val="楷体_GB2312"/>
      <charset val="134"/>
    </font>
    <font>
      <b/>
      <sz val="18"/>
      <color indexed="8"/>
      <name val="楷体_GB2312"/>
      <charset val="134"/>
    </font>
    <font>
      <u/>
      <sz val="12"/>
      <color indexed="12"/>
      <name val="楷体_GB2312"/>
      <charset val="134"/>
    </font>
    <font>
      <sz val="9"/>
      <color theme="1"/>
      <name val="华文细黑"/>
      <charset val="134"/>
    </font>
    <font>
      <sz val="9"/>
      <name val="Arial"/>
      <family val="2"/>
    </font>
    <font>
      <sz val="9"/>
      <color theme="1"/>
      <name val="Arial"/>
      <family val="2"/>
    </font>
    <font>
      <u/>
      <sz val="11"/>
      <color rgb="FF800080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思源黑体（修正）CN Regular"/>
      <charset val="134"/>
    </font>
    <font>
      <sz val="9"/>
      <color theme="1"/>
      <name val="等线"/>
      <family val="4"/>
      <charset val="134"/>
      <scheme val="minor"/>
    </font>
    <font>
      <sz val="11"/>
      <color theme="1"/>
      <name val="Arial"/>
      <family val="2"/>
    </font>
    <font>
      <sz val="9"/>
      <color theme="1"/>
      <name val="微软雅黑"/>
      <family val="2"/>
      <charset val="134"/>
    </font>
    <font>
      <sz val="11"/>
      <color theme="0"/>
      <name val="华文细黑"/>
      <charset val="134"/>
    </font>
    <font>
      <sz val="10"/>
      <color theme="1"/>
      <name val="微软雅黑 Light"/>
      <family val="2"/>
      <charset val="134"/>
    </font>
    <font>
      <b/>
      <sz val="9"/>
      <name val="宋体"/>
      <family val="3"/>
      <charset val="134"/>
    </font>
    <font>
      <b/>
      <sz val="9"/>
      <name val="Arial"/>
      <family val="2"/>
    </font>
    <font>
      <b/>
      <sz val="9"/>
      <color theme="1"/>
      <name val="宋体"/>
      <family val="3"/>
      <charset val="134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1"/>
      <color rgb="FF000000"/>
      <name val="思源黑体（修正）CN Regular"/>
      <charset val="134"/>
    </font>
    <font>
      <sz val="6.5"/>
      <color rgb="FF000000"/>
      <name val="思源黑体（修正）CN Regular"/>
      <charset val="134"/>
    </font>
    <font>
      <b/>
      <sz val="9"/>
      <color theme="1"/>
      <name val="等线"/>
      <family val="4"/>
      <charset val="134"/>
    </font>
    <font>
      <sz val="9"/>
      <color rgb="FFC00000"/>
      <name val="Arial"/>
      <family val="2"/>
    </font>
    <font>
      <sz val="11"/>
      <color theme="0"/>
      <name val="等线"/>
      <family val="4"/>
      <charset val="134"/>
      <scheme val="minor"/>
    </font>
    <font>
      <sz val="9"/>
      <color theme="1"/>
      <name val="等线"/>
      <family val="4"/>
      <charset val="134"/>
    </font>
    <font>
      <sz val="9"/>
      <name val="微软雅黑 Light"/>
      <family val="2"/>
      <charset val="134"/>
    </font>
    <font>
      <sz val="11"/>
      <color rgb="FFC00000"/>
      <name val="等线"/>
      <family val="4"/>
      <charset val="134"/>
      <scheme val="minor"/>
    </font>
    <font>
      <sz val="10"/>
      <name val="微软雅黑 Light"/>
      <family val="2"/>
      <charset val="134"/>
    </font>
    <font>
      <sz val="9"/>
      <color rgb="FFCC0000"/>
      <name val="Arial"/>
      <family val="2"/>
    </font>
    <font>
      <sz val="1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26"/>
      <color theme="0"/>
      <name val="等线"/>
      <family val="4"/>
      <charset val="134"/>
      <scheme val="minor"/>
    </font>
    <font>
      <b/>
      <sz val="14"/>
      <color theme="0"/>
      <name val="等线"/>
      <family val="4"/>
      <charset val="134"/>
      <scheme val="minor"/>
    </font>
    <font>
      <sz val="14"/>
      <color theme="0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</font>
    <font>
      <b/>
      <sz val="10"/>
      <color theme="1"/>
      <name val="等线"/>
      <family val="4"/>
      <charset val="134"/>
      <scheme val="minor"/>
    </font>
    <font>
      <u/>
      <sz val="14"/>
      <color rgb="FF800080"/>
      <name val="等线"/>
      <family val="4"/>
      <charset val="134"/>
      <scheme val="minor"/>
    </font>
    <font>
      <sz val="14"/>
      <name val="等线"/>
      <family val="4"/>
      <charset val="134"/>
      <scheme val="minor"/>
    </font>
    <font>
      <sz val="10"/>
      <color theme="1"/>
      <name val="等线"/>
      <family val="4"/>
      <charset val="134"/>
    </font>
    <font>
      <u/>
      <sz val="14"/>
      <color theme="1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sz val="14"/>
      <color rgb="FFFF0000"/>
      <name val="等线"/>
      <family val="4"/>
      <charset val="134"/>
      <scheme val="minor"/>
    </font>
    <font>
      <b/>
      <sz val="10"/>
      <color theme="1" tint="0.14996795556505021"/>
      <name val="等线"/>
      <family val="4"/>
      <charset val="134"/>
    </font>
    <font>
      <b/>
      <sz val="14"/>
      <color theme="1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color rgb="FFFF0000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12"/>
      <color indexed="8"/>
      <name val="Verdana"/>
      <family val="2"/>
    </font>
    <font>
      <u/>
      <sz val="12"/>
      <color indexed="12"/>
      <name val="宋体"/>
      <family val="3"/>
      <charset val="134"/>
    </font>
    <font>
      <b/>
      <sz val="11"/>
      <name val="思源黑体（修正）CN Regular"/>
      <charset val="134"/>
    </font>
    <font>
      <b/>
      <sz val="11"/>
      <color rgb="FF000000"/>
      <name val="思源黑体（修正）CN Regular"/>
      <charset val="134"/>
    </font>
    <font>
      <sz val="11"/>
      <color theme="1"/>
      <name val="等线"/>
      <family val="4"/>
      <charset val="134"/>
      <scheme val="minor"/>
    </font>
    <font>
      <b/>
      <sz val="9"/>
      <color rgb="FF000000"/>
      <name val="宋体"/>
      <family val="3"/>
      <charset val="134"/>
    </font>
    <font>
      <b/>
      <sz val="16"/>
      <color rgb="FFC64323"/>
      <name val="楷体_GB2312"/>
      <charset val="134"/>
    </font>
    <font>
      <sz val="9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思源黑体 CN Regular"/>
      <family val="3"/>
      <charset val="134"/>
    </font>
    <font>
      <sz val="9"/>
      <name val="思源黑体 CN Regular"/>
      <family val="3"/>
      <charset val="134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theme="1"/>
      <name val="思源黑体 CN Regular"/>
      <family val="3"/>
      <charset val="134"/>
    </font>
    <font>
      <b/>
      <sz val="14"/>
      <color theme="1"/>
      <name val="思源黑体（修正）CN Regular"/>
      <charset val="134"/>
    </font>
    <font>
      <sz val="14"/>
      <color theme="1"/>
      <name val="思源黑体（修正）CN Regular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432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555273"/>
        <bgColor indexed="64"/>
      </patternFill>
    </fill>
    <fill>
      <patternFill patternType="solid">
        <fgColor theme="0" tint="-0.149937437055574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ashDotDot">
        <color auto="1"/>
      </right>
      <top/>
      <bottom/>
      <diagonal/>
    </border>
    <border>
      <left/>
      <right style="dashDotDot">
        <color auto="1"/>
      </right>
      <top style="thin">
        <color auto="1"/>
      </top>
      <bottom/>
      <diagonal/>
    </border>
    <border>
      <left/>
      <right style="dashDotDot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62" fillId="0" borderId="0">
      <alignment vertical="center"/>
    </xf>
    <xf numFmtId="0" fontId="57" fillId="0" borderId="0" applyNumberFormat="0" applyFill="0" applyBorder="0" applyAlignment="0" applyProtection="0"/>
    <xf numFmtId="9" fontId="6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2" fillId="0" borderId="0"/>
    <xf numFmtId="0" fontId="62" fillId="0" borderId="0">
      <alignment vertical="center"/>
    </xf>
    <xf numFmtId="177" fontId="62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0" fontId="62" fillId="0" borderId="0"/>
    <xf numFmtId="0" fontId="58" fillId="0" borderId="0" applyNumberFormat="0" applyFill="0" applyBorder="0" applyProtection="0">
      <alignment vertical="top" wrapText="1"/>
    </xf>
    <xf numFmtId="0" fontId="62" fillId="0" borderId="0"/>
    <xf numFmtId="177" fontId="2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62" fillId="0" borderId="10"/>
  </cellStyleXfs>
  <cellXfs count="403">
    <xf numFmtId="0" fontId="0" fillId="0" borderId="0" xfId="0"/>
    <xf numFmtId="0" fontId="1" fillId="2" borderId="0" xfId="7" applyFont="1" applyFill="1" applyAlignment="1">
      <alignment vertical="center"/>
    </xf>
    <xf numFmtId="0" fontId="1" fillId="3" borderId="0" xfId="7" applyFont="1" applyFill="1" applyAlignment="1">
      <alignment vertical="center"/>
    </xf>
    <xf numFmtId="0" fontId="2" fillId="4" borderId="0" xfId="7" applyFill="1"/>
    <xf numFmtId="0" fontId="2" fillId="2" borderId="0" xfId="7" applyFill="1"/>
    <xf numFmtId="0" fontId="2" fillId="5" borderId="0" xfId="7" applyFill="1"/>
    <xf numFmtId="0" fontId="1" fillId="5" borderId="0" xfId="7" applyFont="1" applyFill="1" applyAlignment="1">
      <alignment vertical="center"/>
    </xf>
    <xf numFmtId="0" fontId="3" fillId="5" borderId="0" xfId="7" applyFont="1" applyFill="1" applyAlignment="1">
      <alignment vertical="center"/>
    </xf>
    <xf numFmtId="178" fontId="62" fillId="6" borderId="0" xfId="1" applyNumberFormat="1" applyFill="1">
      <alignment vertical="center"/>
    </xf>
    <xf numFmtId="0" fontId="4" fillId="6" borderId="0" xfId="1" applyFont="1" applyFill="1" applyAlignment="1">
      <alignment horizontal="justify" vertical="top" wrapText="1"/>
    </xf>
    <xf numFmtId="176" fontId="62" fillId="6" borderId="0" xfId="1" applyNumberFormat="1" applyFill="1">
      <alignment vertical="center"/>
    </xf>
    <xf numFmtId="0" fontId="5" fillId="0" borderId="0" xfId="0" applyFont="1" applyAlignment="1">
      <alignment horizontal="justify"/>
    </xf>
    <xf numFmtId="178" fontId="6" fillId="6" borderId="0" xfId="1" applyNumberFormat="1" applyFont="1" applyFill="1">
      <alignment vertical="center"/>
    </xf>
    <xf numFmtId="178" fontId="7" fillId="6" borderId="0" xfId="1" applyNumberFormat="1" applyFont="1" applyFill="1">
      <alignment vertical="center"/>
    </xf>
    <xf numFmtId="0" fontId="2" fillId="6" borderId="0" xfId="7" applyFill="1"/>
    <xf numFmtId="0" fontId="8" fillId="5" borderId="0" xfId="7" applyFont="1" applyFill="1" applyAlignment="1">
      <alignment vertical="center"/>
    </xf>
    <xf numFmtId="0" fontId="9" fillId="5" borderId="0" xfId="15" applyFont="1" applyFill="1" applyAlignment="1" applyProtection="1">
      <alignment vertical="center"/>
    </xf>
    <xf numFmtId="0" fontId="10" fillId="0" borderId="0" xfId="6" applyFont="1" applyAlignment="1">
      <alignment horizontal="center" vertical="center"/>
    </xf>
    <xf numFmtId="0" fontId="11" fillId="0" borderId="0" xfId="6" applyFont="1" applyAlignment="1">
      <alignment horizontal="center" vertical="center"/>
    </xf>
    <xf numFmtId="0" fontId="12" fillId="0" borderId="0" xfId="8" applyFont="1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13" fillId="6" borderId="0" xfId="2" applyFont="1" applyFill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15" fillId="0" borderId="0" xfId="0" applyFont="1" applyAlignment="1">
      <alignment horizontal="left" wrapText="1" indent="2"/>
    </xf>
    <xf numFmtId="0" fontId="12" fillId="0" borderId="0" xfId="6" applyFont="1" applyAlignment="1">
      <alignment horizontal="center" vertical="center" wrapText="1"/>
    </xf>
    <xf numFmtId="0" fontId="0" fillId="7" borderId="0" xfId="0" applyFill="1"/>
    <xf numFmtId="0" fontId="16" fillId="0" borderId="0" xfId="0" applyFont="1"/>
    <xf numFmtId="0" fontId="17" fillId="0" borderId="0" xfId="0" applyFont="1"/>
    <xf numFmtId="0" fontId="18" fillId="7" borderId="0" xfId="6" applyFill="1" applyAlignment="1">
      <alignment horizontal="center" vertical="center"/>
    </xf>
    <xf numFmtId="0" fontId="62" fillId="0" borderId="0" xfId="11" applyAlignment="1">
      <alignment horizontal="center"/>
    </xf>
    <xf numFmtId="0" fontId="18" fillId="0" borderId="0" xfId="6" applyAlignment="1">
      <alignment horizontal="center" vertical="center"/>
    </xf>
    <xf numFmtId="179" fontId="62" fillId="0" borderId="0" xfId="11" applyNumberFormat="1" applyAlignment="1">
      <alignment horizontal="center"/>
    </xf>
    <xf numFmtId="0" fontId="19" fillId="8" borderId="0" xfId="0" applyFont="1" applyFill="1" applyAlignment="1"/>
    <xf numFmtId="0" fontId="10" fillId="7" borderId="0" xfId="6" applyFont="1" applyFill="1" applyAlignment="1">
      <alignment horizontal="center" vertical="center"/>
    </xf>
    <xf numFmtId="10" fontId="12" fillId="7" borderId="0" xfId="4" applyNumberFormat="1" applyFont="1" applyFill="1" applyAlignment="1">
      <alignment horizontal="center" vertical="center" wrapText="1"/>
    </xf>
    <xf numFmtId="0" fontId="20" fillId="7" borderId="0" xfId="11" applyFont="1" applyFill="1" applyAlignment="1">
      <alignment horizontal="center"/>
    </xf>
    <xf numFmtId="0" fontId="21" fillId="10" borderId="1" xfId="11" applyFont="1" applyFill="1" applyBorder="1" applyAlignment="1">
      <alignment horizontal="center" vertical="center" wrapText="1"/>
    </xf>
    <xf numFmtId="14" fontId="22" fillId="10" borderId="0" xfId="11" applyNumberFormat="1" applyFont="1" applyFill="1" applyAlignment="1">
      <alignment horizontal="center" vertical="center" wrapText="1"/>
    </xf>
    <xf numFmtId="0" fontId="23" fillId="10" borderId="0" xfId="6" applyFont="1" applyFill="1" applyAlignment="1">
      <alignment horizontal="center" vertical="center" wrapText="1"/>
    </xf>
    <xf numFmtId="0" fontId="24" fillId="10" borderId="0" xfId="6" applyFont="1" applyFill="1" applyAlignment="1">
      <alignment horizontal="center" vertical="center" wrapText="1"/>
    </xf>
    <xf numFmtId="0" fontId="24" fillId="7" borderId="0" xfId="6" applyFont="1" applyFill="1" applyAlignment="1">
      <alignment horizontal="center" vertical="center" wrapText="1"/>
    </xf>
    <xf numFmtId="0" fontId="12" fillId="6" borderId="1" xfId="6" applyFont="1" applyFill="1" applyBorder="1" applyAlignment="1">
      <alignment horizontal="center" vertical="center"/>
    </xf>
    <xf numFmtId="4" fontId="12" fillId="6" borderId="0" xfId="6" applyNumberFormat="1" applyFont="1" applyFill="1" applyAlignment="1">
      <alignment horizontal="center" vertical="center"/>
    </xf>
    <xf numFmtId="3" fontId="12" fillId="6" borderId="0" xfId="4" applyNumberFormat="1" applyFont="1" applyFill="1" applyAlignment="1">
      <alignment horizontal="center" vertical="center"/>
    </xf>
    <xf numFmtId="179" fontId="12" fillId="6" borderId="0" xfId="4" applyNumberFormat="1" applyFont="1" applyFill="1" applyAlignment="1">
      <alignment horizontal="center" vertical="center"/>
    </xf>
    <xf numFmtId="0" fontId="12" fillId="7" borderId="0" xfId="6" applyFont="1" applyFill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4" fontId="12" fillId="11" borderId="0" xfId="6" applyNumberFormat="1" applyFont="1" applyFill="1" applyAlignment="1">
      <alignment horizontal="center" vertical="center"/>
    </xf>
    <xf numFmtId="3" fontId="12" fillId="11" borderId="0" xfId="4" applyNumberFormat="1" applyFont="1" applyFill="1" applyAlignment="1">
      <alignment horizontal="center" vertical="center"/>
    </xf>
    <xf numFmtId="179" fontId="12" fillId="11" borderId="0" xfId="4" applyNumberFormat="1" applyFont="1" applyFill="1" applyAlignment="1">
      <alignment horizontal="center" vertical="center"/>
    </xf>
    <xf numFmtId="10" fontId="12" fillId="7" borderId="0" xfId="4" applyNumberFormat="1" applyFont="1" applyFill="1" applyAlignment="1">
      <alignment horizontal="center" vertical="center"/>
    </xf>
    <xf numFmtId="0" fontId="12" fillId="6" borderId="0" xfId="6" applyFont="1" applyFill="1" applyAlignment="1">
      <alignment horizontal="center" vertical="center"/>
    </xf>
    <xf numFmtId="179" fontId="12" fillId="11" borderId="0" xfId="4" applyNumberFormat="1" applyFont="1" applyFill="1" applyAlignment="1">
      <alignment horizontal="center" vertical="center" wrapText="1"/>
    </xf>
    <xf numFmtId="4" fontId="12" fillId="6" borderId="0" xfId="6" applyNumberFormat="1" applyFont="1" applyFill="1" applyBorder="1" applyAlignment="1">
      <alignment horizontal="center" vertical="center"/>
    </xf>
    <xf numFmtId="3" fontId="12" fillId="6" borderId="0" xfId="4" applyNumberFormat="1" applyFont="1" applyFill="1" applyBorder="1" applyAlignment="1">
      <alignment horizontal="center" vertical="center"/>
    </xf>
    <xf numFmtId="179" fontId="12" fillId="6" borderId="0" xfId="4" applyNumberFormat="1" applyFont="1" applyFill="1" applyBorder="1" applyAlignment="1">
      <alignment horizontal="center" vertical="center"/>
    </xf>
    <xf numFmtId="179" fontId="12" fillId="6" borderId="0" xfId="4" applyNumberFormat="1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/>
    </xf>
    <xf numFmtId="0" fontId="12" fillId="12" borderId="0" xfId="11" applyFont="1" applyFill="1" applyAlignment="1">
      <alignment horizontal="center"/>
    </xf>
    <xf numFmtId="3" fontId="12" fillId="12" borderId="0" xfId="11" applyNumberFormat="1" applyFont="1" applyFill="1" applyAlignment="1">
      <alignment horizontal="center"/>
    </xf>
    <xf numFmtId="179" fontId="12" fillId="12" borderId="0" xfId="11" applyNumberFormat="1" applyFont="1" applyFill="1" applyAlignment="1">
      <alignment horizontal="center"/>
    </xf>
    <xf numFmtId="179" fontId="12" fillId="12" borderId="0" xfId="6" applyNumberFormat="1" applyFont="1" applyFill="1" applyAlignment="1">
      <alignment horizontal="center" vertical="center"/>
    </xf>
    <xf numFmtId="0" fontId="12" fillId="0" borderId="1" xfId="11" applyFont="1" applyBorder="1" applyAlignment="1">
      <alignment horizontal="center"/>
    </xf>
    <xf numFmtId="0" fontId="12" fillId="0" borderId="0" xfId="11" applyFont="1" applyAlignment="1">
      <alignment horizontal="center"/>
    </xf>
    <xf numFmtId="3" fontId="12" fillId="0" borderId="0" xfId="11" applyNumberFormat="1" applyFont="1" applyAlignment="1">
      <alignment horizontal="center"/>
    </xf>
    <xf numFmtId="179" fontId="12" fillId="0" borderId="0" xfId="11" applyNumberFormat="1" applyFont="1" applyAlignment="1">
      <alignment horizontal="center"/>
    </xf>
    <xf numFmtId="179" fontId="12" fillId="0" borderId="0" xfId="6" applyNumberFormat="1" applyFont="1" applyAlignment="1">
      <alignment horizontal="center" vertical="center"/>
    </xf>
    <xf numFmtId="0" fontId="12" fillId="12" borderId="2" xfId="11" applyFont="1" applyFill="1" applyBorder="1" applyAlignment="1">
      <alignment horizontal="center"/>
    </xf>
    <xf numFmtId="0" fontId="12" fillId="12" borderId="3" xfId="11" applyFont="1" applyFill="1" applyBorder="1" applyAlignment="1">
      <alignment horizontal="center"/>
    </xf>
    <xf numFmtId="3" fontId="12" fillId="12" borderId="3" xfId="11" applyNumberFormat="1" applyFont="1" applyFill="1" applyBorder="1" applyAlignment="1">
      <alignment horizontal="center"/>
    </xf>
    <xf numFmtId="179" fontId="12" fillId="12" borderId="3" xfId="11" applyNumberFormat="1" applyFont="1" applyFill="1" applyBorder="1" applyAlignment="1">
      <alignment horizontal="center"/>
    </xf>
    <xf numFmtId="179" fontId="12" fillId="12" borderId="3" xfId="6" applyNumberFormat="1" applyFont="1" applyFill="1" applyBorder="1" applyAlignment="1">
      <alignment horizontal="center" vertical="center"/>
    </xf>
    <xf numFmtId="179" fontId="20" fillId="7" borderId="0" xfId="11" applyNumberFormat="1" applyFont="1" applyFill="1" applyAlignment="1">
      <alignment horizontal="center"/>
    </xf>
    <xf numFmtId="179" fontId="23" fillId="10" borderId="0" xfId="6" applyNumberFormat="1" applyFont="1" applyFill="1" applyAlignment="1">
      <alignment horizontal="center" vertical="center" wrapText="1"/>
    </xf>
    <xf numFmtId="0" fontId="23" fillId="10" borderId="4" xfId="6" applyFont="1" applyFill="1" applyBorder="1" applyAlignment="1">
      <alignment horizontal="center" vertical="center" wrapText="1"/>
    </xf>
    <xf numFmtId="179" fontId="12" fillId="6" borderId="4" xfId="4" applyNumberFormat="1" applyFont="1" applyFill="1" applyBorder="1" applyAlignment="1">
      <alignment horizontal="center" vertical="center"/>
    </xf>
    <xf numFmtId="179" fontId="12" fillId="11" borderId="4" xfId="4" applyNumberFormat="1" applyFont="1" applyFill="1" applyBorder="1" applyAlignment="1">
      <alignment horizontal="center" vertical="center"/>
    </xf>
    <xf numFmtId="179" fontId="12" fillId="11" borderId="4" xfId="4" applyNumberFormat="1" applyFont="1" applyFill="1" applyBorder="1" applyAlignment="1">
      <alignment horizontal="center" vertical="center" wrapText="1"/>
    </xf>
    <xf numFmtId="179" fontId="12" fillId="6" borderId="4" xfId="4" applyNumberFormat="1" applyFont="1" applyFill="1" applyBorder="1" applyAlignment="1">
      <alignment horizontal="center" vertical="center" wrapText="1"/>
    </xf>
    <xf numFmtId="179" fontId="12" fillId="12" borderId="4" xfId="6" applyNumberFormat="1" applyFont="1" applyFill="1" applyBorder="1" applyAlignment="1">
      <alignment horizontal="center" vertical="center"/>
    </xf>
    <xf numFmtId="179" fontId="12" fillId="0" borderId="4" xfId="6" applyNumberFormat="1" applyFont="1" applyBorder="1" applyAlignment="1">
      <alignment horizontal="center" vertical="center"/>
    </xf>
    <xf numFmtId="179" fontId="12" fillId="12" borderId="5" xfId="6" applyNumberFormat="1" applyFont="1" applyFill="1" applyBorder="1" applyAlignment="1">
      <alignment horizontal="center" vertical="center"/>
    </xf>
    <xf numFmtId="0" fontId="12" fillId="0" borderId="0" xfId="13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26" fillId="0" borderId="0" xfId="0" applyFont="1" applyAlignment="1">
      <alignment horizontal="left" wrapText="1" indent="2"/>
    </xf>
    <xf numFmtId="0" fontId="18" fillId="6" borderId="0" xfId="6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11" applyFont="1" applyAlignment="1">
      <alignment horizontal="center" vertical="center"/>
    </xf>
    <xf numFmtId="0" fontId="12" fillId="0" borderId="0" xfId="6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8" borderId="0" xfId="0" applyFont="1" applyFill="1" applyAlignment="1">
      <alignment horizontal="left"/>
    </xf>
    <xf numFmtId="14" fontId="21" fillId="10" borderId="0" xfId="11" applyNumberFormat="1" applyFont="1" applyFill="1" applyAlignment="1">
      <alignment horizontal="center" vertical="center" wrapText="1"/>
    </xf>
    <xf numFmtId="0" fontId="23" fillId="6" borderId="2" xfId="6" applyFont="1" applyFill="1" applyBorder="1" applyAlignment="1">
      <alignment horizontal="center" vertical="center"/>
    </xf>
    <xf numFmtId="4" fontId="24" fillId="6" borderId="3" xfId="6" applyNumberFormat="1" applyFont="1" applyFill="1" applyBorder="1" applyAlignment="1">
      <alignment horizontal="center" vertical="center"/>
    </xf>
    <xf numFmtId="179" fontId="24" fillId="6" borderId="3" xfId="4" applyNumberFormat="1" applyFont="1" applyFill="1" applyBorder="1" applyAlignment="1">
      <alignment horizontal="center" vertical="center"/>
    </xf>
    <xf numFmtId="10" fontId="24" fillId="6" borderId="3" xfId="4" applyNumberFormat="1" applyFont="1" applyFill="1" applyBorder="1" applyAlignment="1">
      <alignment horizontal="center" vertical="center"/>
    </xf>
    <xf numFmtId="179" fontId="24" fillId="6" borderId="3" xfId="4" applyNumberFormat="1" applyFont="1" applyFill="1" applyBorder="1" applyAlignment="1">
      <alignment horizontal="center" vertical="center" wrapText="1"/>
    </xf>
    <xf numFmtId="0" fontId="27" fillId="0" borderId="0" xfId="0" applyFont="1"/>
    <xf numFmtId="179" fontId="12" fillId="0" borderId="0" xfId="6" applyNumberFormat="1" applyFont="1" applyAlignment="1">
      <alignment horizontal="center" vertical="center"/>
    </xf>
    <xf numFmtId="0" fontId="12" fillId="6" borderId="0" xfId="6" applyNumberFormat="1" applyFont="1" applyFill="1" applyAlignment="1">
      <alignment horizontal="center" vertical="center"/>
    </xf>
    <xf numFmtId="179" fontId="12" fillId="11" borderId="0" xfId="6" applyNumberFormat="1" applyFont="1" applyFill="1" applyAlignment="1">
      <alignment horizontal="center" vertical="center"/>
    </xf>
    <xf numFmtId="0" fontId="12" fillId="11" borderId="0" xfId="6" applyNumberFormat="1" applyFont="1" applyFill="1" applyAlignment="1">
      <alignment horizontal="center" vertical="center"/>
    </xf>
    <xf numFmtId="179" fontId="12" fillId="6" borderId="0" xfId="6" applyNumberFormat="1" applyFont="1" applyFill="1" applyAlignment="1">
      <alignment horizontal="center" vertical="center"/>
    </xf>
    <xf numFmtId="179" fontId="24" fillId="0" borderId="3" xfId="6" applyNumberFormat="1" applyFont="1" applyBorder="1" applyAlignment="1">
      <alignment horizontal="center" vertical="center"/>
    </xf>
    <xf numFmtId="0" fontId="24" fillId="6" borderId="3" xfId="6" applyNumberFormat="1" applyFont="1" applyFill="1" applyBorder="1" applyAlignment="1">
      <alignment horizontal="center" vertical="center"/>
    </xf>
    <xf numFmtId="0" fontId="12" fillId="7" borderId="0" xfId="11" applyFont="1" applyFill="1" applyAlignment="1">
      <alignment horizontal="center"/>
    </xf>
    <xf numFmtId="0" fontId="28" fillId="13" borderId="0" xfId="0" applyFont="1" applyFill="1" applyAlignment="1">
      <alignment horizontal="center" vertical="center"/>
    </xf>
    <xf numFmtId="0" fontId="22" fillId="10" borderId="1" xfId="11" applyFont="1" applyFill="1" applyBorder="1" applyAlignment="1">
      <alignment horizontal="center" vertical="center" wrapText="1"/>
    </xf>
    <xf numFmtId="0" fontId="12" fillId="6" borderId="0" xfId="6" applyNumberFormat="1" applyFont="1" applyFill="1" applyBorder="1" applyAlignment="1">
      <alignment horizontal="center" vertical="center"/>
    </xf>
    <xf numFmtId="14" fontId="12" fillId="6" borderId="0" xfId="4" applyNumberFormat="1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14" fontId="12" fillId="11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0" borderId="1" xfId="11" applyFont="1" applyBorder="1" applyAlignment="1">
      <alignment horizontal="center" vertical="center"/>
    </xf>
    <xf numFmtId="14" fontId="12" fillId="0" borderId="0" xfId="11" applyNumberFormat="1" applyFont="1" applyAlignment="1">
      <alignment horizontal="center" vertical="center"/>
    </xf>
    <xf numFmtId="0" fontId="12" fillId="11" borderId="1" xfId="11" applyFont="1" applyFill="1" applyBorder="1" applyAlignment="1">
      <alignment horizontal="center" vertical="center"/>
    </xf>
    <xf numFmtId="0" fontId="12" fillId="11" borderId="0" xfId="11" applyFont="1" applyFill="1" applyAlignment="1">
      <alignment horizontal="center" vertical="center"/>
    </xf>
    <xf numFmtId="14" fontId="12" fillId="11" borderId="0" xfId="11" applyNumberFormat="1" applyFont="1" applyFill="1" applyAlignment="1">
      <alignment horizontal="center" vertical="center"/>
    </xf>
    <xf numFmtId="0" fontId="29" fillId="8" borderId="0" xfId="0" applyFont="1" applyFill="1" applyAlignment="1">
      <alignment horizontal="center"/>
    </xf>
    <xf numFmtId="0" fontId="12" fillId="7" borderId="0" xfId="11" applyFont="1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 wrapText="1"/>
    </xf>
    <xf numFmtId="179" fontId="12" fillId="11" borderId="0" xfId="0" applyNumberFormat="1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2" fillId="0" borderId="0" xfId="6" applyNumberFormat="1" applyFont="1" applyBorder="1" applyAlignment="1">
      <alignment horizontal="center" vertical="center"/>
    </xf>
    <xf numFmtId="179" fontId="12" fillId="0" borderId="0" xfId="0" applyNumberFormat="1" applyFont="1" applyBorder="1" applyAlignment="1">
      <alignment horizontal="center" vertical="center"/>
    </xf>
    <xf numFmtId="0" fontId="12" fillId="11" borderId="0" xfId="11" applyFont="1" applyFill="1" applyBorder="1" applyAlignment="1">
      <alignment horizontal="center" vertical="center"/>
    </xf>
    <xf numFmtId="0" fontId="12" fillId="7" borderId="0" xfId="6" applyNumberFormat="1" applyFont="1" applyFill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4" fillId="10" borderId="0" xfId="6" applyNumberFormat="1" applyFont="1" applyFill="1" applyAlignment="1">
      <alignment horizontal="center" vertical="center" wrapText="1"/>
    </xf>
    <xf numFmtId="0" fontId="12" fillId="6" borderId="0" xfId="4" applyNumberFormat="1" applyFont="1" applyFill="1" applyAlignment="1">
      <alignment horizontal="center" vertical="center"/>
    </xf>
    <xf numFmtId="0" fontId="12" fillId="11" borderId="0" xfId="4" applyNumberFormat="1" applyFont="1" applyFill="1" applyAlignment="1">
      <alignment horizontal="center" vertical="center"/>
    </xf>
    <xf numFmtId="0" fontId="12" fillId="11" borderId="0" xfId="4" applyNumberFormat="1" applyFont="1" applyFill="1" applyAlignment="1">
      <alignment horizontal="center" vertical="center" wrapText="1"/>
    </xf>
    <xf numFmtId="0" fontId="12" fillId="6" borderId="0" xfId="4" applyNumberFormat="1" applyFont="1" applyFill="1" applyBorder="1" applyAlignment="1">
      <alignment horizontal="center" vertical="center" wrapText="1"/>
    </xf>
    <xf numFmtId="0" fontId="12" fillId="11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14" fontId="12" fillId="11" borderId="0" xfId="11" applyNumberFormat="1" applyFont="1" applyFill="1" applyBorder="1" applyAlignment="1">
      <alignment horizontal="center" vertical="center"/>
    </xf>
    <xf numFmtId="0" fontId="12" fillId="11" borderId="0" xfId="11" applyNumberFormat="1" applyFont="1" applyFill="1" applyBorder="1" applyAlignment="1">
      <alignment horizontal="center" vertical="center"/>
    </xf>
    <xf numFmtId="0" fontId="0" fillId="7" borderId="0" xfId="0" applyFill="1" applyProtection="1">
      <protection locked="0"/>
    </xf>
    <xf numFmtId="0" fontId="0" fillId="0" borderId="0" xfId="0" applyProtection="1">
      <protection locked="0"/>
    </xf>
    <xf numFmtId="0" fontId="18" fillId="7" borderId="0" xfId="6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0" fillId="7" borderId="0" xfId="0" applyFill="1" applyAlignment="1" applyProtection="1">
      <alignment horizontal="right"/>
      <protection locked="0"/>
    </xf>
    <xf numFmtId="0" fontId="13" fillId="6" borderId="0" xfId="2" applyFont="1" applyFill="1" applyAlignment="1" applyProtection="1">
      <alignment horizontal="center" vertical="center"/>
      <protection locked="0"/>
    </xf>
    <xf numFmtId="0" fontId="24" fillId="7" borderId="0" xfId="6" applyFont="1" applyFill="1" applyAlignment="1" applyProtection="1">
      <alignment horizontal="center" vertical="center" wrapText="1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10" fontId="12" fillId="7" borderId="0" xfId="4" applyNumberFormat="1" applyFont="1" applyFill="1" applyAlignment="1" applyProtection="1">
      <alignment horizontal="center" vertical="center"/>
      <protection locked="0"/>
    </xf>
    <xf numFmtId="10" fontId="12" fillId="7" borderId="0" xfId="4" applyNumberFormat="1" applyFont="1" applyFill="1" applyAlignment="1" applyProtection="1">
      <alignment horizontal="center" vertical="center" wrapText="1"/>
      <protection locked="0"/>
    </xf>
    <xf numFmtId="0" fontId="12" fillId="13" borderId="0" xfId="0" applyFont="1" applyFill="1" applyAlignment="1">
      <alignment horizontal="center"/>
    </xf>
    <xf numFmtId="0" fontId="31" fillId="13" borderId="0" xfId="0" applyFont="1" applyFill="1" applyAlignment="1">
      <alignment horizontal="center"/>
    </xf>
    <xf numFmtId="14" fontId="0" fillId="0" borderId="0" xfId="0" applyNumberFormat="1" applyProtection="1">
      <protection locked="0"/>
    </xf>
    <xf numFmtId="14" fontId="12" fillId="7" borderId="0" xfId="4" applyNumberFormat="1" applyFont="1" applyFill="1" applyAlignment="1" applyProtection="1">
      <alignment horizontal="center" vertical="center" wrapText="1"/>
      <protection locked="0"/>
    </xf>
    <xf numFmtId="14" fontId="12" fillId="7" borderId="0" xfId="6" applyNumberFormat="1" applyFont="1" applyFill="1" applyAlignment="1" applyProtection="1">
      <alignment horizontal="center" vertical="center"/>
      <protection locked="0"/>
    </xf>
    <xf numFmtId="0" fontId="16" fillId="13" borderId="6" xfId="0" applyFont="1" applyFill="1" applyBorder="1" applyAlignment="1">
      <alignment horizontal="center"/>
    </xf>
    <xf numFmtId="181" fontId="12" fillId="0" borderId="0" xfId="0" applyNumberFormat="1" applyFont="1" applyAlignment="1" applyProtection="1">
      <alignment horizontal="center"/>
      <protection locked="0"/>
    </xf>
    <xf numFmtId="182" fontId="12" fillId="0" borderId="0" xfId="0" applyNumberFormat="1" applyFont="1" applyAlignment="1" applyProtection="1">
      <alignment horizontal="center"/>
      <protection locked="0"/>
    </xf>
    <xf numFmtId="10" fontId="12" fillId="0" borderId="0" xfId="0" applyNumberFormat="1" applyFont="1" applyAlignment="1" applyProtection="1">
      <alignment horizontal="center"/>
      <protection locked="0"/>
    </xf>
    <xf numFmtId="0" fontId="12" fillId="0" borderId="1" xfId="0" applyNumberFormat="1" applyFont="1" applyBorder="1" applyAlignment="1" applyProtection="1">
      <alignment horizontal="center"/>
      <protection locked="0"/>
    </xf>
    <xf numFmtId="179" fontId="12" fillId="0" borderId="0" xfId="0" applyNumberFormat="1" applyFont="1" applyAlignment="1" applyProtection="1">
      <alignment horizontal="center"/>
      <protection locked="0"/>
    </xf>
    <xf numFmtId="0" fontId="12" fillId="11" borderId="1" xfId="0" applyNumberFormat="1" applyFont="1" applyFill="1" applyBorder="1" applyAlignment="1" applyProtection="1">
      <alignment horizontal="center"/>
      <protection locked="0"/>
    </xf>
    <xf numFmtId="179" fontId="12" fillId="11" borderId="0" xfId="0" applyNumberFormat="1" applyFont="1" applyFill="1" applyAlignment="1" applyProtection="1">
      <alignment horizontal="center"/>
      <protection locked="0"/>
    </xf>
    <xf numFmtId="182" fontId="12" fillId="11" borderId="0" xfId="0" applyNumberFormat="1" applyFont="1" applyFill="1" applyAlignment="1" applyProtection="1">
      <alignment horizontal="center"/>
      <protection locked="0"/>
    </xf>
    <xf numFmtId="179" fontId="12" fillId="0" borderId="9" xfId="0" applyNumberFormat="1" applyFont="1" applyBorder="1" applyAlignment="1" applyProtection="1">
      <alignment horizontal="center"/>
      <protection locked="0"/>
    </xf>
    <xf numFmtId="0" fontId="12" fillId="11" borderId="2" xfId="0" applyNumberFormat="1" applyFont="1" applyFill="1" applyBorder="1" applyAlignment="1" applyProtection="1">
      <alignment horizontal="center"/>
      <protection locked="0"/>
    </xf>
    <xf numFmtId="0" fontId="12" fillId="11" borderId="3" xfId="0" applyFont="1" applyFill="1" applyBorder="1" applyAlignment="1" applyProtection="1">
      <alignment horizontal="center"/>
      <protection locked="0"/>
    </xf>
    <xf numFmtId="0" fontId="31" fillId="11" borderId="3" xfId="0" applyFont="1" applyFill="1" applyBorder="1" applyAlignment="1" applyProtection="1">
      <alignment horizontal="center"/>
      <protection locked="0"/>
    </xf>
    <xf numFmtId="179" fontId="12" fillId="11" borderId="3" xfId="0" applyNumberFormat="1" applyFont="1" applyFill="1" applyBorder="1" applyAlignment="1" applyProtection="1">
      <alignment horizontal="center"/>
      <protection locked="0"/>
    </xf>
    <xf numFmtId="182" fontId="12" fillId="0" borderId="0" xfId="0" applyNumberFormat="1" applyFont="1" applyAlignment="1" applyProtection="1">
      <alignment horizontal="right"/>
      <protection locked="0"/>
    </xf>
    <xf numFmtId="179" fontId="0" fillId="0" borderId="0" xfId="0" applyNumberFormat="1" applyAlignment="1" applyProtection="1">
      <alignment horizontal="right"/>
      <protection locked="0"/>
    </xf>
    <xf numFmtId="0" fontId="0" fillId="8" borderId="0" xfId="0" applyFill="1" applyProtection="1">
      <protection locked="0"/>
    </xf>
    <xf numFmtId="0" fontId="28" fillId="13" borderId="0" xfId="0" applyFont="1" applyFill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2" fillId="11" borderId="0" xfId="0" applyFont="1" applyFill="1" applyProtection="1">
      <protection locked="0"/>
    </xf>
    <xf numFmtId="0" fontId="12" fillId="11" borderId="3" xfId="0" applyFont="1" applyFill="1" applyBorder="1" applyProtection="1">
      <protection locked="0"/>
    </xf>
    <xf numFmtId="0" fontId="0" fillId="0" borderId="0" xfId="0" applyFill="1" applyProtection="1">
      <protection locked="0"/>
    </xf>
    <xf numFmtId="179" fontId="16" fillId="0" borderId="0" xfId="0" applyNumberFormat="1" applyFont="1" applyProtection="1">
      <protection locked="0"/>
    </xf>
    <xf numFmtId="9" fontId="16" fillId="0" borderId="0" xfId="3" applyFont="1" applyAlignment="1" applyProtection="1">
      <protection locked="0"/>
    </xf>
    <xf numFmtId="0" fontId="32" fillId="0" borderId="0" xfId="0" applyFont="1" applyAlignment="1" applyProtection="1">
      <alignment horizontal="right" vertical="center"/>
      <protection locked="0"/>
    </xf>
    <xf numFmtId="0" fontId="33" fillId="8" borderId="0" xfId="0" applyFont="1" applyFill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11" borderId="0" xfId="0" applyFont="1" applyFill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11" borderId="4" xfId="0" applyFont="1" applyFill="1" applyBorder="1" applyAlignment="1" applyProtection="1">
      <alignment horizontal="center"/>
      <protection locked="0"/>
    </xf>
    <xf numFmtId="0" fontId="12" fillId="11" borderId="5" xfId="0" applyFont="1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34" fillId="0" borderId="0" xfId="0" applyFont="1" applyAlignment="1" applyProtection="1">
      <alignment horizontal="right" vertical="center"/>
      <protection locked="0"/>
    </xf>
    <xf numFmtId="182" fontId="35" fillId="7" borderId="0" xfId="6" applyNumberFormat="1" applyFont="1" applyFill="1" applyAlignment="1" applyProtection="1">
      <alignment horizontal="right" vertical="center"/>
      <protection locked="0"/>
    </xf>
    <xf numFmtId="181" fontId="12" fillId="0" borderId="0" xfId="0" applyNumberFormat="1" applyFont="1" applyAlignment="1" applyProtection="1">
      <alignment horizontal="right"/>
      <protection locked="0"/>
    </xf>
    <xf numFmtId="182" fontId="12" fillId="7" borderId="0" xfId="0" applyNumberFormat="1" applyFont="1" applyFill="1" applyAlignment="1" applyProtection="1">
      <alignment horizontal="right"/>
      <protection locked="0"/>
    </xf>
    <xf numFmtId="0" fontId="36" fillId="0" borderId="0" xfId="0" applyFont="1"/>
    <xf numFmtId="180" fontId="1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9" fillId="7" borderId="0" xfId="6" applyFont="1" applyFill="1">
      <alignment vertical="center"/>
    </xf>
    <xf numFmtId="0" fontId="12" fillId="0" borderId="0" xfId="0" applyFont="1" applyAlignment="1">
      <alignment horizontal="right"/>
    </xf>
    <xf numFmtId="10" fontId="16" fillId="0" borderId="0" xfId="0" applyNumberFormat="1" applyFont="1"/>
    <xf numFmtId="179" fontId="37" fillId="0" borderId="0" xfId="0" applyNumberFormat="1" applyFont="1" applyAlignment="1">
      <alignment horizontal="right"/>
    </xf>
    <xf numFmtId="10" fontId="11" fillId="7" borderId="0" xfId="4" applyNumberFormat="1" applyFont="1" applyFill="1" applyAlignment="1">
      <alignment horizontal="center" vertical="center" wrapText="1"/>
    </xf>
    <xf numFmtId="0" fontId="37" fillId="0" borderId="0" xfId="0" applyFont="1"/>
    <xf numFmtId="181" fontId="11" fillId="0" borderId="0" xfId="0" applyNumberFormat="1" applyFont="1" applyAlignment="1">
      <alignment horizontal="center"/>
    </xf>
    <xf numFmtId="182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180" fontId="11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1" fillId="7" borderId="0" xfId="6" applyFont="1" applyFill="1" applyAlignment="1">
      <alignment horizontal="center" vertical="center"/>
    </xf>
    <xf numFmtId="0" fontId="11" fillId="0" borderId="0" xfId="0" applyFont="1" applyAlignment="1">
      <alignment horizontal="right"/>
    </xf>
    <xf numFmtId="183" fontId="11" fillId="0" borderId="0" xfId="0" applyNumberFormat="1" applyFont="1" applyAlignment="1">
      <alignment horizontal="left"/>
    </xf>
    <xf numFmtId="10" fontId="11" fillId="0" borderId="0" xfId="0" applyNumberFormat="1" applyFont="1" applyAlignment="1">
      <alignment horizontal="left"/>
    </xf>
    <xf numFmtId="10" fontId="12" fillId="0" borderId="0" xfId="0" applyNumberFormat="1" applyFont="1" applyAlignment="1">
      <alignment horizontal="left"/>
    </xf>
    <xf numFmtId="0" fontId="24" fillId="0" borderId="0" xfId="6" applyFont="1" applyAlignment="1">
      <alignment horizontal="center" vertical="center" wrapText="1"/>
    </xf>
    <xf numFmtId="0" fontId="29" fillId="0" borderId="0" xfId="6" applyFont="1" applyAlignment="1">
      <alignment horizontal="center" vertical="center"/>
    </xf>
    <xf numFmtId="0" fontId="21" fillId="10" borderId="0" xfId="11" applyFont="1" applyFill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applyFont="1"/>
    <xf numFmtId="0" fontId="40" fillId="14" borderId="0" xfId="0" applyFont="1" applyFill="1" applyAlignment="1">
      <alignment horizontal="left" vertical="center"/>
    </xf>
    <xf numFmtId="0" fontId="41" fillId="14" borderId="0" xfId="0" applyFont="1" applyFill="1" applyAlignment="1">
      <alignment horizontal="left" vertical="center"/>
    </xf>
    <xf numFmtId="0" fontId="41" fillId="14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15" borderId="0" xfId="0" applyFont="1" applyFill="1" applyAlignment="1">
      <alignment horizontal="left" vertical="center"/>
    </xf>
    <xf numFmtId="0" fontId="42" fillId="15" borderId="0" xfId="0" applyFont="1" applyFill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Fill="1" applyAlignment="1">
      <alignment horizontal="left" vertical="center"/>
    </xf>
    <xf numFmtId="0" fontId="44" fillId="0" borderId="10" xfId="0" applyFont="1" applyBorder="1" applyAlignment="1">
      <alignment horizontal="right" vertical="center"/>
    </xf>
    <xf numFmtId="0" fontId="45" fillId="0" borderId="10" xfId="2" applyFont="1" applyBorder="1" applyAlignment="1">
      <alignment horizontal="left" vertical="center"/>
    </xf>
    <xf numFmtId="0" fontId="42" fillId="0" borderId="0" xfId="0" applyFont="1" applyAlignment="1">
      <alignment horizontal="right" vertical="center"/>
    </xf>
    <xf numFmtId="0" fontId="45" fillId="0" borderId="0" xfId="2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8" fillId="0" borderId="0" xfId="2" applyFont="1" applyAlignment="1">
      <alignment horizontal="left" vertical="center"/>
    </xf>
    <xf numFmtId="0" fontId="42" fillId="11" borderId="0" xfId="0" applyFont="1" applyFill="1" applyAlignment="1">
      <alignment horizontal="left" vertical="center"/>
    </xf>
    <xf numFmtId="0" fontId="49" fillId="11" borderId="0" xfId="0" applyFont="1" applyFill="1" applyAlignment="1">
      <alignment horizontal="center" vertical="center"/>
    </xf>
    <xf numFmtId="0" fontId="50" fillId="0" borderId="0" xfId="0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46" fillId="0" borderId="0" xfId="0" applyFont="1" applyBorder="1" applyAlignment="1">
      <alignment vertical="center" wrapText="1"/>
    </xf>
    <xf numFmtId="0" fontId="44" fillId="0" borderId="0" xfId="0" applyFont="1" applyAlignment="1">
      <alignment horizontal="right" vertical="center"/>
    </xf>
    <xf numFmtId="0" fontId="46" fillId="0" borderId="0" xfId="0" applyFont="1" applyBorder="1" applyAlignment="1">
      <alignment vertical="top" wrapText="1"/>
    </xf>
    <xf numFmtId="0" fontId="44" fillId="0" borderId="0" xfId="0" applyFont="1" applyFill="1" applyAlignment="1">
      <alignment horizontal="right" vertical="center"/>
    </xf>
    <xf numFmtId="0" fontId="42" fillId="0" borderId="0" xfId="0" applyFont="1" applyFill="1" applyAlignment="1">
      <alignment horizontal="right" vertical="center"/>
    </xf>
    <xf numFmtId="0" fontId="43" fillId="0" borderId="0" xfId="0" applyFont="1" applyFill="1" applyAlignment="1">
      <alignment horizontal="right" vertical="center"/>
    </xf>
    <xf numFmtId="0" fontId="52" fillId="0" borderId="0" xfId="0" applyFont="1" applyAlignment="1">
      <alignment horizontal="left" vertical="center"/>
    </xf>
    <xf numFmtId="0" fontId="52" fillId="0" borderId="0" xfId="0" applyFont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42" fillId="0" borderId="10" xfId="0" applyFont="1" applyFill="1" applyBorder="1" applyAlignment="1">
      <alignment horizontal="right" vertical="center"/>
    </xf>
    <xf numFmtId="0" fontId="51" fillId="0" borderId="10" xfId="2" applyFont="1" applyBorder="1" applyAlignment="1">
      <alignment horizontal="left" vertical="center"/>
    </xf>
    <xf numFmtId="0" fontId="38" fillId="0" borderId="10" xfId="0" applyFont="1" applyBorder="1" applyAlignment="1">
      <alignment vertical="center" wrapText="1"/>
    </xf>
    <xf numFmtId="0" fontId="38" fillId="0" borderId="0" xfId="0" applyFont="1" applyAlignment="1">
      <alignment horizontal="left" vertical="center" wrapText="1"/>
    </xf>
    <xf numFmtId="0" fontId="38" fillId="0" borderId="0" xfId="0" applyFont="1" applyBorder="1" applyAlignment="1">
      <alignment vertical="center" wrapText="1"/>
    </xf>
    <xf numFmtId="0" fontId="53" fillId="0" borderId="0" xfId="0" applyFont="1" applyAlignment="1">
      <alignment horizontal="left" vertical="center"/>
    </xf>
    <xf numFmtId="0" fontId="44" fillId="0" borderId="10" xfId="0" applyFont="1" applyFill="1" applyBorder="1" applyAlignment="1">
      <alignment horizontal="right" vertical="center"/>
    </xf>
    <xf numFmtId="0" fontId="44" fillId="0" borderId="0" xfId="0" applyFont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44" fillId="0" borderId="0" xfId="0" applyFont="1" applyFill="1" applyBorder="1" applyAlignment="1">
      <alignment horizontal="right" vertical="center"/>
    </xf>
    <xf numFmtId="0" fontId="45" fillId="0" borderId="0" xfId="2" applyFont="1" applyBorder="1" applyAlignment="1">
      <alignment horizontal="left" vertical="center"/>
    </xf>
    <xf numFmtId="0" fontId="45" fillId="0" borderId="0" xfId="2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44" fillId="0" borderId="11" xfId="0" applyFont="1" applyFill="1" applyBorder="1" applyAlignment="1">
      <alignment horizontal="right" vertical="center"/>
    </xf>
    <xf numFmtId="0" fontId="45" fillId="0" borderId="11" xfId="2" applyFont="1" applyBorder="1" applyAlignment="1">
      <alignment horizontal="left" vertical="center"/>
    </xf>
    <xf numFmtId="0" fontId="51" fillId="0" borderId="11" xfId="0" applyFont="1" applyBorder="1" applyAlignment="1">
      <alignment horizontal="left" vertical="center"/>
    </xf>
    <xf numFmtId="0" fontId="52" fillId="0" borderId="11" xfId="0" applyFont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1" fillId="14" borderId="0" xfId="0" applyFont="1" applyFill="1" applyAlignment="1">
      <alignment vertical="center"/>
    </xf>
    <xf numFmtId="0" fontId="41" fillId="14" borderId="0" xfId="0" applyFont="1" applyFill="1" applyAlignment="1">
      <alignment horizontal="right" vertical="center"/>
    </xf>
    <xf numFmtId="0" fontId="54" fillId="0" borderId="0" xfId="2" applyFont="1" applyAlignment="1">
      <alignment horizontal="center" vertical="center"/>
    </xf>
    <xf numFmtId="0" fontId="54" fillId="0" borderId="12" xfId="2" applyFont="1" applyBorder="1" applyAlignment="1">
      <alignment horizontal="center" vertical="center"/>
    </xf>
    <xf numFmtId="0" fontId="46" fillId="0" borderId="13" xfId="0" applyFont="1" applyBorder="1" applyAlignment="1">
      <alignment vertical="center" wrapText="1"/>
    </xf>
    <xf numFmtId="0" fontId="46" fillId="15" borderId="0" xfId="0" applyFont="1" applyFill="1"/>
    <xf numFmtId="0" fontId="38" fillId="15" borderId="0" xfId="0" applyFont="1" applyFill="1"/>
    <xf numFmtId="0" fontId="46" fillId="0" borderId="12" xfId="0" applyFont="1" applyBorder="1" applyAlignment="1">
      <alignment vertical="center" wrapText="1"/>
    </xf>
    <xf numFmtId="0" fontId="42" fillId="0" borderId="0" xfId="2" applyFont="1" applyAlignment="1">
      <alignment horizontal="center" vertical="center"/>
    </xf>
    <xf numFmtId="0" fontId="42" fillId="0" borderId="12" xfId="2" applyFont="1" applyBorder="1" applyAlignment="1">
      <alignment horizontal="center" vertical="center"/>
    </xf>
    <xf numFmtId="0" fontId="46" fillId="0" borderId="12" xfId="0" applyFont="1" applyBorder="1" applyAlignment="1">
      <alignment vertical="top" wrapText="1"/>
    </xf>
    <xf numFmtId="0" fontId="55" fillId="0" borderId="0" xfId="0" applyFont="1"/>
    <xf numFmtId="0" fontId="46" fillId="0" borderId="0" xfId="0" applyFont="1" applyFill="1"/>
    <xf numFmtId="0" fontId="38" fillId="0" borderId="0" xfId="0" applyFont="1" applyFill="1"/>
    <xf numFmtId="0" fontId="52" fillId="0" borderId="0" xfId="0" applyFont="1"/>
    <xf numFmtId="0" fontId="56" fillId="0" borderId="0" xfId="2" applyFont="1" applyAlignment="1">
      <alignment horizontal="center" vertical="center"/>
    </xf>
    <xf numFmtId="0" fontId="56" fillId="0" borderId="12" xfId="2" applyFont="1" applyBorder="1" applyAlignment="1">
      <alignment horizontal="center" vertical="center"/>
    </xf>
    <xf numFmtId="0" fontId="38" fillId="0" borderId="13" xfId="0" applyFont="1" applyBorder="1" applyAlignment="1">
      <alignment vertical="center" wrapText="1"/>
    </xf>
    <xf numFmtId="0" fontId="38" fillId="0" borderId="12" xfId="0" applyFont="1" applyBorder="1" applyAlignment="1">
      <alignment vertical="center" wrapText="1"/>
    </xf>
    <xf numFmtId="0" fontId="52" fillId="0" borderId="12" xfId="2" applyFont="1" applyBorder="1" applyAlignment="1">
      <alignment horizontal="center" vertical="center"/>
    </xf>
    <xf numFmtId="0" fontId="52" fillId="0" borderId="0" xfId="2" applyFont="1" applyAlignment="1">
      <alignment horizontal="center" vertical="center"/>
    </xf>
    <xf numFmtId="0" fontId="52" fillId="0" borderId="13" xfId="2" applyFont="1" applyBorder="1" applyAlignment="1">
      <alignment horizontal="center" vertical="center"/>
    </xf>
    <xf numFmtId="0" fontId="38" fillId="0" borderId="0" xfId="0" applyFont="1" applyBorder="1"/>
    <xf numFmtId="0" fontId="52" fillId="0" borderId="12" xfId="2" applyFont="1" applyBorder="1" applyAlignment="1">
      <alignment horizontal="center" vertical="center"/>
    </xf>
    <xf numFmtId="0" fontId="38" fillId="0" borderId="12" xfId="0" applyFont="1" applyBorder="1" applyAlignment="1">
      <alignment vertical="center" wrapText="1"/>
    </xf>
    <xf numFmtId="0" fontId="52" fillId="0" borderId="11" xfId="0" applyFont="1" applyBorder="1"/>
    <xf numFmtId="0" fontId="52" fillId="0" borderId="11" xfId="2" applyFont="1" applyBorder="1" applyAlignment="1">
      <alignment horizontal="center" vertical="center"/>
    </xf>
    <xf numFmtId="0" fontId="52" fillId="0" borderId="14" xfId="2" applyFont="1" applyBorder="1" applyAlignment="1">
      <alignment horizontal="center" vertical="center"/>
    </xf>
    <xf numFmtId="0" fontId="38" fillId="0" borderId="3" xfId="0" applyFont="1" applyBorder="1"/>
    <xf numFmtId="0" fontId="41" fillId="14" borderId="4" xfId="0" applyFont="1" applyFill="1" applyBorder="1" applyAlignment="1">
      <alignment horizontal="right" vertical="center"/>
    </xf>
    <xf numFmtId="0" fontId="38" fillId="0" borderId="4" xfId="0" applyFont="1" applyBorder="1"/>
    <xf numFmtId="0" fontId="38" fillId="15" borderId="4" xfId="0" applyFont="1" applyFill="1" applyBorder="1"/>
    <xf numFmtId="0" fontId="38" fillId="0" borderId="4" xfId="0" applyFont="1" applyFill="1" applyBorder="1"/>
    <xf numFmtId="0" fontId="38" fillId="0" borderId="5" xfId="0" applyFont="1" applyBorder="1"/>
    <xf numFmtId="0" fontId="45" fillId="0" borderId="0" xfId="2" applyFont="1" applyAlignment="1">
      <alignment horizontal="left" vertical="center"/>
    </xf>
    <xf numFmtId="0" fontId="64" fillId="5" borderId="0" xfId="7" applyFont="1" applyFill="1" applyAlignment="1">
      <alignment vertical="center"/>
    </xf>
    <xf numFmtId="0" fontId="0" fillId="0" borderId="0" xfId="0" applyFill="1"/>
    <xf numFmtId="180" fontId="12" fillId="7" borderId="0" xfId="0" applyNumberFormat="1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7" borderId="0" xfId="0" applyFont="1" applyFill="1" applyAlignment="1">
      <alignment horizontal="left"/>
    </xf>
    <xf numFmtId="0" fontId="18" fillId="0" borderId="0" xfId="6" applyFill="1" applyAlignment="1">
      <alignment horizontal="center" vertical="center"/>
    </xf>
    <xf numFmtId="0" fontId="65" fillId="0" borderId="0" xfId="6" applyFont="1" applyFill="1" applyAlignment="1">
      <alignment horizontal="center" vertical="center"/>
    </xf>
    <xf numFmtId="10" fontId="12" fillId="0" borderId="0" xfId="4" applyNumberFormat="1" applyFont="1" applyFill="1" applyAlignment="1">
      <alignment horizontal="center" vertical="center" wrapText="1"/>
    </xf>
    <xf numFmtId="179" fontId="16" fillId="0" borderId="0" xfId="0" applyNumberFormat="1" applyFont="1" applyFill="1" applyProtection="1">
      <protection locked="0"/>
    </xf>
    <xf numFmtId="49" fontId="16" fillId="0" borderId="0" xfId="0" applyNumberFormat="1" applyFont="1" applyFill="1" applyAlignment="1" applyProtection="1">
      <alignment horizontal="right" wrapText="1"/>
      <protection locked="0"/>
    </xf>
    <xf numFmtId="0" fontId="12" fillId="0" borderId="0" xfId="0" applyFont="1" applyFill="1" applyAlignment="1" applyProtection="1">
      <alignment horizontal="right"/>
      <protection locked="0"/>
    </xf>
    <xf numFmtId="0" fontId="0" fillId="10" borderId="0" xfId="0" applyFill="1" applyAlignment="1" applyProtection="1">
      <alignment horizontal="right"/>
      <protection locked="0"/>
    </xf>
    <xf numFmtId="0" fontId="30" fillId="8" borderId="0" xfId="0" applyFont="1" applyFill="1" applyAlignment="1" applyProtection="1">
      <protection locked="0"/>
    </xf>
    <xf numFmtId="0" fontId="18" fillId="0" borderId="0" xfId="6" applyFill="1" applyAlignment="1" applyProtection="1">
      <alignment horizontal="center" vertical="center"/>
      <protection locked="0"/>
    </xf>
    <xf numFmtId="0" fontId="12" fillId="0" borderId="0" xfId="6" applyFont="1" applyFill="1" applyAlignment="1">
      <alignment horizontal="center" vertical="center"/>
    </xf>
    <xf numFmtId="0" fontId="12" fillId="6" borderId="0" xfId="6" applyFont="1" applyFill="1" applyAlignment="1">
      <alignment horizontal="center" vertical="center"/>
    </xf>
    <xf numFmtId="10" fontId="12" fillId="6" borderId="0" xfId="4" applyNumberFormat="1" applyFont="1" applyFill="1" applyAlignment="1">
      <alignment horizontal="center" vertical="center"/>
    </xf>
    <xf numFmtId="10" fontId="12" fillId="11" borderId="0" xfId="4" applyNumberFormat="1" applyFont="1" applyFill="1" applyAlignment="1">
      <alignment horizontal="center" vertical="center"/>
    </xf>
    <xf numFmtId="14" fontId="12" fillId="6" borderId="0" xfId="4" applyNumberFormat="1" applyFont="1" applyFill="1" applyAlignment="1">
      <alignment horizontal="center" vertical="center"/>
    </xf>
    <xf numFmtId="14" fontId="12" fillId="11" borderId="0" xfId="4" applyNumberFormat="1" applyFont="1" applyFill="1" applyAlignment="1">
      <alignment horizontal="center" vertical="center"/>
    </xf>
    <xf numFmtId="0" fontId="12" fillId="11" borderId="0" xfId="6" applyFont="1" applyFill="1" applyAlignment="1">
      <alignment horizontal="center" vertical="center"/>
    </xf>
    <xf numFmtId="10" fontId="12" fillId="0" borderId="0" xfId="0" applyNumberFormat="1" applyFont="1" applyAlignment="1">
      <alignment horizontal="center" vertical="center" wrapText="1"/>
    </xf>
    <xf numFmtId="10" fontId="12" fillId="11" borderId="0" xfId="0" applyNumberFormat="1" applyFont="1" applyFill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10" fontId="24" fillId="0" borderId="3" xfId="0" applyNumberFormat="1" applyFont="1" applyBorder="1" applyAlignment="1">
      <alignment horizontal="center" vertical="center"/>
    </xf>
    <xf numFmtId="0" fontId="18" fillId="0" borderId="0" xfId="6" applyAlignment="1">
      <alignment horizontal="center" vertical="center"/>
    </xf>
    <xf numFmtId="10" fontId="12" fillId="0" borderId="0" xfId="3" applyNumberFormat="1" applyFont="1" applyAlignment="1">
      <alignment horizontal="center" vertical="center"/>
    </xf>
    <xf numFmtId="10" fontId="12" fillId="11" borderId="0" xfId="3" applyNumberFormat="1" applyFont="1" applyFill="1" applyAlignment="1">
      <alignment horizontal="center" vertical="center"/>
    </xf>
    <xf numFmtId="10" fontId="12" fillId="6" borderId="0" xfId="3" applyNumberFormat="1" applyFont="1" applyFill="1" applyAlignment="1">
      <alignment horizontal="center" vertical="center"/>
    </xf>
    <xf numFmtId="10" fontId="24" fillId="0" borderId="3" xfId="3" applyNumberFormat="1" applyFont="1" applyBorder="1" applyAlignment="1">
      <alignment horizontal="center" vertical="center"/>
    </xf>
    <xf numFmtId="0" fontId="12" fillId="0" borderId="1" xfId="11" applyFont="1" applyFill="1" applyBorder="1" applyAlignment="1">
      <alignment horizontal="center" vertical="center"/>
    </xf>
    <xf numFmtId="0" fontId="12" fillId="0" borderId="0" xfId="11" applyFont="1" applyFill="1" applyAlignment="1">
      <alignment horizontal="center" vertical="center"/>
    </xf>
    <xf numFmtId="14" fontId="12" fillId="0" borderId="0" xfId="11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2" xfId="11" applyFont="1" applyBorder="1" applyAlignment="1">
      <alignment horizontal="center" vertical="center"/>
    </xf>
    <xf numFmtId="0" fontId="12" fillId="0" borderId="3" xfId="11" applyFont="1" applyBorder="1" applyAlignment="1">
      <alignment horizontal="center" vertical="center"/>
    </xf>
    <xf numFmtId="14" fontId="12" fillId="0" borderId="3" xfId="11" applyNumberFormat="1" applyFont="1" applyBorder="1" applyAlignment="1">
      <alignment horizontal="center" vertical="center"/>
    </xf>
    <xf numFmtId="0" fontId="12" fillId="0" borderId="3" xfId="6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4" fillId="0" borderId="0" xfId="11" applyFont="1" applyFill="1" applyBorder="1" applyAlignment="1">
      <alignment horizontal="center" vertical="center"/>
    </xf>
    <xf numFmtId="0" fontId="12" fillId="0" borderId="0" xfId="6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" xfId="6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0" fontId="68" fillId="0" borderId="0" xfId="3" applyNumberFormat="1" applyFont="1" applyAlignment="1">
      <alignment horizontal="center" vertical="center"/>
    </xf>
    <xf numFmtId="14" fontId="68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14" fontId="68" fillId="0" borderId="0" xfId="0" applyNumberFormat="1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183" fontId="68" fillId="0" borderId="0" xfId="0" applyNumberFormat="1" applyFont="1" applyAlignment="1">
      <alignment horizontal="center" vertical="center"/>
    </xf>
    <xf numFmtId="10" fontId="68" fillId="0" borderId="0" xfId="3" applyNumberFormat="1" applyFont="1" applyAlignment="1">
      <alignment horizontal="center"/>
    </xf>
    <xf numFmtId="10" fontId="69" fillId="0" borderId="0" xfId="3" applyNumberFormat="1" applyFont="1" applyAlignment="1">
      <alignment horizontal="center" vertical="center"/>
    </xf>
    <xf numFmtId="183" fontId="69" fillId="0" borderId="0" xfId="0" applyNumberFormat="1" applyFont="1" applyAlignment="1">
      <alignment horizontal="center" vertical="center"/>
    </xf>
    <xf numFmtId="181" fontId="68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top" wrapText="1"/>
    </xf>
    <xf numFmtId="0" fontId="38" fillId="0" borderId="0" xfId="0" applyFont="1" applyAlignment="1">
      <alignment vertical="center" wrapText="1"/>
    </xf>
    <xf numFmtId="0" fontId="46" fillId="0" borderId="10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38" fillId="0" borderId="10" xfId="0" applyFont="1" applyBorder="1" applyAlignment="1">
      <alignment horizontal="left" vertical="center" wrapText="1"/>
    </xf>
    <xf numFmtId="0" fontId="38" fillId="0" borderId="13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 wrapText="1"/>
    </xf>
    <xf numFmtId="0" fontId="38" fillId="0" borderId="12" xfId="0" applyFont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10" xfId="2" applyFont="1" applyBorder="1" applyAlignment="1">
      <alignment horizontal="left" vertical="center"/>
    </xf>
    <xf numFmtId="0" fontId="45" fillId="0" borderId="0" xfId="2" applyFont="1" applyAlignment="1">
      <alignment horizontal="left" vertical="center"/>
    </xf>
    <xf numFmtId="0" fontId="38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/>
    </xf>
    <xf numFmtId="0" fontId="74" fillId="0" borderId="12" xfId="0" applyFont="1" applyBorder="1" applyAlignment="1">
      <alignment horizontal="left"/>
    </xf>
    <xf numFmtId="0" fontId="70" fillId="0" borderId="0" xfId="0" applyFont="1" applyAlignment="1">
      <alignment horizontal="left"/>
    </xf>
    <xf numFmtId="0" fontId="70" fillId="0" borderId="12" xfId="0" applyFont="1" applyBorder="1" applyAlignment="1">
      <alignment horizontal="left"/>
    </xf>
    <xf numFmtId="0" fontId="75" fillId="0" borderId="0" xfId="0" applyFont="1" applyAlignment="1">
      <alignment horizontal="left"/>
    </xf>
    <xf numFmtId="0" fontId="75" fillId="0" borderId="12" xfId="0" applyFont="1" applyBorder="1" applyAlignment="1">
      <alignment horizontal="left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Alignment="1">
      <alignment horizontal="center" vertical="center"/>
    </xf>
    <xf numFmtId="0" fontId="46" fillId="0" borderId="0" xfId="0" applyFont="1" applyAlignment="1">
      <alignment horizontal="left" vertical="top" wrapText="1"/>
    </xf>
    <xf numFmtId="0" fontId="71" fillId="0" borderId="0" xfId="0" applyFont="1" applyAlignment="1">
      <alignment horizontal="left" vertical="center" wrapText="1"/>
    </xf>
    <xf numFmtId="0" fontId="71" fillId="0" borderId="12" xfId="0" applyFont="1" applyBorder="1" applyAlignment="1">
      <alignment horizontal="left" vertical="center" wrapText="1"/>
    </xf>
    <xf numFmtId="0" fontId="73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center" vertical="center" wrapText="1"/>
    </xf>
    <xf numFmtId="14" fontId="68" fillId="0" borderId="0" xfId="0" applyNumberFormat="1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181" fontId="68" fillId="0" borderId="0" xfId="0" applyNumberFormat="1" applyFont="1" applyAlignment="1">
      <alignment horizontal="center" vertical="center"/>
    </xf>
    <xf numFmtId="0" fontId="19" fillId="8" borderId="0" xfId="0" applyFont="1" applyFill="1" applyAlignment="1">
      <alignment horizontal="left"/>
    </xf>
    <xf numFmtId="0" fontId="19" fillId="7" borderId="0" xfId="6" applyFont="1" applyFill="1" applyAlignment="1">
      <alignment horizontal="left" vertical="center"/>
    </xf>
    <xf numFmtId="10" fontId="12" fillId="0" borderId="0" xfId="0" applyNumberFormat="1" applyFont="1" applyAlignment="1" applyProtection="1">
      <alignment horizontal="center"/>
      <protection locked="0"/>
    </xf>
    <xf numFmtId="0" fontId="30" fillId="8" borderId="0" xfId="0" applyFont="1" applyFill="1" applyAlignment="1" applyProtection="1">
      <alignment horizontal="left"/>
      <protection locked="0"/>
    </xf>
    <xf numFmtId="0" fontId="31" fillId="13" borderId="0" xfId="0" applyFont="1" applyFill="1" applyAlignment="1">
      <alignment horizontal="center"/>
    </xf>
    <xf numFmtId="0" fontId="16" fillId="13" borderId="7" xfId="0" applyFont="1" applyFill="1" applyBorder="1" applyAlignment="1">
      <alignment horizontal="center"/>
    </xf>
    <xf numFmtId="0" fontId="16" fillId="13" borderId="8" xfId="0" applyFont="1" applyFill="1" applyBorder="1" applyAlignment="1">
      <alignment horizontal="center"/>
    </xf>
    <xf numFmtId="0" fontId="19" fillId="8" borderId="0" xfId="0" applyFont="1" applyFill="1" applyAlignment="1"/>
    <xf numFmtId="0" fontId="23" fillId="0" borderId="0" xfId="11" applyFont="1" applyFill="1" applyBorder="1" applyAlignment="1">
      <alignment horizontal="center" vertical="center"/>
    </xf>
    <xf numFmtId="0" fontId="24" fillId="0" borderId="0" xfId="11" applyFont="1" applyFill="1" applyBorder="1" applyAlignment="1">
      <alignment horizontal="center" vertical="center"/>
    </xf>
    <xf numFmtId="0" fontId="30" fillId="7" borderId="0" xfId="0" applyFont="1" applyFill="1" applyAlignment="1">
      <alignment horizontal="center"/>
    </xf>
    <xf numFmtId="0" fontId="23" fillId="0" borderId="2" xfId="11" applyFont="1" applyFill="1" applyBorder="1" applyAlignment="1">
      <alignment horizontal="center" vertical="center"/>
    </xf>
    <xf numFmtId="0" fontId="24" fillId="0" borderId="3" xfId="11" applyFont="1" applyFill="1" applyBorder="1" applyAlignment="1">
      <alignment horizontal="center" vertical="center"/>
    </xf>
    <xf numFmtId="0" fontId="62" fillId="0" borderId="0" xfId="11" applyAlignment="1">
      <alignment horizontal="center"/>
    </xf>
    <xf numFmtId="179" fontId="62" fillId="0" borderId="0" xfId="11" applyNumberFormat="1" applyAlignment="1">
      <alignment horizontal="center"/>
    </xf>
    <xf numFmtId="0" fontId="18" fillId="0" borderId="0" xfId="6" applyAlignment="1">
      <alignment horizontal="center" vertical="center"/>
    </xf>
    <xf numFmtId="0" fontId="19" fillId="9" borderId="0" xfId="0" applyFont="1" applyFill="1" applyAlignment="1">
      <alignment horizontal="center"/>
    </xf>
    <xf numFmtId="0" fontId="16" fillId="0" borderId="0" xfId="11" applyFont="1" applyAlignment="1">
      <alignment horizontal="left"/>
    </xf>
  </cellXfs>
  <cellStyles count="17">
    <cellStyle name="百分比" xfId="3" builtinId="5"/>
    <cellStyle name="百分比 2" xfId="4" xr:uid="{00000000-0005-0000-0000-00000E000000}"/>
    <cellStyle name="百分比 2 2" xfId="5" xr:uid="{00000000-0005-0000-0000-000015000000}"/>
    <cellStyle name="常规" xfId="0" builtinId="0"/>
    <cellStyle name="常规 15" xfId="8" xr:uid="{00000000-0005-0000-0000-000036000000}"/>
    <cellStyle name="常规 15 2" xfId="1" xr:uid="{00000000-0005-0000-0000-000009000000}"/>
    <cellStyle name="常规 2" xfId="9" xr:uid="{00000000-0005-0000-0000-000037000000}"/>
    <cellStyle name="常规 2 2" xfId="7" xr:uid="{00000000-0005-0000-0000-000030000000}"/>
    <cellStyle name="常规 3 2" xfId="6" xr:uid="{00000000-0005-0000-0000-00002B000000}"/>
    <cellStyle name="常规 4" xfId="11" xr:uid="{00000000-0005-0000-0000-000039000000}"/>
    <cellStyle name="常规 4 2" xfId="12" xr:uid="{00000000-0005-0000-0000-00003A000000}"/>
    <cellStyle name="常规 5" xfId="13" xr:uid="{00000000-0005-0000-0000-00003B000000}"/>
    <cellStyle name="常规 7" xfId="14" xr:uid="{00000000-0005-0000-0000-00003C000000}"/>
    <cellStyle name="超链接" xfId="2" builtinId="8"/>
    <cellStyle name="超链接 2" xfId="15" xr:uid="{00000000-0005-0000-0000-00003D000000}"/>
    <cellStyle name="千位分隔 2" xfId="10" xr:uid="{00000000-0005-0000-0000-000038000000}"/>
    <cellStyle name="样式 1" xfId="16" xr:uid="{00000000-0005-0000-0000-00003E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5587"/>
      <rgbColor rgb="00CC0000"/>
      <rgbColor rgb="0033779F"/>
      <rgbColor rgb="00EB9999"/>
      <rgbColor rgb="006699B7"/>
      <rgbColor rgb="00F2BFBF"/>
      <rgbColor rgb="0099BBCF"/>
      <rgbColor rgb="00FAE6E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00"/>
      <color rgb="FFC64323"/>
      <color rgb="FFE83A3A"/>
      <color rgb="FFE10000"/>
      <color rgb="FF555273"/>
      <color rgb="FF005587"/>
      <color rgb="FFABABAB"/>
      <color rgb="FFF3AFF6"/>
      <color rgb="FFE3C1E1"/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'2-国内外市场一周表现'!$E$25</c:f>
              <c:strCache>
                <c:ptCount val="1"/>
                <c:pt idx="0">
                  <c:v>本周收益率</c:v>
                </c:pt>
              </c:strCache>
            </c:strRef>
          </c:tx>
          <c:spPr>
            <a:solidFill>
              <a:srgbClr val="C643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'2-国内外市场一周表现'!$D$26:$D$35</c:f>
              <c:strCache>
                <c:ptCount val="10"/>
                <c:pt idx="0">
                  <c:v>原油指数</c:v>
                </c:pt>
                <c:pt idx="1">
                  <c:v>标普500</c:v>
                </c:pt>
                <c:pt idx="2">
                  <c:v>恒生指数</c:v>
                </c:pt>
                <c:pt idx="3">
                  <c:v>中证全债</c:v>
                </c:pt>
                <c:pt idx="4">
                  <c:v>中证500</c:v>
                </c:pt>
                <c:pt idx="5">
                  <c:v>创业板指</c:v>
                </c:pt>
                <c:pt idx="6">
                  <c:v>上证综指</c:v>
                </c:pt>
                <c:pt idx="7">
                  <c:v>黄金指数</c:v>
                </c:pt>
                <c:pt idx="8">
                  <c:v>沪深300</c:v>
                </c:pt>
                <c:pt idx="9">
                  <c:v>中小板指</c:v>
                </c:pt>
              </c:strCache>
            </c:strRef>
          </c:cat>
          <c:val>
            <c:numRef>
              <c:f>'2-国内外市场一周表现'!$E$26:$E$35</c:f>
              <c:numCache>
                <c:formatCode>0.00%</c:formatCode>
                <c:ptCount val="10"/>
                <c:pt idx="0">
                  <c:v>6.9417229999999996E-2</c:v>
                </c:pt>
                <c:pt idx="1">
                  <c:v>1.3725540000000001E-2</c:v>
                </c:pt>
                <c:pt idx="2">
                  <c:v>9.4397700000000001E-3</c:v>
                </c:pt>
                <c:pt idx="3">
                  <c:v>2.74516E-3</c:v>
                </c:pt>
                <c:pt idx="4">
                  <c:v>6.8683999999999998E-4</c:v>
                </c:pt>
                <c:pt idx="5">
                  <c:v>1.681E-5</c:v>
                </c:pt>
                <c:pt idx="6">
                  <c:v>-6.9723700000000003E-3</c:v>
                </c:pt>
                <c:pt idx="7">
                  <c:v>-1.1659349999999999E-2</c:v>
                </c:pt>
                <c:pt idx="8">
                  <c:v>-1.373419E-2</c:v>
                </c:pt>
                <c:pt idx="9">
                  <c:v>-1.4691900000000001E-2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D-B74C-B880-B2DD6C79A35F}"/>
            </c:ext>
          </c:extLst>
        </c:ser>
        <c:ser>
          <c:idx val="1"/>
          <c:order val="1"/>
          <c:tx>
            <c:strRef>
              <c:f>'2-国内外市场一周表现'!$F$25</c:f>
              <c:strCache>
                <c:ptCount val="1"/>
                <c:pt idx="0">
                  <c:v>今年以来收益率</c:v>
                </c:pt>
              </c:strCache>
            </c:strRef>
          </c:tx>
          <c:spPr>
            <a:solidFill>
              <a:srgbClr val="555273"/>
            </a:solidFill>
            <a:ln>
              <a:noFill/>
            </a:ln>
            <a:effectLst/>
          </c:spPr>
          <c:invertIfNegative val="0"/>
          <c:cat>
            <c:strRef>
              <c:f>'2-国内外市场一周表现'!$D$26:$D$35</c:f>
              <c:strCache>
                <c:ptCount val="10"/>
                <c:pt idx="0">
                  <c:v>原油指数</c:v>
                </c:pt>
                <c:pt idx="1">
                  <c:v>标普500</c:v>
                </c:pt>
                <c:pt idx="2">
                  <c:v>恒生指数</c:v>
                </c:pt>
                <c:pt idx="3">
                  <c:v>中证全债</c:v>
                </c:pt>
                <c:pt idx="4">
                  <c:v>中证500</c:v>
                </c:pt>
                <c:pt idx="5">
                  <c:v>创业板指</c:v>
                </c:pt>
                <c:pt idx="6">
                  <c:v>上证综指</c:v>
                </c:pt>
                <c:pt idx="7">
                  <c:v>黄金指数</c:v>
                </c:pt>
                <c:pt idx="8">
                  <c:v>沪深300</c:v>
                </c:pt>
                <c:pt idx="9">
                  <c:v>中小板指</c:v>
                </c:pt>
              </c:strCache>
            </c:strRef>
          </c:cat>
          <c:val>
            <c:numRef>
              <c:f>'2-国内外市场一周表现'!$F$26:$F$35</c:f>
              <c:numCache>
                <c:formatCode>0.00%</c:formatCode>
                <c:ptCount val="10"/>
                <c:pt idx="0">
                  <c:v>0.34380034000000004</c:v>
                </c:pt>
                <c:pt idx="1">
                  <c:v>0.11432162</c:v>
                </c:pt>
                <c:pt idx="2">
                  <c:v>6.3845310000000002E-2</c:v>
                </c:pt>
                <c:pt idx="3">
                  <c:v>1.348102E-2</c:v>
                </c:pt>
                <c:pt idx="4">
                  <c:v>-4.3228800000000003E-3</c:v>
                </c:pt>
                <c:pt idx="5">
                  <c:v>-6.165445E-2</c:v>
                </c:pt>
                <c:pt idx="6">
                  <c:v>-1.3374770000000001E-2</c:v>
                </c:pt>
                <c:pt idx="7">
                  <c:v>2.461087E-2</c:v>
                </c:pt>
                <c:pt idx="8">
                  <c:v>-4.7033930000000002E-2</c:v>
                </c:pt>
                <c:pt idx="9">
                  <c:v>-8.2593230000000004E-2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D-B74C-B880-B2DD6C79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521382"/>
        <c:axId val="782919619"/>
      </c:barChart>
      <c:catAx>
        <c:axId val="87852138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low"/>
        <c:spPr>
          <a:noFill/>
          <a:ln w="9525" cap="sq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b" anchorCtr="1"/>
          <a:lstStyle/>
          <a:p>
            <a:pPr>
              <a:defRPr lang="zh-CN" sz="7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782919619"/>
        <c:crosses val="autoZero"/>
        <c:auto val="0"/>
        <c:lblAlgn val="ctr"/>
        <c:lblOffset val="10"/>
        <c:noMultiLvlLbl val="0"/>
      </c:catAx>
      <c:valAx>
        <c:axId val="782919619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785213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t" anchorCtr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'2-国内外市场一周表现'!$J$25</c:f>
              <c:strCache>
                <c:ptCount val="1"/>
                <c:pt idx="0">
                  <c:v>本周收益率</c:v>
                </c:pt>
              </c:strCache>
            </c:strRef>
          </c:tx>
          <c:spPr>
            <a:solidFill>
              <a:srgbClr val="C643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'2-国内外市场一周表现'!$I$26:$I$53</c:f>
              <c:strCache>
                <c:ptCount val="28"/>
                <c:pt idx="0">
                  <c:v>休闲服务 </c:v>
                </c:pt>
                <c:pt idx="1">
                  <c:v>银行 </c:v>
                </c:pt>
                <c:pt idx="2">
                  <c:v>公用事业 </c:v>
                </c:pt>
                <c:pt idx="3">
                  <c:v>轻工制造 </c:v>
                </c:pt>
                <c:pt idx="4">
                  <c:v>农林牧渔 </c:v>
                </c:pt>
                <c:pt idx="5">
                  <c:v>医药生物 </c:v>
                </c:pt>
                <c:pt idx="6">
                  <c:v>国防军工 </c:v>
                </c:pt>
                <c:pt idx="7">
                  <c:v>交通运输 </c:v>
                </c:pt>
                <c:pt idx="8">
                  <c:v>非银金融 </c:v>
                </c:pt>
                <c:pt idx="9">
                  <c:v>化工 </c:v>
                </c:pt>
                <c:pt idx="10">
                  <c:v>家用电器 </c:v>
                </c:pt>
                <c:pt idx="11">
                  <c:v>机械设备 </c:v>
                </c:pt>
                <c:pt idx="12">
                  <c:v>有色金属 </c:v>
                </c:pt>
                <c:pt idx="13">
                  <c:v>建筑材料 </c:v>
                </c:pt>
                <c:pt idx="14">
                  <c:v>电子 </c:v>
                </c:pt>
                <c:pt idx="15">
                  <c:v>建筑装饰 </c:v>
                </c:pt>
                <c:pt idx="16">
                  <c:v>传媒 </c:v>
                </c:pt>
                <c:pt idx="17">
                  <c:v>通信 </c:v>
                </c:pt>
                <c:pt idx="18">
                  <c:v>电气设备 </c:v>
                </c:pt>
                <c:pt idx="19">
                  <c:v>纺织服装 </c:v>
                </c:pt>
                <c:pt idx="20">
                  <c:v>钢铁 </c:v>
                </c:pt>
                <c:pt idx="21">
                  <c:v>综合 </c:v>
                </c:pt>
                <c:pt idx="22">
                  <c:v>计算机 </c:v>
                </c:pt>
                <c:pt idx="23">
                  <c:v>商业贸易 </c:v>
                </c:pt>
                <c:pt idx="24">
                  <c:v>房地产 </c:v>
                </c:pt>
                <c:pt idx="25">
                  <c:v>食品饮料 </c:v>
                </c:pt>
                <c:pt idx="26">
                  <c:v>采掘 </c:v>
                </c:pt>
                <c:pt idx="27">
                  <c:v>汽车 </c:v>
                </c:pt>
              </c:strCache>
            </c:strRef>
          </c:cat>
          <c:val>
            <c:numRef>
              <c:f>'2-国内外市场一周表现'!$J$26:$J$53</c:f>
              <c:numCache>
                <c:formatCode>0.00%</c:formatCode>
                <c:ptCount val="28"/>
                <c:pt idx="0">
                  <c:v>-4.2615759999999996E-2</c:v>
                </c:pt>
                <c:pt idx="1">
                  <c:v>-2.471717E-2</c:v>
                </c:pt>
                <c:pt idx="2">
                  <c:v>-2.2543820000000003E-2</c:v>
                </c:pt>
                <c:pt idx="3">
                  <c:v>-2.163818E-2</c:v>
                </c:pt>
                <c:pt idx="4">
                  <c:v>-1.902746E-2</c:v>
                </c:pt>
                <c:pt idx="5">
                  <c:v>-1.7051500000000001E-2</c:v>
                </c:pt>
                <c:pt idx="6">
                  <c:v>-1.6306639999999997E-2</c:v>
                </c:pt>
                <c:pt idx="7">
                  <c:v>-1.6059250000000001E-2</c:v>
                </c:pt>
                <c:pt idx="8">
                  <c:v>-1.4515789999999999E-2</c:v>
                </c:pt>
                <c:pt idx="9">
                  <c:v>-1.371907E-2</c:v>
                </c:pt>
                <c:pt idx="10">
                  <c:v>-1.0325949999999999E-2</c:v>
                </c:pt>
                <c:pt idx="11">
                  <c:v>-1.0073190000000001E-2</c:v>
                </c:pt>
                <c:pt idx="12">
                  <c:v>-9.1418200000000002E-3</c:v>
                </c:pt>
                <c:pt idx="13">
                  <c:v>-7.1386400000000008E-3</c:v>
                </c:pt>
                <c:pt idx="14">
                  <c:v>-7.1016999999999999E-3</c:v>
                </c:pt>
                <c:pt idx="15">
                  <c:v>-4.9308700000000004E-3</c:v>
                </c:pt>
                <c:pt idx="16">
                  <c:v>3.0640000000000002E-4</c:v>
                </c:pt>
                <c:pt idx="17">
                  <c:v>9.0790999999999995E-4</c:v>
                </c:pt>
                <c:pt idx="18">
                  <c:v>2.7664299999999998E-3</c:v>
                </c:pt>
                <c:pt idx="19">
                  <c:v>3.2357000000000002E-3</c:v>
                </c:pt>
                <c:pt idx="20">
                  <c:v>4.1318500000000003E-3</c:v>
                </c:pt>
                <c:pt idx="21">
                  <c:v>5.2688100000000005E-3</c:v>
                </c:pt>
                <c:pt idx="22">
                  <c:v>9.2309499999999999E-3</c:v>
                </c:pt>
                <c:pt idx="23">
                  <c:v>1.258896E-2</c:v>
                </c:pt>
                <c:pt idx="24">
                  <c:v>1.312256E-2</c:v>
                </c:pt>
                <c:pt idx="25">
                  <c:v>1.480136E-2</c:v>
                </c:pt>
                <c:pt idx="26">
                  <c:v>1.5346329999999998E-2</c:v>
                </c:pt>
                <c:pt idx="27">
                  <c:v>2.0862459999999999E-2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A-DB44-BE16-41F3DD63B3C0}"/>
            </c:ext>
          </c:extLst>
        </c:ser>
        <c:ser>
          <c:idx val="1"/>
          <c:order val="1"/>
          <c:tx>
            <c:strRef>
              <c:f>'2-国内外市场一周表现'!$K$25</c:f>
              <c:strCache>
                <c:ptCount val="1"/>
                <c:pt idx="0">
                  <c:v>今年以来收益率</c:v>
                </c:pt>
              </c:strCache>
            </c:strRef>
          </c:tx>
          <c:spPr>
            <a:solidFill>
              <a:srgbClr val="555273"/>
            </a:solidFill>
            <a:ln>
              <a:noFill/>
            </a:ln>
            <a:effectLst/>
          </c:spPr>
          <c:invertIfNegative val="0"/>
          <c:cat>
            <c:strRef>
              <c:f>'2-国内外市场一周表现'!$I$26:$I$53</c:f>
              <c:strCache>
                <c:ptCount val="28"/>
                <c:pt idx="0">
                  <c:v>休闲服务 </c:v>
                </c:pt>
                <c:pt idx="1">
                  <c:v>银行 </c:v>
                </c:pt>
                <c:pt idx="2">
                  <c:v>公用事业 </c:v>
                </c:pt>
                <c:pt idx="3">
                  <c:v>轻工制造 </c:v>
                </c:pt>
                <c:pt idx="4">
                  <c:v>农林牧渔 </c:v>
                </c:pt>
                <c:pt idx="5">
                  <c:v>医药生物 </c:v>
                </c:pt>
                <c:pt idx="6">
                  <c:v>国防军工 </c:v>
                </c:pt>
                <c:pt idx="7">
                  <c:v>交通运输 </c:v>
                </c:pt>
                <c:pt idx="8">
                  <c:v>非银金融 </c:v>
                </c:pt>
                <c:pt idx="9">
                  <c:v>化工 </c:v>
                </c:pt>
                <c:pt idx="10">
                  <c:v>家用电器 </c:v>
                </c:pt>
                <c:pt idx="11">
                  <c:v>机械设备 </c:v>
                </c:pt>
                <c:pt idx="12">
                  <c:v>有色金属 </c:v>
                </c:pt>
                <c:pt idx="13">
                  <c:v>建筑材料 </c:v>
                </c:pt>
                <c:pt idx="14">
                  <c:v>电子 </c:v>
                </c:pt>
                <c:pt idx="15">
                  <c:v>建筑装饰 </c:v>
                </c:pt>
                <c:pt idx="16">
                  <c:v>传媒 </c:v>
                </c:pt>
                <c:pt idx="17">
                  <c:v>通信 </c:v>
                </c:pt>
                <c:pt idx="18">
                  <c:v>电气设备 </c:v>
                </c:pt>
                <c:pt idx="19">
                  <c:v>纺织服装 </c:v>
                </c:pt>
                <c:pt idx="20">
                  <c:v>钢铁 </c:v>
                </c:pt>
                <c:pt idx="21">
                  <c:v>综合 </c:v>
                </c:pt>
                <c:pt idx="22">
                  <c:v>计算机 </c:v>
                </c:pt>
                <c:pt idx="23">
                  <c:v>商业贸易 </c:v>
                </c:pt>
                <c:pt idx="24">
                  <c:v>房地产 </c:v>
                </c:pt>
                <c:pt idx="25">
                  <c:v>食品饮料 </c:v>
                </c:pt>
                <c:pt idx="26">
                  <c:v>采掘 </c:v>
                </c:pt>
                <c:pt idx="27">
                  <c:v>汽车 </c:v>
                </c:pt>
              </c:strCache>
            </c:strRef>
          </c:cat>
          <c:val>
            <c:numRef>
              <c:f>'2-国内外市场一周表现'!$K$26:$K$53</c:f>
              <c:numCache>
                <c:formatCode>0.00%</c:formatCode>
                <c:ptCount val="28"/>
                <c:pt idx="0">
                  <c:v>5.1417539999999998E-2</c:v>
                </c:pt>
                <c:pt idx="1">
                  <c:v>5.3561669999999999E-2</c:v>
                </c:pt>
                <c:pt idx="2">
                  <c:v>6.0410370000000005E-2</c:v>
                </c:pt>
                <c:pt idx="3">
                  <c:v>7.6158200000000009E-2</c:v>
                </c:pt>
                <c:pt idx="4">
                  <c:v>-1.8320510000000002E-2</c:v>
                </c:pt>
                <c:pt idx="5">
                  <c:v>-4.3486070000000002E-2</c:v>
                </c:pt>
                <c:pt idx="6">
                  <c:v>-0.18772865</c:v>
                </c:pt>
                <c:pt idx="7">
                  <c:v>-1.3973770000000002E-2</c:v>
                </c:pt>
                <c:pt idx="8">
                  <c:v>-0.14573088000000001</c:v>
                </c:pt>
                <c:pt idx="9">
                  <c:v>4.3352440000000006E-2</c:v>
                </c:pt>
                <c:pt idx="10">
                  <c:v>-8.9596850000000006E-2</c:v>
                </c:pt>
                <c:pt idx="11">
                  <c:v>-1.073023E-2</c:v>
                </c:pt>
                <c:pt idx="12">
                  <c:v>2.8461379999999998E-2</c:v>
                </c:pt>
                <c:pt idx="13">
                  <c:v>6.3109319999999997E-2</c:v>
                </c:pt>
                <c:pt idx="14">
                  <c:v>-5.1799629999999999E-2</c:v>
                </c:pt>
                <c:pt idx="15">
                  <c:v>6.0636309999999999E-2</c:v>
                </c:pt>
                <c:pt idx="16">
                  <c:v>-6.5483490000000005E-2</c:v>
                </c:pt>
                <c:pt idx="17">
                  <c:v>-0.10808573</c:v>
                </c:pt>
                <c:pt idx="18">
                  <c:v>-7.1434720000000007E-2</c:v>
                </c:pt>
                <c:pt idx="19">
                  <c:v>3.6038859999999999E-2</c:v>
                </c:pt>
                <c:pt idx="20">
                  <c:v>0.27629684999999998</c:v>
                </c:pt>
                <c:pt idx="21">
                  <c:v>4.6520460000000007E-2</c:v>
                </c:pt>
                <c:pt idx="22">
                  <c:v>-8.0687350000000005E-2</c:v>
                </c:pt>
                <c:pt idx="23">
                  <c:v>-1.4039079999999999E-2</c:v>
                </c:pt>
                <c:pt idx="24">
                  <c:v>-2.4042999999999997E-4</c:v>
                </c:pt>
                <c:pt idx="25">
                  <c:v>-5.7650720000000003E-2</c:v>
                </c:pt>
                <c:pt idx="26">
                  <c:v>8.0294000000000004E-2</c:v>
                </c:pt>
                <c:pt idx="27">
                  <c:v>-5.2149539999999994E-2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A-DB44-BE16-41F3DD63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381417"/>
        <c:axId val="294015171"/>
      </c:barChart>
      <c:catAx>
        <c:axId val="71338141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endParaRPr lang="zh-CN"/>
          </a:p>
        </c:txPr>
        <c:crossAx val="294015171"/>
        <c:crossesAt val="0"/>
        <c:auto val="1"/>
        <c:lblAlgn val="ctr"/>
        <c:lblOffset val="10"/>
        <c:tickLblSkip val="1"/>
        <c:noMultiLvlLbl val="0"/>
      </c:catAx>
      <c:valAx>
        <c:axId val="294015171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381417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'3-基金市场表现'!$E$20</c:f>
              <c:strCache>
                <c:ptCount val="1"/>
                <c:pt idx="0">
                  <c:v>本周收益率</c:v>
                </c:pt>
              </c:strCache>
            </c:strRef>
          </c:tx>
          <c:spPr>
            <a:solidFill>
              <a:srgbClr val="C643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'3-基金市场表现'!$D$21:$D$28</c:f>
              <c:strCache>
                <c:ptCount val="8"/>
                <c:pt idx="0">
                  <c:v>QDII基金</c:v>
                </c:pt>
                <c:pt idx="1">
                  <c:v>中长期纯债型基金</c:v>
                </c:pt>
                <c:pt idx="2">
                  <c:v>混合债券型一级基金</c:v>
                </c:pt>
                <c:pt idx="3">
                  <c:v>偏债混合型基金</c:v>
                </c:pt>
                <c:pt idx="4">
                  <c:v>混合债券型二级基金</c:v>
                </c:pt>
                <c:pt idx="5">
                  <c:v>股票指数型基金</c:v>
                </c:pt>
                <c:pt idx="6">
                  <c:v>偏股混合型基金</c:v>
                </c:pt>
                <c:pt idx="7">
                  <c:v>普通股票型基金</c:v>
                </c:pt>
              </c:strCache>
            </c:strRef>
          </c:cat>
          <c:val>
            <c:numRef>
              <c:f>'3-基金市场表现'!$E$21:$E$28</c:f>
              <c:numCache>
                <c:formatCode>0.00%</c:formatCode>
                <c:ptCount val="8"/>
                <c:pt idx="0">
                  <c:v>2.3804199999999998E-3</c:v>
                </c:pt>
                <c:pt idx="1">
                  <c:v>1.2954199999999998E-3</c:v>
                </c:pt>
                <c:pt idx="2">
                  <c:v>-3.8260000000000003E-5</c:v>
                </c:pt>
                <c:pt idx="3">
                  <c:v>-1.0000499999999999E-3</c:v>
                </c:pt>
                <c:pt idx="4">
                  <c:v>-1.68962E-3</c:v>
                </c:pt>
                <c:pt idx="5">
                  <c:v>-6.0406400000000008E-3</c:v>
                </c:pt>
                <c:pt idx="6">
                  <c:v>-7.3890199999999996E-3</c:v>
                </c:pt>
                <c:pt idx="7">
                  <c:v>-7.57795E-3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5-7648-84EE-2B958816153D}"/>
            </c:ext>
          </c:extLst>
        </c:ser>
        <c:ser>
          <c:idx val="1"/>
          <c:order val="1"/>
          <c:tx>
            <c:strRef>
              <c:f>'3-基金市场表现'!$F$20</c:f>
              <c:strCache>
                <c:ptCount val="1"/>
                <c:pt idx="0">
                  <c:v>今年以来收益率</c:v>
                </c:pt>
              </c:strCache>
            </c:strRef>
          </c:tx>
          <c:spPr>
            <a:solidFill>
              <a:srgbClr val="555273"/>
            </a:solidFill>
            <a:ln>
              <a:noFill/>
            </a:ln>
            <a:effectLst/>
          </c:spPr>
          <c:invertIfNegative val="0"/>
          <c:cat>
            <c:strRef>
              <c:f>'3-基金市场表现'!$D$21:$D$28</c:f>
              <c:strCache>
                <c:ptCount val="8"/>
                <c:pt idx="0">
                  <c:v>QDII基金</c:v>
                </c:pt>
                <c:pt idx="1">
                  <c:v>中长期纯债型基金</c:v>
                </c:pt>
                <c:pt idx="2">
                  <c:v>混合债券型一级基金</c:v>
                </c:pt>
                <c:pt idx="3">
                  <c:v>偏债混合型基金</c:v>
                </c:pt>
                <c:pt idx="4">
                  <c:v>混合债券型二级基金</c:v>
                </c:pt>
                <c:pt idx="5">
                  <c:v>股票指数型基金</c:v>
                </c:pt>
                <c:pt idx="6">
                  <c:v>偏股混合型基金</c:v>
                </c:pt>
                <c:pt idx="7">
                  <c:v>普通股票型基金</c:v>
                </c:pt>
              </c:strCache>
            </c:strRef>
          </c:cat>
          <c:val>
            <c:numRef>
              <c:f>'3-基金市场表现'!$F$21:$F$28</c:f>
              <c:numCache>
                <c:formatCode>0.00%</c:formatCode>
                <c:ptCount val="8"/>
                <c:pt idx="0">
                  <c:v>4.7367840000000001E-2</c:v>
                </c:pt>
                <c:pt idx="1">
                  <c:v>9.5467499999999997E-3</c:v>
                </c:pt>
                <c:pt idx="2">
                  <c:v>2.5383800000000002E-3</c:v>
                </c:pt>
                <c:pt idx="3">
                  <c:v>4.7584100000000002E-3</c:v>
                </c:pt>
                <c:pt idx="4">
                  <c:v>-3.7627699999999999E-3</c:v>
                </c:pt>
                <c:pt idx="5">
                  <c:v>-1.903554E-2</c:v>
                </c:pt>
                <c:pt idx="6">
                  <c:v>-3.1304829999999999E-2</c:v>
                </c:pt>
                <c:pt idx="7">
                  <c:v>-2.4305110000000001E-2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5-7648-84EE-2B958816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99354"/>
        <c:axId val="934629093"/>
      </c:barChart>
      <c:catAx>
        <c:axId val="8749935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34629093"/>
        <c:crosses val="autoZero"/>
        <c:auto val="1"/>
        <c:lblAlgn val="ctr"/>
        <c:lblOffset val="10"/>
        <c:noMultiLvlLbl val="0"/>
      </c:catAx>
      <c:valAx>
        <c:axId val="934629093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7499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101600</xdr:colOff>
      <xdr:row>9</xdr:row>
      <xdr:rowOff>50800</xdr:rowOff>
    </xdr:from>
    <xdr:to>
      <xdr:col>18</xdr:col>
      <xdr:colOff>337820</xdr:colOff>
      <xdr:row>20</xdr:row>
      <xdr:rowOff>180975</xdr:rowOff>
    </xdr:to>
    <xdr:pic>
      <xdr:nvPicPr>
        <xdr:cNvPr id="2" name="图片 1" descr="aa24861598b7ef8e7609937c68dd7f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2050" y="2794000"/>
          <a:ext cx="4452620" cy="3597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</xdr:row>
      <xdr:rowOff>45085</xdr:rowOff>
    </xdr:from>
    <xdr:to>
      <xdr:col>5</xdr:col>
      <xdr:colOff>950595</xdr:colOff>
      <xdr:row>15</xdr:row>
      <xdr:rowOff>331470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</xdr:row>
      <xdr:rowOff>31750</xdr:rowOff>
    </xdr:from>
    <xdr:to>
      <xdr:col>10</xdr:col>
      <xdr:colOff>896620</xdr:colOff>
      <xdr:row>20</xdr:row>
      <xdr:rowOff>144145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333375</xdr:colOff>
      <xdr:row>0</xdr:row>
      <xdr:rowOff>0</xdr:rowOff>
    </xdr:from>
    <xdr:to>
      <xdr:col>79</xdr:col>
      <xdr:colOff>561975</xdr:colOff>
      <xdr:row>1</xdr:row>
      <xdr:rowOff>66675</xdr:rowOff>
    </xdr:to>
    <xdr:sp macro="" textlink="">
      <xdr:nvSpPr>
        <xdr:cNvPr id="65" name="文本框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65166875" y="0"/>
          <a:ext cx="1676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960">
              <a:latin typeface="华文细黑" panose="02010600040101010101" charset="-122"/>
              <a:ea typeface="华文细黑" panose="02010600040101010101" charset="-122"/>
            </a:rPr>
            <a:t>标普</a:t>
          </a:r>
          <a:r>
            <a:rPr lang="en-US" altLang="zh-CN" sz="960">
              <a:latin typeface="华文细黑" panose="02010600040101010101" charset="-122"/>
              <a:ea typeface="华文细黑" panose="02010600040101010101" charset="-122"/>
            </a:rPr>
            <a:t>500</a:t>
          </a:r>
          <a:r>
            <a:rPr lang="zh-CN" altLang="en-US" sz="960">
              <a:latin typeface="华文细黑" panose="02010600040101010101" charset="-122"/>
              <a:ea typeface="华文细黑" panose="02010600040101010101" charset="-122"/>
            </a:rPr>
            <a:t>二级行业估值</a:t>
          </a:r>
        </a:p>
      </xdr:txBody>
    </xdr:sp>
    <xdr:clientData/>
  </xdr:twoCellAnchor>
  <xdr:twoCellAnchor>
    <xdr:from>
      <xdr:col>2</xdr:col>
      <xdr:colOff>33655</xdr:colOff>
      <xdr:row>1</xdr:row>
      <xdr:rowOff>57785</xdr:rowOff>
    </xdr:from>
    <xdr:to>
      <xdr:col>6</xdr:col>
      <xdr:colOff>666115</xdr:colOff>
      <xdr:row>15</xdr:row>
      <xdr:rowOff>325120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46302</xdr:colOff>
      <xdr:row>0</xdr:row>
      <xdr:rowOff>86935</xdr:rowOff>
    </xdr:from>
    <xdr:ext cx="2941836" cy="936448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86360"/>
          <a:ext cx="2941955" cy="936625"/>
        </a:xfrm>
        <a:prstGeom prst="rect">
          <a:avLst/>
        </a:prstGeom>
      </xdr:spPr>
    </xdr:pic>
    <xdr:clientData/>
  </xdr:oneCellAnchor>
  <xdr:oneCellAnchor>
    <xdr:from>
      <xdr:col>1</xdr:col>
      <xdr:colOff>914400</xdr:colOff>
      <xdr:row>17</xdr:row>
      <xdr:rowOff>148238</xdr:rowOff>
    </xdr:from>
    <xdr:ext cx="7391400" cy="7321322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501038"/>
          <a:ext cx="7391400" cy="7321322"/>
        </a:xfrm>
        <a:prstGeom prst="rect">
          <a:avLst/>
        </a:prstGeom>
      </xdr:spPr>
    </xdr:pic>
    <xdr:clientData/>
  </xdr:oneCellAnchor>
  <xdr:oneCellAnchor>
    <xdr:from>
      <xdr:col>0</xdr:col>
      <xdr:colOff>585788</xdr:colOff>
      <xdr:row>48</xdr:row>
      <xdr:rowOff>90487</xdr:rowOff>
    </xdr:from>
    <xdr:ext cx="7005689" cy="1619262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8992870"/>
          <a:ext cx="7005955" cy="1619250"/>
        </a:xfrm>
        <a:prstGeom prst="rect">
          <a:avLst/>
        </a:prstGeom>
      </xdr:spPr>
    </xdr:pic>
    <xdr:clientData/>
  </xdr:oneCellAnchor>
  <xdr:twoCellAnchor editAs="oneCell">
    <xdr:from>
      <xdr:col>1</xdr:col>
      <xdr:colOff>939800</xdr:colOff>
      <xdr:row>9</xdr:row>
      <xdr:rowOff>12700</xdr:rowOff>
    </xdr:from>
    <xdr:to>
      <xdr:col>8</xdr:col>
      <xdr:colOff>635000</xdr:colOff>
      <xdr:row>17</xdr:row>
      <xdr:rowOff>103230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9900" y="1841500"/>
          <a:ext cx="7213600" cy="16145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WeChat%20Files/weiweixiao183/FileStorage/File/2019-05/&#38646;&#21806;&#34892;&#19994;&#25968;&#25454;&#26376;&#25253;&#65288;2019&#24180;5&#26376;15&#26085;&#26356;&#26032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38271;&#27743;&#28207;&#32929;/&#34892;&#19994;&#22522;&#26412;&#38754;/AAA&#34892;&#19994;&#25968;&#25454;&#24211;/&#23478;&#30005;&#34892;&#19994;&#25968;&#25454;&#24211;20180603/&#12304;&#38271;&#27743;&#23478;&#30005;&#12305;&#23478;&#30005;&#34892;&#19994;&#25968;&#25454;&#24211;&#31616;&#29256;&#65288;20180603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38271;&#27743;&#35777;&#21048;/4&#12289;&#34892;&#19994;&#25968;&#25454;&#24211;/&#38271;&#27743;&#35777;&#21048;&#23478;&#29992;&#30005;&#22120;&#34892;&#19994;&#25968;&#25454;&#24211;20150830/&#38271;&#27743;&#35777;&#21048;&#23478;&#29992;&#30005;&#22120;&#34892;&#19994;&#25968;&#25454;&#24211;201508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38271;&#27743;&#28207;&#32929;&#31574;&#30053;/&#31574;&#30053;&#30740;&#31350;/&#20013;&#35266;&#30740;&#31350;&#21450;&#34892;&#19994;&#27604;&#36739;/&#19979;&#28216;&#28040;&#36153;/&#23478;&#30005;/&#38271;&#27743;&#35777;&#21048;&#23478;&#29992;&#30005;&#22120;&#34892;&#19994;&#25968;&#25454;&#24211;20180118(1)/&#38271;&#27743;&#35777;&#21048;&#23478;&#29992;&#30005;&#22120;&#34892;&#19994;&#25968;&#25454;&#24211;20170526/&#38271;&#27743;&#35777;&#21048;&#23478;&#29992;&#30005;&#22120;&#34892;&#19994;&#25968;&#25454;&#24211;20170526/&#38271;&#27743;&#23478;&#30005;/&#26368;&#36817;&#25968;&#25454;/&#38271;&#27743;&#35777;&#21048;&#23478;&#29992;&#30005;&#22120;&#34892;&#19994;&#25968;&#25454;&#24211;201504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38271;&#27743;&#28207;&#32929;&#31574;&#30053;/&#31574;&#30053;&#30740;&#31350;/&#20013;&#35266;&#30740;&#31350;&#21450;&#34892;&#19994;&#27604;&#36739;/&#19979;&#28216;&#28040;&#36153;/&#23478;&#30005;/&#38271;&#27743;&#35777;&#21048;&#23478;&#29992;&#30005;&#22120;&#34892;&#19994;&#25968;&#25454;&#24211;20180118(1)/&#38271;&#27743;&#35777;&#21048;&#23478;&#29992;&#30005;&#22120;&#34892;&#19994;&#25968;&#25454;&#24211;201801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24429;&#21338;&#20844;&#24335;1215&#20940;&#26216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24658;&#25351;&#35838;&#39064;%20-v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sf/Home/Users/Administrator/Desktop/&#25968;&#25454;&#24211;1/&#25968;&#25454;&#24211;,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GDP及居民收支情况"/>
      <sheetName val="社会消费品零售情况"/>
      <sheetName val="CPI与RPI数据"/>
      <sheetName val="50家及百家重点零售企业情况"/>
      <sheetName val="重点零售企业销售情况"/>
      <sheetName val="美国零售情况"/>
      <sheetName val="日本零售情况"/>
      <sheetName val="全球主要零售公司基本情况"/>
      <sheetName val="免责声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及目录"/>
      <sheetName val="重要数据更新概览"/>
      <sheetName val="重点公司投资评级与盈利预测"/>
      <sheetName val="全球家电估值表"/>
      <sheetName val="家电行业指数走势与大盘对比"/>
      <sheetName val="家电行业估值"/>
      <sheetName val="板块及个股涨跌幅"/>
      <sheetName val="家电行业陆股通持股情况"/>
      <sheetName val="产业在线全品类年度数据"/>
      <sheetName val="产业在线-空调"/>
      <sheetName val="产业在线-冰箱"/>
      <sheetName val="产业在线-洗衣机"/>
      <sheetName val="产业在线-彩电"/>
      <sheetName val="中怡康全品类年度数据"/>
      <sheetName val="中怡康-空调"/>
      <sheetName val="中怡康-冰箱"/>
      <sheetName val="中怡康-洗衣机"/>
      <sheetName val="中怡康-彩电"/>
      <sheetName val="中怡康-油烟机"/>
      <sheetName val="中怡康-燃气灶"/>
      <sheetName val="中怡康-消毒柜"/>
      <sheetName val="累计数据-房地产及原材料"/>
      <sheetName val="下游房地产"/>
      <sheetName val="原材料成本"/>
      <sheetName val="人民币汇率"/>
      <sheetName val="保有量数据"/>
      <sheetName val="重要声明"/>
    </sheetNames>
    <sheetDataSet>
      <sheetData sheetId="0"/>
      <sheetData sheetId="1"/>
      <sheetData sheetId="2"/>
      <sheetData sheetId="3"/>
      <sheetData sheetId="4">
        <row r="1">
          <cell r="B1">
            <v>0</v>
          </cell>
          <cell r="D1">
            <v>0</v>
          </cell>
        </row>
        <row r="2">
          <cell r="B2" t="str">
            <v>指数涨跌</v>
          </cell>
          <cell r="D2">
            <v>0</v>
          </cell>
        </row>
        <row r="3">
          <cell r="B3">
            <v>0</v>
          </cell>
          <cell r="D3">
            <v>0</v>
          </cell>
        </row>
        <row r="19">
          <cell r="B19" t="str">
            <v>Date</v>
          </cell>
          <cell r="D19">
            <v>0</v>
          </cell>
        </row>
        <row r="20">
          <cell r="B20">
            <v>0</v>
          </cell>
          <cell r="D20" t="str">
            <v>年初至今涨跌幅</v>
          </cell>
        </row>
        <row r="21">
          <cell r="B21">
            <v>42734</v>
          </cell>
          <cell r="D21">
            <v>0</v>
          </cell>
        </row>
        <row r="22">
          <cell r="B22">
            <v>42738</v>
          </cell>
          <cell r="D22">
            <v>1.8298344991714011E-2</v>
          </cell>
        </row>
        <row r="23">
          <cell r="B23">
            <v>42739</v>
          </cell>
          <cell r="D23">
            <v>3.0059021171197076E-2</v>
          </cell>
        </row>
        <row r="24">
          <cell r="B24">
            <v>42740</v>
          </cell>
          <cell r="D24">
            <v>2.8720600784441164E-2</v>
          </cell>
        </row>
        <row r="25">
          <cell r="B25">
            <v>42741</v>
          </cell>
          <cell r="D25">
            <v>1.9725861410132772E-2</v>
          </cell>
        </row>
        <row r="26">
          <cell r="B26">
            <v>42744</v>
          </cell>
          <cell r="D26">
            <v>2.0133723243966895E-2</v>
          </cell>
        </row>
        <row r="27">
          <cell r="B27">
            <v>42745</v>
          </cell>
          <cell r="D27">
            <v>2.0250538041035826E-2</v>
          </cell>
        </row>
        <row r="28">
          <cell r="B28">
            <v>42746</v>
          </cell>
          <cell r="D28">
            <v>8.4760024788497201E-3</v>
          </cell>
        </row>
        <row r="29">
          <cell r="B29">
            <v>42747</v>
          </cell>
          <cell r="D29">
            <v>-1.9403135784330505E-3</v>
          </cell>
        </row>
        <row r="30">
          <cell r="B30">
            <v>42748</v>
          </cell>
          <cell r="D30">
            <v>-9.4322998853629825E-3</v>
          </cell>
        </row>
        <row r="31">
          <cell r="B31">
            <v>42751</v>
          </cell>
          <cell r="D31">
            <v>-2.4770676714059081E-2</v>
          </cell>
        </row>
        <row r="32">
          <cell r="B32">
            <v>42752</v>
          </cell>
          <cell r="D32">
            <v>-1.2895165649321805E-2</v>
          </cell>
        </row>
        <row r="33">
          <cell r="B33">
            <v>42753</v>
          </cell>
          <cell r="D33">
            <v>-5.1279716001448872E-3</v>
          </cell>
        </row>
        <row r="34">
          <cell r="B34">
            <v>42754</v>
          </cell>
          <cell r="D34">
            <v>-1.0442054910874243E-2</v>
          </cell>
        </row>
        <row r="35">
          <cell r="B35">
            <v>42755</v>
          </cell>
          <cell r="D35">
            <v>4.0647589556361829E-3</v>
          </cell>
        </row>
        <row r="36">
          <cell r="B36">
            <v>42758</v>
          </cell>
          <cell r="D36">
            <v>5.7754027635610328E-3</v>
          </cell>
        </row>
        <row r="37">
          <cell r="B37">
            <v>42759</v>
          </cell>
          <cell r="D37">
            <v>4.6013150574275574E-3</v>
          </cell>
        </row>
        <row r="38">
          <cell r="B38">
            <v>42760</v>
          </cell>
          <cell r="D38">
            <v>1.0162887344997928E-2</v>
          </cell>
        </row>
        <row r="39">
          <cell r="B39">
            <v>42761</v>
          </cell>
          <cell r="D39">
            <v>1.9276421428189749E-2</v>
          </cell>
        </row>
        <row r="40">
          <cell r="B40">
            <v>42769</v>
          </cell>
          <cell r="D40">
            <v>1.4888936846753076E-2</v>
          </cell>
        </row>
        <row r="41">
          <cell r="B41">
            <v>42772</v>
          </cell>
          <cell r="D41">
            <v>1.9420954990664763E-2</v>
          </cell>
        </row>
        <row r="42">
          <cell r="B42">
            <v>42773</v>
          </cell>
          <cell r="D42">
            <v>1.4726584077945137E-2</v>
          </cell>
        </row>
        <row r="43">
          <cell r="B43">
            <v>42774</v>
          </cell>
          <cell r="D43">
            <v>2.1567179397829594E-2</v>
          </cell>
        </row>
        <row r="44">
          <cell r="B44">
            <v>42775</v>
          </cell>
          <cell r="D44">
            <v>2.9484648753744569E-2</v>
          </cell>
        </row>
        <row r="45">
          <cell r="B45">
            <v>42776</v>
          </cell>
          <cell r="D45">
            <v>3.302492906965937E-2</v>
          </cell>
        </row>
        <row r="46">
          <cell r="B46">
            <v>42779</v>
          </cell>
          <cell r="D46">
            <v>5.2707232419868077E-2</v>
          </cell>
        </row>
        <row r="47">
          <cell r="B47">
            <v>42780</v>
          </cell>
          <cell r="D47">
            <v>4.9563132458080528E-2</v>
          </cell>
        </row>
        <row r="48">
          <cell r="B48">
            <v>42781</v>
          </cell>
          <cell r="D48">
            <v>4.9634409283410674E-2</v>
          </cell>
        </row>
        <row r="49">
          <cell r="B49">
            <v>42782</v>
          </cell>
          <cell r="D49">
            <v>6.909694242218456E-2</v>
          </cell>
        </row>
        <row r="50">
          <cell r="B50">
            <v>42783</v>
          </cell>
          <cell r="D50">
            <v>6.8405953198844571E-2</v>
          </cell>
        </row>
        <row r="51">
          <cell r="B51">
            <v>42786</v>
          </cell>
          <cell r="D51">
            <v>9.2899442258841836E-2</v>
          </cell>
        </row>
        <row r="52">
          <cell r="B52">
            <v>42787</v>
          </cell>
          <cell r="D52">
            <v>9.2204493211872407E-2</v>
          </cell>
        </row>
        <row r="53">
          <cell r="B53">
            <v>42788</v>
          </cell>
          <cell r="D53">
            <v>9.8217485393200743E-2</v>
          </cell>
        </row>
        <row r="54">
          <cell r="B54">
            <v>42789</v>
          </cell>
          <cell r="D54">
            <v>9.4027991993236748E-2</v>
          </cell>
        </row>
        <row r="55">
          <cell r="B55">
            <v>42790</v>
          </cell>
          <cell r="D55">
            <v>8.9218786195263133E-2</v>
          </cell>
        </row>
        <row r="56">
          <cell r="B56">
            <v>42793</v>
          </cell>
          <cell r="D56">
            <v>7.3694297655982455E-2</v>
          </cell>
        </row>
        <row r="57">
          <cell r="B57">
            <v>42794</v>
          </cell>
          <cell r="D57">
            <v>8.1871333450808104E-2</v>
          </cell>
        </row>
        <row r="58">
          <cell r="B58">
            <v>42795</v>
          </cell>
          <cell r="D58">
            <v>8.3880943942757025E-2</v>
          </cell>
        </row>
        <row r="59">
          <cell r="B59">
            <v>42796</v>
          </cell>
          <cell r="D59">
            <v>7.3943766544638079E-2</v>
          </cell>
        </row>
        <row r="60">
          <cell r="B60">
            <v>42797</v>
          </cell>
          <cell r="D60">
            <v>7.829957253703923E-2</v>
          </cell>
        </row>
        <row r="61">
          <cell r="B61">
            <v>42800</v>
          </cell>
          <cell r="D61">
            <v>0.10518083524559829</v>
          </cell>
        </row>
        <row r="62">
          <cell r="B62">
            <v>42801</v>
          </cell>
          <cell r="D62">
            <v>0.10637472206987919</v>
          </cell>
        </row>
        <row r="63">
          <cell r="B63">
            <v>42802</v>
          </cell>
          <cell r="D63">
            <v>0.10411960251290409</v>
          </cell>
        </row>
        <row r="64">
          <cell r="B64">
            <v>42803</v>
          </cell>
          <cell r="D64">
            <v>9.8666925375143766E-2</v>
          </cell>
        </row>
        <row r="65">
          <cell r="B65">
            <v>42804</v>
          </cell>
          <cell r="D65">
            <v>0.12015094847675489</v>
          </cell>
        </row>
        <row r="66">
          <cell r="B66">
            <v>42807</v>
          </cell>
          <cell r="D66">
            <v>0.12184377307834726</v>
          </cell>
        </row>
        <row r="67">
          <cell r="B67">
            <v>42808</v>
          </cell>
          <cell r="D67">
            <v>0.11848188281693939</v>
          </cell>
        </row>
        <row r="68">
          <cell r="B68">
            <v>42809</v>
          </cell>
          <cell r="D68">
            <v>0.13149386326333024</v>
          </cell>
        </row>
        <row r="69">
          <cell r="B69">
            <v>42810</v>
          </cell>
          <cell r="D69">
            <v>0.12939515673971891</v>
          </cell>
        </row>
        <row r="70">
          <cell r="B70">
            <v>42811</v>
          </cell>
          <cell r="D70">
            <v>0.11520908858719436</v>
          </cell>
        </row>
        <row r="71">
          <cell r="B71">
            <v>42814</v>
          </cell>
          <cell r="D71">
            <v>0.12042813613081682</v>
          </cell>
        </row>
        <row r="72">
          <cell r="B72">
            <v>42815</v>
          </cell>
          <cell r="D72">
            <v>0.14228834247722633</v>
          </cell>
        </row>
        <row r="73">
          <cell r="B73">
            <v>42816</v>
          </cell>
          <cell r="D73">
            <v>0.14074599117355335</v>
          </cell>
        </row>
        <row r="74">
          <cell r="B74">
            <v>42817</v>
          </cell>
          <cell r="D74">
            <v>0.15149691232752494</v>
          </cell>
        </row>
        <row r="75">
          <cell r="B75">
            <v>42818</v>
          </cell>
          <cell r="D75">
            <v>0.16097277027281209</v>
          </cell>
        </row>
        <row r="76">
          <cell r="B76">
            <v>42821</v>
          </cell>
          <cell r="D76">
            <v>0.14542254287994028</v>
          </cell>
        </row>
        <row r="77">
          <cell r="B77">
            <v>42822</v>
          </cell>
          <cell r="D77">
            <v>0.14025299313168604</v>
          </cell>
        </row>
        <row r="78">
          <cell r="B78">
            <v>42823</v>
          </cell>
          <cell r="D78">
            <v>0.14151419695766743</v>
          </cell>
        </row>
        <row r="79">
          <cell r="B79">
            <v>42824</v>
          </cell>
          <cell r="D79">
            <v>0.12165766136776268</v>
          </cell>
        </row>
        <row r="80">
          <cell r="B80">
            <v>42825</v>
          </cell>
          <cell r="D80">
            <v>0.13788699851308639</v>
          </cell>
        </row>
        <row r="81">
          <cell r="B81">
            <v>42830</v>
          </cell>
          <cell r="D81">
            <v>0.14127660753990012</v>
          </cell>
        </row>
        <row r="82">
          <cell r="B82">
            <v>42831</v>
          </cell>
          <cell r="D82">
            <v>0.15184735671873195</v>
          </cell>
        </row>
        <row r="83">
          <cell r="B83">
            <v>42832</v>
          </cell>
          <cell r="D83">
            <v>0.14986744490400405</v>
          </cell>
        </row>
        <row r="84">
          <cell r="B84">
            <v>42835</v>
          </cell>
          <cell r="D84">
            <v>0.13306789315603895</v>
          </cell>
        </row>
        <row r="85">
          <cell r="B85">
            <v>42836</v>
          </cell>
          <cell r="D85">
            <v>0.12386526304118428</v>
          </cell>
        </row>
        <row r="86">
          <cell r="B86">
            <v>42837</v>
          </cell>
          <cell r="D86">
            <v>0.12440973879023431</v>
          </cell>
        </row>
        <row r="87">
          <cell r="B87">
            <v>42838</v>
          </cell>
          <cell r="D87">
            <v>0.13430731795205841</v>
          </cell>
        </row>
        <row r="88">
          <cell r="B88">
            <v>42839</v>
          </cell>
          <cell r="D88">
            <v>0.1202360846847883</v>
          </cell>
        </row>
        <row r="89">
          <cell r="B89">
            <v>42842</v>
          </cell>
          <cell r="D89">
            <v>0.12992379319425118</v>
          </cell>
        </row>
        <row r="90">
          <cell r="B90">
            <v>42843</v>
          </cell>
          <cell r="D90">
            <v>0.14574922832937021</v>
          </cell>
        </row>
        <row r="91">
          <cell r="B91">
            <v>42844</v>
          </cell>
          <cell r="D91">
            <v>0.15142761541400951</v>
          </cell>
        </row>
        <row r="92">
          <cell r="B92">
            <v>42845</v>
          </cell>
          <cell r="D92">
            <v>0.15377381091446196</v>
          </cell>
        </row>
        <row r="93">
          <cell r="B93">
            <v>42846</v>
          </cell>
          <cell r="D93">
            <v>0.14861812054891077</v>
          </cell>
        </row>
        <row r="94">
          <cell r="B94">
            <v>42849</v>
          </cell>
          <cell r="D94">
            <v>0.1250433105709472</v>
          </cell>
        </row>
        <row r="95">
          <cell r="B95">
            <v>42850</v>
          </cell>
          <cell r="D95">
            <v>0.14985358552130101</v>
          </cell>
        </row>
        <row r="96">
          <cell r="B96">
            <v>42851</v>
          </cell>
          <cell r="D96">
            <v>0.1450562591942155</v>
          </cell>
        </row>
        <row r="97">
          <cell r="B97">
            <v>42852</v>
          </cell>
          <cell r="D97">
            <v>0.14796078982642125</v>
          </cell>
        </row>
        <row r="98">
          <cell r="B98">
            <v>42853</v>
          </cell>
          <cell r="D98">
            <v>0.1387700391824549</v>
          </cell>
        </row>
        <row r="99">
          <cell r="B99">
            <v>42857</v>
          </cell>
          <cell r="D99">
            <v>0.15310460072108412</v>
          </cell>
        </row>
        <row r="100">
          <cell r="B100">
            <v>42858</v>
          </cell>
          <cell r="D100">
            <v>0.15075048557337278</v>
          </cell>
        </row>
        <row r="101">
          <cell r="B101">
            <v>42859</v>
          </cell>
          <cell r="D101">
            <v>0.15070494760163378</v>
          </cell>
        </row>
        <row r="102">
          <cell r="B102">
            <v>42860</v>
          </cell>
          <cell r="D102">
            <v>0.15411633565840988</v>
          </cell>
        </row>
        <row r="103">
          <cell r="B103">
            <v>42863</v>
          </cell>
          <cell r="D103">
            <v>0.12969214351192826</v>
          </cell>
        </row>
        <row r="104">
          <cell r="B104">
            <v>42864</v>
          </cell>
          <cell r="D104">
            <v>0.12260207930338796</v>
          </cell>
        </row>
        <row r="105">
          <cell r="B105">
            <v>42865</v>
          </cell>
          <cell r="D105">
            <v>0.11674945997905262</v>
          </cell>
        </row>
        <row r="106">
          <cell r="B106">
            <v>42866</v>
          </cell>
          <cell r="D106">
            <v>0.13714651149437818</v>
          </cell>
        </row>
        <row r="107">
          <cell r="B107">
            <v>42867</v>
          </cell>
          <cell r="D107">
            <v>0.13670697107150853</v>
          </cell>
        </row>
        <row r="108">
          <cell r="B108">
            <v>42870</v>
          </cell>
          <cell r="D108">
            <v>0.13718214990704336</v>
          </cell>
        </row>
        <row r="109">
          <cell r="B109">
            <v>42871</v>
          </cell>
          <cell r="D109">
            <v>0.15175430086343966</v>
          </cell>
        </row>
        <row r="110">
          <cell r="B110">
            <v>42872</v>
          </cell>
          <cell r="D110">
            <v>0.13530321359486641</v>
          </cell>
        </row>
        <row r="111">
          <cell r="B111">
            <v>42873</v>
          </cell>
          <cell r="D111">
            <v>0.12790032331959944</v>
          </cell>
        </row>
        <row r="112">
          <cell r="B112">
            <v>42874</v>
          </cell>
          <cell r="D112">
            <v>0.14251999215954947</v>
          </cell>
        </row>
        <row r="113">
          <cell r="B113">
            <v>42877</v>
          </cell>
          <cell r="D113">
            <v>0.14900024352915331</v>
          </cell>
        </row>
        <row r="114">
          <cell r="B114">
            <v>42878</v>
          </cell>
          <cell r="D114">
            <v>0.14520871240394961</v>
          </cell>
        </row>
        <row r="115">
          <cell r="B115">
            <v>42879</v>
          </cell>
          <cell r="D115">
            <v>0.14395344831341217</v>
          </cell>
        </row>
        <row r="116">
          <cell r="B116">
            <v>42880</v>
          </cell>
          <cell r="D116">
            <v>0.13925709748887782</v>
          </cell>
        </row>
        <row r="117">
          <cell r="B117">
            <v>42881</v>
          </cell>
          <cell r="D117">
            <v>0.14998425970107299</v>
          </cell>
        </row>
        <row r="118">
          <cell r="B118">
            <v>42886</v>
          </cell>
          <cell r="D118">
            <v>0.1537480720608706</v>
          </cell>
        </row>
        <row r="119">
          <cell r="B119">
            <v>42887</v>
          </cell>
          <cell r="D119">
            <v>0.14950710095372366</v>
          </cell>
        </row>
        <row r="120">
          <cell r="B120">
            <v>42888</v>
          </cell>
          <cell r="D120">
            <v>0.14784001520572287</v>
          </cell>
        </row>
        <row r="121">
          <cell r="B121">
            <v>42891</v>
          </cell>
          <cell r="D121">
            <v>0.1484676472509916</v>
          </cell>
        </row>
        <row r="122">
          <cell r="B122">
            <v>42892</v>
          </cell>
          <cell r="D122">
            <v>0.17787527743514309</v>
          </cell>
        </row>
        <row r="123">
          <cell r="B123">
            <v>42893</v>
          </cell>
          <cell r="D123">
            <v>0.19636765378470056</v>
          </cell>
        </row>
        <row r="124">
          <cell r="B124">
            <v>42894</v>
          </cell>
          <cell r="D124">
            <v>0.22695927123405935</v>
          </cell>
        </row>
        <row r="125">
          <cell r="B125">
            <v>42895</v>
          </cell>
          <cell r="D125">
            <v>0.22291431139657036</v>
          </cell>
        </row>
        <row r="126">
          <cell r="B126">
            <v>42898</v>
          </cell>
          <cell r="D126">
            <v>0.23242184793089327</v>
          </cell>
        </row>
        <row r="127">
          <cell r="B127">
            <v>42899</v>
          </cell>
          <cell r="D127">
            <v>0.23424732662407233</v>
          </cell>
        </row>
        <row r="128">
          <cell r="B128">
            <v>42900</v>
          </cell>
          <cell r="D128">
            <v>0.20877972095122899</v>
          </cell>
        </row>
        <row r="129">
          <cell r="B129">
            <v>42901</v>
          </cell>
          <cell r="D129">
            <v>0.2176556656166535</v>
          </cell>
        </row>
        <row r="130">
          <cell r="B130">
            <v>42902</v>
          </cell>
          <cell r="D130">
            <v>0.20658201883688099</v>
          </cell>
        </row>
        <row r="131">
          <cell r="B131">
            <v>42905</v>
          </cell>
          <cell r="D131">
            <v>0.23464726881064735</v>
          </cell>
        </row>
        <row r="132">
          <cell r="B132">
            <v>42906</v>
          </cell>
          <cell r="D132">
            <v>0.23751022129474353</v>
          </cell>
        </row>
        <row r="133">
          <cell r="B133">
            <v>42907</v>
          </cell>
          <cell r="D133">
            <v>0.27334464522950164</v>
          </cell>
        </row>
        <row r="134">
          <cell r="B134">
            <v>42908</v>
          </cell>
          <cell r="D134">
            <v>0.26197401167751999</v>
          </cell>
        </row>
        <row r="135">
          <cell r="B135">
            <v>42909</v>
          </cell>
          <cell r="D135">
            <v>0.29612551056975933</v>
          </cell>
        </row>
        <row r="136">
          <cell r="B136">
            <v>42912</v>
          </cell>
          <cell r="D136">
            <v>0.30721301673223489</v>
          </cell>
        </row>
        <row r="137">
          <cell r="B137">
            <v>42913</v>
          </cell>
          <cell r="D137">
            <v>0.30985421909308175</v>
          </cell>
        </row>
        <row r="138">
          <cell r="B138">
            <v>42914</v>
          </cell>
          <cell r="D138">
            <v>0.28645562126662893</v>
          </cell>
        </row>
        <row r="139">
          <cell r="B139">
            <v>42915</v>
          </cell>
          <cell r="D139">
            <v>0.29060353651848359</v>
          </cell>
        </row>
        <row r="140">
          <cell r="B140">
            <v>42916</v>
          </cell>
          <cell r="D140">
            <v>0.29835093144951341</v>
          </cell>
        </row>
        <row r="141">
          <cell r="B141">
            <v>42919</v>
          </cell>
          <cell r="D141">
            <v>0.27911014843398885</v>
          </cell>
        </row>
        <row r="142">
          <cell r="B142">
            <v>42920</v>
          </cell>
          <cell r="D142">
            <v>0.26566456730017252</v>
          </cell>
        </row>
        <row r="143">
          <cell r="B143">
            <v>42921</v>
          </cell>
          <cell r="D143">
            <v>0.27878346298455869</v>
          </cell>
        </row>
        <row r="144">
          <cell r="B144">
            <v>42922</v>
          </cell>
          <cell r="D144">
            <v>0.27416036889716944</v>
          </cell>
        </row>
        <row r="145">
          <cell r="B145">
            <v>42923</v>
          </cell>
          <cell r="D145">
            <v>0.25631344379921339</v>
          </cell>
        </row>
        <row r="146">
          <cell r="B146">
            <v>42926</v>
          </cell>
          <cell r="D146">
            <v>0.25848738697178431</v>
          </cell>
        </row>
        <row r="147">
          <cell r="B147">
            <v>42927</v>
          </cell>
          <cell r="D147">
            <v>0.29326453799747787</v>
          </cell>
        </row>
        <row r="148">
          <cell r="B148">
            <v>42928</v>
          </cell>
          <cell r="D148">
            <v>0.27196464669463638</v>
          </cell>
        </row>
        <row r="149">
          <cell r="B149">
            <v>42929</v>
          </cell>
          <cell r="D149">
            <v>0.27277047080323058</v>
          </cell>
        </row>
        <row r="150">
          <cell r="B150">
            <v>42930</v>
          </cell>
          <cell r="D150">
            <v>0.27418808766257552</v>
          </cell>
        </row>
        <row r="151">
          <cell r="B151">
            <v>42933</v>
          </cell>
          <cell r="D151">
            <v>0.25389795138524551</v>
          </cell>
        </row>
        <row r="152">
          <cell r="B152">
            <v>42934</v>
          </cell>
          <cell r="D152">
            <v>0.241042383972218</v>
          </cell>
        </row>
        <row r="153">
          <cell r="B153">
            <v>42935</v>
          </cell>
          <cell r="D153">
            <v>0.24517841975318433</v>
          </cell>
        </row>
        <row r="154">
          <cell r="B154">
            <v>42936</v>
          </cell>
          <cell r="D154">
            <v>0.26950955604437388</v>
          </cell>
        </row>
        <row r="155">
          <cell r="B155">
            <v>42937</v>
          </cell>
          <cell r="D155">
            <v>0.26120382598159098</v>
          </cell>
        </row>
        <row r="156">
          <cell r="B156">
            <v>42940</v>
          </cell>
          <cell r="D156">
            <v>0.28459648407259941</v>
          </cell>
        </row>
        <row r="157">
          <cell r="B157">
            <v>42941</v>
          </cell>
          <cell r="D157">
            <v>0.27946455264882508</v>
          </cell>
        </row>
        <row r="158">
          <cell r="B158">
            <v>42942</v>
          </cell>
          <cell r="D158">
            <v>0.2598515462121318</v>
          </cell>
        </row>
        <row r="159">
          <cell r="B159">
            <v>42943</v>
          </cell>
          <cell r="D159">
            <v>0.23963862649557588</v>
          </cell>
        </row>
        <row r="160">
          <cell r="B160">
            <v>42944</v>
          </cell>
          <cell r="D160">
            <v>0.24761371128529941</v>
          </cell>
        </row>
        <row r="161">
          <cell r="B161">
            <v>42947</v>
          </cell>
          <cell r="D161">
            <v>0.24660395625978837</v>
          </cell>
        </row>
        <row r="162">
          <cell r="B162">
            <v>42948</v>
          </cell>
          <cell r="D162">
            <v>0.24715041192065335</v>
          </cell>
        </row>
        <row r="163">
          <cell r="B163">
            <v>42949</v>
          </cell>
          <cell r="D163">
            <v>0.23568672251337941</v>
          </cell>
        </row>
        <row r="164">
          <cell r="B164">
            <v>42950</v>
          </cell>
          <cell r="D164">
            <v>0.21930889198195125</v>
          </cell>
        </row>
        <row r="165">
          <cell r="B165">
            <v>42951</v>
          </cell>
          <cell r="D165">
            <v>0.20639392721448191</v>
          </cell>
        </row>
        <row r="166">
          <cell r="B166">
            <v>42954</v>
          </cell>
          <cell r="D166">
            <v>0.22356372247180123</v>
          </cell>
        </row>
        <row r="167">
          <cell r="B167">
            <v>42955</v>
          </cell>
          <cell r="D167">
            <v>0.21987514676096342</v>
          </cell>
        </row>
        <row r="168">
          <cell r="B168">
            <v>42956</v>
          </cell>
          <cell r="D168">
            <v>0.23683507136592152</v>
          </cell>
        </row>
        <row r="169">
          <cell r="B169">
            <v>42957</v>
          </cell>
          <cell r="D169">
            <v>0.22873921195549962</v>
          </cell>
        </row>
        <row r="170">
          <cell r="B170">
            <v>42958</v>
          </cell>
          <cell r="D170">
            <v>0.20724330938300017</v>
          </cell>
        </row>
        <row r="171">
          <cell r="B171">
            <v>42961</v>
          </cell>
          <cell r="D171">
            <v>0.22566836873085694</v>
          </cell>
        </row>
        <row r="172">
          <cell r="B172">
            <v>42962</v>
          </cell>
          <cell r="D172">
            <v>0.22156599145074085</v>
          </cell>
        </row>
        <row r="173">
          <cell r="B173">
            <v>42963</v>
          </cell>
          <cell r="D173">
            <v>0.20823326529036401</v>
          </cell>
        </row>
        <row r="174">
          <cell r="B174">
            <v>42964</v>
          </cell>
          <cell r="D174">
            <v>0.21345429274580119</v>
          </cell>
        </row>
        <row r="175">
          <cell r="B175">
            <v>42965</v>
          </cell>
          <cell r="D175">
            <v>0.21408786452651407</v>
          </cell>
        </row>
        <row r="176">
          <cell r="B176">
            <v>42968</v>
          </cell>
          <cell r="D176">
            <v>0.2295054378277992</v>
          </cell>
        </row>
        <row r="177">
          <cell r="B177">
            <v>42969</v>
          </cell>
          <cell r="D177">
            <v>0.23597182981470022</v>
          </cell>
        </row>
        <row r="178">
          <cell r="B178">
            <v>42970</v>
          </cell>
          <cell r="D178">
            <v>0.23905455251023122</v>
          </cell>
        </row>
        <row r="179">
          <cell r="B179">
            <v>42971</v>
          </cell>
          <cell r="D179">
            <v>0.24505368530885652</v>
          </cell>
        </row>
        <row r="180">
          <cell r="B180">
            <v>42972</v>
          </cell>
          <cell r="D180">
            <v>0.25536110621632924</v>
          </cell>
        </row>
        <row r="181">
          <cell r="B181">
            <v>42975</v>
          </cell>
          <cell r="D181">
            <v>0.26592195583608724</v>
          </cell>
        </row>
        <row r="182">
          <cell r="B182">
            <v>42976</v>
          </cell>
          <cell r="D182">
            <v>0.25392171032702215</v>
          </cell>
        </row>
        <row r="183">
          <cell r="B183">
            <v>42977</v>
          </cell>
          <cell r="D183">
            <v>0.25780827721933286</v>
          </cell>
        </row>
        <row r="184">
          <cell r="B184">
            <v>42978</v>
          </cell>
          <cell r="D184">
            <v>0.23999105079859739</v>
          </cell>
        </row>
        <row r="185">
          <cell r="B185">
            <v>42979</v>
          </cell>
          <cell r="D185">
            <v>0.23446432495896641</v>
          </cell>
        </row>
        <row r="186">
          <cell r="B186">
            <v>42982</v>
          </cell>
          <cell r="D186">
            <v>0.23829426637337581</v>
          </cell>
        </row>
        <row r="187">
          <cell r="B187">
            <v>42983</v>
          </cell>
          <cell r="D187">
            <v>0.24086815173252196</v>
          </cell>
        </row>
        <row r="188">
          <cell r="B188">
            <v>42984</v>
          </cell>
          <cell r="D188">
            <v>0.23829030654974637</v>
          </cell>
        </row>
        <row r="189">
          <cell r="B189">
            <v>42985</v>
          </cell>
          <cell r="D189">
            <v>0.23335240648381528</v>
          </cell>
        </row>
        <row r="190">
          <cell r="B190">
            <v>42986</v>
          </cell>
          <cell r="D190">
            <v>0.2254664177257546</v>
          </cell>
        </row>
        <row r="191">
          <cell r="B191">
            <v>42989</v>
          </cell>
          <cell r="D191">
            <v>0.22537336187046231</v>
          </cell>
        </row>
        <row r="192">
          <cell r="B192">
            <v>42990</v>
          </cell>
          <cell r="D192">
            <v>0.22155015215622309</v>
          </cell>
        </row>
        <row r="193">
          <cell r="B193">
            <v>42991</v>
          </cell>
          <cell r="D193">
            <v>0.238474438348516</v>
          </cell>
        </row>
        <row r="194">
          <cell r="B194">
            <v>42992</v>
          </cell>
          <cell r="D194">
            <v>0.23497989399552166</v>
          </cell>
        </row>
        <row r="195">
          <cell r="B195">
            <v>42993</v>
          </cell>
          <cell r="D195">
            <v>0.25152997685483114</v>
          </cell>
        </row>
        <row r="196">
          <cell r="B196">
            <v>42996</v>
          </cell>
          <cell r="D196">
            <v>0.25324260057457049</v>
          </cell>
        </row>
        <row r="197">
          <cell r="B197">
            <v>42997</v>
          </cell>
          <cell r="D197">
            <v>0.24482599545016281</v>
          </cell>
        </row>
        <row r="198">
          <cell r="B198">
            <v>42998</v>
          </cell>
          <cell r="D198">
            <v>0.26315007929546819</v>
          </cell>
        </row>
        <row r="199">
          <cell r="B199">
            <v>42999</v>
          </cell>
          <cell r="D199">
            <v>0.26536956043977811</v>
          </cell>
        </row>
        <row r="200">
          <cell r="B200">
            <v>43000</v>
          </cell>
          <cell r="D200">
            <v>0.28535083047401089</v>
          </cell>
        </row>
        <row r="201">
          <cell r="B201">
            <v>43003</v>
          </cell>
          <cell r="D201">
            <v>0.2693313639810484</v>
          </cell>
        </row>
        <row r="202">
          <cell r="B202">
            <v>43004</v>
          </cell>
          <cell r="D202">
            <v>0.25983570691761404</v>
          </cell>
        </row>
        <row r="203">
          <cell r="B203">
            <v>43005</v>
          </cell>
          <cell r="D203">
            <v>0.27466722632173979</v>
          </cell>
        </row>
        <row r="204">
          <cell r="B204">
            <v>43006</v>
          </cell>
          <cell r="D204">
            <v>0.2666763022374985</v>
          </cell>
        </row>
        <row r="205">
          <cell r="B205">
            <v>43007</v>
          </cell>
          <cell r="D205">
            <v>0.27687878781879061</v>
          </cell>
        </row>
        <row r="206">
          <cell r="B206">
            <v>43017</v>
          </cell>
          <cell r="D206">
            <v>0.31912416620963713</v>
          </cell>
        </row>
        <row r="207">
          <cell r="B207">
            <v>43018</v>
          </cell>
          <cell r="D207">
            <v>0.31728878795738469</v>
          </cell>
        </row>
        <row r="208">
          <cell r="B208">
            <v>43019</v>
          </cell>
          <cell r="D208">
            <v>0.33107293401151927</v>
          </cell>
        </row>
        <row r="209">
          <cell r="B209">
            <v>43020</v>
          </cell>
          <cell r="D209">
            <v>0.34440764008371083</v>
          </cell>
        </row>
        <row r="210">
          <cell r="B210">
            <v>43021</v>
          </cell>
          <cell r="D210">
            <v>0.35137494975973782</v>
          </cell>
        </row>
        <row r="211">
          <cell r="B211">
            <v>43024</v>
          </cell>
          <cell r="D211">
            <v>0.33075614812116272</v>
          </cell>
        </row>
        <row r="212">
          <cell r="B212">
            <v>43025</v>
          </cell>
          <cell r="D212">
            <v>0.35629107079570699</v>
          </cell>
        </row>
        <row r="213">
          <cell r="B213">
            <v>43026</v>
          </cell>
          <cell r="D213">
            <v>0.37392218550585787</v>
          </cell>
        </row>
        <row r="214">
          <cell r="B214">
            <v>43027</v>
          </cell>
          <cell r="D214">
            <v>0.36569961173929322</v>
          </cell>
        </row>
        <row r="215">
          <cell r="B215">
            <v>43028</v>
          </cell>
          <cell r="D215">
            <v>0.34875552642885288</v>
          </cell>
        </row>
        <row r="216">
          <cell r="B216">
            <v>43031</v>
          </cell>
          <cell r="D216">
            <v>0.36095970285483503</v>
          </cell>
        </row>
        <row r="217">
          <cell r="B217">
            <v>43032</v>
          </cell>
          <cell r="D217">
            <v>0.3712156460551248</v>
          </cell>
        </row>
        <row r="218">
          <cell r="B218">
            <v>43033</v>
          </cell>
          <cell r="D218">
            <v>0.40501472064434263</v>
          </cell>
        </row>
        <row r="219">
          <cell r="B219">
            <v>43034</v>
          </cell>
          <cell r="D219">
            <v>0.40826771575594023</v>
          </cell>
        </row>
        <row r="220">
          <cell r="B220">
            <v>43035</v>
          </cell>
          <cell r="D220">
            <v>0.42179447327416053</v>
          </cell>
        </row>
        <row r="221">
          <cell r="B221">
            <v>43038</v>
          </cell>
          <cell r="D221">
            <v>0.42406345221383868</v>
          </cell>
        </row>
        <row r="222">
          <cell r="B222">
            <v>43039</v>
          </cell>
          <cell r="D222">
            <v>0.41015655162719056</v>
          </cell>
        </row>
        <row r="223">
          <cell r="B223">
            <v>43040</v>
          </cell>
          <cell r="D223">
            <v>0.39371140409406191</v>
          </cell>
        </row>
        <row r="224">
          <cell r="B224">
            <v>43041</v>
          </cell>
          <cell r="D224">
            <v>0.39835825712322781</v>
          </cell>
        </row>
        <row r="225">
          <cell r="B225">
            <v>43042</v>
          </cell>
          <cell r="D225">
            <v>0.3861362614909134</v>
          </cell>
        </row>
        <row r="226">
          <cell r="B226">
            <v>43045</v>
          </cell>
          <cell r="D226">
            <v>0.43875241796730391</v>
          </cell>
        </row>
        <row r="227">
          <cell r="B227">
            <v>43046</v>
          </cell>
          <cell r="D227">
            <v>0.44729375753603962</v>
          </cell>
        </row>
        <row r="228">
          <cell r="B228">
            <v>43047</v>
          </cell>
          <cell r="D228">
            <v>0.42903501078062001</v>
          </cell>
        </row>
        <row r="229">
          <cell r="B229">
            <v>43048</v>
          </cell>
          <cell r="D229">
            <v>0.45570442292500313</v>
          </cell>
        </row>
        <row r="230">
          <cell r="B230">
            <v>43049</v>
          </cell>
          <cell r="D230">
            <v>0.48452599921199524</v>
          </cell>
        </row>
        <row r="231">
          <cell r="B231">
            <v>43052</v>
          </cell>
          <cell r="D231">
            <v>0.48601291298485583</v>
          </cell>
        </row>
        <row r="232">
          <cell r="B232">
            <v>43053</v>
          </cell>
          <cell r="D232">
            <v>0.45574996089674191</v>
          </cell>
        </row>
        <row r="233">
          <cell r="B233">
            <v>43054</v>
          </cell>
          <cell r="D233">
            <v>0.46310137346482594</v>
          </cell>
        </row>
        <row r="234">
          <cell r="B234">
            <v>43055</v>
          </cell>
          <cell r="D234">
            <v>0.4715912353263787</v>
          </cell>
        </row>
        <row r="235">
          <cell r="B235">
            <v>43056</v>
          </cell>
          <cell r="D235">
            <v>0.46262223480566189</v>
          </cell>
        </row>
        <row r="236">
          <cell r="B236">
            <v>43059</v>
          </cell>
          <cell r="D236">
            <v>0.46851643227810635</v>
          </cell>
        </row>
        <row r="237">
          <cell r="B237">
            <v>43060</v>
          </cell>
          <cell r="D237">
            <v>0.52601307137780084</v>
          </cell>
        </row>
        <row r="238">
          <cell r="B238">
            <v>43061</v>
          </cell>
          <cell r="D238">
            <v>0.50544970727003835</v>
          </cell>
        </row>
        <row r="239">
          <cell r="B239">
            <v>43062</v>
          </cell>
          <cell r="D239">
            <v>0.43212961294703955</v>
          </cell>
        </row>
        <row r="240">
          <cell r="B240">
            <v>43063</v>
          </cell>
          <cell r="D240">
            <v>0.43867520140652938</v>
          </cell>
        </row>
        <row r="241">
          <cell r="B241">
            <v>43066</v>
          </cell>
          <cell r="D241">
            <v>0.40494740364264192</v>
          </cell>
        </row>
        <row r="242">
          <cell r="B242">
            <v>43067</v>
          </cell>
          <cell r="D242">
            <v>0.41152665060298221</v>
          </cell>
        </row>
        <row r="243">
          <cell r="B243">
            <v>43068</v>
          </cell>
          <cell r="D243">
            <v>0.37897888028067239</v>
          </cell>
        </row>
        <row r="244">
          <cell r="B244">
            <v>43069</v>
          </cell>
          <cell r="D244">
            <v>0.37619710418097996</v>
          </cell>
        </row>
        <row r="245">
          <cell r="B245">
            <v>43070</v>
          </cell>
          <cell r="D245">
            <v>0.36799630944437745</v>
          </cell>
        </row>
        <row r="246">
          <cell r="B246">
            <v>43073</v>
          </cell>
          <cell r="D246">
            <v>0.38238234869018939</v>
          </cell>
        </row>
        <row r="247">
          <cell r="B247">
            <v>43074</v>
          </cell>
          <cell r="D247">
            <v>0.3831228357088976</v>
          </cell>
        </row>
        <row r="248">
          <cell r="B248">
            <v>43075</v>
          </cell>
          <cell r="D248">
            <v>0.36738649660544143</v>
          </cell>
        </row>
        <row r="249">
          <cell r="B249">
            <v>43076</v>
          </cell>
          <cell r="D249">
            <v>0.33707206681014434</v>
          </cell>
        </row>
        <row r="250">
          <cell r="B250">
            <v>43077</v>
          </cell>
          <cell r="D250">
            <v>0.3639236308414826</v>
          </cell>
        </row>
        <row r="251">
          <cell r="B251">
            <v>43080</v>
          </cell>
          <cell r="D251">
            <v>0.41812173685784049</v>
          </cell>
        </row>
        <row r="252">
          <cell r="B252">
            <v>43081</v>
          </cell>
          <cell r="D252">
            <v>0.40304272847687383</v>
          </cell>
        </row>
        <row r="253">
          <cell r="B253">
            <v>43082</v>
          </cell>
          <cell r="D253">
            <v>0.43713087019104191</v>
          </cell>
        </row>
        <row r="254">
          <cell r="B254">
            <v>43083</v>
          </cell>
          <cell r="D254">
            <v>0.43097136453542362</v>
          </cell>
        </row>
        <row r="255">
          <cell r="B255">
            <v>43084</v>
          </cell>
          <cell r="D255">
            <v>0.41196421111403714</v>
          </cell>
        </row>
        <row r="256">
          <cell r="B256">
            <v>43087</v>
          </cell>
          <cell r="D256">
            <v>0.43359672760175272</v>
          </cell>
        </row>
        <row r="257">
          <cell r="B257">
            <v>43088</v>
          </cell>
          <cell r="D257">
            <v>0.44610779035901738</v>
          </cell>
        </row>
        <row r="258">
          <cell r="B258">
            <v>43089</v>
          </cell>
          <cell r="D258">
            <v>0.44120156888212203</v>
          </cell>
        </row>
        <row r="259">
          <cell r="B259">
            <v>43090</v>
          </cell>
          <cell r="D259">
            <v>0.45752198197092309</v>
          </cell>
        </row>
        <row r="260">
          <cell r="B260">
            <v>43091</v>
          </cell>
          <cell r="D260">
            <v>0.46048393004575594</v>
          </cell>
        </row>
        <row r="261">
          <cell r="B261">
            <v>43094</v>
          </cell>
          <cell r="D261">
            <v>0.46814420885693764</v>
          </cell>
        </row>
        <row r="262">
          <cell r="B262">
            <v>43095</v>
          </cell>
          <cell r="D262">
            <v>0.44763232245635809</v>
          </cell>
        </row>
        <row r="263">
          <cell r="B263">
            <v>43096</v>
          </cell>
          <cell r="D263">
            <v>0.41006745559552793</v>
          </cell>
        </row>
        <row r="264">
          <cell r="B264">
            <v>43097</v>
          </cell>
          <cell r="D264">
            <v>0.42494649288320718</v>
          </cell>
        </row>
        <row r="265">
          <cell r="B265">
            <v>43098</v>
          </cell>
          <cell r="D265">
            <v>0.43030809407748993</v>
          </cell>
        </row>
        <row r="266">
          <cell r="B266">
            <v>43102</v>
          </cell>
          <cell r="D266">
            <v>1.921069752633553E-2</v>
          </cell>
          <cell r="G266">
            <v>1.4028364057460774E-2</v>
          </cell>
          <cell r="J266">
            <v>1.2443803574661239E-2</v>
          </cell>
          <cell r="K266">
            <v>5.1823334688747558E-3</v>
          </cell>
          <cell r="L266">
            <v>6.766893951674291E-3</v>
          </cell>
        </row>
        <row r="267">
          <cell r="B267">
            <v>43103</v>
          </cell>
          <cell r="D267">
            <v>2.1364599050400557E-2</v>
          </cell>
        </row>
        <row r="268">
          <cell r="B268">
            <v>43104</v>
          </cell>
          <cell r="D268">
            <v>3.623427139712887E-2</v>
          </cell>
        </row>
        <row r="269">
          <cell r="B269">
            <v>43105</v>
          </cell>
          <cell r="D269">
            <v>4.6032031671765283E-2</v>
          </cell>
        </row>
        <row r="270">
          <cell r="B270">
            <v>43108</v>
          </cell>
          <cell r="D270">
            <v>4.7754045486634977E-2</v>
          </cell>
        </row>
        <row r="271">
          <cell r="B271">
            <v>43109</v>
          </cell>
          <cell r="D271">
            <v>7.5760302321396411E-2</v>
          </cell>
        </row>
        <row r="272">
          <cell r="B272">
            <v>43110</v>
          </cell>
          <cell r="D272">
            <v>9.1914563751886114E-2</v>
          </cell>
        </row>
        <row r="273">
          <cell r="B273">
            <v>43111</v>
          </cell>
          <cell r="D273">
            <v>8.4957295718497861E-2</v>
          </cell>
        </row>
        <row r="274">
          <cell r="B274">
            <v>43112</v>
          </cell>
          <cell r="D274">
            <v>0.11035146246591254</v>
          </cell>
        </row>
        <row r="275">
          <cell r="B275">
            <v>43115</v>
          </cell>
          <cell r="D275">
            <v>0.1193172851981561</v>
          </cell>
        </row>
        <row r="276">
          <cell r="B276">
            <v>43116</v>
          </cell>
          <cell r="D276">
            <v>0.11858778256114944</v>
          </cell>
        </row>
        <row r="277">
          <cell r="B277">
            <v>43117</v>
          </cell>
          <cell r="D277">
            <v>8.4937916141803127E-2</v>
          </cell>
        </row>
        <row r="278">
          <cell r="B278">
            <v>43118</v>
          </cell>
          <cell r="D278">
            <v>8.8743234451350128E-2</v>
          </cell>
        </row>
        <row r="279">
          <cell r="B279">
            <v>43119</v>
          </cell>
          <cell r="D279">
            <v>7.5361636743677352E-2</v>
          </cell>
        </row>
        <row r="280">
          <cell r="B280">
            <v>43122</v>
          </cell>
          <cell r="D280">
            <v>0.13905676831716063</v>
          </cell>
        </row>
        <row r="281">
          <cell r="B281">
            <v>43123</v>
          </cell>
          <cell r="D281">
            <v>0.14155119668886096</v>
          </cell>
        </row>
        <row r="282">
          <cell r="B282">
            <v>43124</v>
          </cell>
          <cell r="D282">
            <v>0.12351434780803139</v>
          </cell>
        </row>
        <row r="283">
          <cell r="B283">
            <v>43125</v>
          </cell>
          <cell r="D283">
            <v>0.12204980551210531</v>
          </cell>
        </row>
        <row r="284">
          <cell r="B284">
            <v>43126</v>
          </cell>
          <cell r="D284">
            <v>0.13834802951232694</v>
          </cell>
        </row>
        <row r="285">
          <cell r="B285">
            <v>43129</v>
          </cell>
          <cell r="D285">
            <v>0.10416799324483317</v>
          </cell>
        </row>
        <row r="286">
          <cell r="B286">
            <v>43130</v>
          </cell>
          <cell r="D286">
            <v>8.823244417989784E-2</v>
          </cell>
        </row>
        <row r="287">
          <cell r="B287">
            <v>43131</v>
          </cell>
          <cell r="D287">
            <v>0.10343849060782651</v>
          </cell>
        </row>
        <row r="288">
          <cell r="B288">
            <v>43132</v>
          </cell>
          <cell r="D288">
            <v>8.877368807187036E-2</v>
          </cell>
        </row>
        <row r="289">
          <cell r="B289">
            <v>43133</v>
          </cell>
          <cell r="D289">
            <v>9.1536662006339808E-2</v>
          </cell>
        </row>
        <row r="290">
          <cell r="B290">
            <v>43136</v>
          </cell>
          <cell r="D290">
            <v>6.2373167591810663E-2</v>
          </cell>
        </row>
        <row r="291">
          <cell r="B291">
            <v>43137</v>
          </cell>
          <cell r="D291">
            <v>3.0236292410127152E-2</v>
          </cell>
        </row>
        <row r="292">
          <cell r="B292">
            <v>43138</v>
          </cell>
          <cell r="D292">
            <v>-1.1385501308121437E-2</v>
          </cell>
        </row>
        <row r="293">
          <cell r="B293">
            <v>43139</v>
          </cell>
          <cell r="D293">
            <v>5.1023656926121319E-3</v>
          </cell>
        </row>
        <row r="294">
          <cell r="B294">
            <v>43140</v>
          </cell>
          <cell r="D294">
            <v>-2.5057792666214551E-2</v>
          </cell>
        </row>
        <row r="295">
          <cell r="B295">
            <v>43143</v>
          </cell>
          <cell r="D295">
            <v>1.3998975650945988E-2</v>
          </cell>
        </row>
        <row r="296">
          <cell r="B296">
            <v>43144</v>
          </cell>
          <cell r="D296">
            <v>2.378981464819141E-2</v>
          </cell>
        </row>
        <row r="297">
          <cell r="B297">
            <v>43145</v>
          </cell>
          <cell r="D297">
            <v>4.8911283066402689E-2</v>
          </cell>
        </row>
        <row r="298">
          <cell r="B298">
            <v>43153</v>
          </cell>
          <cell r="D298">
            <v>6.9077116872690025E-2</v>
          </cell>
        </row>
        <row r="299">
          <cell r="B299">
            <v>43154</v>
          </cell>
          <cell r="D299">
            <v>6.0321700973131609E-2</v>
          </cell>
        </row>
        <row r="300">
          <cell r="B300">
            <v>43157</v>
          </cell>
          <cell r="D300">
            <v>7.2876898160324277E-2</v>
          </cell>
        </row>
        <row r="301">
          <cell r="B301">
            <v>43158</v>
          </cell>
          <cell r="D301">
            <v>3.1180354646253461E-2</v>
          </cell>
        </row>
        <row r="302">
          <cell r="B302">
            <v>43159</v>
          </cell>
          <cell r="D302">
            <v>2.8677620741684118E-2</v>
          </cell>
        </row>
        <row r="303">
          <cell r="B303">
            <v>43160</v>
          </cell>
          <cell r="D303">
            <v>3.3096164228069824E-2</v>
          </cell>
        </row>
        <row r="304">
          <cell r="B304">
            <v>43161</v>
          </cell>
          <cell r="D304">
            <v>4.1833584806411972E-2</v>
          </cell>
        </row>
        <row r="305">
          <cell r="B305">
            <v>43164</v>
          </cell>
          <cell r="D305">
            <v>3.4095596683323848E-2</v>
          </cell>
        </row>
        <row r="306">
          <cell r="B306">
            <v>43165</v>
          </cell>
          <cell r="D306">
            <v>4.1191290264531277E-2</v>
          </cell>
        </row>
        <row r="307">
          <cell r="B307">
            <v>43166</v>
          </cell>
          <cell r="D307">
            <v>3.8916958513863342E-2</v>
          </cell>
        </row>
        <row r="308">
          <cell r="B308">
            <v>43167</v>
          </cell>
          <cell r="D308">
            <v>7.1506485236915385E-2</v>
          </cell>
        </row>
        <row r="309">
          <cell r="B309">
            <v>43168</v>
          </cell>
          <cell r="D309">
            <v>7.9202945695657556E-2</v>
          </cell>
        </row>
        <row r="310">
          <cell r="B310">
            <v>43171</v>
          </cell>
          <cell r="D310">
            <v>8.9348154095319821E-2</v>
          </cell>
        </row>
        <row r="311">
          <cell r="B311">
            <v>43172</v>
          </cell>
          <cell r="D311">
            <v>8.7364515995072001E-2</v>
          </cell>
        </row>
        <row r="312">
          <cell r="B312">
            <v>43173</v>
          </cell>
          <cell r="D312">
            <v>7.4017524674353963E-2</v>
          </cell>
        </row>
        <row r="313">
          <cell r="B313">
            <v>43174</v>
          </cell>
          <cell r="D313">
            <v>9.2411511468556418E-2</v>
          </cell>
        </row>
        <row r="314">
          <cell r="B314">
            <v>43175</v>
          </cell>
          <cell r="D314">
            <v>7.6941072244293363E-2</v>
          </cell>
        </row>
        <row r="315">
          <cell r="B315">
            <v>43178</v>
          </cell>
          <cell r="D315">
            <v>7.44161902520728E-2</v>
          </cell>
        </row>
        <row r="316">
          <cell r="B316">
            <v>43179</v>
          </cell>
          <cell r="D316">
            <v>6.4820531277252513E-2</v>
          </cell>
        </row>
        <row r="317">
          <cell r="B317">
            <v>43180</v>
          </cell>
          <cell r="D317">
            <v>5.1671488489915651E-2</v>
          </cell>
        </row>
        <row r="318">
          <cell r="B318">
            <v>43181</v>
          </cell>
          <cell r="D318">
            <v>2.6803338824213263E-2</v>
          </cell>
        </row>
        <row r="319">
          <cell r="B319">
            <v>43182</v>
          </cell>
          <cell r="D319">
            <v>-1.1226311928129729E-3</v>
          </cell>
        </row>
        <row r="320">
          <cell r="B320">
            <v>43185</v>
          </cell>
          <cell r="D320">
            <v>-9.8129870848964185E-3</v>
          </cell>
        </row>
        <row r="321">
          <cell r="B321">
            <v>43186</v>
          </cell>
          <cell r="D321">
            <v>-1.1600060907241083E-2</v>
          </cell>
        </row>
        <row r="322">
          <cell r="B322">
            <v>43187</v>
          </cell>
          <cell r="D322">
            <v>-3.9862405005467894E-2</v>
          </cell>
        </row>
        <row r="323">
          <cell r="B323">
            <v>43188</v>
          </cell>
          <cell r="D323">
            <v>-1.0878863803103545E-2</v>
          </cell>
        </row>
        <row r="324">
          <cell r="B324">
            <v>43189</v>
          </cell>
          <cell r="D324">
            <v>-1.560194349469135E-2</v>
          </cell>
        </row>
        <row r="325">
          <cell r="B325">
            <v>43192</v>
          </cell>
          <cell r="D325">
            <v>-3.2517545438186191E-2</v>
          </cell>
        </row>
        <row r="326">
          <cell r="B326">
            <v>43193</v>
          </cell>
          <cell r="D326">
            <v>-3.6087540316440903E-2</v>
          </cell>
        </row>
        <row r="327">
          <cell r="B327">
            <v>43194</v>
          </cell>
          <cell r="D327">
            <v>-2.8302487507094298E-2</v>
          </cell>
        </row>
        <row r="328">
          <cell r="B328">
            <v>43199</v>
          </cell>
          <cell r="D328">
            <v>-4.8479395357207133E-2</v>
          </cell>
        </row>
        <row r="329">
          <cell r="B329">
            <v>43200</v>
          </cell>
          <cell r="D329">
            <v>-2.4753256461012563E-2</v>
          </cell>
        </row>
        <row r="330">
          <cell r="B330">
            <v>43201</v>
          </cell>
          <cell r="D330">
            <v>-2.1102974765022764E-2</v>
          </cell>
        </row>
        <row r="331">
          <cell r="B331">
            <v>43202</v>
          </cell>
          <cell r="D331">
            <v>-3.3231821264932737E-2</v>
          </cell>
        </row>
        <row r="332">
          <cell r="B332">
            <v>43203</v>
          </cell>
          <cell r="D332">
            <v>-4.0550379978128825E-2</v>
          </cell>
        </row>
        <row r="333">
          <cell r="B333">
            <v>43206</v>
          </cell>
          <cell r="D333">
            <v>-6.2917179994739891E-2</v>
          </cell>
        </row>
        <row r="334">
          <cell r="B334">
            <v>43207</v>
          </cell>
          <cell r="D334">
            <v>-7.3549646322725315E-2</v>
          </cell>
        </row>
        <row r="335">
          <cell r="B335">
            <v>43208</v>
          </cell>
          <cell r="D335">
            <v>-8.0264669647430176E-2</v>
          </cell>
        </row>
        <row r="336">
          <cell r="B336">
            <v>43209</v>
          </cell>
          <cell r="D336">
            <v>-4.6735233454686553E-2</v>
          </cell>
        </row>
        <row r="337">
          <cell r="B337">
            <v>43210</v>
          </cell>
          <cell r="D337">
            <v>-5.1242369291676471E-2</v>
          </cell>
        </row>
        <row r="338">
          <cell r="B338">
            <v>43213</v>
          </cell>
          <cell r="D338">
            <v>-3.5265292562395301E-2</v>
          </cell>
        </row>
        <row r="339">
          <cell r="B339">
            <v>43214</v>
          </cell>
          <cell r="D339">
            <v>-1.4689719134563628E-2</v>
          </cell>
        </row>
        <row r="340">
          <cell r="B340">
            <v>43215</v>
          </cell>
          <cell r="D340">
            <v>-1.9465400534322774E-2</v>
          </cell>
        </row>
        <row r="341">
          <cell r="B341">
            <v>43216</v>
          </cell>
          <cell r="D341">
            <v>-6.102074998961815E-2</v>
          </cell>
        </row>
        <row r="342">
          <cell r="B342">
            <v>43217</v>
          </cell>
          <cell r="D342">
            <v>-7.0729917913650131E-2</v>
          </cell>
        </row>
        <row r="343">
          <cell r="B343">
            <v>43222</v>
          </cell>
          <cell r="D343">
            <v>-6.1189629157957337E-2</v>
          </cell>
        </row>
        <row r="344">
          <cell r="B344">
            <v>43223</v>
          </cell>
          <cell r="D344">
            <v>-4.0490856992566604E-2</v>
          </cell>
        </row>
        <row r="345">
          <cell r="B345">
            <v>43224</v>
          </cell>
          <cell r="D345">
            <v>-5.3369969961656105E-2</v>
          </cell>
        </row>
        <row r="346">
          <cell r="B346">
            <v>43227</v>
          </cell>
          <cell r="D346">
            <v>-3.4509489071303023E-2</v>
          </cell>
        </row>
        <row r="347">
          <cell r="B347">
            <v>43228</v>
          </cell>
          <cell r="D347">
            <v>-1.4469622513531233E-2</v>
          </cell>
        </row>
        <row r="348">
          <cell r="B348">
            <v>43229</v>
          </cell>
          <cell r="D348">
            <v>-1.5038551515067611E-2</v>
          </cell>
        </row>
        <row r="349">
          <cell r="B349">
            <v>43230</v>
          </cell>
          <cell r="D349">
            <v>-1.1691421768801669E-2</v>
          </cell>
        </row>
        <row r="350">
          <cell r="B350">
            <v>43231</v>
          </cell>
          <cell r="D350">
            <v>-2.2044268490192587E-2</v>
          </cell>
        </row>
        <row r="351">
          <cell r="B351">
            <v>43234</v>
          </cell>
          <cell r="D351">
            <v>-5.3349206129482685E-3</v>
          </cell>
        </row>
        <row r="352">
          <cell r="B352">
            <v>43235</v>
          </cell>
          <cell r="D352">
            <v>-5.0608380282665122E-3</v>
          </cell>
        </row>
        <row r="353">
          <cell r="B353">
            <v>43236</v>
          </cell>
          <cell r="D353">
            <v>-1.3167038108553464E-2</v>
          </cell>
        </row>
        <row r="354">
          <cell r="B354">
            <v>43237</v>
          </cell>
          <cell r="D354">
            <v>-2.7531457205741905E-2</v>
          </cell>
        </row>
        <row r="355">
          <cell r="B355">
            <v>43238</v>
          </cell>
          <cell r="D355">
            <v>-1.7823673537188056E-2</v>
          </cell>
        </row>
        <row r="356">
          <cell r="B356">
            <v>43241</v>
          </cell>
          <cell r="D356">
            <v>-1.4911200011074044E-2</v>
          </cell>
        </row>
        <row r="357">
          <cell r="B357">
            <v>43242</v>
          </cell>
          <cell r="D357">
            <v>-3.0349801359338846E-2</v>
          </cell>
        </row>
        <row r="358">
          <cell r="B358">
            <v>43243</v>
          </cell>
          <cell r="D358">
            <v>-4.3601279052061903E-2</v>
          </cell>
        </row>
        <row r="359">
          <cell r="B359">
            <v>43244</v>
          </cell>
          <cell r="D359">
            <v>-5.5031076535485446E-2</v>
          </cell>
        </row>
        <row r="360">
          <cell r="B360">
            <v>43245</v>
          </cell>
          <cell r="D360">
            <v>-5.7766365360390926E-2</v>
          </cell>
        </row>
        <row r="361">
          <cell r="B361">
            <v>43248</v>
          </cell>
          <cell r="D361">
            <v>-4.2340222311429865E-2</v>
          </cell>
        </row>
        <row r="362">
          <cell r="B362">
            <v>43249</v>
          </cell>
          <cell r="D362">
            <v>-4.7366453952741527E-2</v>
          </cell>
        </row>
        <row r="363">
          <cell r="B363">
            <v>43250</v>
          </cell>
          <cell r="D363">
            <v>-6.2979471491258487E-2</v>
          </cell>
        </row>
        <row r="364">
          <cell r="B364">
            <v>43251</v>
          </cell>
          <cell r="D364">
            <v>-2.5684860397835019E-2</v>
          </cell>
        </row>
      </sheetData>
      <sheetData sheetId="5">
        <row r="1">
          <cell r="B1">
            <v>0</v>
          </cell>
          <cell r="E1">
            <v>0</v>
          </cell>
        </row>
        <row r="2">
          <cell r="B2" t="str">
            <v>家电行业估值</v>
          </cell>
          <cell r="E2" t="str">
            <v>最新更新日期</v>
          </cell>
        </row>
        <row r="3">
          <cell r="B3">
            <v>0</v>
          </cell>
          <cell r="E3">
            <v>43251</v>
          </cell>
        </row>
        <row r="21">
          <cell r="B21" t="str">
            <v>Date</v>
          </cell>
          <cell r="E21" t="str">
            <v>家电相对沪深300估值（右轴）</v>
          </cell>
        </row>
        <row r="22">
          <cell r="B22">
            <v>39818</v>
          </cell>
          <cell r="E22">
            <v>1.0478036971467863</v>
          </cell>
        </row>
        <row r="23">
          <cell r="B23">
            <v>39819</v>
          </cell>
          <cell r="E23">
            <v>1.0403583252482087</v>
          </cell>
        </row>
        <row r="24">
          <cell r="B24">
            <v>39820</v>
          </cell>
          <cell r="C24">
            <v>14.210000038146973</v>
          </cell>
          <cell r="E24">
            <v>0</v>
          </cell>
          <cell r="F24">
            <v>18.286013973759605</v>
          </cell>
        </row>
        <row r="25">
          <cell r="B25">
            <v>39821</v>
          </cell>
          <cell r="E25">
            <v>1.0419407061653483</v>
          </cell>
        </row>
        <row r="26">
          <cell r="B26">
            <v>39822</v>
          </cell>
          <cell r="E26">
            <v>1.0562491001035916</v>
          </cell>
        </row>
        <row r="27">
          <cell r="B27">
            <v>39825</v>
          </cell>
          <cell r="E27">
            <v>1.0621962631571316</v>
          </cell>
        </row>
        <row r="28">
          <cell r="B28">
            <v>39826</v>
          </cell>
          <cell r="E28">
            <v>1.0681973938363911</v>
          </cell>
        </row>
        <row r="29">
          <cell r="B29">
            <v>39827</v>
          </cell>
          <cell r="E29">
            <v>1.0548972040046936</v>
          </cell>
        </row>
        <row r="30">
          <cell r="B30">
            <v>39828</v>
          </cell>
          <cell r="E30">
            <v>1.0617653793340851</v>
          </cell>
        </row>
        <row r="31">
          <cell r="B31">
            <v>39829</v>
          </cell>
          <cell r="E31">
            <v>1.0554852628452498</v>
          </cell>
        </row>
        <row r="32">
          <cell r="B32">
            <v>39832</v>
          </cell>
          <cell r="E32">
            <v>1.0406423604247321</v>
          </cell>
        </row>
        <row r="33">
          <cell r="B33">
            <v>39833</v>
          </cell>
          <cell r="E33">
            <v>1.0331307039328828</v>
          </cell>
        </row>
        <row r="34">
          <cell r="B34">
            <v>39834</v>
          </cell>
          <cell r="E34">
            <v>1.0129141362790395</v>
          </cell>
        </row>
        <row r="35">
          <cell r="B35">
            <v>39835</v>
          </cell>
          <cell r="E35">
            <v>1.0112336106754956</v>
          </cell>
        </row>
        <row r="36">
          <cell r="B36">
            <v>39836</v>
          </cell>
          <cell r="E36">
            <v>1.0107426520503648</v>
          </cell>
        </row>
        <row r="37">
          <cell r="B37">
            <v>39846</v>
          </cell>
          <cell r="E37">
            <v>1.0421846426491728</v>
          </cell>
        </row>
        <row r="38">
          <cell r="B38">
            <v>39847</v>
          </cell>
          <cell r="E38">
            <v>1.0504345767211185</v>
          </cell>
        </row>
        <row r="39">
          <cell r="B39">
            <v>39848</v>
          </cell>
          <cell r="E39">
            <v>1.051393275687873</v>
          </cell>
        </row>
        <row r="40">
          <cell r="B40">
            <v>39849</v>
          </cell>
          <cell r="E40">
            <v>1.0354384342536611</v>
          </cell>
        </row>
        <row r="41">
          <cell r="B41">
            <v>39850</v>
          </cell>
          <cell r="E41">
            <v>1.0349681188047484</v>
          </cell>
        </row>
        <row r="42">
          <cell r="B42">
            <v>39853</v>
          </cell>
          <cell r="E42">
            <v>1.0742675328375053</v>
          </cell>
        </row>
        <row r="43">
          <cell r="B43">
            <v>39854</v>
          </cell>
          <cell r="E43">
            <v>1.0776733843065389</v>
          </cell>
        </row>
        <row r="44">
          <cell r="B44">
            <v>39855</v>
          </cell>
          <cell r="E44">
            <v>1.0851803578143158</v>
          </cell>
        </row>
        <row r="45">
          <cell r="B45">
            <v>39856</v>
          </cell>
          <cell r="E45">
            <v>1.1373015431882703</v>
          </cell>
        </row>
        <row r="46">
          <cell r="B46">
            <v>39857</v>
          </cell>
          <cell r="E46">
            <v>1.1682813161259724</v>
          </cell>
        </row>
        <row r="47">
          <cell r="B47">
            <v>39860</v>
          </cell>
          <cell r="E47">
            <v>1.146725219352497</v>
          </cell>
        </row>
        <row r="48">
          <cell r="B48">
            <v>39861</v>
          </cell>
          <cell r="E48">
            <v>1.1358447845105879</v>
          </cell>
        </row>
        <row r="49">
          <cell r="B49">
            <v>39862</v>
          </cell>
          <cell r="E49">
            <v>1.1562283963480846</v>
          </cell>
        </row>
        <row r="50">
          <cell r="B50">
            <v>39863</v>
          </cell>
          <cell r="E50">
            <v>1.1692081002931276</v>
          </cell>
        </row>
        <row r="51">
          <cell r="B51">
            <v>39864</v>
          </cell>
          <cell r="E51">
            <v>1.1801794833786006</v>
          </cell>
        </row>
        <row r="52">
          <cell r="B52">
            <v>39867</v>
          </cell>
          <cell r="E52">
            <v>1.1899485296258758</v>
          </cell>
        </row>
        <row r="53">
          <cell r="B53">
            <v>39868</v>
          </cell>
          <cell r="E53">
            <v>1.20243323252283</v>
          </cell>
        </row>
        <row r="54">
          <cell r="B54">
            <v>39869</v>
          </cell>
          <cell r="E54">
            <v>1.1876790767619876</v>
          </cell>
        </row>
        <row r="55">
          <cell r="B55">
            <v>39870</v>
          </cell>
          <cell r="E55">
            <v>1.1432683220590054</v>
          </cell>
        </row>
        <row r="56">
          <cell r="B56">
            <v>39871</v>
          </cell>
          <cell r="E56">
            <v>1.1194809822106171</v>
          </cell>
        </row>
        <row r="57">
          <cell r="B57">
            <v>39874</v>
          </cell>
          <cell r="E57">
            <v>1.1355628724145279</v>
          </cell>
        </row>
        <row r="58">
          <cell r="B58">
            <v>39875</v>
          </cell>
          <cell r="E58">
            <v>1.1416578953010157</v>
          </cell>
        </row>
        <row r="59">
          <cell r="B59">
            <v>39876</v>
          </cell>
          <cell r="E59">
            <v>1.139466325580119</v>
          </cell>
        </row>
        <row r="60">
          <cell r="B60">
            <v>39877</v>
          </cell>
          <cell r="E60">
            <v>1.1263708209499643</v>
          </cell>
        </row>
        <row r="61">
          <cell r="B61">
            <v>39878</v>
          </cell>
          <cell r="E61">
            <v>1.1375712264235609</v>
          </cell>
        </row>
        <row r="62">
          <cell r="B62">
            <v>39881</v>
          </cell>
          <cell r="E62">
            <v>1.1562795597844127</v>
          </cell>
        </row>
        <row r="63">
          <cell r="B63">
            <v>39882</v>
          </cell>
          <cell r="E63">
            <v>1.1342997359475873</v>
          </cell>
        </row>
        <row r="64">
          <cell r="B64">
            <v>39883</v>
          </cell>
          <cell r="E64">
            <v>1.1405454325061684</v>
          </cell>
        </row>
        <row r="65">
          <cell r="B65">
            <v>39884</v>
          </cell>
          <cell r="E65">
            <v>1.1235955406786138</v>
          </cell>
        </row>
        <row r="66">
          <cell r="B66">
            <v>39885</v>
          </cell>
          <cell r="E66">
            <v>1.0978501628990069</v>
          </cell>
        </row>
        <row r="67">
          <cell r="B67">
            <v>39888</v>
          </cell>
          <cell r="E67">
            <v>1.1034697930870931</v>
          </cell>
        </row>
        <row r="68">
          <cell r="B68">
            <v>39889</v>
          </cell>
          <cell r="E68">
            <v>1.1257424626790518</v>
          </cell>
        </row>
        <row r="69">
          <cell r="B69">
            <v>39890</v>
          </cell>
          <cell r="E69">
            <v>1.1417745865452831</v>
          </cell>
        </row>
        <row r="70">
          <cell r="B70">
            <v>39891</v>
          </cell>
          <cell r="E70">
            <v>1.1412936899942476</v>
          </cell>
        </row>
        <row r="71">
          <cell r="B71">
            <v>39892</v>
          </cell>
          <cell r="E71">
            <v>1.1072765244914369</v>
          </cell>
        </row>
        <row r="72">
          <cell r="B72">
            <v>39895</v>
          </cell>
          <cell r="E72">
            <v>1.1173117436324171</v>
          </cell>
        </row>
        <row r="73">
          <cell r="B73">
            <v>39896</v>
          </cell>
          <cell r="E73">
            <v>1.1280544026236727</v>
          </cell>
        </row>
        <row r="74">
          <cell r="B74">
            <v>39897</v>
          </cell>
          <cell r="E74">
            <v>1.1173151096121301</v>
          </cell>
        </row>
        <row r="75">
          <cell r="B75">
            <v>39898</v>
          </cell>
          <cell r="E75">
            <v>1.0858789474557893</v>
          </cell>
        </row>
        <row r="76">
          <cell r="B76">
            <v>39899</v>
          </cell>
          <cell r="E76">
            <v>1.0873417598676516</v>
          </cell>
        </row>
        <row r="77">
          <cell r="B77">
            <v>39902</v>
          </cell>
          <cell r="E77">
            <v>1.0266199043859132</v>
          </cell>
        </row>
        <row r="78">
          <cell r="B78">
            <v>39903</v>
          </cell>
          <cell r="E78">
            <v>1.0179894182150817</v>
          </cell>
        </row>
        <row r="79">
          <cell r="B79">
            <v>39904</v>
          </cell>
          <cell r="E79">
            <v>1.031203115919566</v>
          </cell>
        </row>
        <row r="80">
          <cell r="B80">
            <v>39905</v>
          </cell>
          <cell r="E80">
            <v>1.030348743494691</v>
          </cell>
        </row>
        <row r="81">
          <cell r="B81">
            <v>39906</v>
          </cell>
          <cell r="E81">
            <v>1.0391954530775798</v>
          </cell>
        </row>
        <row r="82">
          <cell r="B82">
            <v>39910</v>
          </cell>
          <cell r="E82">
            <v>1.0354060056574323</v>
          </cell>
        </row>
        <row r="83">
          <cell r="B83">
            <v>39911</v>
          </cell>
          <cell r="E83">
            <v>1.0326201617103032</v>
          </cell>
        </row>
        <row r="84">
          <cell r="B84">
            <v>39912</v>
          </cell>
          <cell r="E84">
            <v>1.0239990959768421</v>
          </cell>
        </row>
        <row r="85">
          <cell r="B85">
            <v>39913</v>
          </cell>
          <cell r="E85">
            <v>1.0391699197322604</v>
          </cell>
        </row>
        <row r="86">
          <cell r="B86">
            <v>39916</v>
          </cell>
          <cell r="E86">
            <v>1.0166445354670162</v>
          </cell>
        </row>
        <row r="87">
          <cell r="B87">
            <v>39917</v>
          </cell>
          <cell r="E87">
            <v>1.0267901641743655</v>
          </cell>
        </row>
        <row r="88">
          <cell r="B88">
            <v>39918</v>
          </cell>
          <cell r="E88">
            <v>1.0153194174146063</v>
          </cell>
        </row>
        <row r="89">
          <cell r="B89">
            <v>39919</v>
          </cell>
          <cell r="E89">
            <v>0.99205356005146761</v>
          </cell>
        </row>
        <row r="90">
          <cell r="B90">
            <v>39920</v>
          </cell>
          <cell r="E90">
            <v>0.9916972958372624</v>
          </cell>
        </row>
        <row r="91">
          <cell r="B91">
            <v>39923</v>
          </cell>
          <cell r="E91">
            <v>1.0114906142085811</v>
          </cell>
        </row>
        <row r="92">
          <cell r="B92">
            <v>39924</v>
          </cell>
          <cell r="E92">
            <v>1.0156323021302724</v>
          </cell>
        </row>
        <row r="93">
          <cell r="B93">
            <v>39925</v>
          </cell>
          <cell r="E93">
            <v>1.0036412948014513</v>
          </cell>
        </row>
        <row r="94">
          <cell r="B94">
            <v>39926</v>
          </cell>
          <cell r="E94">
            <v>0.98401163113059198</v>
          </cell>
        </row>
        <row r="95">
          <cell r="B95">
            <v>39927</v>
          </cell>
          <cell r="E95">
            <v>1.0274406370664435</v>
          </cell>
        </row>
        <row r="96">
          <cell r="B96">
            <v>39930</v>
          </cell>
          <cell r="E96">
            <v>1.0528608289256636</v>
          </cell>
        </row>
        <row r="97">
          <cell r="B97">
            <v>39931</v>
          </cell>
          <cell r="E97">
            <v>0.96024617706568893</v>
          </cell>
        </row>
        <row r="98">
          <cell r="B98">
            <v>39932</v>
          </cell>
          <cell r="E98">
            <v>0.94431015607738011</v>
          </cell>
        </row>
        <row r="99">
          <cell r="B99">
            <v>39933</v>
          </cell>
          <cell r="E99">
            <v>0.93200056139818743</v>
          </cell>
        </row>
        <row r="100">
          <cell r="B100">
            <v>39937</v>
          </cell>
          <cell r="E100">
            <v>1.1120857894234744</v>
          </cell>
        </row>
        <row r="101">
          <cell r="B101">
            <v>39938</v>
          </cell>
          <cell r="E101">
            <v>1.1082478056119056</v>
          </cell>
        </row>
        <row r="102">
          <cell r="B102">
            <v>39939</v>
          </cell>
          <cell r="E102">
            <v>1.1241998365891042</v>
          </cell>
        </row>
        <row r="103">
          <cell r="B103">
            <v>39940</v>
          </cell>
          <cell r="E103">
            <v>1.0967408961166334</v>
          </cell>
        </row>
        <row r="104">
          <cell r="B104">
            <v>39941</v>
          </cell>
          <cell r="E104">
            <v>1.0684366351678465</v>
          </cell>
        </row>
        <row r="105">
          <cell r="B105">
            <v>39944</v>
          </cell>
          <cell r="E105">
            <v>1.0468845674602079</v>
          </cell>
        </row>
        <row r="106">
          <cell r="B106">
            <v>39945</v>
          </cell>
          <cell r="E106">
            <v>1.0769103919769702</v>
          </cell>
        </row>
        <row r="107">
          <cell r="B107">
            <v>39946</v>
          </cell>
          <cell r="E107">
            <v>1.0633218905278359</v>
          </cell>
        </row>
        <row r="108">
          <cell r="B108">
            <v>39947</v>
          </cell>
          <cell r="E108">
            <v>1.0619106317098836</v>
          </cell>
        </row>
        <row r="109">
          <cell r="B109">
            <v>39948</v>
          </cell>
          <cell r="E109">
            <v>1.0814828755846611</v>
          </cell>
        </row>
        <row r="110">
          <cell r="B110">
            <v>39951</v>
          </cell>
          <cell r="E110">
            <v>1.0828573003828508</v>
          </cell>
        </row>
        <row r="111">
          <cell r="B111">
            <v>39952</v>
          </cell>
          <cell r="E111">
            <v>1.0706793558557728</v>
          </cell>
        </row>
        <row r="112">
          <cell r="B112">
            <v>39953</v>
          </cell>
          <cell r="E112">
            <v>1.075211806776774</v>
          </cell>
        </row>
        <row r="113">
          <cell r="B113">
            <v>39954</v>
          </cell>
          <cell r="E113">
            <v>1.0676938989026263</v>
          </cell>
        </row>
        <row r="114">
          <cell r="B114">
            <v>39955</v>
          </cell>
          <cell r="E114">
            <v>1.0788488318684215</v>
          </cell>
        </row>
        <row r="115">
          <cell r="B115">
            <v>39958</v>
          </cell>
          <cell r="E115">
            <v>1.0660007887686309</v>
          </cell>
        </row>
        <row r="116">
          <cell r="B116">
            <v>39959</v>
          </cell>
          <cell r="E116">
            <v>1.1073050027205911</v>
          </cell>
        </row>
        <row r="117">
          <cell r="B117">
            <v>39960</v>
          </cell>
          <cell r="E117">
            <v>1.0543022673067526</v>
          </cell>
        </row>
        <row r="118">
          <cell r="B118">
            <v>39965</v>
          </cell>
          <cell r="E118">
            <v>1.0338174589165683</v>
          </cell>
        </row>
        <row r="119">
          <cell r="B119">
            <v>39966</v>
          </cell>
          <cell r="E119">
            <v>1.0214451593167413</v>
          </cell>
        </row>
        <row r="120">
          <cell r="B120">
            <v>39967</v>
          </cell>
          <cell r="E120">
            <v>0.98210718995716895</v>
          </cell>
        </row>
        <row r="121">
          <cell r="B121">
            <v>39968</v>
          </cell>
          <cell r="E121">
            <v>0.9852772434763164</v>
          </cell>
        </row>
        <row r="122">
          <cell r="B122">
            <v>39969</v>
          </cell>
          <cell r="E122">
            <v>0.98227910965624443</v>
          </cell>
        </row>
        <row r="123">
          <cell r="B123">
            <v>39972</v>
          </cell>
          <cell r="E123">
            <v>0.96823954135035728</v>
          </cell>
        </row>
        <row r="124">
          <cell r="B124">
            <v>39973</v>
          </cell>
          <cell r="E124">
            <v>0.96792406620682903</v>
          </cell>
        </row>
        <row r="125">
          <cell r="B125">
            <v>39974</v>
          </cell>
          <cell r="E125">
            <v>0.9791117949064041</v>
          </cell>
        </row>
        <row r="126">
          <cell r="B126">
            <v>39975</v>
          </cell>
          <cell r="E126">
            <v>0.97919313038406419</v>
          </cell>
        </row>
        <row r="127">
          <cell r="B127">
            <v>39976</v>
          </cell>
          <cell r="E127">
            <v>0.96816441701299594</v>
          </cell>
        </row>
        <row r="128">
          <cell r="B128">
            <v>39979</v>
          </cell>
          <cell r="E128">
            <v>0.95826053841655134</v>
          </cell>
        </row>
        <row r="129">
          <cell r="B129">
            <v>39980</v>
          </cell>
          <cell r="E129">
            <v>0.95872608676324189</v>
          </cell>
        </row>
        <row r="130">
          <cell r="B130">
            <v>39981</v>
          </cell>
          <cell r="E130">
            <v>0.9577260467076254</v>
          </cell>
        </row>
        <row r="131">
          <cell r="B131">
            <v>39982</v>
          </cell>
          <cell r="E131">
            <v>0.94500187474439334</v>
          </cell>
        </row>
        <row r="132">
          <cell r="B132">
            <v>39983</v>
          </cell>
          <cell r="E132">
            <v>0.95017728524664702</v>
          </cell>
        </row>
        <row r="133">
          <cell r="B133">
            <v>39986</v>
          </cell>
          <cell r="E133">
            <v>0.93628041900032866</v>
          </cell>
        </row>
        <row r="134">
          <cell r="B134">
            <v>39987</v>
          </cell>
          <cell r="E134">
            <v>0.93555585967261312</v>
          </cell>
        </row>
        <row r="135">
          <cell r="B135">
            <v>39988</v>
          </cell>
          <cell r="E135">
            <v>0.95351564686956214</v>
          </cell>
        </row>
        <row r="136">
          <cell r="B136">
            <v>39989</v>
          </cell>
          <cell r="E136">
            <v>0.96224216827917719</v>
          </cell>
        </row>
        <row r="137">
          <cell r="B137">
            <v>39990</v>
          </cell>
          <cell r="E137">
            <v>0.96353616498658423</v>
          </cell>
        </row>
        <row r="138">
          <cell r="B138">
            <v>39993</v>
          </cell>
          <cell r="E138">
            <v>0.94888570773885161</v>
          </cell>
        </row>
        <row r="139">
          <cell r="B139">
            <v>39994</v>
          </cell>
          <cell r="E139">
            <v>0.94781316227383317</v>
          </cell>
        </row>
        <row r="140">
          <cell r="B140">
            <v>39995</v>
          </cell>
          <cell r="E140">
            <v>0.95265319152724393</v>
          </cell>
        </row>
        <row r="141">
          <cell r="B141">
            <v>39996</v>
          </cell>
          <cell r="E141">
            <v>0.92654767819471673</v>
          </cell>
        </row>
        <row r="142">
          <cell r="B142">
            <v>39997</v>
          </cell>
          <cell r="E142">
            <v>0.92376151695644482</v>
          </cell>
        </row>
        <row r="143">
          <cell r="B143">
            <v>40000</v>
          </cell>
          <cell r="E143">
            <v>0.93704031835374391</v>
          </cell>
        </row>
        <row r="144">
          <cell r="B144">
            <v>40001</v>
          </cell>
          <cell r="E144">
            <v>0.95575460700946846</v>
          </cell>
        </row>
        <row r="145">
          <cell r="B145">
            <v>40002</v>
          </cell>
          <cell r="E145">
            <v>0.95363464172732415</v>
          </cell>
        </row>
        <row r="146">
          <cell r="B146">
            <v>40003</v>
          </cell>
          <cell r="E146">
            <v>0.97608042601510892</v>
          </cell>
        </row>
        <row r="147">
          <cell r="B147">
            <v>40004</v>
          </cell>
          <cell r="E147">
            <v>1.0060263578640816</v>
          </cell>
        </row>
        <row r="148">
          <cell r="B148">
            <v>40007</v>
          </cell>
          <cell r="E148">
            <v>1.0297844877208593</v>
          </cell>
        </row>
        <row r="149">
          <cell r="B149">
            <v>40008</v>
          </cell>
          <cell r="E149">
            <v>1.0127269416780522</v>
          </cell>
        </row>
        <row r="150">
          <cell r="B150">
            <v>40009</v>
          </cell>
          <cell r="E150">
            <v>1.0034502510426491</v>
          </cell>
        </row>
        <row r="151">
          <cell r="B151">
            <v>40010</v>
          </cell>
          <cell r="E151">
            <v>0.99250300087610843</v>
          </cell>
        </row>
        <row r="152">
          <cell r="B152">
            <v>40011</v>
          </cell>
          <cell r="E152">
            <v>0.98970473447723573</v>
          </cell>
        </row>
        <row r="153">
          <cell r="B153">
            <v>40014</v>
          </cell>
          <cell r="E153">
            <v>1.0016817368452127</v>
          </cell>
        </row>
        <row r="154">
          <cell r="B154">
            <v>40015</v>
          </cell>
          <cell r="E154">
            <v>1.0136214446128657</v>
          </cell>
        </row>
        <row r="155">
          <cell r="B155">
            <v>40016</v>
          </cell>
          <cell r="E155">
            <v>0.9939566643612967</v>
          </cell>
        </row>
        <row r="156">
          <cell r="B156">
            <v>40017</v>
          </cell>
          <cell r="E156">
            <v>0.98761130512102224</v>
          </cell>
        </row>
        <row r="157">
          <cell r="B157">
            <v>40018</v>
          </cell>
          <cell r="E157">
            <v>0.97767266623289462</v>
          </cell>
        </row>
        <row r="158">
          <cell r="B158">
            <v>40021</v>
          </cell>
          <cell r="E158">
            <v>0.95898028920546974</v>
          </cell>
        </row>
        <row r="159">
          <cell r="B159">
            <v>40022</v>
          </cell>
          <cell r="E159">
            <v>0.95828780779320488</v>
          </cell>
        </row>
        <row r="160">
          <cell r="B160">
            <v>40023</v>
          </cell>
          <cell r="E160">
            <v>0.95240949647206652</v>
          </cell>
        </row>
        <row r="161">
          <cell r="B161">
            <v>40024</v>
          </cell>
          <cell r="E161">
            <v>0.93468917362884241</v>
          </cell>
        </row>
        <row r="162">
          <cell r="B162">
            <v>40025</v>
          </cell>
          <cell r="E162">
            <v>0.92692666085871189</v>
          </cell>
        </row>
        <row r="163">
          <cell r="B163">
            <v>40028</v>
          </cell>
          <cell r="E163">
            <v>0.91509005530434973</v>
          </cell>
        </row>
        <row r="164">
          <cell r="B164">
            <v>40029</v>
          </cell>
          <cell r="E164">
            <v>0.95286737597231497</v>
          </cell>
        </row>
        <row r="165">
          <cell r="B165">
            <v>40030</v>
          </cell>
          <cell r="E165">
            <v>0.95813747035385288</v>
          </cell>
        </row>
        <row r="166">
          <cell r="B166">
            <v>40031</v>
          </cell>
          <cell r="E166">
            <v>0.97793083069512188</v>
          </cell>
        </row>
        <row r="167">
          <cell r="B167">
            <v>40032</v>
          </cell>
          <cell r="E167">
            <v>0.97612135969582736</v>
          </cell>
        </row>
        <row r="168">
          <cell r="B168">
            <v>40035</v>
          </cell>
          <cell r="E168">
            <v>0.97382955794260062</v>
          </cell>
        </row>
        <row r="169">
          <cell r="B169">
            <v>40036</v>
          </cell>
          <cell r="E169">
            <v>0.99428496608800243</v>
          </cell>
        </row>
        <row r="170">
          <cell r="B170">
            <v>40037</v>
          </cell>
          <cell r="E170">
            <v>0.99626882440367392</v>
          </cell>
        </row>
        <row r="171">
          <cell r="B171">
            <v>40038</v>
          </cell>
          <cell r="E171">
            <v>1.0013834843488827</v>
          </cell>
        </row>
        <row r="172">
          <cell r="B172">
            <v>40039</v>
          </cell>
          <cell r="E172">
            <v>0.99127023571811146</v>
          </cell>
        </row>
        <row r="173">
          <cell r="B173">
            <v>40042</v>
          </cell>
          <cell r="E173">
            <v>0.99556849692952876</v>
          </cell>
        </row>
        <row r="174">
          <cell r="B174">
            <v>40043</v>
          </cell>
          <cell r="E174">
            <v>1.0031124847517399</v>
          </cell>
        </row>
        <row r="175">
          <cell r="B175">
            <v>40044</v>
          </cell>
          <cell r="E175">
            <v>1.0021047872785567</v>
          </cell>
        </row>
        <row r="176">
          <cell r="B176">
            <v>40045</v>
          </cell>
          <cell r="E176">
            <v>0.99615529195939156</v>
          </cell>
        </row>
        <row r="177">
          <cell r="B177">
            <v>40046</v>
          </cell>
          <cell r="E177">
            <v>1.0074323411847044</v>
          </cell>
        </row>
        <row r="178">
          <cell r="B178">
            <v>40049</v>
          </cell>
          <cell r="E178">
            <v>1.0431105483459098</v>
          </cell>
        </row>
        <row r="179">
          <cell r="B179">
            <v>40050</v>
          </cell>
          <cell r="E179">
            <v>1.0635763152622733</v>
          </cell>
        </row>
        <row r="180">
          <cell r="B180">
            <v>40051</v>
          </cell>
          <cell r="E180">
            <v>1.0830446068051498</v>
          </cell>
        </row>
        <row r="181">
          <cell r="B181">
            <v>40052</v>
          </cell>
          <cell r="E181">
            <v>1.0865770038095983</v>
          </cell>
        </row>
        <row r="182">
          <cell r="B182">
            <v>40053</v>
          </cell>
          <cell r="E182">
            <v>1.0659471800642937</v>
          </cell>
        </row>
        <row r="183">
          <cell r="B183">
            <v>40056</v>
          </cell>
          <cell r="E183">
            <v>1.070820702117012</v>
          </cell>
        </row>
        <row r="184">
          <cell r="B184">
            <v>40057</v>
          </cell>
          <cell r="E184">
            <v>0.79325051873917862</v>
          </cell>
        </row>
        <row r="185">
          <cell r="B185">
            <v>40058</v>
          </cell>
          <cell r="E185">
            <v>0.7955462279138017</v>
          </cell>
        </row>
        <row r="186">
          <cell r="B186">
            <v>40059</v>
          </cell>
          <cell r="E186">
            <v>0.78900095968089756</v>
          </cell>
        </row>
        <row r="187">
          <cell r="B187">
            <v>40060</v>
          </cell>
          <cell r="E187">
            <v>0.7925096432383314</v>
          </cell>
        </row>
        <row r="188">
          <cell r="B188">
            <v>40063</v>
          </cell>
          <cell r="E188">
            <v>0.79924687820148121</v>
          </cell>
        </row>
        <row r="189">
          <cell r="B189">
            <v>40064</v>
          </cell>
          <cell r="E189">
            <v>0.80091615438507768</v>
          </cell>
        </row>
        <row r="190">
          <cell r="B190">
            <v>40065</v>
          </cell>
          <cell r="E190">
            <v>0.80038976728477051</v>
          </cell>
        </row>
        <row r="191">
          <cell r="B191">
            <v>40066</v>
          </cell>
          <cell r="E191">
            <v>0.79551530208591037</v>
          </cell>
        </row>
        <row r="192">
          <cell r="B192">
            <v>40067</v>
          </cell>
          <cell r="E192">
            <v>0.78448609945976289</v>
          </cell>
        </row>
        <row r="193">
          <cell r="B193">
            <v>40070</v>
          </cell>
          <cell r="E193">
            <v>0.79564162934256299</v>
          </cell>
        </row>
        <row r="194">
          <cell r="B194">
            <v>40071</v>
          </cell>
          <cell r="E194">
            <v>0.80406625681937882</v>
          </cell>
        </row>
        <row r="195">
          <cell r="B195">
            <v>40072</v>
          </cell>
          <cell r="E195">
            <v>0.81642672409757522</v>
          </cell>
        </row>
        <row r="196">
          <cell r="B196">
            <v>40073</v>
          </cell>
          <cell r="E196">
            <v>0.82054549920551612</v>
          </cell>
        </row>
        <row r="197">
          <cell r="B197">
            <v>40074</v>
          </cell>
          <cell r="E197">
            <v>0.81827497900821078</v>
          </cell>
        </row>
        <row r="198">
          <cell r="B198">
            <v>40077</v>
          </cell>
          <cell r="E198">
            <v>0.84087092303333777</v>
          </cell>
        </row>
        <row r="199">
          <cell r="B199">
            <v>40078</v>
          </cell>
          <cell r="E199">
            <v>0.86960748762847273</v>
          </cell>
        </row>
        <row r="200">
          <cell r="B200">
            <v>40079</v>
          </cell>
          <cell r="E200">
            <v>0.87637743589505057</v>
          </cell>
        </row>
        <row r="201">
          <cell r="B201">
            <v>40080</v>
          </cell>
          <cell r="E201">
            <v>0.8520048492097283</v>
          </cell>
        </row>
        <row r="202">
          <cell r="B202">
            <v>40081</v>
          </cell>
          <cell r="E202">
            <v>0.86177372458446977</v>
          </cell>
        </row>
        <row r="203">
          <cell r="B203">
            <v>40084</v>
          </cell>
          <cell r="E203">
            <v>0.85976354716979442</v>
          </cell>
        </row>
        <row r="204">
          <cell r="B204">
            <v>40085</v>
          </cell>
          <cell r="E204">
            <v>0.83230017401180079</v>
          </cell>
        </row>
        <row r="205">
          <cell r="B205">
            <v>40086</v>
          </cell>
          <cell r="E205">
            <v>0.84613570155200069</v>
          </cell>
        </row>
        <row r="206">
          <cell r="B206">
            <v>40095</v>
          </cell>
          <cell r="E206">
            <v>0.83832116111909338</v>
          </cell>
        </row>
        <row r="207">
          <cell r="B207">
            <v>40098</v>
          </cell>
          <cell r="E207">
            <v>0.85892128865855821</v>
          </cell>
        </row>
        <row r="208">
          <cell r="B208">
            <v>40099</v>
          </cell>
          <cell r="E208">
            <v>0.84917976929852734</v>
          </cell>
        </row>
        <row r="209">
          <cell r="B209">
            <v>40100</v>
          </cell>
          <cell r="E209">
            <v>0.8452055783295257</v>
          </cell>
        </row>
        <row r="210">
          <cell r="B210">
            <v>40101</v>
          </cell>
          <cell r="E210">
            <v>0.85510035779848026</v>
          </cell>
        </row>
        <row r="211">
          <cell r="B211">
            <v>40102</v>
          </cell>
          <cell r="E211">
            <v>0.85775503055657354</v>
          </cell>
        </row>
        <row r="212">
          <cell r="B212">
            <v>40105</v>
          </cell>
          <cell r="E212">
            <v>0.85478598124614369</v>
          </cell>
        </row>
        <row r="213">
          <cell r="B213">
            <v>40106</v>
          </cell>
          <cell r="E213">
            <v>0.85161512667846839</v>
          </cell>
        </row>
        <row r="214">
          <cell r="B214">
            <v>40107</v>
          </cell>
          <cell r="E214">
            <v>0.86617151175444584</v>
          </cell>
        </row>
        <row r="215">
          <cell r="B215">
            <v>40108</v>
          </cell>
          <cell r="E215">
            <v>0.87981036663227175</v>
          </cell>
        </row>
        <row r="216">
          <cell r="B216">
            <v>40109</v>
          </cell>
          <cell r="E216">
            <v>0.87322504981798688</v>
          </cell>
        </row>
        <row r="217">
          <cell r="B217">
            <v>40112</v>
          </cell>
          <cell r="E217">
            <v>0.89883433562690551</v>
          </cell>
        </row>
        <row r="218">
          <cell r="B218">
            <v>40113</v>
          </cell>
          <cell r="E218">
            <v>0.92736832670899683</v>
          </cell>
        </row>
        <row r="219">
          <cell r="B219">
            <v>40114</v>
          </cell>
          <cell r="E219">
            <v>0.96075613986987862</v>
          </cell>
        </row>
        <row r="220">
          <cell r="B220">
            <v>40115</v>
          </cell>
          <cell r="E220">
            <v>0.97260830380177266</v>
          </cell>
        </row>
        <row r="221">
          <cell r="B221">
            <v>40116</v>
          </cell>
          <cell r="E221">
            <v>0.98584014338919468</v>
          </cell>
        </row>
        <row r="222">
          <cell r="B222">
            <v>40119</v>
          </cell>
          <cell r="E222">
            <v>0.99113567831910487</v>
          </cell>
        </row>
        <row r="223">
          <cell r="B223">
            <v>40120</v>
          </cell>
          <cell r="E223">
            <v>1.0045709068977919</v>
          </cell>
        </row>
        <row r="224">
          <cell r="B224">
            <v>40121</v>
          </cell>
          <cell r="E224">
            <v>1.0022300857025614</v>
          </cell>
        </row>
        <row r="225">
          <cell r="B225">
            <v>40122</v>
          </cell>
          <cell r="E225">
            <v>0.99293517627675865</v>
          </cell>
        </row>
        <row r="226">
          <cell r="B226">
            <v>40123</v>
          </cell>
          <cell r="E226">
            <v>0.99179991350207597</v>
          </cell>
        </row>
        <row r="227">
          <cell r="B227">
            <v>40126</v>
          </cell>
          <cell r="E227">
            <v>0.98994087912340523</v>
          </cell>
        </row>
        <row r="228">
          <cell r="B228">
            <v>40127</v>
          </cell>
          <cell r="E228">
            <v>0.99696310898011475</v>
          </cell>
        </row>
        <row r="229">
          <cell r="B229">
            <v>40128</v>
          </cell>
          <cell r="E229">
            <v>1.0056584125175578</v>
          </cell>
        </row>
        <row r="230">
          <cell r="B230">
            <v>40129</v>
          </cell>
          <cell r="E230">
            <v>1.0382233397651703</v>
          </cell>
        </row>
        <row r="231">
          <cell r="B231">
            <v>40130</v>
          </cell>
          <cell r="E231">
            <v>1.0559712182362704</v>
          </cell>
        </row>
        <row r="232">
          <cell r="B232">
            <v>40133</v>
          </cell>
          <cell r="E232">
            <v>1.0527537704234835</v>
          </cell>
        </row>
        <row r="233">
          <cell r="B233">
            <v>40134</v>
          </cell>
          <cell r="E233">
            <v>1.047261815805034</v>
          </cell>
        </row>
        <row r="234">
          <cell r="B234">
            <v>40135</v>
          </cell>
          <cell r="E234">
            <v>1.0305471360631251</v>
          </cell>
        </row>
        <row r="235">
          <cell r="B235">
            <v>40136</v>
          </cell>
          <cell r="E235">
            <v>1.0357635067215503</v>
          </cell>
        </row>
        <row r="236">
          <cell r="B236">
            <v>40137</v>
          </cell>
          <cell r="E236">
            <v>1.0395119450215042</v>
          </cell>
        </row>
        <row r="237">
          <cell r="B237">
            <v>40140</v>
          </cell>
          <cell r="E237">
            <v>1.0462486464955774</v>
          </cell>
        </row>
        <row r="238">
          <cell r="B238">
            <v>40141</v>
          </cell>
          <cell r="E238">
            <v>1.0227109493671231</v>
          </cell>
        </row>
        <row r="239">
          <cell r="B239">
            <v>40142</v>
          </cell>
          <cell r="E239">
            <v>1.0306195369714151</v>
          </cell>
        </row>
        <row r="240">
          <cell r="B240">
            <v>40143</v>
          </cell>
          <cell r="E240">
            <v>1.0186132311668523</v>
          </cell>
        </row>
        <row r="241">
          <cell r="B241">
            <v>40144</v>
          </cell>
          <cell r="E241">
            <v>1.044429242895262</v>
          </cell>
        </row>
        <row r="242">
          <cell r="B242">
            <v>40147</v>
          </cell>
          <cell r="E242">
            <v>1.0759734010439854</v>
          </cell>
        </row>
        <row r="243">
          <cell r="B243">
            <v>40148</v>
          </cell>
          <cell r="E243">
            <v>1.093113485502911</v>
          </cell>
        </row>
        <row r="244">
          <cell r="B244">
            <v>40149</v>
          </cell>
          <cell r="E244">
            <v>1.0872186831289308</v>
          </cell>
        </row>
        <row r="245">
          <cell r="B245">
            <v>40150</v>
          </cell>
          <cell r="E245">
            <v>1.0834921614491528</v>
          </cell>
        </row>
        <row r="246">
          <cell r="B246">
            <v>40151</v>
          </cell>
          <cell r="E246">
            <v>1.0359181487141806</v>
          </cell>
        </row>
        <row r="247">
          <cell r="B247">
            <v>40154</v>
          </cell>
          <cell r="E247">
            <v>1.0384975255490145</v>
          </cell>
        </row>
        <row r="248">
          <cell r="B248">
            <v>40155</v>
          </cell>
          <cell r="E248">
            <v>1.0605986351635244</v>
          </cell>
        </row>
        <row r="249">
          <cell r="B249">
            <v>40156</v>
          </cell>
          <cell r="E249">
            <v>1.0634804735549135</v>
          </cell>
        </row>
        <row r="250">
          <cell r="B250">
            <v>40157</v>
          </cell>
          <cell r="E250">
            <v>1.0884087465306378</v>
          </cell>
        </row>
        <row r="251">
          <cell r="B251">
            <v>40158</v>
          </cell>
          <cell r="E251">
            <v>1.0916082160433098</v>
          </cell>
        </row>
        <row r="252">
          <cell r="B252">
            <v>40161</v>
          </cell>
          <cell r="E252">
            <v>1.0686341023817794</v>
          </cell>
        </row>
        <row r="253">
          <cell r="B253">
            <v>40162</v>
          </cell>
          <cell r="E253">
            <v>1.0869066958561275</v>
          </cell>
        </row>
        <row r="254">
          <cell r="B254">
            <v>40163</v>
          </cell>
          <cell r="E254">
            <v>1.0805532126986075</v>
          </cell>
        </row>
        <row r="255">
          <cell r="B255">
            <v>40164</v>
          </cell>
          <cell r="E255">
            <v>1.0711811756032172</v>
          </cell>
        </row>
        <row r="256">
          <cell r="B256">
            <v>40165</v>
          </cell>
          <cell r="E256">
            <v>1.0626021841806896</v>
          </cell>
        </row>
        <row r="257">
          <cell r="B257">
            <v>40168</v>
          </cell>
          <cell r="E257">
            <v>1.0802064614467732</v>
          </cell>
        </row>
        <row r="258">
          <cell r="B258">
            <v>40169</v>
          </cell>
          <cell r="E258">
            <v>1.0849034689558346</v>
          </cell>
        </row>
        <row r="259">
          <cell r="B259">
            <v>40170</v>
          </cell>
          <cell r="E259">
            <v>1.1088410986596831</v>
          </cell>
        </row>
        <row r="260">
          <cell r="B260">
            <v>40171</v>
          </cell>
          <cell r="E260">
            <v>1.1122357292082423</v>
          </cell>
        </row>
        <row r="261">
          <cell r="B261">
            <v>40172</v>
          </cell>
          <cell r="E261">
            <v>1.1343355672281592</v>
          </cell>
        </row>
        <row r="262">
          <cell r="B262">
            <v>40175</v>
          </cell>
          <cell r="E262">
            <v>1.1484725367135957</v>
          </cell>
        </row>
        <row r="263">
          <cell r="B263">
            <v>40176</v>
          </cell>
          <cell r="E263">
            <v>1.1473953587832639</v>
          </cell>
        </row>
        <row r="264">
          <cell r="B264">
            <v>40177</v>
          </cell>
          <cell r="E264">
            <v>1.1194674485340961</v>
          </cell>
        </row>
        <row r="265">
          <cell r="B265">
            <v>40178</v>
          </cell>
          <cell r="E265">
            <v>1.1210085419723863</v>
          </cell>
        </row>
        <row r="266">
          <cell r="B266">
            <v>40182</v>
          </cell>
          <cell r="E266">
            <v>1.1320957664447318</v>
          </cell>
        </row>
        <row r="267">
          <cell r="B267">
            <v>40183</v>
          </cell>
          <cell r="E267">
            <v>1.1062777755819126</v>
          </cell>
        </row>
        <row r="268">
          <cell r="B268">
            <v>40184</v>
          </cell>
          <cell r="E268">
            <v>1.0921380346549709</v>
          </cell>
        </row>
        <row r="269">
          <cell r="B269">
            <v>40185</v>
          </cell>
          <cell r="E269">
            <v>1.0795008447481853</v>
          </cell>
        </row>
        <row r="270">
          <cell r="B270">
            <v>40186</v>
          </cell>
          <cell r="E270">
            <v>1.098844775978661</v>
          </cell>
        </row>
        <row r="271">
          <cell r="B271">
            <v>40189</v>
          </cell>
          <cell r="E271">
            <v>1.0744310200801572</v>
          </cell>
        </row>
        <row r="272">
          <cell r="B272">
            <v>40190</v>
          </cell>
          <cell r="E272">
            <v>1.0807909696689748</v>
          </cell>
        </row>
        <row r="273">
          <cell r="B273">
            <v>40191</v>
          </cell>
          <cell r="E273">
            <v>1.1115986773714974</v>
          </cell>
        </row>
        <row r="274">
          <cell r="B274">
            <v>40192</v>
          </cell>
          <cell r="E274">
            <v>1.1473105861619912</v>
          </cell>
        </row>
        <row r="275">
          <cell r="B275">
            <v>40193</v>
          </cell>
          <cell r="E275">
            <v>1.1447170953326093</v>
          </cell>
        </row>
        <row r="276">
          <cell r="B276">
            <v>40196</v>
          </cell>
          <cell r="E276">
            <v>1.1605816926967598</v>
          </cell>
        </row>
        <row r="277">
          <cell r="B277">
            <v>40197</v>
          </cell>
          <cell r="E277">
            <v>1.1608880713024774</v>
          </cell>
        </row>
        <row r="278">
          <cell r="B278">
            <v>40198</v>
          </cell>
          <cell r="E278">
            <v>1.1541315860486836</v>
          </cell>
        </row>
        <row r="279">
          <cell r="B279">
            <v>40199</v>
          </cell>
          <cell r="E279">
            <v>1.1472492953822664</v>
          </cell>
        </row>
        <row r="280">
          <cell r="B280">
            <v>40200</v>
          </cell>
          <cell r="E280">
            <v>1.1331542060752093</v>
          </cell>
        </row>
        <row r="281">
          <cell r="B281">
            <v>40203</v>
          </cell>
          <cell r="E281">
            <v>1.12409780262072</v>
          </cell>
        </row>
        <row r="282">
          <cell r="B282">
            <v>40204</v>
          </cell>
          <cell r="E282">
            <v>1.128980183691195</v>
          </cell>
        </row>
        <row r="283">
          <cell r="B283">
            <v>40205</v>
          </cell>
          <cell r="E283">
            <v>1.152580203493639</v>
          </cell>
        </row>
        <row r="284">
          <cell r="B284">
            <v>40206</v>
          </cell>
          <cell r="E284">
            <v>1.1698426257778056</v>
          </cell>
        </row>
        <row r="285">
          <cell r="B285">
            <v>40207</v>
          </cell>
          <cell r="E285">
            <v>1.1695883215618468</v>
          </cell>
        </row>
        <row r="286">
          <cell r="B286">
            <v>40210</v>
          </cell>
          <cell r="E286">
            <v>1.1990368413019956</v>
          </cell>
        </row>
        <row r="287">
          <cell r="B287">
            <v>40211</v>
          </cell>
          <cell r="E287">
            <v>1.2123090867714021</v>
          </cell>
        </row>
        <row r="288">
          <cell r="B288">
            <v>40212</v>
          </cell>
          <cell r="E288">
            <v>1.1920803676758243</v>
          </cell>
        </row>
        <row r="289">
          <cell r="B289">
            <v>40213</v>
          </cell>
          <cell r="E289">
            <v>1.1889359028910542</v>
          </cell>
        </row>
        <row r="290">
          <cell r="B290">
            <v>40214</v>
          </cell>
          <cell r="E290">
            <v>1.1772488470296927</v>
          </cell>
        </row>
        <row r="291">
          <cell r="B291">
            <v>40217</v>
          </cell>
          <cell r="E291">
            <v>1.169270302302875</v>
          </cell>
        </row>
        <row r="292">
          <cell r="B292">
            <v>40218</v>
          </cell>
          <cell r="E292">
            <v>1.1594591972179744</v>
          </cell>
        </row>
        <row r="293">
          <cell r="B293">
            <v>40219</v>
          </cell>
          <cell r="E293">
            <v>1.1656681226943542</v>
          </cell>
        </row>
        <row r="294">
          <cell r="B294">
            <v>40220</v>
          </cell>
          <cell r="E294">
            <v>1.1805677960809973</v>
          </cell>
        </row>
        <row r="295">
          <cell r="B295">
            <v>40221</v>
          </cell>
          <cell r="E295">
            <v>1.1803427284697441</v>
          </cell>
        </row>
        <row r="296">
          <cell r="B296">
            <v>40231</v>
          </cell>
          <cell r="E296">
            <v>1.1841626315814349</v>
          </cell>
        </row>
        <row r="297">
          <cell r="B297">
            <v>40232</v>
          </cell>
          <cell r="E297">
            <v>1.2049653683838994</v>
          </cell>
        </row>
        <row r="298">
          <cell r="B298">
            <v>40233</v>
          </cell>
          <cell r="E298">
            <v>1.2210563269598611</v>
          </cell>
        </row>
        <row r="299">
          <cell r="B299">
            <v>40234</v>
          </cell>
          <cell r="E299">
            <v>1.2332816530309907</v>
          </cell>
        </row>
        <row r="300">
          <cell r="B300">
            <v>40235</v>
          </cell>
          <cell r="E300">
            <v>1.2455706572270897</v>
          </cell>
        </row>
        <row r="301">
          <cell r="B301">
            <v>40238</v>
          </cell>
          <cell r="E301">
            <v>1.2324993498049415</v>
          </cell>
        </row>
        <row r="302">
          <cell r="B302">
            <v>40239</v>
          </cell>
          <cell r="E302">
            <v>1.2389254585456424</v>
          </cell>
        </row>
        <row r="303">
          <cell r="B303">
            <v>40240</v>
          </cell>
          <cell r="E303">
            <v>1.252360383064667</v>
          </cell>
        </row>
        <row r="304">
          <cell r="B304">
            <v>40241</v>
          </cell>
          <cell r="E304">
            <v>1.2396495511535579</v>
          </cell>
        </row>
        <row r="305">
          <cell r="B305">
            <v>40242</v>
          </cell>
          <cell r="E305">
            <v>1.2494432872356236</v>
          </cell>
        </row>
        <row r="306">
          <cell r="B306">
            <v>40245</v>
          </cell>
          <cell r="E306">
            <v>1.2518150460158619</v>
          </cell>
        </row>
        <row r="307">
          <cell r="B307">
            <v>40246</v>
          </cell>
          <cell r="E307">
            <v>1.234308422581563</v>
          </cell>
        </row>
        <row r="308">
          <cell r="B308">
            <v>40247</v>
          </cell>
          <cell r="E308">
            <v>1.2272708390008917</v>
          </cell>
        </row>
        <row r="309">
          <cell r="B309">
            <v>40248</v>
          </cell>
          <cell r="E309">
            <v>1.2173510688906988</v>
          </cell>
        </row>
        <row r="310">
          <cell r="B310">
            <v>40249</v>
          </cell>
          <cell r="E310">
            <v>1.226137078015116</v>
          </cell>
        </row>
        <row r="311">
          <cell r="B311">
            <v>40252</v>
          </cell>
          <cell r="E311">
            <v>1.2262661408531002</v>
          </cell>
        </row>
        <row r="312">
          <cell r="B312">
            <v>40253</v>
          </cell>
          <cell r="E312">
            <v>1.2316437194008303</v>
          </cell>
        </row>
        <row r="313">
          <cell r="B313">
            <v>40254</v>
          </cell>
          <cell r="E313">
            <v>1.2200203211651439</v>
          </cell>
        </row>
        <row r="314">
          <cell r="B314">
            <v>40255</v>
          </cell>
          <cell r="E314">
            <v>1.2291420053131006</v>
          </cell>
        </row>
        <row r="315">
          <cell r="B315">
            <v>40256</v>
          </cell>
          <cell r="E315">
            <v>1.2317573688790955</v>
          </cell>
        </row>
        <row r="316">
          <cell r="B316">
            <v>40259</v>
          </cell>
          <cell r="E316">
            <v>1.2457093453338342</v>
          </cell>
        </row>
        <row r="317">
          <cell r="B317">
            <v>40260</v>
          </cell>
          <cell r="E317">
            <v>1.2707024433420819</v>
          </cell>
        </row>
        <row r="318">
          <cell r="B318">
            <v>40261</v>
          </cell>
          <cell r="E318">
            <v>1.3014787185270065</v>
          </cell>
        </row>
        <row r="319">
          <cell r="B319">
            <v>40262</v>
          </cell>
          <cell r="E319">
            <v>1.2725709118638691</v>
          </cell>
        </row>
        <row r="320">
          <cell r="B320">
            <v>40263</v>
          </cell>
          <cell r="E320">
            <v>1.2877835448395714</v>
          </cell>
        </row>
        <row r="321">
          <cell r="B321">
            <v>40266</v>
          </cell>
          <cell r="E321">
            <v>1.3097351825578638</v>
          </cell>
        </row>
        <row r="322">
          <cell r="B322">
            <v>40267</v>
          </cell>
          <cell r="E322">
            <v>1.3097752086073975</v>
          </cell>
        </row>
        <row r="323">
          <cell r="B323">
            <v>40268</v>
          </cell>
          <cell r="E323">
            <v>1.3331878940303581</v>
          </cell>
        </row>
        <row r="324">
          <cell r="B324">
            <v>40269</v>
          </cell>
          <cell r="E324">
            <v>1.3352586050385558</v>
          </cell>
        </row>
        <row r="325">
          <cell r="B325">
            <v>40270</v>
          </cell>
          <cell r="E325">
            <v>1.3409365735406291</v>
          </cell>
        </row>
        <row r="326">
          <cell r="B326">
            <v>40274</v>
          </cell>
          <cell r="E326">
            <v>1.3186311640086992</v>
          </cell>
        </row>
        <row r="327">
          <cell r="B327">
            <v>40275</v>
          </cell>
          <cell r="E327">
            <v>1.3159927577849193</v>
          </cell>
        </row>
        <row r="328">
          <cell r="B328">
            <v>40276</v>
          </cell>
          <cell r="E328">
            <v>1.3517178223955508</v>
          </cell>
        </row>
        <row r="329">
          <cell r="B329">
            <v>40277</v>
          </cell>
          <cell r="E329">
            <v>1.35942076702231</v>
          </cell>
        </row>
        <row r="330">
          <cell r="B330">
            <v>40280</v>
          </cell>
          <cell r="E330">
            <v>1.3772231666072785</v>
          </cell>
        </row>
        <row r="331">
          <cell r="B331">
            <v>40281</v>
          </cell>
          <cell r="E331">
            <v>1.3474172251709091</v>
          </cell>
        </row>
        <row r="332">
          <cell r="B332">
            <v>40282</v>
          </cell>
          <cell r="E332">
            <v>1.3585172270536845</v>
          </cell>
        </row>
        <row r="333">
          <cell r="B333">
            <v>40283</v>
          </cell>
          <cell r="E333">
            <v>1.3390450034282693</v>
          </cell>
        </row>
        <row r="334">
          <cell r="B334">
            <v>40284</v>
          </cell>
          <cell r="E334">
            <v>1.3664100914994906</v>
          </cell>
        </row>
        <row r="335">
          <cell r="B335">
            <v>40287</v>
          </cell>
          <cell r="E335">
            <v>1.3931042208938429</v>
          </cell>
        </row>
        <row r="336">
          <cell r="B336">
            <v>40288</v>
          </cell>
          <cell r="E336">
            <v>1.3914397456325283</v>
          </cell>
        </row>
        <row r="337">
          <cell r="B337">
            <v>40289</v>
          </cell>
          <cell r="E337">
            <v>1.4089757987478804</v>
          </cell>
        </row>
        <row r="338">
          <cell r="B338">
            <v>40290</v>
          </cell>
          <cell r="E338">
            <v>1.4504636629390475</v>
          </cell>
        </row>
        <row r="339">
          <cell r="B339">
            <v>40291</v>
          </cell>
          <cell r="E339">
            <v>1.4606354353999476</v>
          </cell>
        </row>
        <row r="340">
          <cell r="B340">
            <v>40294</v>
          </cell>
          <cell r="E340">
            <v>1.4581210735469807</v>
          </cell>
        </row>
        <row r="341">
          <cell r="B341">
            <v>40295</v>
          </cell>
          <cell r="E341">
            <v>1.4672913596503225</v>
          </cell>
        </row>
        <row r="342">
          <cell r="B342">
            <v>40296</v>
          </cell>
          <cell r="E342">
            <v>1.5099242062894451</v>
          </cell>
        </row>
        <row r="343">
          <cell r="B343">
            <v>40297</v>
          </cell>
          <cell r="E343">
            <v>1.5129347758946619</v>
          </cell>
        </row>
        <row r="344">
          <cell r="B344">
            <v>40298</v>
          </cell>
          <cell r="E344">
            <v>1.5357272874112629</v>
          </cell>
        </row>
        <row r="345">
          <cell r="B345">
            <v>40302</v>
          </cell>
          <cell r="E345">
            <v>1.4097635929344807</v>
          </cell>
        </row>
        <row r="346">
          <cell r="B346">
            <v>40303</v>
          </cell>
          <cell r="E346">
            <v>1.4300306660825508</v>
          </cell>
        </row>
        <row r="347">
          <cell r="B347">
            <v>40304</v>
          </cell>
          <cell r="E347">
            <v>1.4214650274145508</v>
          </cell>
        </row>
        <row r="348">
          <cell r="B348">
            <v>40305</v>
          </cell>
          <cell r="E348">
            <v>1.3793772137927205</v>
          </cell>
        </row>
        <row r="349">
          <cell r="B349">
            <v>40308</v>
          </cell>
          <cell r="E349">
            <v>1.3726975474275716</v>
          </cell>
        </row>
        <row r="350">
          <cell r="B350">
            <v>40309</v>
          </cell>
          <cell r="E350">
            <v>1.3748332624954225</v>
          </cell>
        </row>
        <row r="351">
          <cell r="B351">
            <v>40310</v>
          </cell>
          <cell r="E351">
            <v>1.3595970362871475</v>
          </cell>
        </row>
        <row r="352">
          <cell r="B352">
            <v>40311</v>
          </cell>
          <cell r="E352">
            <v>1.3756048260387312</v>
          </cell>
        </row>
        <row r="353">
          <cell r="B353">
            <v>40312</v>
          </cell>
          <cell r="E353">
            <v>1.3482717236921085</v>
          </cell>
        </row>
        <row r="354">
          <cell r="B354">
            <v>40315</v>
          </cell>
          <cell r="E354">
            <v>1.3652434546920096</v>
          </cell>
        </row>
        <row r="355">
          <cell r="B355">
            <v>40316</v>
          </cell>
          <cell r="E355">
            <v>1.3614106247561923</v>
          </cell>
        </row>
        <row r="356">
          <cell r="B356">
            <v>40317</v>
          </cell>
          <cell r="E356">
            <v>1.3703048527618722</v>
          </cell>
        </row>
        <row r="357">
          <cell r="B357">
            <v>40318</v>
          </cell>
          <cell r="E357">
            <v>1.3906986880884145</v>
          </cell>
        </row>
        <row r="358">
          <cell r="B358">
            <v>40319</v>
          </cell>
          <cell r="E358">
            <v>1.4013275439963211</v>
          </cell>
        </row>
        <row r="359">
          <cell r="B359">
            <v>40322</v>
          </cell>
          <cell r="E359">
            <v>1.4324598696612072</v>
          </cell>
        </row>
        <row r="360">
          <cell r="B360">
            <v>40323</v>
          </cell>
          <cell r="E360">
            <v>1.4308183282370788</v>
          </cell>
        </row>
        <row r="361">
          <cell r="B361">
            <v>40324</v>
          </cell>
          <cell r="E361">
            <v>1.4242634284971258</v>
          </cell>
        </row>
        <row r="362">
          <cell r="B362">
            <v>40325</v>
          </cell>
          <cell r="E362">
            <v>1.4266523317836726</v>
          </cell>
        </row>
        <row r="363">
          <cell r="B363">
            <v>40326</v>
          </cell>
          <cell r="E363">
            <v>1.4110571042330682</v>
          </cell>
        </row>
        <row r="364">
          <cell r="B364">
            <v>40329</v>
          </cell>
          <cell r="E364">
            <v>1.4233480539334957</v>
          </cell>
        </row>
        <row r="365">
          <cell r="B365">
            <v>40330</v>
          </cell>
          <cell r="E365">
            <v>1.4256006579404024</v>
          </cell>
        </row>
        <row r="366">
          <cell r="B366">
            <v>40331</v>
          </cell>
          <cell r="E366">
            <v>1.4506672924482076</v>
          </cell>
        </row>
        <row r="367">
          <cell r="B367">
            <v>40332</v>
          </cell>
          <cell r="E367">
            <v>1.4626776508734485</v>
          </cell>
        </row>
        <row r="368">
          <cell r="B368">
            <v>40333</v>
          </cell>
          <cell r="E368">
            <v>1.4695267356015811</v>
          </cell>
        </row>
        <row r="369">
          <cell r="B369">
            <v>40336</v>
          </cell>
          <cell r="E369">
            <v>1.4611459800572968</v>
          </cell>
        </row>
        <row r="370">
          <cell r="B370">
            <v>40337</v>
          </cell>
          <cell r="E370">
            <v>1.4760434144990078</v>
          </cell>
        </row>
        <row r="371">
          <cell r="B371">
            <v>40338</v>
          </cell>
          <cell r="E371">
            <v>1.4862795735173946</v>
          </cell>
        </row>
        <row r="372">
          <cell r="B372">
            <v>40339</v>
          </cell>
          <cell r="E372">
            <v>1.5060106860405096</v>
          </cell>
        </row>
        <row r="373">
          <cell r="B373">
            <v>40340</v>
          </cell>
          <cell r="E373">
            <v>1.5148548932437598</v>
          </cell>
        </row>
        <row r="374">
          <cell r="B374">
            <v>40346</v>
          </cell>
          <cell r="E374">
            <v>1.5002245352253589</v>
          </cell>
        </row>
        <row r="375">
          <cell r="B375">
            <v>40347</v>
          </cell>
          <cell r="E375">
            <v>1.4796523283286867</v>
          </cell>
        </row>
        <row r="376">
          <cell r="B376">
            <v>40350</v>
          </cell>
          <cell r="E376">
            <v>1.4736003085443048</v>
          </cell>
        </row>
        <row r="377">
          <cell r="B377">
            <v>40351</v>
          </cell>
          <cell r="E377">
            <v>1.4846678453675239</v>
          </cell>
        </row>
        <row r="378">
          <cell r="B378">
            <v>40352</v>
          </cell>
          <cell r="E378">
            <v>1.4906535320752092</v>
          </cell>
        </row>
        <row r="379">
          <cell r="B379">
            <v>40353</v>
          </cell>
          <cell r="E379">
            <v>1.4961119601991337</v>
          </cell>
        </row>
        <row r="380">
          <cell r="B380">
            <v>40354</v>
          </cell>
          <cell r="E380">
            <v>1.4820705773291136</v>
          </cell>
        </row>
        <row r="381">
          <cell r="B381">
            <v>40357</v>
          </cell>
          <cell r="E381">
            <v>1.4463872409739129</v>
          </cell>
        </row>
        <row r="382">
          <cell r="B382">
            <v>40358</v>
          </cell>
          <cell r="E382">
            <v>1.4432008594739316</v>
          </cell>
        </row>
        <row r="383">
          <cell r="B383">
            <v>40359</v>
          </cell>
          <cell r="E383">
            <v>1.4319553858720402</v>
          </cell>
        </row>
        <row r="384">
          <cell r="B384">
            <v>40360</v>
          </cell>
          <cell r="E384">
            <v>1.4053072259883854</v>
          </cell>
        </row>
        <row r="385">
          <cell r="B385">
            <v>40361</v>
          </cell>
          <cell r="E385">
            <v>1.3936587774414422</v>
          </cell>
        </row>
        <row r="386">
          <cell r="B386">
            <v>40364</v>
          </cell>
          <cell r="E386">
            <v>1.3946180826973804</v>
          </cell>
        </row>
        <row r="387">
          <cell r="B387">
            <v>40365</v>
          </cell>
          <cell r="E387">
            <v>1.419132965225242</v>
          </cell>
        </row>
        <row r="388">
          <cell r="B388">
            <v>40366</v>
          </cell>
          <cell r="E388">
            <v>1.4750958726054131</v>
          </cell>
        </row>
        <row r="389">
          <cell r="B389">
            <v>40367</v>
          </cell>
          <cell r="E389">
            <v>1.471727818961841</v>
          </cell>
        </row>
        <row r="390">
          <cell r="B390">
            <v>40368</v>
          </cell>
          <cell r="E390">
            <v>1.4800730234620862</v>
          </cell>
        </row>
        <row r="391">
          <cell r="B391">
            <v>40371</v>
          </cell>
          <cell r="E391">
            <v>1.475191372020106</v>
          </cell>
        </row>
        <row r="392">
          <cell r="B392">
            <v>40372</v>
          </cell>
          <cell r="E392">
            <v>1.4540103741129877</v>
          </cell>
        </row>
        <row r="393">
          <cell r="B393">
            <v>40373</v>
          </cell>
          <cell r="E393">
            <v>1.4607798299057284</v>
          </cell>
        </row>
        <row r="394">
          <cell r="B394">
            <v>40374</v>
          </cell>
          <cell r="E394">
            <v>1.4752606375225945</v>
          </cell>
        </row>
        <row r="395">
          <cell r="B395">
            <v>40375</v>
          </cell>
          <cell r="E395">
            <v>1.4687770740295927</v>
          </cell>
        </row>
        <row r="396">
          <cell r="B396">
            <v>40378</v>
          </cell>
          <cell r="E396">
            <v>1.4870578792575466</v>
          </cell>
        </row>
        <row r="397">
          <cell r="B397">
            <v>40379</v>
          </cell>
          <cell r="E397">
            <v>1.5132083347247804</v>
          </cell>
        </row>
        <row r="398">
          <cell r="B398">
            <v>40380</v>
          </cell>
          <cell r="E398">
            <v>1.5085125204479377</v>
          </cell>
        </row>
        <row r="399">
          <cell r="B399">
            <v>40381</v>
          </cell>
          <cell r="E399">
            <v>1.5133724728949491</v>
          </cell>
        </row>
        <row r="400">
          <cell r="B400">
            <v>40382</v>
          </cell>
          <cell r="E400">
            <v>1.5017744821041754</v>
          </cell>
        </row>
        <row r="401">
          <cell r="B401">
            <v>40385</v>
          </cell>
          <cell r="E401">
            <v>1.4969728257272377</v>
          </cell>
        </row>
        <row r="402">
          <cell r="B402">
            <v>40386</v>
          </cell>
          <cell r="E402">
            <v>1.5013677205208835</v>
          </cell>
        </row>
        <row r="403">
          <cell r="B403">
            <v>40387</v>
          </cell>
          <cell r="E403">
            <v>1.5107313042754476</v>
          </cell>
        </row>
        <row r="404">
          <cell r="B404">
            <v>40388</v>
          </cell>
          <cell r="E404">
            <v>1.5134011005897259</v>
          </cell>
        </row>
        <row r="405">
          <cell r="B405">
            <v>40389</v>
          </cell>
          <cell r="E405">
            <v>1.5201132671734143</v>
          </cell>
        </row>
        <row r="406">
          <cell r="B406">
            <v>40392</v>
          </cell>
          <cell r="E406">
            <v>1.5318024612262071</v>
          </cell>
        </row>
        <row r="407">
          <cell r="B407">
            <v>40393</v>
          </cell>
          <cell r="E407">
            <v>1.5291064038161251</v>
          </cell>
        </row>
        <row r="408">
          <cell r="B408">
            <v>40394</v>
          </cell>
          <cell r="E408">
            <v>1.5531354363868559</v>
          </cell>
        </row>
        <row r="409">
          <cell r="B409">
            <v>40395</v>
          </cell>
          <cell r="E409">
            <v>1.5548143655054161</v>
          </cell>
        </row>
        <row r="410">
          <cell r="B410">
            <v>40396</v>
          </cell>
          <cell r="E410">
            <v>1.5582337809651001</v>
          </cell>
        </row>
        <row r="411">
          <cell r="B411">
            <v>40399</v>
          </cell>
          <cell r="E411">
            <v>1.5760209845394317</v>
          </cell>
        </row>
        <row r="412">
          <cell r="B412">
            <v>40400</v>
          </cell>
          <cell r="E412">
            <v>1.5637137734303537</v>
          </cell>
        </row>
        <row r="413">
          <cell r="B413">
            <v>40401</v>
          </cell>
          <cell r="E413">
            <v>1.5878866492501222</v>
          </cell>
        </row>
        <row r="414">
          <cell r="B414">
            <v>40402</v>
          </cell>
          <cell r="E414">
            <v>1.5822001593416828</v>
          </cell>
        </row>
        <row r="415">
          <cell r="B415">
            <v>40403</v>
          </cell>
          <cell r="E415">
            <v>1.5882873046103381</v>
          </cell>
        </row>
        <row r="416">
          <cell r="B416">
            <v>40406</v>
          </cell>
          <cell r="E416">
            <v>1.590473177382506</v>
          </cell>
        </row>
        <row r="417">
          <cell r="B417">
            <v>40407</v>
          </cell>
          <cell r="E417">
            <v>1.616217477180196</v>
          </cell>
        </row>
        <row r="418">
          <cell r="B418">
            <v>40408</v>
          </cell>
          <cell r="E418">
            <v>1.6290541006994905</v>
          </cell>
        </row>
        <row r="419">
          <cell r="B419">
            <v>40409</v>
          </cell>
          <cell r="E419">
            <v>1.6237395883493764</v>
          </cell>
        </row>
        <row r="420">
          <cell r="B420">
            <v>40410</v>
          </cell>
          <cell r="E420">
            <v>1.6108079838792781</v>
          </cell>
        </row>
        <row r="421">
          <cell r="B421">
            <v>40413</v>
          </cell>
          <cell r="E421">
            <v>1.6219144404023977</v>
          </cell>
        </row>
        <row r="422">
          <cell r="B422">
            <v>40414</v>
          </cell>
          <cell r="E422">
            <v>1.6466293012665374</v>
          </cell>
        </row>
        <row r="423">
          <cell r="B423">
            <v>40415</v>
          </cell>
          <cell r="E423">
            <v>1.6592641728022486</v>
          </cell>
        </row>
        <row r="424">
          <cell r="B424">
            <v>40416</v>
          </cell>
          <cell r="E424">
            <v>1.7011907130625341</v>
          </cell>
        </row>
        <row r="425">
          <cell r="B425">
            <v>40417</v>
          </cell>
          <cell r="E425">
            <v>1.7232297248281621</v>
          </cell>
        </row>
        <row r="426">
          <cell r="B426">
            <v>40420</v>
          </cell>
          <cell r="E426">
            <v>1.7646011866767706</v>
          </cell>
        </row>
        <row r="427">
          <cell r="B427">
            <v>40421</v>
          </cell>
          <cell r="E427">
            <v>1.7741946236180248</v>
          </cell>
        </row>
        <row r="428">
          <cell r="B428">
            <v>40422</v>
          </cell>
          <cell r="E428">
            <v>1.285455354800547</v>
          </cell>
        </row>
        <row r="429">
          <cell r="B429">
            <v>40423</v>
          </cell>
          <cell r="E429">
            <v>1.2949268712459778</v>
          </cell>
        </row>
        <row r="430">
          <cell r="B430">
            <v>40424</v>
          </cell>
          <cell r="E430">
            <v>1.3165051034397437</v>
          </cell>
        </row>
        <row r="431">
          <cell r="B431">
            <v>40427</v>
          </cell>
          <cell r="E431">
            <v>1.3076792349130868</v>
          </cell>
        </row>
        <row r="432">
          <cell r="B432">
            <v>40428</v>
          </cell>
          <cell r="E432">
            <v>1.3041411038657074</v>
          </cell>
        </row>
        <row r="433">
          <cell r="B433">
            <v>40429</v>
          </cell>
          <cell r="E433">
            <v>1.3172503371791426</v>
          </cell>
        </row>
        <row r="434">
          <cell r="B434">
            <v>40430</v>
          </cell>
          <cell r="E434">
            <v>1.2972377714925354</v>
          </cell>
        </row>
        <row r="435">
          <cell r="B435">
            <v>40431</v>
          </cell>
          <cell r="E435">
            <v>1.2960250543682115</v>
          </cell>
        </row>
        <row r="436">
          <cell r="B436">
            <v>40434</v>
          </cell>
          <cell r="E436">
            <v>1.3086716985531812</v>
          </cell>
        </row>
        <row r="437">
          <cell r="B437">
            <v>40435</v>
          </cell>
          <cell r="E437">
            <v>1.3195042783889781</v>
          </cell>
        </row>
        <row r="438">
          <cell r="B438">
            <v>40436</v>
          </cell>
          <cell r="E438">
            <v>1.3155260941914819</v>
          </cell>
        </row>
        <row r="439">
          <cell r="B439">
            <v>40437</v>
          </cell>
          <cell r="E439">
            <v>1.3094324282446963</v>
          </cell>
        </row>
        <row r="440">
          <cell r="B440">
            <v>40438</v>
          </cell>
          <cell r="E440">
            <v>1.3089450195556247</v>
          </cell>
        </row>
        <row r="441">
          <cell r="B441">
            <v>40441</v>
          </cell>
          <cell r="E441">
            <v>1.3141303615132449</v>
          </cell>
        </row>
        <row r="442">
          <cell r="B442">
            <v>40442</v>
          </cell>
          <cell r="E442">
            <v>1.3208431994361314</v>
          </cell>
        </row>
        <row r="443">
          <cell r="B443">
            <v>40448</v>
          </cell>
          <cell r="E443">
            <v>1.3264880742006728</v>
          </cell>
        </row>
        <row r="444">
          <cell r="B444">
            <v>40449</v>
          </cell>
          <cell r="E444">
            <v>1.3251397726886203</v>
          </cell>
        </row>
        <row r="445">
          <cell r="B445">
            <v>40450</v>
          </cell>
          <cell r="E445">
            <v>1.3132739620439853</v>
          </cell>
        </row>
        <row r="446">
          <cell r="B446">
            <v>40451</v>
          </cell>
          <cell r="E446">
            <v>1.3069812106348722</v>
          </cell>
        </row>
        <row r="447">
          <cell r="B447">
            <v>40459</v>
          </cell>
          <cell r="E447">
            <v>1.286062101767816</v>
          </cell>
        </row>
        <row r="448">
          <cell r="B448">
            <v>40462</v>
          </cell>
          <cell r="E448">
            <v>1.259809182965592</v>
          </cell>
        </row>
        <row r="449">
          <cell r="B449">
            <v>40463</v>
          </cell>
          <cell r="E449">
            <v>1.2443891062135837</v>
          </cell>
        </row>
        <row r="450">
          <cell r="B450">
            <v>40464</v>
          </cell>
          <cell r="E450">
            <v>1.3006194153638153</v>
          </cell>
        </row>
        <row r="451">
          <cell r="B451">
            <v>40465</v>
          </cell>
          <cell r="E451">
            <v>1.2659525872670252</v>
          </cell>
        </row>
        <row r="452">
          <cell r="B452">
            <v>40466</v>
          </cell>
          <cell r="E452">
            <v>1.232880781472224</v>
          </cell>
        </row>
        <row r="453">
          <cell r="B453">
            <v>40469</v>
          </cell>
          <cell r="E453">
            <v>1.2120505849195304</v>
          </cell>
        </row>
        <row r="454">
          <cell r="B454">
            <v>40470</v>
          </cell>
          <cell r="E454">
            <v>1.2352623997531813</v>
          </cell>
        </row>
        <row r="455">
          <cell r="B455">
            <v>40471</v>
          </cell>
          <cell r="E455">
            <v>1.2638656145080966</v>
          </cell>
        </row>
        <row r="456">
          <cell r="B456">
            <v>40472</v>
          </cell>
          <cell r="E456">
            <v>1.2650188048916504</v>
          </cell>
        </row>
        <row r="457">
          <cell r="B457">
            <v>40473</v>
          </cell>
          <cell r="E457">
            <v>1.2914103121164076</v>
          </cell>
        </row>
        <row r="458">
          <cell r="B458">
            <v>40476</v>
          </cell>
          <cell r="E458">
            <v>1.3061737192323344</v>
          </cell>
        </row>
        <row r="459">
          <cell r="B459">
            <v>40477</v>
          </cell>
          <cell r="E459">
            <v>1.323171772416641</v>
          </cell>
        </row>
        <row r="460">
          <cell r="B460">
            <v>40478</v>
          </cell>
          <cell r="E460">
            <v>1.3091904807403927</v>
          </cell>
        </row>
        <row r="461">
          <cell r="B461">
            <v>40479</v>
          </cell>
          <cell r="E461">
            <v>1.3135930353306529</v>
          </cell>
        </row>
        <row r="462">
          <cell r="B462">
            <v>40480</v>
          </cell>
          <cell r="E462">
            <v>1.3605152221392125</v>
          </cell>
        </row>
        <row r="463">
          <cell r="B463">
            <v>40483</v>
          </cell>
          <cell r="E463">
            <v>1.3750112578770677</v>
          </cell>
        </row>
        <row r="464">
          <cell r="B464">
            <v>40484</v>
          </cell>
          <cell r="E464">
            <v>1.3255986737293945</v>
          </cell>
        </row>
        <row r="465">
          <cell r="B465">
            <v>40485</v>
          </cell>
          <cell r="E465">
            <v>1.3311653113394999</v>
          </cell>
        </row>
        <row r="466">
          <cell r="B466">
            <v>40486</v>
          </cell>
          <cell r="E466">
            <v>1.3335640293493565</v>
          </cell>
        </row>
        <row r="467">
          <cell r="B467">
            <v>40487</v>
          </cell>
          <cell r="E467">
            <v>1.3177797086221181</v>
          </cell>
        </row>
        <row r="468">
          <cell r="B468">
            <v>40490</v>
          </cell>
          <cell r="E468">
            <v>1.3451288690483165</v>
          </cell>
        </row>
        <row r="469">
          <cell r="B469">
            <v>40491</v>
          </cell>
          <cell r="E469">
            <v>1.3384107004309496</v>
          </cell>
        </row>
        <row r="470">
          <cell r="B470">
            <v>40492</v>
          </cell>
          <cell r="E470">
            <v>1.3334125534296273</v>
          </cell>
        </row>
        <row r="471">
          <cell r="B471">
            <v>40493</v>
          </cell>
          <cell r="E471">
            <v>1.3140960755393272</v>
          </cell>
        </row>
        <row r="472">
          <cell r="B472">
            <v>40494</v>
          </cell>
          <cell r="E472">
            <v>1.3067251969540399</v>
          </cell>
        </row>
        <row r="473">
          <cell r="B473">
            <v>40497</v>
          </cell>
          <cell r="E473">
            <v>1.3344248322659795</v>
          </cell>
        </row>
        <row r="474">
          <cell r="B474">
            <v>40498</v>
          </cell>
          <cell r="E474">
            <v>1.3540012333956652</v>
          </cell>
        </row>
        <row r="475">
          <cell r="B475">
            <v>40499</v>
          </cell>
          <cell r="E475">
            <v>1.330789861184613</v>
          </cell>
        </row>
        <row r="476">
          <cell r="B476">
            <v>40500</v>
          </cell>
          <cell r="E476">
            <v>1.348520311892746</v>
          </cell>
        </row>
        <row r="477">
          <cell r="B477">
            <v>40501</v>
          </cell>
          <cell r="E477">
            <v>1.370671369964872</v>
          </cell>
        </row>
        <row r="478">
          <cell r="B478">
            <v>40504</v>
          </cell>
          <cell r="E478">
            <v>1.3842525059502471</v>
          </cell>
        </row>
        <row r="479">
          <cell r="B479">
            <v>40505</v>
          </cell>
          <cell r="E479">
            <v>1.3776746494042551</v>
          </cell>
        </row>
        <row r="480">
          <cell r="B480">
            <v>40506</v>
          </cell>
          <cell r="E480">
            <v>1.4084323971682835</v>
          </cell>
        </row>
        <row r="481">
          <cell r="B481">
            <v>40507</v>
          </cell>
          <cell r="E481">
            <v>1.4128818897289936</v>
          </cell>
        </row>
        <row r="482">
          <cell r="B482">
            <v>40508</v>
          </cell>
          <cell r="E482">
            <v>1.4117004097668666</v>
          </cell>
        </row>
        <row r="483">
          <cell r="B483">
            <v>40511</v>
          </cell>
          <cell r="E483">
            <v>1.4115870444695537</v>
          </cell>
        </row>
        <row r="484">
          <cell r="B484">
            <v>40512</v>
          </cell>
          <cell r="E484">
            <v>1.4062325392279194</v>
          </cell>
        </row>
        <row r="485">
          <cell r="B485">
            <v>40513</v>
          </cell>
          <cell r="E485">
            <v>1.4222719667709094</v>
          </cell>
        </row>
        <row r="486">
          <cell r="B486">
            <v>40514</v>
          </cell>
          <cell r="E486">
            <v>1.390916721822772</v>
          </cell>
        </row>
        <row r="487">
          <cell r="B487">
            <v>40515</v>
          </cell>
          <cell r="E487">
            <v>1.400956146434706</v>
          </cell>
        </row>
        <row r="488">
          <cell r="B488">
            <v>40518</v>
          </cell>
          <cell r="E488">
            <v>1.3788689614560024</v>
          </cell>
        </row>
        <row r="489">
          <cell r="B489">
            <v>40519</v>
          </cell>
          <cell r="E489">
            <v>1.3868012999648809</v>
          </cell>
        </row>
        <row r="490">
          <cell r="B490">
            <v>40520</v>
          </cell>
          <cell r="E490">
            <v>1.3904035312247625</v>
          </cell>
        </row>
        <row r="491">
          <cell r="B491">
            <v>40521</v>
          </cell>
          <cell r="E491">
            <v>1.378884205092372</v>
          </cell>
        </row>
        <row r="492">
          <cell r="B492">
            <v>40522</v>
          </cell>
          <cell r="E492">
            <v>1.3696312576288332</v>
          </cell>
        </row>
        <row r="493">
          <cell r="B493">
            <v>40525</v>
          </cell>
          <cell r="E493">
            <v>1.3846649585938771</v>
          </cell>
        </row>
        <row r="494">
          <cell r="B494">
            <v>40526</v>
          </cell>
          <cell r="E494">
            <v>1.4092602491071238</v>
          </cell>
        </row>
        <row r="495">
          <cell r="B495">
            <v>40527</v>
          </cell>
          <cell r="E495">
            <v>1.4076987429541448</v>
          </cell>
        </row>
        <row r="496">
          <cell r="B496">
            <v>40528</v>
          </cell>
          <cell r="E496">
            <v>1.4061834125366701</v>
          </cell>
        </row>
        <row r="497">
          <cell r="B497">
            <v>40529</v>
          </cell>
          <cell r="E497">
            <v>1.4174122033720464</v>
          </cell>
        </row>
        <row r="498">
          <cell r="B498">
            <v>40532</v>
          </cell>
          <cell r="E498">
            <v>1.4386625972181426</v>
          </cell>
        </row>
        <row r="499">
          <cell r="B499">
            <v>40533</v>
          </cell>
          <cell r="E499">
            <v>1.4293515918048101</v>
          </cell>
        </row>
        <row r="500">
          <cell r="B500">
            <v>40534</v>
          </cell>
          <cell r="E500">
            <v>1.4308232896387398</v>
          </cell>
        </row>
        <row r="501">
          <cell r="B501">
            <v>40535</v>
          </cell>
          <cell r="E501">
            <v>1.4132136063568375</v>
          </cell>
        </row>
        <row r="502">
          <cell r="B502">
            <v>40536</v>
          </cell>
          <cell r="E502">
            <v>1.4100753240677655</v>
          </cell>
        </row>
        <row r="503">
          <cell r="B503">
            <v>40539</v>
          </cell>
          <cell r="E503">
            <v>1.3910844917367571</v>
          </cell>
        </row>
        <row r="504">
          <cell r="B504">
            <v>40540</v>
          </cell>
          <cell r="E504">
            <v>1.3943343214719899</v>
          </cell>
        </row>
        <row r="505">
          <cell r="B505">
            <v>40541</v>
          </cell>
          <cell r="E505">
            <v>1.4143726209929026</v>
          </cell>
        </row>
        <row r="506">
          <cell r="B506">
            <v>40542</v>
          </cell>
          <cell r="E506">
            <v>1.4214962077681839</v>
          </cell>
        </row>
        <row r="507">
          <cell r="B507">
            <v>40543</v>
          </cell>
          <cell r="E507">
            <v>1.427286000323347</v>
          </cell>
        </row>
        <row r="508">
          <cell r="B508">
            <v>40547</v>
          </cell>
          <cell r="E508">
            <v>1.3592736299928248</v>
          </cell>
        </row>
        <row r="509">
          <cell r="B509">
            <v>40548</v>
          </cell>
          <cell r="E509">
            <v>1.3607395333734913</v>
          </cell>
        </row>
        <row r="510">
          <cell r="B510">
            <v>40549</v>
          </cell>
          <cell r="E510">
            <v>1.3778617396475774</v>
          </cell>
        </row>
        <row r="511">
          <cell r="B511">
            <v>40550</v>
          </cell>
          <cell r="E511">
            <v>1.355099920970587</v>
          </cell>
        </row>
        <row r="512">
          <cell r="B512">
            <v>40553</v>
          </cell>
          <cell r="E512">
            <v>1.3671231043342009</v>
          </cell>
        </row>
        <row r="513">
          <cell r="B513">
            <v>40554</v>
          </cell>
          <cell r="E513">
            <v>1.3502125778977878</v>
          </cell>
        </row>
        <row r="514">
          <cell r="B514">
            <v>40555</v>
          </cell>
          <cell r="E514">
            <v>1.3478934033224066</v>
          </cell>
        </row>
        <row r="515">
          <cell r="B515">
            <v>40556</v>
          </cell>
          <cell r="E515">
            <v>1.3486726819155277</v>
          </cell>
        </row>
        <row r="516">
          <cell r="B516">
            <v>40557</v>
          </cell>
          <cell r="E516">
            <v>1.3558470055692795</v>
          </cell>
        </row>
        <row r="517">
          <cell r="B517">
            <v>40560</v>
          </cell>
          <cell r="E517">
            <v>1.3387640523133026</v>
          </cell>
        </row>
        <row r="518">
          <cell r="B518">
            <v>40561</v>
          </cell>
          <cell r="E518">
            <v>1.3506558466605498</v>
          </cell>
        </row>
        <row r="519">
          <cell r="B519">
            <v>40562</v>
          </cell>
          <cell r="E519">
            <v>1.3537402124780165</v>
          </cell>
        </row>
        <row r="520">
          <cell r="B520">
            <v>40563</v>
          </cell>
          <cell r="E520">
            <v>1.3532349197835705</v>
          </cell>
        </row>
        <row r="521">
          <cell r="B521">
            <v>40564</v>
          </cell>
          <cell r="E521">
            <v>1.3423356622070923</v>
          </cell>
        </row>
        <row r="522">
          <cell r="B522">
            <v>40567</v>
          </cell>
          <cell r="E522">
            <v>1.3455444144715476</v>
          </cell>
        </row>
        <row r="523">
          <cell r="B523">
            <v>40568</v>
          </cell>
          <cell r="E523">
            <v>1.3498183791760603</v>
          </cell>
        </row>
        <row r="524">
          <cell r="B524">
            <v>40569</v>
          </cell>
          <cell r="E524">
            <v>1.3486240064060115</v>
          </cell>
        </row>
        <row r="525">
          <cell r="B525">
            <v>40570</v>
          </cell>
          <cell r="E525">
            <v>1.3407968421291285</v>
          </cell>
        </row>
        <row r="526">
          <cell r="B526">
            <v>40571</v>
          </cell>
          <cell r="E526">
            <v>1.3508081984785802</v>
          </cell>
        </row>
        <row r="527">
          <cell r="B527">
            <v>40574</v>
          </cell>
          <cell r="E527">
            <v>1.3442678445213903</v>
          </cell>
        </row>
        <row r="528">
          <cell r="B528">
            <v>40575</v>
          </cell>
          <cell r="E528">
            <v>1.3384594651104949</v>
          </cell>
        </row>
        <row r="529">
          <cell r="B529">
            <v>40583</v>
          </cell>
          <cell r="E529">
            <v>1.3685555166610501</v>
          </cell>
        </row>
        <row r="530">
          <cell r="B530">
            <v>40584</v>
          </cell>
          <cell r="E530">
            <v>1.4239766689423847</v>
          </cell>
        </row>
        <row r="531">
          <cell r="B531">
            <v>40585</v>
          </cell>
          <cell r="E531">
            <v>1.440272041893041</v>
          </cell>
        </row>
        <row r="532">
          <cell r="B532">
            <v>40588</v>
          </cell>
          <cell r="E532">
            <v>1.4278618324957175</v>
          </cell>
        </row>
        <row r="533">
          <cell r="B533">
            <v>40589</v>
          </cell>
          <cell r="E533">
            <v>1.4337210858029079</v>
          </cell>
        </row>
        <row r="534">
          <cell r="B534">
            <v>40590</v>
          </cell>
          <cell r="E534">
            <v>1.4490309393845493</v>
          </cell>
        </row>
        <row r="535">
          <cell r="B535">
            <v>40591</v>
          </cell>
          <cell r="E535">
            <v>1.4448969180737727</v>
          </cell>
        </row>
        <row r="536">
          <cell r="B536">
            <v>40592</v>
          </cell>
          <cell r="E536">
            <v>1.4237185285350678</v>
          </cell>
        </row>
        <row r="537">
          <cell r="B537">
            <v>40595</v>
          </cell>
          <cell r="E537">
            <v>1.4712124381496881</v>
          </cell>
        </row>
        <row r="538">
          <cell r="B538">
            <v>40596</v>
          </cell>
          <cell r="E538">
            <v>1.4769202603911931</v>
          </cell>
        </row>
        <row r="539">
          <cell r="B539">
            <v>40597</v>
          </cell>
          <cell r="E539">
            <v>1.4830861039067726</v>
          </cell>
        </row>
        <row r="540">
          <cell r="B540">
            <v>40598</v>
          </cell>
          <cell r="E540">
            <v>1.4833671033906493</v>
          </cell>
        </row>
        <row r="541">
          <cell r="B541">
            <v>40599</v>
          </cell>
          <cell r="E541">
            <v>1.503701840931434</v>
          </cell>
        </row>
        <row r="542">
          <cell r="B542">
            <v>40602</v>
          </cell>
          <cell r="E542">
            <v>1.5729441271948879</v>
          </cell>
        </row>
        <row r="543">
          <cell r="B543">
            <v>40603</v>
          </cell>
          <cell r="E543">
            <v>1.5656651249845781</v>
          </cell>
        </row>
        <row r="544">
          <cell r="B544">
            <v>40604</v>
          </cell>
          <cell r="E544">
            <v>1.5773030603248253</v>
          </cell>
        </row>
        <row r="545">
          <cell r="B545">
            <v>40605</v>
          </cell>
          <cell r="E545">
            <v>1.5449562635194856</v>
          </cell>
        </row>
        <row r="546">
          <cell r="B546">
            <v>40606</v>
          </cell>
          <cell r="E546">
            <v>1.553601659235093</v>
          </cell>
        </row>
        <row r="547">
          <cell r="B547">
            <v>40609</v>
          </cell>
          <cell r="E547">
            <v>1.5615807540695164</v>
          </cell>
        </row>
        <row r="548">
          <cell r="B548">
            <v>40610</v>
          </cell>
          <cell r="E548">
            <v>1.5689400504820314</v>
          </cell>
        </row>
        <row r="549">
          <cell r="B549">
            <v>40611</v>
          </cell>
          <cell r="E549">
            <v>1.5620495701256951</v>
          </cell>
        </row>
        <row r="550">
          <cell r="B550">
            <v>40612</v>
          </cell>
          <cell r="E550">
            <v>1.5738453323332646</v>
          </cell>
        </row>
        <row r="551">
          <cell r="B551">
            <v>40613</v>
          </cell>
          <cell r="E551">
            <v>1.6718827704148662</v>
          </cell>
        </row>
        <row r="552">
          <cell r="B552">
            <v>40616</v>
          </cell>
          <cell r="E552">
            <v>1.6155627555888787</v>
          </cell>
        </row>
        <row r="553">
          <cell r="B553">
            <v>40617</v>
          </cell>
          <cell r="E553">
            <v>1.6040420835363931</v>
          </cell>
        </row>
        <row r="554">
          <cell r="B554">
            <v>40618</v>
          </cell>
          <cell r="E554">
            <v>1.6129643890484116</v>
          </cell>
        </row>
        <row r="555">
          <cell r="B555">
            <v>40619</v>
          </cell>
          <cell r="E555">
            <v>1.5787118841026175</v>
          </cell>
        </row>
        <row r="556">
          <cell r="B556">
            <v>40620</v>
          </cell>
          <cell r="E556">
            <v>1.6100155681928081</v>
          </cell>
        </row>
        <row r="557">
          <cell r="B557">
            <v>40623</v>
          </cell>
          <cell r="E557">
            <v>1.6017597606010958</v>
          </cell>
        </row>
        <row r="558">
          <cell r="B558">
            <v>40624</v>
          </cell>
          <cell r="E558">
            <v>1.6045667680835085</v>
          </cell>
        </row>
        <row r="559">
          <cell r="B559">
            <v>40625</v>
          </cell>
          <cell r="E559">
            <v>1.6182154395858279</v>
          </cell>
        </row>
        <row r="560">
          <cell r="B560">
            <v>40626</v>
          </cell>
          <cell r="E560">
            <v>1.5493280947351833</v>
          </cell>
        </row>
        <row r="561">
          <cell r="B561">
            <v>40627</v>
          </cell>
          <cell r="E561">
            <v>1.5726442560913432</v>
          </cell>
        </row>
        <row r="562">
          <cell r="B562">
            <v>40630</v>
          </cell>
          <cell r="E562">
            <v>1.5885522240543155</v>
          </cell>
        </row>
        <row r="563">
          <cell r="B563">
            <v>40631</v>
          </cell>
          <cell r="E563">
            <v>1.5635025425931464</v>
          </cell>
        </row>
        <row r="564">
          <cell r="B564">
            <v>40632</v>
          </cell>
          <cell r="E564">
            <v>1.5703309376930721</v>
          </cell>
        </row>
        <row r="565">
          <cell r="B565">
            <v>40633</v>
          </cell>
          <cell r="E565">
            <v>1.5490590351181648</v>
          </cell>
        </row>
        <row r="566">
          <cell r="B566">
            <v>40634</v>
          </cell>
          <cell r="E566">
            <v>1.5501338731209442</v>
          </cell>
        </row>
        <row r="567">
          <cell r="B567">
            <v>40639</v>
          </cell>
          <cell r="E567">
            <v>1.5227834800876376</v>
          </cell>
        </row>
        <row r="568">
          <cell r="B568">
            <v>40640</v>
          </cell>
          <cell r="E568">
            <v>1.5634480860827227</v>
          </cell>
        </row>
        <row r="569">
          <cell r="B569">
            <v>40641</v>
          </cell>
          <cell r="E569">
            <v>1.5436258158156591</v>
          </cell>
        </row>
        <row r="570">
          <cell r="B570">
            <v>40644</v>
          </cell>
          <cell r="E570">
            <v>1.5234237266910018</v>
          </cell>
        </row>
        <row r="571">
          <cell r="B571">
            <v>40645</v>
          </cell>
          <cell r="E571">
            <v>1.5239444394040738</v>
          </cell>
        </row>
        <row r="572">
          <cell r="B572">
            <v>40646</v>
          </cell>
          <cell r="E572">
            <v>1.5281282388213828</v>
          </cell>
        </row>
        <row r="573">
          <cell r="B573">
            <v>40647</v>
          </cell>
          <cell r="E573">
            <v>1.5249904608186506</v>
          </cell>
        </row>
        <row r="574">
          <cell r="B574">
            <v>40648</v>
          </cell>
          <cell r="E574">
            <v>1.5023330534235844</v>
          </cell>
        </row>
        <row r="575">
          <cell r="B575">
            <v>40651</v>
          </cell>
          <cell r="E575">
            <v>1.467531892892493</v>
          </cell>
        </row>
        <row r="576">
          <cell r="B576">
            <v>40652</v>
          </cell>
          <cell r="E576">
            <v>1.5048581532718293</v>
          </cell>
        </row>
        <row r="577">
          <cell r="B577">
            <v>40653</v>
          </cell>
          <cell r="E577">
            <v>1.4993866791262171</v>
          </cell>
        </row>
        <row r="578">
          <cell r="B578">
            <v>40654</v>
          </cell>
          <cell r="E578">
            <v>1.501007109767053</v>
          </cell>
        </row>
        <row r="579">
          <cell r="B579">
            <v>40655</v>
          </cell>
          <cell r="E579">
            <v>1.5138614577638712</v>
          </cell>
        </row>
        <row r="580">
          <cell r="B580">
            <v>40658</v>
          </cell>
          <cell r="E580">
            <v>1.5125817808042523</v>
          </cell>
        </row>
        <row r="581">
          <cell r="B581">
            <v>40659</v>
          </cell>
          <cell r="E581">
            <v>1.4877852883242031</v>
          </cell>
        </row>
        <row r="582">
          <cell r="B582">
            <v>40660</v>
          </cell>
          <cell r="E582">
            <v>1.4918914320288339</v>
          </cell>
        </row>
        <row r="583">
          <cell r="B583">
            <v>40661</v>
          </cell>
          <cell r="E583">
            <v>1.4950041445909925</v>
          </cell>
        </row>
        <row r="584">
          <cell r="B584">
            <v>40662</v>
          </cell>
          <cell r="E584">
            <v>1.5594882229333937</v>
          </cell>
        </row>
        <row r="585">
          <cell r="B585">
            <v>40666</v>
          </cell>
          <cell r="E585">
            <v>1.4685818665826116</v>
          </cell>
        </row>
        <row r="586">
          <cell r="B586">
            <v>40667</v>
          </cell>
          <cell r="E586">
            <v>1.46637229674768</v>
          </cell>
        </row>
        <row r="587">
          <cell r="B587">
            <v>40668</v>
          </cell>
          <cell r="E587">
            <v>1.4663511911503035</v>
          </cell>
        </row>
        <row r="588">
          <cell r="B588">
            <v>40669</v>
          </cell>
          <cell r="E588">
            <v>1.5082815099364688</v>
          </cell>
        </row>
        <row r="589">
          <cell r="B589">
            <v>40672</v>
          </cell>
          <cell r="E589">
            <v>1.5298576239205233</v>
          </cell>
        </row>
        <row r="590">
          <cell r="B590">
            <v>40673</v>
          </cell>
          <cell r="E590">
            <v>1.5261129925811949</v>
          </cell>
        </row>
        <row r="591">
          <cell r="B591">
            <v>40674</v>
          </cell>
          <cell r="E591">
            <v>1.5271218110448643</v>
          </cell>
        </row>
        <row r="592">
          <cell r="B592">
            <v>40675</v>
          </cell>
          <cell r="E592">
            <v>1.5412622845034947</v>
          </cell>
        </row>
        <row r="593">
          <cell r="B593">
            <v>40676</v>
          </cell>
          <cell r="E593">
            <v>1.5189072532392818</v>
          </cell>
        </row>
        <row r="594">
          <cell r="B594">
            <v>40679</v>
          </cell>
          <cell r="E594">
            <v>1.5356172563440693</v>
          </cell>
        </row>
        <row r="595">
          <cell r="B595">
            <v>40680</v>
          </cell>
          <cell r="E595">
            <v>1.5315484775018586</v>
          </cell>
        </row>
        <row r="596">
          <cell r="B596">
            <v>40681</v>
          </cell>
          <cell r="E596">
            <v>1.5308355454451295</v>
          </cell>
        </row>
        <row r="597">
          <cell r="B597">
            <v>40682</v>
          </cell>
          <cell r="E597">
            <v>1.5259534648366939</v>
          </cell>
        </row>
        <row r="598">
          <cell r="B598">
            <v>40683</v>
          </cell>
          <cell r="E598">
            <v>1.5392143124097826</v>
          </cell>
        </row>
        <row r="599">
          <cell r="B599">
            <v>40686</v>
          </cell>
          <cell r="E599">
            <v>1.5171699136082026</v>
          </cell>
        </row>
        <row r="600">
          <cell r="B600">
            <v>40687</v>
          </cell>
          <cell r="E600">
            <v>1.5077539020719366</v>
          </cell>
        </row>
        <row r="601">
          <cell r="B601">
            <v>40688</v>
          </cell>
          <cell r="E601">
            <v>1.507692125185323</v>
          </cell>
        </row>
        <row r="602">
          <cell r="B602">
            <v>40689</v>
          </cell>
          <cell r="E602">
            <v>1.4809262998395414</v>
          </cell>
        </row>
        <row r="603">
          <cell r="B603">
            <v>40690</v>
          </cell>
          <cell r="E603">
            <v>1.4601833419309371</v>
          </cell>
        </row>
        <row r="604">
          <cell r="B604">
            <v>40693</v>
          </cell>
          <cell r="E604">
            <v>1.4448766156151667</v>
          </cell>
        </row>
        <row r="605">
          <cell r="B605">
            <v>40694</v>
          </cell>
          <cell r="E605">
            <v>1.4559329897613824</v>
          </cell>
        </row>
        <row r="606">
          <cell r="B606">
            <v>40695</v>
          </cell>
          <cell r="E606">
            <v>1.461278783543422</v>
          </cell>
        </row>
        <row r="607">
          <cell r="B607">
            <v>40696</v>
          </cell>
          <cell r="E607">
            <v>1.4593478550451278</v>
          </cell>
        </row>
        <row r="608">
          <cell r="B608">
            <v>40697</v>
          </cell>
          <cell r="E608">
            <v>1.4701370752057099</v>
          </cell>
        </row>
        <row r="609">
          <cell r="B609">
            <v>40701</v>
          </cell>
          <cell r="E609">
            <v>1.479193137406845</v>
          </cell>
        </row>
        <row r="610">
          <cell r="B610">
            <v>40702</v>
          </cell>
          <cell r="E610">
            <v>1.4980076365130395</v>
          </cell>
        </row>
        <row r="611">
          <cell r="B611">
            <v>40703</v>
          </cell>
          <cell r="E611">
            <v>1.4950817804088725</v>
          </cell>
        </row>
        <row r="612">
          <cell r="B612">
            <v>40704</v>
          </cell>
          <cell r="E612">
            <v>1.4822245787142967</v>
          </cell>
        </row>
        <row r="613">
          <cell r="B613">
            <v>40707</v>
          </cell>
          <cell r="E613">
            <v>1.4814423954285649</v>
          </cell>
        </row>
        <row r="614">
          <cell r="B614">
            <v>40708</v>
          </cell>
          <cell r="E614">
            <v>1.4978191089041375</v>
          </cell>
        </row>
        <row r="615">
          <cell r="B615">
            <v>40709</v>
          </cell>
          <cell r="E615">
            <v>1.4869131025109517</v>
          </cell>
        </row>
        <row r="616">
          <cell r="B616">
            <v>40710</v>
          </cell>
          <cell r="E616">
            <v>1.4874604950137427</v>
          </cell>
        </row>
        <row r="617">
          <cell r="B617">
            <v>40711</v>
          </cell>
          <cell r="E617">
            <v>1.4803314294200307</v>
          </cell>
        </row>
        <row r="618">
          <cell r="B618">
            <v>40714</v>
          </cell>
          <cell r="E618">
            <v>1.4758320943649468</v>
          </cell>
        </row>
        <row r="619">
          <cell r="B619">
            <v>40715</v>
          </cell>
          <cell r="E619">
            <v>1.5022956837111276</v>
          </cell>
        </row>
        <row r="620">
          <cell r="B620">
            <v>40716</v>
          </cell>
          <cell r="E620">
            <v>1.5054898179364971</v>
          </cell>
        </row>
        <row r="621">
          <cell r="B621">
            <v>40717</v>
          </cell>
          <cell r="E621">
            <v>1.511327392858123</v>
          </cell>
        </row>
        <row r="622">
          <cell r="B622">
            <v>40718</v>
          </cell>
          <cell r="E622">
            <v>1.5115324651035127</v>
          </cell>
        </row>
        <row r="623">
          <cell r="B623">
            <v>40721</v>
          </cell>
          <cell r="E623">
            <v>1.5255350721673548</v>
          </cell>
        </row>
        <row r="624">
          <cell r="B624">
            <v>40722</v>
          </cell>
          <cell r="E624">
            <v>1.5327875223918606</v>
          </cell>
        </row>
        <row r="625">
          <cell r="B625">
            <v>40723</v>
          </cell>
          <cell r="E625">
            <v>1.5320874080675295</v>
          </cell>
        </row>
        <row r="626">
          <cell r="B626">
            <v>40724</v>
          </cell>
          <cell r="E626">
            <v>1.5315143960581161</v>
          </cell>
        </row>
        <row r="627">
          <cell r="B627">
            <v>40725</v>
          </cell>
          <cell r="E627">
            <v>1.5170124981244726</v>
          </cell>
        </row>
        <row r="628">
          <cell r="B628">
            <v>40728</v>
          </cell>
          <cell r="E628">
            <v>1.5167510598835126</v>
          </cell>
        </row>
        <row r="629">
          <cell r="B629">
            <v>40729</v>
          </cell>
          <cell r="E629">
            <v>1.5124287386989654</v>
          </cell>
        </row>
        <row r="630">
          <cell r="B630">
            <v>40730</v>
          </cell>
          <cell r="E630">
            <v>1.5106481684376978</v>
          </cell>
        </row>
        <row r="631">
          <cell r="B631">
            <v>40731</v>
          </cell>
          <cell r="E631">
            <v>1.5102668659454812</v>
          </cell>
        </row>
        <row r="632">
          <cell r="B632">
            <v>40732</v>
          </cell>
          <cell r="E632">
            <v>1.511879041913105</v>
          </cell>
        </row>
        <row r="633">
          <cell r="B633">
            <v>40735</v>
          </cell>
          <cell r="E633">
            <v>1.5234281050920051</v>
          </cell>
        </row>
        <row r="634">
          <cell r="B634">
            <v>40736</v>
          </cell>
          <cell r="E634">
            <v>1.5429911703002763</v>
          </cell>
        </row>
        <row r="635">
          <cell r="B635">
            <v>40737</v>
          </cell>
          <cell r="E635">
            <v>1.5610798689168444</v>
          </cell>
        </row>
        <row r="636">
          <cell r="B636">
            <v>40738</v>
          </cell>
          <cell r="E636">
            <v>1.5549745361981206</v>
          </cell>
        </row>
        <row r="637">
          <cell r="B637">
            <v>40739</v>
          </cell>
          <cell r="E637">
            <v>1.5438605890738304</v>
          </cell>
        </row>
        <row r="638">
          <cell r="B638">
            <v>40742</v>
          </cell>
          <cell r="E638">
            <v>1.4582534285385764</v>
          </cell>
        </row>
        <row r="639">
          <cell r="B639">
            <v>40743</v>
          </cell>
          <cell r="E639">
            <v>1.5140586479791982</v>
          </cell>
        </row>
        <row r="640">
          <cell r="B640">
            <v>40744</v>
          </cell>
          <cell r="E640">
            <v>1.5196593098406703</v>
          </cell>
        </row>
        <row r="641">
          <cell r="B641">
            <v>40745</v>
          </cell>
          <cell r="E641">
            <v>1.5120649031316327</v>
          </cell>
        </row>
        <row r="642">
          <cell r="B642">
            <v>40746</v>
          </cell>
          <cell r="E642">
            <v>1.5337243654558717</v>
          </cell>
        </row>
        <row r="643">
          <cell r="B643">
            <v>40749</v>
          </cell>
          <cell r="E643">
            <v>1.527034437779264</v>
          </cell>
        </row>
        <row r="644">
          <cell r="B644">
            <v>40750</v>
          </cell>
          <cell r="E644">
            <v>1.5328346607101175</v>
          </cell>
        </row>
        <row r="645">
          <cell r="B645">
            <v>40751</v>
          </cell>
          <cell r="E645">
            <v>1.5520334630162103</v>
          </cell>
        </row>
        <row r="646">
          <cell r="B646">
            <v>40752</v>
          </cell>
          <cell r="E646">
            <v>1.5494555996716435</v>
          </cell>
        </row>
        <row r="647">
          <cell r="B647">
            <v>40753</v>
          </cell>
          <cell r="E647">
            <v>1.5308003074725662</v>
          </cell>
        </row>
        <row r="648">
          <cell r="B648">
            <v>40756</v>
          </cell>
          <cell r="E648">
            <v>1.5329505698570138</v>
          </cell>
        </row>
        <row r="649">
          <cell r="B649">
            <v>40757</v>
          </cell>
          <cell r="E649">
            <v>1.5322819760484723</v>
          </cell>
        </row>
        <row r="650">
          <cell r="B650">
            <v>40758</v>
          </cell>
          <cell r="E650">
            <v>1.5171428300252254</v>
          </cell>
        </row>
        <row r="651">
          <cell r="B651">
            <v>40759</v>
          </cell>
          <cell r="E651">
            <v>1.5127594643017817</v>
          </cell>
        </row>
        <row r="652">
          <cell r="B652">
            <v>40760</v>
          </cell>
          <cell r="E652">
            <v>1.5333146436845038</v>
          </cell>
        </row>
        <row r="653">
          <cell r="B653">
            <v>40763</v>
          </cell>
          <cell r="E653">
            <v>1.5197422010875548</v>
          </cell>
        </row>
        <row r="654">
          <cell r="B654">
            <v>40764</v>
          </cell>
          <cell r="E654">
            <v>1.5244734557637425</v>
          </cell>
        </row>
        <row r="655">
          <cell r="B655">
            <v>40765</v>
          </cell>
          <cell r="E655">
            <v>1.5299614608458481</v>
          </cell>
        </row>
        <row r="656">
          <cell r="B656">
            <v>40766</v>
          </cell>
          <cell r="E656">
            <v>1.5332854631411041</v>
          </cell>
        </row>
        <row r="657">
          <cell r="B657">
            <v>40767</v>
          </cell>
          <cell r="E657">
            <v>1.5365259812695276</v>
          </cell>
        </row>
        <row r="658">
          <cell r="B658">
            <v>40770</v>
          </cell>
          <cell r="E658">
            <v>1.5247193088655819</v>
          </cell>
        </row>
        <row r="659">
          <cell r="B659">
            <v>40771</v>
          </cell>
          <cell r="E659">
            <v>1.5324767539772031</v>
          </cell>
        </row>
        <row r="660">
          <cell r="B660">
            <v>40772</v>
          </cell>
          <cell r="E660">
            <v>1.5302737600404108</v>
          </cell>
        </row>
        <row r="661">
          <cell r="B661">
            <v>40773</v>
          </cell>
          <cell r="E661">
            <v>1.5223979586713272</v>
          </cell>
        </row>
        <row r="662">
          <cell r="B662">
            <v>40774</v>
          </cell>
          <cell r="E662">
            <v>1.5273638817197288</v>
          </cell>
        </row>
        <row r="663">
          <cell r="B663">
            <v>40777</v>
          </cell>
          <cell r="E663">
            <v>1.5359392518947657</v>
          </cell>
        </row>
        <row r="664">
          <cell r="B664">
            <v>40778</v>
          </cell>
          <cell r="E664">
            <v>1.5348085367842697</v>
          </cell>
        </row>
        <row r="665">
          <cell r="B665">
            <v>40779</v>
          </cell>
          <cell r="E665">
            <v>1.541642453079761</v>
          </cell>
        </row>
        <row r="666">
          <cell r="B666">
            <v>40780</v>
          </cell>
          <cell r="E666">
            <v>1.5449752911647459</v>
          </cell>
        </row>
        <row r="667">
          <cell r="B667">
            <v>40781</v>
          </cell>
          <cell r="E667">
            <v>1.5848835485931418</v>
          </cell>
        </row>
        <row r="668">
          <cell r="B668">
            <v>40784</v>
          </cell>
          <cell r="E668">
            <v>1.5828938358344233</v>
          </cell>
        </row>
        <row r="669">
          <cell r="B669">
            <v>40785</v>
          </cell>
          <cell r="E669">
            <v>1.5792345385719222</v>
          </cell>
        </row>
        <row r="670">
          <cell r="B670">
            <v>40786</v>
          </cell>
          <cell r="E670">
            <v>1.587537314748249</v>
          </cell>
        </row>
        <row r="671">
          <cell r="B671">
            <v>40787</v>
          </cell>
          <cell r="E671">
            <v>1.462937796601198</v>
          </cell>
        </row>
        <row r="672">
          <cell r="B672">
            <v>40788</v>
          </cell>
          <cell r="E672">
            <v>1.4675474408090157</v>
          </cell>
        </row>
        <row r="673">
          <cell r="B673">
            <v>40791</v>
          </cell>
          <cell r="E673">
            <v>1.4599288188388784</v>
          </cell>
        </row>
        <row r="674">
          <cell r="B674">
            <v>40792</v>
          </cell>
          <cell r="E674">
            <v>1.4320441949261777</v>
          </cell>
        </row>
        <row r="675">
          <cell r="B675">
            <v>40793</v>
          </cell>
          <cell r="E675">
            <v>1.4365058619709157</v>
          </cell>
        </row>
        <row r="676">
          <cell r="B676">
            <v>40794</v>
          </cell>
          <cell r="E676">
            <v>1.4384471239033387</v>
          </cell>
        </row>
        <row r="677">
          <cell r="B677">
            <v>40795</v>
          </cell>
          <cell r="E677">
            <v>1.432618750376546</v>
          </cell>
        </row>
        <row r="678">
          <cell r="B678">
            <v>40799</v>
          </cell>
          <cell r="E678">
            <v>1.4235210245842496</v>
          </cell>
        </row>
        <row r="679">
          <cell r="B679">
            <v>40800</v>
          </cell>
          <cell r="E679">
            <v>1.4247292832370251</v>
          </cell>
        </row>
        <row r="680">
          <cell r="B680">
            <v>40801</v>
          </cell>
          <cell r="E680">
            <v>1.4272787693037117</v>
          </cell>
        </row>
        <row r="681">
          <cell r="B681">
            <v>40802</v>
          </cell>
          <cell r="E681">
            <v>1.421550747720578</v>
          </cell>
        </row>
        <row r="682">
          <cell r="B682">
            <v>40805</v>
          </cell>
          <cell r="E682">
            <v>1.4308743554883427</v>
          </cell>
        </row>
        <row r="683">
          <cell r="B683">
            <v>40806</v>
          </cell>
          <cell r="E683">
            <v>1.4252150858011987</v>
          </cell>
        </row>
        <row r="684">
          <cell r="B684">
            <v>40807</v>
          </cell>
          <cell r="E684">
            <v>1.4303283281377468</v>
          </cell>
        </row>
        <row r="685">
          <cell r="B685">
            <v>40808</v>
          </cell>
          <cell r="E685">
            <v>1.4367742157152306</v>
          </cell>
        </row>
        <row r="686">
          <cell r="B686">
            <v>40809</v>
          </cell>
          <cell r="E686">
            <v>1.4357894785730771</v>
          </cell>
        </row>
        <row r="687">
          <cell r="B687">
            <v>40812</v>
          </cell>
          <cell r="E687">
            <v>1.4469411307366933</v>
          </cell>
        </row>
        <row r="688">
          <cell r="B688">
            <v>40813</v>
          </cell>
          <cell r="E688">
            <v>1.4553451960697232</v>
          </cell>
        </row>
        <row r="689">
          <cell r="B689">
            <v>40814</v>
          </cell>
          <cell r="E689">
            <v>1.4568378571794853</v>
          </cell>
        </row>
        <row r="690">
          <cell r="B690">
            <v>40815</v>
          </cell>
          <cell r="E690">
            <v>1.4298266752358624</v>
          </cell>
        </row>
        <row r="691">
          <cell r="B691">
            <v>40816</v>
          </cell>
          <cell r="E691">
            <v>1.4364316452600476</v>
          </cell>
        </row>
        <row r="692">
          <cell r="B692">
            <v>40826</v>
          </cell>
          <cell r="E692">
            <v>1.399907133984361</v>
          </cell>
        </row>
        <row r="693">
          <cell r="B693">
            <v>40827</v>
          </cell>
          <cell r="E693">
            <v>1.3730364397858246</v>
          </cell>
        </row>
        <row r="694">
          <cell r="B694">
            <v>40828</v>
          </cell>
          <cell r="E694">
            <v>1.3761031125505987</v>
          </cell>
        </row>
        <row r="695">
          <cell r="B695">
            <v>40829</v>
          </cell>
          <cell r="E695">
            <v>1.3849438350188874</v>
          </cell>
        </row>
        <row r="696">
          <cell r="B696">
            <v>40830</v>
          </cell>
          <cell r="E696">
            <v>1.3817492364600701</v>
          </cell>
        </row>
        <row r="697">
          <cell r="B697">
            <v>40833</v>
          </cell>
          <cell r="E697">
            <v>1.3866483143966439</v>
          </cell>
        </row>
        <row r="698">
          <cell r="B698">
            <v>40834</v>
          </cell>
          <cell r="E698">
            <v>1.3852867524100063</v>
          </cell>
        </row>
        <row r="699">
          <cell r="B699">
            <v>40835</v>
          </cell>
          <cell r="E699">
            <v>1.3597370262297317</v>
          </cell>
        </row>
        <row r="700">
          <cell r="B700">
            <v>40836</v>
          </cell>
          <cell r="E700">
            <v>1.3302280292689643</v>
          </cell>
        </row>
        <row r="701">
          <cell r="B701">
            <v>40837</v>
          </cell>
          <cell r="E701">
            <v>1.3150443533859162</v>
          </cell>
        </row>
        <row r="702">
          <cell r="B702">
            <v>40840</v>
          </cell>
          <cell r="E702">
            <v>1.3190458502872087</v>
          </cell>
        </row>
        <row r="703">
          <cell r="B703">
            <v>40841</v>
          </cell>
          <cell r="E703">
            <v>1.3279775531452123</v>
          </cell>
        </row>
        <row r="704">
          <cell r="B704">
            <v>40842</v>
          </cell>
          <cell r="E704">
            <v>1.3470305850064872</v>
          </cell>
        </row>
        <row r="705">
          <cell r="B705">
            <v>40843</v>
          </cell>
          <cell r="E705">
            <v>1.3473637022427303</v>
          </cell>
        </row>
        <row r="706">
          <cell r="B706">
            <v>40844</v>
          </cell>
          <cell r="E706">
            <v>1.3628737002110842</v>
          </cell>
        </row>
        <row r="707">
          <cell r="B707">
            <v>40847</v>
          </cell>
          <cell r="E707">
            <v>1.3754581931426006</v>
          </cell>
        </row>
        <row r="708">
          <cell r="B708">
            <v>40848</v>
          </cell>
          <cell r="E708">
            <v>1.2966854626144151</v>
          </cell>
        </row>
        <row r="709">
          <cell r="B709">
            <v>40849</v>
          </cell>
          <cell r="E709">
            <v>1.2953591443657131</v>
          </cell>
        </row>
        <row r="710">
          <cell r="B710">
            <v>40850</v>
          </cell>
          <cell r="E710">
            <v>1.3155066765402839</v>
          </cell>
        </row>
        <row r="711">
          <cell r="B711">
            <v>40851</v>
          </cell>
          <cell r="E711">
            <v>1.3129065110221716</v>
          </cell>
        </row>
        <row r="712">
          <cell r="B712">
            <v>40854</v>
          </cell>
          <cell r="E712">
            <v>1.3097244453309087</v>
          </cell>
        </row>
        <row r="713">
          <cell r="B713">
            <v>40855</v>
          </cell>
          <cell r="E713">
            <v>1.3021975809081072</v>
          </cell>
        </row>
        <row r="714">
          <cell r="B714">
            <v>40856</v>
          </cell>
          <cell r="E714">
            <v>1.305699267084099</v>
          </cell>
        </row>
        <row r="715">
          <cell r="B715">
            <v>40857</v>
          </cell>
          <cell r="E715">
            <v>1.303325804238213</v>
          </cell>
        </row>
        <row r="716">
          <cell r="B716">
            <v>40858</v>
          </cell>
          <cell r="E716">
            <v>1.2973791051191823</v>
          </cell>
        </row>
        <row r="717">
          <cell r="B717">
            <v>40861</v>
          </cell>
          <cell r="E717">
            <v>1.3016740291061266</v>
          </cell>
        </row>
        <row r="718">
          <cell r="B718">
            <v>40862</v>
          </cell>
          <cell r="E718">
            <v>1.2925094522954279</v>
          </cell>
        </row>
        <row r="719">
          <cell r="B719">
            <v>40863</v>
          </cell>
          <cell r="E719">
            <v>1.2970942339559008</v>
          </cell>
        </row>
        <row r="720">
          <cell r="B720">
            <v>40864</v>
          </cell>
          <cell r="E720">
            <v>1.2947173885836876</v>
          </cell>
        </row>
        <row r="721">
          <cell r="B721">
            <v>40865</v>
          </cell>
          <cell r="E721">
            <v>1.2812717544530439</v>
          </cell>
        </row>
        <row r="722">
          <cell r="B722">
            <v>40868</v>
          </cell>
          <cell r="E722">
            <v>1.2614741211292868</v>
          </cell>
        </row>
        <row r="723">
          <cell r="B723">
            <v>40869</v>
          </cell>
          <cell r="E723">
            <v>1.2614678703113675</v>
          </cell>
        </row>
        <row r="724">
          <cell r="B724">
            <v>40870</v>
          </cell>
          <cell r="E724">
            <v>1.2626718415343425</v>
          </cell>
        </row>
        <row r="725">
          <cell r="B725">
            <v>40871</v>
          </cell>
          <cell r="E725">
            <v>1.2613925753658981</v>
          </cell>
        </row>
        <row r="726">
          <cell r="B726">
            <v>40872</v>
          </cell>
          <cell r="E726">
            <v>1.262575937171075</v>
          </cell>
        </row>
        <row r="727">
          <cell r="B727">
            <v>40875</v>
          </cell>
          <cell r="E727">
            <v>1.2518556232566844</v>
          </cell>
        </row>
        <row r="728">
          <cell r="B728">
            <v>40876</v>
          </cell>
          <cell r="E728">
            <v>1.2523386410855553</v>
          </cell>
        </row>
        <row r="729">
          <cell r="B729">
            <v>40877</v>
          </cell>
          <cell r="E729">
            <v>1.2452302218096729</v>
          </cell>
        </row>
        <row r="730">
          <cell r="B730">
            <v>40878</v>
          </cell>
          <cell r="E730">
            <v>1.2405919793515383</v>
          </cell>
        </row>
        <row r="731">
          <cell r="B731">
            <v>40879</v>
          </cell>
          <cell r="E731">
            <v>1.2304118486242954</v>
          </cell>
        </row>
        <row r="732">
          <cell r="B732">
            <v>40882</v>
          </cell>
          <cell r="E732">
            <v>1.2211705821593701</v>
          </cell>
        </row>
        <row r="733">
          <cell r="B733">
            <v>40883</v>
          </cell>
          <cell r="E733">
            <v>1.2287871002471311</v>
          </cell>
        </row>
        <row r="734">
          <cell r="B734">
            <v>40884</v>
          </cell>
          <cell r="E734">
            <v>1.2268368651666801</v>
          </cell>
        </row>
        <row r="735">
          <cell r="B735">
            <v>40885</v>
          </cell>
          <cell r="E735">
            <v>1.2164536483941948</v>
          </cell>
        </row>
        <row r="736">
          <cell r="B736">
            <v>40886</v>
          </cell>
          <cell r="E736">
            <v>1.2071360744527035</v>
          </cell>
        </row>
        <row r="737">
          <cell r="B737">
            <v>40889</v>
          </cell>
          <cell r="E737">
            <v>1.2008215959944493</v>
          </cell>
        </row>
        <row r="738">
          <cell r="B738">
            <v>40890</v>
          </cell>
          <cell r="E738">
            <v>1.1911273591485736</v>
          </cell>
        </row>
        <row r="739">
          <cell r="B739">
            <v>40891</v>
          </cell>
          <cell r="E739">
            <v>1.1818241697150855</v>
          </cell>
        </row>
        <row r="740">
          <cell r="B740">
            <v>40892</v>
          </cell>
          <cell r="E740">
            <v>1.1903146304417216</v>
          </cell>
        </row>
        <row r="741">
          <cell r="B741">
            <v>40893</v>
          </cell>
          <cell r="E741">
            <v>1.2052666495795359</v>
          </cell>
        </row>
        <row r="742">
          <cell r="B742">
            <v>40896</v>
          </cell>
          <cell r="E742">
            <v>1.211292669584245</v>
          </cell>
        </row>
        <row r="743">
          <cell r="B743">
            <v>40897</v>
          </cell>
          <cell r="E743">
            <v>1.2143383864611659</v>
          </cell>
        </row>
        <row r="744">
          <cell r="B744">
            <v>40898</v>
          </cell>
          <cell r="E744">
            <v>1.2201606462955394</v>
          </cell>
        </row>
        <row r="745">
          <cell r="B745">
            <v>40899</v>
          </cell>
          <cell r="E745">
            <v>1.2130109718048792</v>
          </cell>
        </row>
        <row r="746">
          <cell r="B746">
            <v>40900</v>
          </cell>
          <cell r="E746">
            <v>1.2142062997449843</v>
          </cell>
        </row>
        <row r="747">
          <cell r="B747">
            <v>40903</v>
          </cell>
          <cell r="E747">
            <v>1.2146140198010904</v>
          </cell>
        </row>
        <row r="748">
          <cell r="B748">
            <v>40904</v>
          </cell>
          <cell r="E748">
            <v>1.2086445466218063</v>
          </cell>
        </row>
        <row r="749">
          <cell r="B749">
            <v>40905</v>
          </cell>
          <cell r="E749">
            <v>1.202105128640834</v>
          </cell>
        </row>
        <row r="750">
          <cell r="B750">
            <v>40906</v>
          </cell>
          <cell r="E750">
            <v>1.2113929271887898</v>
          </cell>
        </row>
        <row r="751">
          <cell r="B751">
            <v>40907</v>
          </cell>
          <cell r="E751">
            <v>1.2183799375620503</v>
          </cell>
        </row>
        <row r="752">
          <cell r="B752">
            <v>40912</v>
          </cell>
          <cell r="E752">
            <v>1.217011252348926</v>
          </cell>
        </row>
        <row r="753">
          <cell r="B753">
            <v>40913</v>
          </cell>
          <cell r="E753">
            <v>1.2177296814666647</v>
          </cell>
        </row>
        <row r="754">
          <cell r="B754">
            <v>40914</v>
          </cell>
          <cell r="E754">
            <v>1.2093560030047086</v>
          </cell>
        </row>
        <row r="755">
          <cell r="B755">
            <v>40917</v>
          </cell>
          <cell r="E755">
            <v>1.2274760392508473</v>
          </cell>
        </row>
        <row r="756">
          <cell r="B756">
            <v>40918</v>
          </cell>
          <cell r="E756">
            <v>1.2388507639920538</v>
          </cell>
        </row>
        <row r="757">
          <cell r="B757">
            <v>40919</v>
          </cell>
          <cell r="E757">
            <v>1.2255239745788404</v>
          </cell>
        </row>
        <row r="758">
          <cell r="B758">
            <v>40920</v>
          </cell>
          <cell r="E758">
            <v>1.2167530290420183</v>
          </cell>
        </row>
        <row r="759">
          <cell r="B759">
            <v>40921</v>
          </cell>
          <cell r="E759">
            <v>1.2048862881879587</v>
          </cell>
        </row>
        <row r="760">
          <cell r="B760">
            <v>40924</v>
          </cell>
          <cell r="E760">
            <v>1.2081118576688974</v>
          </cell>
        </row>
        <row r="761">
          <cell r="B761">
            <v>40925</v>
          </cell>
          <cell r="E761">
            <v>1.2090593482808716</v>
          </cell>
        </row>
        <row r="762">
          <cell r="B762">
            <v>40926</v>
          </cell>
          <cell r="E762">
            <v>1.2071010083049878</v>
          </cell>
        </row>
        <row r="763">
          <cell r="B763">
            <v>40927</v>
          </cell>
          <cell r="E763">
            <v>1.2235576079502424</v>
          </cell>
        </row>
        <row r="764">
          <cell r="B764">
            <v>40928</v>
          </cell>
          <cell r="E764">
            <v>1.224775388222509</v>
          </cell>
        </row>
        <row r="765">
          <cell r="B765">
            <v>40938</v>
          </cell>
          <cell r="E765">
            <v>1.2234648891565341</v>
          </cell>
        </row>
        <row r="766">
          <cell r="B766">
            <v>40939</v>
          </cell>
          <cell r="E766">
            <v>1.2135392166923744</v>
          </cell>
        </row>
        <row r="767">
          <cell r="B767">
            <v>40940</v>
          </cell>
          <cell r="E767">
            <v>1.2259548987964131</v>
          </cell>
        </row>
        <row r="768">
          <cell r="B768">
            <v>40941</v>
          </cell>
          <cell r="E768">
            <v>1.2192043099212762</v>
          </cell>
        </row>
        <row r="769">
          <cell r="B769">
            <v>40942</v>
          </cell>
          <cell r="E769">
            <v>1.2428760497736695</v>
          </cell>
        </row>
        <row r="770">
          <cell r="B770">
            <v>40945</v>
          </cell>
          <cell r="E770">
            <v>1.2564392444519419</v>
          </cell>
        </row>
        <row r="771">
          <cell r="B771">
            <v>40946</v>
          </cell>
          <cell r="E771">
            <v>1.2513120039537902</v>
          </cell>
        </row>
        <row r="772">
          <cell r="B772">
            <v>40947</v>
          </cell>
          <cell r="E772">
            <v>1.2486965252346254</v>
          </cell>
        </row>
        <row r="773">
          <cell r="B773">
            <v>40948</v>
          </cell>
          <cell r="E773">
            <v>1.2533404512019644</v>
          </cell>
        </row>
        <row r="774">
          <cell r="B774">
            <v>40949</v>
          </cell>
          <cell r="E774">
            <v>1.2578335711348441</v>
          </cell>
        </row>
        <row r="775">
          <cell r="B775">
            <v>40952</v>
          </cell>
          <cell r="E775">
            <v>1.2576818606121909</v>
          </cell>
        </row>
        <row r="776">
          <cell r="B776">
            <v>40953</v>
          </cell>
          <cell r="E776">
            <v>1.2591250171481081</v>
          </cell>
        </row>
        <row r="777">
          <cell r="B777">
            <v>40954</v>
          </cell>
          <cell r="E777">
            <v>1.2720269372540027</v>
          </cell>
        </row>
        <row r="778">
          <cell r="B778">
            <v>40955</v>
          </cell>
          <cell r="E778">
            <v>1.2766527690232468</v>
          </cell>
        </row>
        <row r="779">
          <cell r="B779">
            <v>40956</v>
          </cell>
          <cell r="E779">
            <v>1.2770821862098187</v>
          </cell>
        </row>
        <row r="780">
          <cell r="B780">
            <v>40959</v>
          </cell>
          <cell r="E780">
            <v>1.297324339773559</v>
          </cell>
        </row>
        <row r="781">
          <cell r="B781">
            <v>40960</v>
          </cell>
          <cell r="E781">
            <v>1.3144509183494166</v>
          </cell>
        </row>
        <row r="782">
          <cell r="B782">
            <v>40961</v>
          </cell>
          <cell r="E782">
            <v>1.3409272595983406</v>
          </cell>
        </row>
        <row r="783">
          <cell r="B783">
            <v>40962</v>
          </cell>
          <cell r="E783">
            <v>1.3352128378553274</v>
          </cell>
        </row>
        <row r="784">
          <cell r="B784">
            <v>40963</v>
          </cell>
          <cell r="E784">
            <v>1.3286537908556217</v>
          </cell>
        </row>
        <row r="785">
          <cell r="B785">
            <v>40966</v>
          </cell>
          <cell r="E785">
            <v>1.3550415801525977</v>
          </cell>
        </row>
        <row r="786">
          <cell r="B786">
            <v>40967</v>
          </cell>
          <cell r="E786">
            <v>1.3493086413887949</v>
          </cell>
        </row>
        <row r="787">
          <cell r="B787">
            <v>40968</v>
          </cell>
          <cell r="E787">
            <v>1.3496752095631646</v>
          </cell>
        </row>
        <row r="788">
          <cell r="B788">
            <v>40969</v>
          </cell>
          <cell r="E788">
            <v>1.3781291312434716</v>
          </cell>
        </row>
        <row r="789">
          <cell r="B789">
            <v>40970</v>
          </cell>
          <cell r="E789">
            <v>1.4163893325335049</v>
          </cell>
        </row>
        <row r="790">
          <cell r="B790">
            <v>40973</v>
          </cell>
          <cell r="E790">
            <v>1.4265199442394716</v>
          </cell>
        </row>
        <row r="791">
          <cell r="B791">
            <v>40974</v>
          </cell>
          <cell r="E791">
            <v>1.4509163863338495</v>
          </cell>
        </row>
        <row r="792">
          <cell r="B792">
            <v>40975</v>
          </cell>
          <cell r="E792">
            <v>1.4529107868358726</v>
          </cell>
        </row>
        <row r="793">
          <cell r="B793">
            <v>40976</v>
          </cell>
          <cell r="E793">
            <v>1.4517229819750901</v>
          </cell>
        </row>
        <row r="794">
          <cell r="B794">
            <v>40977</v>
          </cell>
          <cell r="E794">
            <v>1.4460491092956023</v>
          </cell>
        </row>
        <row r="795">
          <cell r="B795">
            <v>40980</v>
          </cell>
          <cell r="E795">
            <v>1.4153743513997807</v>
          </cell>
        </row>
        <row r="796">
          <cell r="B796">
            <v>40981</v>
          </cell>
          <cell r="E796">
            <v>1.4075113042932359</v>
          </cell>
        </row>
        <row r="797">
          <cell r="B797">
            <v>40982</v>
          </cell>
          <cell r="E797">
            <v>1.3750664232407415</v>
          </cell>
        </row>
        <row r="798">
          <cell r="B798">
            <v>40983</v>
          </cell>
          <cell r="E798">
            <v>1.3609619914779052</v>
          </cell>
        </row>
        <row r="799">
          <cell r="B799">
            <v>40984</v>
          </cell>
          <cell r="E799">
            <v>1.369754291286293</v>
          </cell>
        </row>
        <row r="800">
          <cell r="B800">
            <v>40987</v>
          </cell>
          <cell r="E800">
            <v>1.367378351630949</v>
          </cell>
        </row>
        <row r="801">
          <cell r="B801">
            <v>40988</v>
          </cell>
          <cell r="E801">
            <v>1.3583222106792119</v>
          </cell>
        </row>
        <row r="802">
          <cell r="B802">
            <v>40989</v>
          </cell>
          <cell r="E802">
            <v>1.35637654286287</v>
          </cell>
        </row>
        <row r="803">
          <cell r="B803">
            <v>40990</v>
          </cell>
          <cell r="E803">
            <v>1.3644475739984783</v>
          </cell>
        </row>
        <row r="804">
          <cell r="B804">
            <v>40991</v>
          </cell>
          <cell r="E804">
            <v>1.3541985257213074</v>
          </cell>
        </row>
        <row r="805">
          <cell r="B805">
            <v>40994</v>
          </cell>
          <cell r="E805">
            <v>1.3594051945795154</v>
          </cell>
        </row>
        <row r="806">
          <cell r="B806">
            <v>40995</v>
          </cell>
          <cell r="E806">
            <v>1.3490103751612426</v>
          </cell>
        </row>
        <row r="807">
          <cell r="B807">
            <v>40996</v>
          </cell>
          <cell r="E807">
            <v>1.3107895706314037</v>
          </cell>
        </row>
        <row r="808">
          <cell r="B808">
            <v>40997</v>
          </cell>
          <cell r="E808">
            <v>1.3214390858903438</v>
          </cell>
        </row>
        <row r="809">
          <cell r="B809">
            <v>40998</v>
          </cell>
          <cell r="E809">
            <v>1.3231580090089603</v>
          </cell>
        </row>
        <row r="810">
          <cell r="B810">
            <v>41004</v>
          </cell>
          <cell r="E810">
            <v>1.346652277585463</v>
          </cell>
        </row>
        <row r="811">
          <cell r="B811">
            <v>41005</v>
          </cell>
          <cell r="E811">
            <v>1.3442268479345292</v>
          </cell>
        </row>
        <row r="812">
          <cell r="B812">
            <v>41008</v>
          </cell>
          <cell r="E812">
            <v>1.337010327479226</v>
          </cell>
        </row>
        <row r="813">
          <cell r="B813">
            <v>41009</v>
          </cell>
          <cell r="E813">
            <v>1.3203375820419863</v>
          </cell>
        </row>
        <row r="814">
          <cell r="B814">
            <v>41010</v>
          </cell>
          <cell r="E814">
            <v>1.3322149729315722</v>
          </cell>
        </row>
        <row r="815">
          <cell r="B815">
            <v>41011</v>
          </cell>
          <cell r="E815">
            <v>1.3273154355122871</v>
          </cell>
        </row>
        <row r="816">
          <cell r="B816">
            <v>41012</v>
          </cell>
          <cell r="E816">
            <v>1.3377867899828189</v>
          </cell>
        </row>
        <row r="817">
          <cell r="B817">
            <v>41015</v>
          </cell>
          <cell r="E817">
            <v>1.3364933839131763</v>
          </cell>
        </row>
        <row r="818">
          <cell r="B818">
            <v>41016</v>
          </cell>
          <cell r="E818">
            <v>1.3179777990467179</v>
          </cell>
        </row>
        <row r="819">
          <cell r="B819">
            <v>41017</v>
          </cell>
          <cell r="E819">
            <v>1.3318602866399634</v>
          </cell>
        </row>
        <row r="820">
          <cell r="B820">
            <v>41018</v>
          </cell>
          <cell r="E820">
            <v>1.3309320144930341</v>
          </cell>
        </row>
        <row r="821">
          <cell r="B821">
            <v>41019</v>
          </cell>
          <cell r="E821">
            <v>1.3208465262893576</v>
          </cell>
        </row>
        <row r="822">
          <cell r="B822">
            <v>41022</v>
          </cell>
          <cell r="E822">
            <v>1.313887783445888</v>
          </cell>
        </row>
        <row r="823">
          <cell r="B823">
            <v>41023</v>
          </cell>
          <cell r="E823">
            <v>1.2773643736466986</v>
          </cell>
        </row>
        <row r="824">
          <cell r="B824">
            <v>41024</v>
          </cell>
          <cell r="E824">
            <v>1.2795045350801411</v>
          </cell>
        </row>
        <row r="825">
          <cell r="B825">
            <v>41025</v>
          </cell>
          <cell r="E825">
            <v>1.2758465042281579</v>
          </cell>
        </row>
        <row r="826">
          <cell r="B826">
            <v>41026</v>
          </cell>
          <cell r="E826">
            <v>1.2791513704713302</v>
          </cell>
        </row>
        <row r="827">
          <cell r="B827">
            <v>41031</v>
          </cell>
          <cell r="E827">
            <v>1.2665107775750086</v>
          </cell>
        </row>
        <row r="828">
          <cell r="B828">
            <v>41032</v>
          </cell>
          <cell r="E828">
            <v>1.2626568136933112</v>
          </cell>
        </row>
        <row r="829">
          <cell r="B829">
            <v>41033</v>
          </cell>
          <cell r="E829">
            <v>1.2756940594001893</v>
          </cell>
        </row>
        <row r="830">
          <cell r="B830">
            <v>41036</v>
          </cell>
          <cell r="E830">
            <v>1.2866289473124142</v>
          </cell>
        </row>
        <row r="831">
          <cell r="B831">
            <v>41037</v>
          </cell>
          <cell r="E831">
            <v>1.284776343604739</v>
          </cell>
        </row>
        <row r="832">
          <cell r="B832">
            <v>41038</v>
          </cell>
          <cell r="E832">
            <v>1.2757803038376039</v>
          </cell>
        </row>
        <row r="833">
          <cell r="B833">
            <v>41039</v>
          </cell>
          <cell r="E833">
            <v>1.2802450586275</v>
          </cell>
        </row>
        <row r="834">
          <cell r="B834">
            <v>41040</v>
          </cell>
          <cell r="E834">
            <v>1.2783803458545082</v>
          </cell>
        </row>
        <row r="835">
          <cell r="B835">
            <v>41043</v>
          </cell>
          <cell r="E835">
            <v>1.2742983027186634</v>
          </cell>
        </row>
        <row r="836">
          <cell r="B836">
            <v>41044</v>
          </cell>
          <cell r="E836">
            <v>1.3202965003318798</v>
          </cell>
        </row>
        <row r="837">
          <cell r="B837">
            <v>41045</v>
          </cell>
          <cell r="E837">
            <v>1.3260445932388365</v>
          </cell>
        </row>
        <row r="838">
          <cell r="B838">
            <v>41046</v>
          </cell>
          <cell r="E838">
            <v>1.324998696470143</v>
          </cell>
        </row>
        <row r="839">
          <cell r="B839">
            <v>41047</v>
          </cell>
          <cell r="E839">
            <v>1.3268900233745391</v>
          </cell>
        </row>
        <row r="840">
          <cell r="B840">
            <v>41050</v>
          </cell>
          <cell r="E840">
            <v>1.3233058020555117</v>
          </cell>
        </row>
        <row r="841">
          <cell r="B841">
            <v>41051</v>
          </cell>
          <cell r="E841">
            <v>1.3223861959301901</v>
          </cell>
        </row>
        <row r="842">
          <cell r="B842">
            <v>41052</v>
          </cell>
          <cell r="E842">
            <v>1.3196861490043925</v>
          </cell>
        </row>
        <row r="843">
          <cell r="B843">
            <v>41053</v>
          </cell>
          <cell r="E843">
            <v>1.3141916479570777</v>
          </cell>
        </row>
        <row r="844">
          <cell r="B844">
            <v>41054</v>
          </cell>
          <cell r="E844">
            <v>1.3119533875101006</v>
          </cell>
        </row>
        <row r="845">
          <cell r="B845">
            <v>41057</v>
          </cell>
          <cell r="E845">
            <v>1.3073942124636406</v>
          </cell>
        </row>
        <row r="846">
          <cell r="B846">
            <v>41058</v>
          </cell>
          <cell r="E846">
            <v>1.3145199701021253</v>
          </cell>
        </row>
        <row r="847">
          <cell r="B847">
            <v>41059</v>
          </cell>
          <cell r="E847">
            <v>1.3161166507232549</v>
          </cell>
        </row>
        <row r="848">
          <cell r="B848">
            <v>41060</v>
          </cell>
          <cell r="E848">
            <v>1.3268686351564893</v>
          </cell>
        </row>
        <row r="849">
          <cell r="B849">
            <v>41061</v>
          </cell>
          <cell r="E849">
            <v>1.325732146588591</v>
          </cell>
        </row>
        <row r="850">
          <cell r="B850">
            <v>41064</v>
          </cell>
          <cell r="E850">
            <v>1.3280163800029499</v>
          </cell>
        </row>
        <row r="851">
          <cell r="B851">
            <v>41065</v>
          </cell>
          <cell r="E851">
            <v>1.319779308643614</v>
          </cell>
        </row>
        <row r="852">
          <cell r="B852">
            <v>41066</v>
          </cell>
          <cell r="E852">
            <v>1.3141312703920367</v>
          </cell>
        </row>
        <row r="853">
          <cell r="B853">
            <v>41067</v>
          </cell>
          <cell r="E853">
            <v>1.3075020707650071</v>
          </cell>
        </row>
        <row r="854">
          <cell r="B854">
            <v>41068</v>
          </cell>
          <cell r="E854">
            <v>1.3049228414484306</v>
          </cell>
        </row>
        <row r="855">
          <cell r="B855">
            <v>41071</v>
          </cell>
          <cell r="E855">
            <v>1.3125955711838417</v>
          </cell>
        </row>
        <row r="856">
          <cell r="B856">
            <v>41072</v>
          </cell>
          <cell r="E856">
            <v>1.3141755901306804</v>
          </cell>
        </row>
        <row r="857">
          <cell r="B857">
            <v>41073</v>
          </cell>
          <cell r="E857">
            <v>1.3220199884850816</v>
          </cell>
        </row>
        <row r="858">
          <cell r="B858">
            <v>41074</v>
          </cell>
          <cell r="E858">
            <v>1.3275927238095204</v>
          </cell>
        </row>
        <row r="859">
          <cell r="B859">
            <v>41075</v>
          </cell>
          <cell r="E859">
            <v>1.3302163768821582</v>
          </cell>
        </row>
        <row r="860">
          <cell r="B860">
            <v>41078</v>
          </cell>
          <cell r="E860">
            <v>1.332894806312489</v>
          </cell>
        </row>
        <row r="861">
          <cell r="B861">
            <v>41079</v>
          </cell>
          <cell r="E861">
            <v>1.3194674836040641</v>
          </cell>
        </row>
        <row r="862">
          <cell r="B862">
            <v>41080</v>
          </cell>
          <cell r="E862">
            <v>1.3147348433227992</v>
          </cell>
        </row>
        <row r="863">
          <cell r="B863">
            <v>41081</v>
          </cell>
          <cell r="E863">
            <v>1.3231984124100462</v>
          </cell>
        </row>
        <row r="864">
          <cell r="B864">
            <v>41085</v>
          </cell>
          <cell r="E864">
            <v>1.3180685059402026</v>
          </cell>
        </row>
        <row r="865">
          <cell r="B865">
            <v>41086</v>
          </cell>
          <cell r="E865">
            <v>1.3191607600400541</v>
          </cell>
        </row>
        <row r="866">
          <cell r="B866">
            <v>41087</v>
          </cell>
          <cell r="E866">
            <v>1.3003740234746406</v>
          </cell>
        </row>
        <row r="867">
          <cell r="B867">
            <v>41088</v>
          </cell>
          <cell r="E867">
            <v>1.305769271328606</v>
          </cell>
        </row>
        <row r="868">
          <cell r="B868">
            <v>41089</v>
          </cell>
          <cell r="E868">
            <v>1.3002667152782952</v>
          </cell>
        </row>
        <row r="869">
          <cell r="B869">
            <v>41092</v>
          </cell>
          <cell r="E869">
            <v>1.301975984183974</v>
          </cell>
        </row>
        <row r="870">
          <cell r="B870">
            <v>41093</v>
          </cell>
          <cell r="E870">
            <v>1.320740537013773</v>
          </cell>
        </row>
        <row r="871">
          <cell r="B871">
            <v>41094</v>
          </cell>
          <cell r="E871">
            <v>1.3104159086745151</v>
          </cell>
        </row>
        <row r="872">
          <cell r="B872">
            <v>41095</v>
          </cell>
          <cell r="E872">
            <v>1.2778586612901366</v>
          </cell>
        </row>
        <row r="873">
          <cell r="B873">
            <v>41096</v>
          </cell>
          <cell r="E873">
            <v>1.2994308541901236</v>
          </cell>
        </row>
        <row r="874">
          <cell r="B874">
            <v>41099</v>
          </cell>
          <cell r="E874">
            <v>1.2810447484408494</v>
          </cell>
        </row>
        <row r="875">
          <cell r="B875">
            <v>41100</v>
          </cell>
          <cell r="E875">
            <v>1.2721573559438502</v>
          </cell>
        </row>
        <row r="876">
          <cell r="B876">
            <v>41101</v>
          </cell>
          <cell r="E876">
            <v>1.2760388818640385</v>
          </cell>
        </row>
        <row r="877">
          <cell r="B877">
            <v>41102</v>
          </cell>
          <cell r="E877">
            <v>1.2803683302398745</v>
          </cell>
        </row>
        <row r="878">
          <cell r="B878">
            <v>41103</v>
          </cell>
          <cell r="E878">
            <v>1.2852786060840233</v>
          </cell>
        </row>
        <row r="879">
          <cell r="B879">
            <v>41106</v>
          </cell>
          <cell r="E879">
            <v>1.2629083832166994</v>
          </cell>
        </row>
        <row r="880">
          <cell r="B880">
            <v>41107</v>
          </cell>
          <cell r="E880">
            <v>1.264646374754882</v>
          </cell>
        </row>
        <row r="881">
          <cell r="B881">
            <v>41108</v>
          </cell>
          <cell r="E881">
            <v>1.2763108095136773</v>
          </cell>
        </row>
        <row r="882">
          <cell r="B882">
            <v>41109</v>
          </cell>
          <cell r="E882">
            <v>1.2743036426715915</v>
          </cell>
        </row>
        <row r="883">
          <cell r="B883">
            <v>41110</v>
          </cell>
          <cell r="E883">
            <v>1.2755052774084339</v>
          </cell>
        </row>
        <row r="884">
          <cell r="B884">
            <v>41113</v>
          </cell>
          <cell r="E884">
            <v>1.27551511606523</v>
          </cell>
        </row>
        <row r="885">
          <cell r="B885">
            <v>41114</v>
          </cell>
          <cell r="E885">
            <v>1.2748508406992105</v>
          </cell>
        </row>
        <row r="886">
          <cell r="B886">
            <v>41115</v>
          </cell>
          <cell r="E886">
            <v>1.2740159135645159</v>
          </cell>
        </row>
        <row r="887">
          <cell r="B887">
            <v>41116</v>
          </cell>
          <cell r="E887">
            <v>1.2721997687320108</v>
          </cell>
        </row>
        <row r="888">
          <cell r="B888">
            <v>41117</v>
          </cell>
          <cell r="E888">
            <v>1.2637320212031196</v>
          </cell>
        </row>
        <row r="889">
          <cell r="B889">
            <v>41120</v>
          </cell>
          <cell r="E889">
            <v>1.2588938592619043</v>
          </cell>
        </row>
        <row r="890">
          <cell r="B890">
            <v>41121</v>
          </cell>
          <cell r="E890">
            <v>1.2612860212434842</v>
          </cell>
        </row>
        <row r="891">
          <cell r="B891">
            <v>41122</v>
          </cell>
          <cell r="E891">
            <v>1.2604388346392874</v>
          </cell>
        </row>
        <row r="892">
          <cell r="B892">
            <v>41123</v>
          </cell>
          <cell r="E892">
            <v>1.2529074988449787</v>
          </cell>
        </row>
        <row r="893">
          <cell r="B893">
            <v>41124</v>
          </cell>
          <cell r="E893">
            <v>1.2533345989165201</v>
          </cell>
        </row>
        <row r="894">
          <cell r="B894">
            <v>41127</v>
          </cell>
          <cell r="E894">
            <v>1.2614623158849854</v>
          </cell>
        </row>
        <row r="895">
          <cell r="B895">
            <v>41128</v>
          </cell>
          <cell r="E895">
            <v>1.2662981738889427</v>
          </cell>
        </row>
        <row r="896">
          <cell r="B896">
            <v>41129</v>
          </cell>
          <cell r="E896">
            <v>1.2521365228093566</v>
          </cell>
        </row>
        <row r="897">
          <cell r="B897">
            <v>41130</v>
          </cell>
          <cell r="E897">
            <v>1.2610738140773847</v>
          </cell>
        </row>
        <row r="898">
          <cell r="B898">
            <v>41131</v>
          </cell>
          <cell r="E898">
            <v>1.2591533635790433</v>
          </cell>
        </row>
        <row r="899">
          <cell r="B899">
            <v>41134</v>
          </cell>
          <cell r="E899">
            <v>1.2526989219894653</v>
          </cell>
        </row>
        <row r="900">
          <cell r="B900">
            <v>41135</v>
          </cell>
          <cell r="E900">
            <v>1.2525366018392337</v>
          </cell>
        </row>
        <row r="901">
          <cell r="B901">
            <v>41136</v>
          </cell>
          <cell r="E901">
            <v>1.2577444902982466</v>
          </cell>
        </row>
        <row r="902">
          <cell r="B902">
            <v>41137</v>
          </cell>
          <cell r="E902">
            <v>1.2626213045518535</v>
          </cell>
        </row>
        <row r="903">
          <cell r="B903">
            <v>41138</v>
          </cell>
          <cell r="E903">
            <v>1.2626362175857688</v>
          </cell>
        </row>
        <row r="904">
          <cell r="B904">
            <v>41141</v>
          </cell>
          <cell r="E904">
            <v>1.2553458916893365</v>
          </cell>
        </row>
        <row r="905">
          <cell r="B905">
            <v>41142</v>
          </cell>
          <cell r="E905">
            <v>1.2567042746176598</v>
          </cell>
        </row>
        <row r="906">
          <cell r="B906">
            <v>41143</v>
          </cell>
          <cell r="E906">
            <v>1.2486652774709586</v>
          </cell>
        </row>
        <row r="907">
          <cell r="B907">
            <v>41144</v>
          </cell>
          <cell r="E907">
            <v>1.2562343204843089</v>
          </cell>
        </row>
        <row r="908">
          <cell r="B908">
            <v>41145</v>
          </cell>
          <cell r="E908">
            <v>1.2584377465971435</v>
          </cell>
        </row>
        <row r="909">
          <cell r="B909">
            <v>41148</v>
          </cell>
          <cell r="E909">
            <v>1.2661167670687274</v>
          </cell>
        </row>
        <row r="910">
          <cell r="B910">
            <v>41149</v>
          </cell>
          <cell r="E910">
            <v>1.2665983231049485</v>
          </cell>
        </row>
        <row r="911">
          <cell r="B911">
            <v>41150</v>
          </cell>
          <cell r="E911">
            <v>1.2719791030749563</v>
          </cell>
        </row>
        <row r="912">
          <cell r="B912">
            <v>41151</v>
          </cell>
          <cell r="E912">
            <v>1.2671701497281722</v>
          </cell>
        </row>
        <row r="913">
          <cell r="B913">
            <v>41152</v>
          </cell>
          <cell r="E913">
            <v>1.288052631189911</v>
          </cell>
        </row>
        <row r="914">
          <cell r="B914">
            <v>41155</v>
          </cell>
          <cell r="E914">
            <v>1.2688938332429622</v>
          </cell>
        </row>
        <row r="915">
          <cell r="B915">
            <v>41156</v>
          </cell>
          <cell r="E915">
            <v>1.2700493188536022</v>
          </cell>
        </row>
        <row r="916">
          <cell r="B916">
            <v>41157</v>
          </cell>
          <cell r="E916">
            <v>1.2850586712691814</v>
          </cell>
        </row>
        <row r="917">
          <cell r="B917">
            <v>41158</v>
          </cell>
          <cell r="E917">
            <v>1.2865353266779711</v>
          </cell>
        </row>
        <row r="918">
          <cell r="B918">
            <v>41159</v>
          </cell>
          <cell r="E918">
            <v>1.2682907383420845</v>
          </cell>
        </row>
        <row r="919">
          <cell r="B919">
            <v>41162</v>
          </cell>
          <cell r="E919">
            <v>1.2736475008634194</v>
          </cell>
        </row>
        <row r="920">
          <cell r="B920">
            <v>41163</v>
          </cell>
          <cell r="E920">
            <v>1.2749823937346241</v>
          </cell>
        </row>
        <row r="921">
          <cell r="B921">
            <v>41164</v>
          </cell>
          <cell r="E921">
            <v>1.2692262515160995</v>
          </cell>
        </row>
        <row r="922">
          <cell r="B922">
            <v>41165</v>
          </cell>
          <cell r="E922">
            <v>1.267422067989155</v>
          </cell>
        </row>
        <row r="923">
          <cell r="B923">
            <v>41166</v>
          </cell>
          <cell r="E923">
            <v>1.2675472715949601</v>
          </cell>
        </row>
        <row r="924">
          <cell r="B924">
            <v>41169</v>
          </cell>
          <cell r="E924">
            <v>1.266970118967248</v>
          </cell>
        </row>
        <row r="925">
          <cell r="B925">
            <v>41170</v>
          </cell>
          <cell r="E925">
            <v>1.2753959324883537</v>
          </cell>
        </row>
        <row r="926">
          <cell r="B926">
            <v>41171</v>
          </cell>
          <cell r="E926">
            <v>1.2910952777920826</v>
          </cell>
        </row>
        <row r="927">
          <cell r="B927">
            <v>41172</v>
          </cell>
          <cell r="E927">
            <v>1.2862666718468567</v>
          </cell>
        </row>
        <row r="928">
          <cell r="B928">
            <v>41173</v>
          </cell>
          <cell r="E928">
            <v>1.2769296122120091</v>
          </cell>
        </row>
        <row r="929">
          <cell r="B929">
            <v>41176</v>
          </cell>
          <cell r="E929">
            <v>1.2737936299382502</v>
          </cell>
        </row>
        <row r="930">
          <cell r="B930">
            <v>41177</v>
          </cell>
          <cell r="E930">
            <v>1.2708547995992407</v>
          </cell>
        </row>
        <row r="931">
          <cell r="B931">
            <v>41178</v>
          </cell>
          <cell r="E931">
            <v>1.2699436073836803</v>
          </cell>
        </row>
        <row r="932">
          <cell r="B932">
            <v>41179</v>
          </cell>
          <cell r="E932">
            <v>1.2648621690873059</v>
          </cell>
        </row>
        <row r="933">
          <cell r="B933">
            <v>41180</v>
          </cell>
          <cell r="E933">
            <v>1.2683851792624399</v>
          </cell>
        </row>
        <row r="934">
          <cell r="B934">
            <v>41190</v>
          </cell>
          <cell r="E934">
            <v>1.2700547403793574</v>
          </cell>
        </row>
        <row r="935">
          <cell r="B935">
            <v>41191</v>
          </cell>
          <cell r="E935">
            <v>1.2797398542274956</v>
          </cell>
        </row>
        <row r="936">
          <cell r="B936">
            <v>41192</v>
          </cell>
          <cell r="E936">
            <v>1.2894462664308499</v>
          </cell>
        </row>
        <row r="937">
          <cell r="B937">
            <v>41193</v>
          </cell>
          <cell r="E937">
            <v>1.286103530905427</v>
          </cell>
        </row>
        <row r="938">
          <cell r="B938">
            <v>41194</v>
          </cell>
          <cell r="E938">
            <v>1.2852199994229869</v>
          </cell>
        </row>
        <row r="939">
          <cell r="B939">
            <v>41197</v>
          </cell>
          <cell r="E939">
            <v>1.2902970323979153</v>
          </cell>
        </row>
        <row r="940">
          <cell r="B940">
            <v>41198</v>
          </cell>
          <cell r="E940">
            <v>1.2885959231309292</v>
          </cell>
        </row>
        <row r="941">
          <cell r="B941">
            <v>41199</v>
          </cell>
          <cell r="E941">
            <v>1.2798069089865383</v>
          </cell>
        </row>
        <row r="942">
          <cell r="B942">
            <v>41200</v>
          </cell>
          <cell r="E942">
            <v>1.2825024899943431</v>
          </cell>
        </row>
        <row r="943">
          <cell r="B943">
            <v>41201</v>
          </cell>
          <cell r="E943">
            <v>1.2813484785301925</v>
          </cell>
        </row>
        <row r="944">
          <cell r="B944">
            <v>41204</v>
          </cell>
          <cell r="E944">
            <v>1.2818508653947842</v>
          </cell>
        </row>
        <row r="945">
          <cell r="B945">
            <v>41205</v>
          </cell>
          <cell r="E945">
            <v>1.2825062412069608</v>
          </cell>
        </row>
        <row r="946">
          <cell r="B946">
            <v>41206</v>
          </cell>
          <cell r="E946">
            <v>1.2879602563399062</v>
          </cell>
        </row>
        <row r="947">
          <cell r="B947">
            <v>41207</v>
          </cell>
          <cell r="E947">
            <v>1.2867246424784007</v>
          </cell>
        </row>
        <row r="948">
          <cell r="B948">
            <v>41208</v>
          </cell>
          <cell r="E948">
            <v>1.2823619839114881</v>
          </cell>
        </row>
        <row r="949">
          <cell r="B949">
            <v>41211</v>
          </cell>
          <cell r="E949">
            <v>1.2722775948209495</v>
          </cell>
        </row>
        <row r="950">
          <cell r="B950">
            <v>41212</v>
          </cell>
          <cell r="E950">
            <v>1.2741422492137071</v>
          </cell>
        </row>
        <row r="951">
          <cell r="B951">
            <v>41213</v>
          </cell>
          <cell r="E951">
            <v>1.3100041720672613</v>
          </cell>
        </row>
        <row r="952">
          <cell r="B952">
            <v>41214</v>
          </cell>
          <cell r="E952">
            <v>1.2192107128826517</v>
          </cell>
        </row>
        <row r="953">
          <cell r="B953">
            <v>41215</v>
          </cell>
          <cell r="E953">
            <v>1.211644318129913</v>
          </cell>
        </row>
        <row r="954">
          <cell r="B954">
            <v>41218</v>
          </cell>
          <cell r="E954">
            <v>1.2179379254193863</v>
          </cell>
        </row>
        <row r="955">
          <cell r="B955">
            <v>41219</v>
          </cell>
          <cell r="E955">
            <v>1.2233563827155549</v>
          </cell>
        </row>
        <row r="956">
          <cell r="B956">
            <v>41220</v>
          </cell>
          <cell r="E956">
            <v>1.220705604574726</v>
          </cell>
        </row>
        <row r="957">
          <cell r="B957">
            <v>41221</v>
          </cell>
          <cell r="E957">
            <v>1.2185834034976724</v>
          </cell>
        </row>
        <row r="958">
          <cell r="B958">
            <v>41222</v>
          </cell>
          <cell r="E958">
            <v>1.217933960467058</v>
          </cell>
        </row>
        <row r="959">
          <cell r="B959">
            <v>41225</v>
          </cell>
          <cell r="E959">
            <v>1.220267896143471</v>
          </cell>
        </row>
        <row r="960">
          <cell r="B960">
            <v>41226</v>
          </cell>
          <cell r="E960">
            <v>1.2174494450527669</v>
          </cell>
        </row>
        <row r="961">
          <cell r="B961">
            <v>41227</v>
          </cell>
          <cell r="E961">
            <v>1.2191921440692868</v>
          </cell>
        </row>
        <row r="962">
          <cell r="B962">
            <v>41228</v>
          </cell>
          <cell r="E962">
            <v>1.2286591617518925</v>
          </cell>
        </row>
        <row r="963">
          <cell r="B963">
            <v>41229</v>
          </cell>
          <cell r="E963">
            <v>1.2300982972694221</v>
          </cell>
        </row>
        <row r="964">
          <cell r="B964">
            <v>41232</v>
          </cell>
          <cell r="E964">
            <v>1.2338310264229329</v>
          </cell>
        </row>
        <row r="965">
          <cell r="B965">
            <v>41233</v>
          </cell>
          <cell r="E965">
            <v>1.2434108006004549</v>
          </cell>
        </row>
        <row r="966">
          <cell r="B966">
            <v>41234</v>
          </cell>
          <cell r="E966">
            <v>1.2410730977935267</v>
          </cell>
        </row>
        <row r="967">
          <cell r="B967">
            <v>41235</v>
          </cell>
          <cell r="E967">
            <v>1.236830960712191</v>
          </cell>
        </row>
        <row r="968">
          <cell r="B968">
            <v>41236</v>
          </cell>
          <cell r="E968">
            <v>1.2379685037478543</v>
          </cell>
        </row>
        <row r="969">
          <cell r="B969">
            <v>41239</v>
          </cell>
          <cell r="E969">
            <v>1.2257248178324649</v>
          </cell>
        </row>
        <row r="970">
          <cell r="B970">
            <v>41240</v>
          </cell>
          <cell r="E970">
            <v>1.2156825651920589</v>
          </cell>
        </row>
        <row r="971">
          <cell r="B971">
            <v>41241</v>
          </cell>
          <cell r="E971">
            <v>1.2140727331924326</v>
          </cell>
        </row>
        <row r="972">
          <cell r="B972">
            <v>41242</v>
          </cell>
          <cell r="E972">
            <v>1.2215802411358958</v>
          </cell>
        </row>
        <row r="973">
          <cell r="B973">
            <v>41243</v>
          </cell>
          <cell r="E973">
            <v>1.2411383739755031</v>
          </cell>
        </row>
        <row r="974">
          <cell r="B974">
            <v>41246</v>
          </cell>
          <cell r="E974">
            <v>1.240275885844643</v>
          </cell>
        </row>
        <row r="975">
          <cell r="B975">
            <v>41247</v>
          </cell>
          <cell r="E975">
            <v>1.2348120761080692</v>
          </cell>
        </row>
        <row r="976">
          <cell r="B976">
            <v>41248</v>
          </cell>
          <cell r="E976">
            <v>1.235530600193897</v>
          </cell>
        </row>
        <row r="977">
          <cell r="B977">
            <v>41249</v>
          </cell>
          <cell r="E977">
            <v>1.2349184232803669</v>
          </cell>
        </row>
        <row r="978">
          <cell r="B978">
            <v>41250</v>
          </cell>
          <cell r="E978">
            <v>1.207673938282082</v>
          </cell>
        </row>
        <row r="979">
          <cell r="B979">
            <v>41253</v>
          </cell>
          <cell r="E979">
            <v>1.2033872273671318</v>
          </cell>
        </row>
        <row r="980">
          <cell r="B980">
            <v>41254</v>
          </cell>
          <cell r="E980">
            <v>1.1997415159198344</v>
          </cell>
        </row>
        <row r="981">
          <cell r="B981">
            <v>41255</v>
          </cell>
          <cell r="E981">
            <v>1.1997861695604581</v>
          </cell>
        </row>
        <row r="982">
          <cell r="B982">
            <v>41256</v>
          </cell>
          <cell r="E982">
            <v>1.2124059351258587</v>
          </cell>
        </row>
        <row r="983">
          <cell r="B983">
            <v>41257</v>
          </cell>
          <cell r="E983">
            <v>1.1985334408177091</v>
          </cell>
        </row>
        <row r="984">
          <cell r="B984">
            <v>41260</v>
          </cell>
          <cell r="E984">
            <v>1.1994388556090596</v>
          </cell>
        </row>
        <row r="985">
          <cell r="B985">
            <v>41261</v>
          </cell>
          <cell r="E985">
            <v>1.1963386181001636</v>
          </cell>
        </row>
        <row r="986">
          <cell r="B986">
            <v>41262</v>
          </cell>
          <cell r="E986">
            <v>1.1912811173790534</v>
          </cell>
        </row>
        <row r="987">
          <cell r="B987">
            <v>41263</v>
          </cell>
          <cell r="E987">
            <v>1.2099798905164429</v>
          </cell>
        </row>
        <row r="988">
          <cell r="B988">
            <v>41264</v>
          </cell>
          <cell r="E988">
            <v>1.2448530306853369</v>
          </cell>
        </row>
        <row r="989">
          <cell r="B989">
            <v>41267</v>
          </cell>
          <cell r="E989">
            <v>1.2448053561375765</v>
          </cell>
        </row>
        <row r="990">
          <cell r="B990">
            <v>41268</v>
          </cell>
          <cell r="E990">
            <v>1.2314537306736784</v>
          </cell>
        </row>
        <row r="991">
          <cell r="B991">
            <v>41269</v>
          </cell>
          <cell r="E991">
            <v>1.2321913961247291</v>
          </cell>
        </row>
        <row r="992">
          <cell r="B992">
            <v>41270</v>
          </cell>
          <cell r="E992">
            <v>1.2240051200783029</v>
          </cell>
        </row>
        <row r="993">
          <cell r="B993">
            <v>41271</v>
          </cell>
          <cell r="E993">
            <v>1.2179345340332961</v>
          </cell>
        </row>
        <row r="994">
          <cell r="B994">
            <v>41274</v>
          </cell>
          <cell r="E994">
            <v>1.2040200811673498</v>
          </cell>
        </row>
        <row r="995">
          <cell r="B995">
            <v>41278</v>
          </cell>
          <cell r="E995">
            <v>1.2061163474295133</v>
          </cell>
        </row>
        <row r="996">
          <cell r="B996">
            <v>41281</v>
          </cell>
          <cell r="E996">
            <v>1.2297769894972117</v>
          </cell>
        </row>
        <row r="997">
          <cell r="B997">
            <v>41282</v>
          </cell>
          <cell r="E997">
            <v>1.2311023395064196</v>
          </cell>
        </row>
        <row r="998">
          <cell r="B998">
            <v>41283</v>
          </cell>
          <cell r="E998">
            <v>1.230143112779444</v>
          </cell>
        </row>
        <row r="999">
          <cell r="B999">
            <v>41284</v>
          </cell>
          <cell r="E999">
            <v>1.2269994712942764</v>
          </cell>
        </row>
        <row r="1000">
          <cell r="B1000">
            <v>41285</v>
          </cell>
          <cell r="E1000">
            <v>1.2360676059795617</v>
          </cell>
        </row>
        <row r="1001">
          <cell r="B1001">
            <v>41288</v>
          </cell>
          <cell r="E1001">
            <v>1.2406210817323078</v>
          </cell>
        </row>
        <row r="1002">
          <cell r="B1002">
            <v>41289</v>
          </cell>
          <cell r="E1002">
            <v>1.2473770406282685</v>
          </cell>
        </row>
        <row r="1003">
          <cell r="B1003">
            <v>41290</v>
          </cell>
          <cell r="E1003">
            <v>1.2583566098849941</v>
          </cell>
        </row>
        <row r="1004">
          <cell r="B1004">
            <v>41291</v>
          </cell>
          <cell r="E1004">
            <v>1.2663783910670781</v>
          </cell>
        </row>
        <row r="1005">
          <cell r="B1005">
            <v>41292</v>
          </cell>
          <cell r="E1005">
            <v>1.2949276699966996</v>
          </cell>
        </row>
        <row r="1006">
          <cell r="B1006">
            <v>41295</v>
          </cell>
          <cell r="E1006">
            <v>1.3100633881058583</v>
          </cell>
        </row>
        <row r="1007">
          <cell r="B1007">
            <v>41296</v>
          </cell>
          <cell r="E1007">
            <v>1.2902058832107239</v>
          </cell>
        </row>
        <row r="1008">
          <cell r="B1008">
            <v>41297</v>
          </cell>
          <cell r="E1008">
            <v>1.2913297876918046</v>
          </cell>
        </row>
        <row r="1009">
          <cell r="B1009">
            <v>41298</v>
          </cell>
          <cell r="E1009">
            <v>1.2700817736196308</v>
          </cell>
        </row>
        <row r="1010">
          <cell r="B1010">
            <v>41299</v>
          </cell>
          <cell r="E1010">
            <v>1.2825516411627258</v>
          </cell>
        </row>
        <row r="1011">
          <cell r="B1011">
            <v>41302</v>
          </cell>
          <cell r="E1011">
            <v>1.2858004372528622</v>
          </cell>
        </row>
        <row r="1012">
          <cell r="B1012">
            <v>41303</v>
          </cell>
          <cell r="E1012">
            <v>1.2856260001252156</v>
          </cell>
        </row>
        <row r="1013">
          <cell r="B1013">
            <v>41304</v>
          </cell>
          <cell r="E1013">
            <v>1.2668712345114819</v>
          </cell>
        </row>
        <row r="1014">
          <cell r="B1014">
            <v>41305</v>
          </cell>
          <cell r="E1014">
            <v>1.2601055730079411</v>
          </cell>
        </row>
        <row r="1015">
          <cell r="B1015">
            <v>41306</v>
          </cell>
          <cell r="E1015">
            <v>1.2447493699472378</v>
          </cell>
        </row>
        <row r="1016">
          <cell r="B1016">
            <v>41309</v>
          </cell>
          <cell r="E1016">
            <v>1.2210812929825889</v>
          </cell>
        </row>
        <row r="1017">
          <cell r="B1017">
            <v>41310</v>
          </cell>
          <cell r="E1017">
            <v>1.2274693877584177</v>
          </cell>
        </row>
        <row r="1018">
          <cell r="B1018">
            <v>41311</v>
          </cell>
          <cell r="E1018">
            <v>1.221973367480546</v>
          </cell>
        </row>
        <row r="1019">
          <cell r="B1019">
            <v>41312</v>
          </cell>
          <cell r="E1019">
            <v>1.2417346045277784</v>
          </cell>
        </row>
        <row r="1020">
          <cell r="B1020">
            <v>41313</v>
          </cell>
          <cell r="E1020">
            <v>1.2573723897150562</v>
          </cell>
        </row>
        <row r="1021">
          <cell r="B1021">
            <v>41323</v>
          </cell>
          <cell r="E1021">
            <v>1.2601245040838511</v>
          </cell>
        </row>
        <row r="1022">
          <cell r="B1022">
            <v>41324</v>
          </cell>
          <cell r="E1022">
            <v>1.253784045268113</v>
          </cell>
        </row>
        <row r="1023">
          <cell r="B1023">
            <v>41325</v>
          </cell>
          <cell r="E1023">
            <v>1.2655801445548545</v>
          </cell>
        </row>
        <row r="1024">
          <cell r="B1024">
            <v>41326</v>
          </cell>
          <cell r="E1024">
            <v>1.2793292259581444</v>
          </cell>
        </row>
        <row r="1025">
          <cell r="B1025">
            <v>41327</v>
          </cell>
          <cell r="E1025">
            <v>1.2735566912150746</v>
          </cell>
        </row>
        <row r="1026">
          <cell r="B1026">
            <v>41330</v>
          </cell>
          <cell r="E1026">
            <v>1.285694962575801</v>
          </cell>
        </row>
        <row r="1027">
          <cell r="B1027">
            <v>41331</v>
          </cell>
          <cell r="E1027">
            <v>1.2882800844173601</v>
          </cell>
        </row>
        <row r="1028">
          <cell r="B1028">
            <v>41332</v>
          </cell>
          <cell r="E1028">
            <v>1.2714322210013356</v>
          </cell>
        </row>
        <row r="1029">
          <cell r="B1029">
            <v>41333</v>
          </cell>
          <cell r="E1029">
            <v>1.278133599722528</v>
          </cell>
        </row>
        <row r="1030">
          <cell r="B1030">
            <v>41334</v>
          </cell>
          <cell r="E1030">
            <v>1.3001805861181401</v>
          </cell>
        </row>
        <row r="1031">
          <cell r="B1031">
            <v>41337</v>
          </cell>
          <cell r="E1031">
            <v>1.3050404485235299</v>
          </cell>
        </row>
        <row r="1032">
          <cell r="B1032">
            <v>41338</v>
          </cell>
          <cell r="E1032">
            <v>1.2892311183376381</v>
          </cell>
        </row>
        <row r="1033">
          <cell r="B1033">
            <v>41339</v>
          </cell>
          <cell r="E1033">
            <v>1.2933937656845311</v>
          </cell>
        </row>
        <row r="1034">
          <cell r="B1034">
            <v>41340</v>
          </cell>
          <cell r="E1034">
            <v>1.2940076640005445</v>
          </cell>
        </row>
        <row r="1035">
          <cell r="B1035">
            <v>41341</v>
          </cell>
          <cell r="E1035">
            <v>1.2969531948436881</v>
          </cell>
        </row>
        <row r="1036">
          <cell r="B1036">
            <v>41344</v>
          </cell>
          <cell r="E1036">
            <v>1.3050467191391655</v>
          </cell>
        </row>
        <row r="1037">
          <cell r="B1037">
            <v>41345</v>
          </cell>
          <cell r="E1037">
            <v>1.2890395064299784</v>
          </cell>
        </row>
        <row r="1038">
          <cell r="B1038">
            <v>41346</v>
          </cell>
          <cell r="E1038">
            <v>1.2798111406890715</v>
          </cell>
        </row>
        <row r="1039">
          <cell r="B1039">
            <v>41347</v>
          </cell>
          <cell r="E1039">
            <v>1.2864207802669076</v>
          </cell>
        </row>
        <row r="1040">
          <cell r="B1040">
            <v>41348</v>
          </cell>
          <cell r="E1040">
            <v>1.2926628816358807</v>
          </cell>
        </row>
        <row r="1041">
          <cell r="B1041">
            <v>41351</v>
          </cell>
          <cell r="E1041">
            <v>1.3033808907188376</v>
          </cell>
        </row>
        <row r="1042">
          <cell r="B1042">
            <v>41352</v>
          </cell>
          <cell r="E1042">
            <v>1.2938657338773736</v>
          </cell>
        </row>
        <row r="1043">
          <cell r="B1043">
            <v>41353</v>
          </cell>
          <cell r="E1043">
            <v>1.3023028266677914</v>
          </cell>
        </row>
        <row r="1044">
          <cell r="B1044">
            <v>41354</v>
          </cell>
          <cell r="E1044">
            <v>1.3150034662116861</v>
          </cell>
        </row>
        <row r="1045">
          <cell r="B1045">
            <v>41355</v>
          </cell>
          <cell r="E1045">
            <v>1.3170374596045451</v>
          </cell>
        </row>
        <row r="1046">
          <cell r="B1046">
            <v>41358</v>
          </cell>
          <cell r="E1046">
            <v>1.3195278733832623</v>
          </cell>
        </row>
        <row r="1047">
          <cell r="B1047">
            <v>41359</v>
          </cell>
          <cell r="E1047">
            <v>1.3345023629524959</v>
          </cell>
        </row>
        <row r="1048">
          <cell r="B1048">
            <v>41360</v>
          </cell>
          <cell r="E1048">
            <v>1.3596458505836919</v>
          </cell>
        </row>
        <row r="1049">
          <cell r="B1049">
            <v>41361</v>
          </cell>
          <cell r="E1049">
            <v>1.3848977933077178</v>
          </cell>
        </row>
        <row r="1050">
          <cell r="B1050">
            <v>41362</v>
          </cell>
          <cell r="E1050">
            <v>1.3602658228939764</v>
          </cell>
        </row>
        <row r="1051">
          <cell r="B1051">
            <v>41365</v>
          </cell>
          <cell r="E1051">
            <v>1.4126741028249545</v>
          </cell>
        </row>
        <row r="1052">
          <cell r="B1052">
            <v>41366</v>
          </cell>
          <cell r="E1052">
            <v>1.4092827192098207</v>
          </cell>
        </row>
        <row r="1053">
          <cell r="B1053">
            <v>41367</v>
          </cell>
          <cell r="E1053">
            <v>1.4273599462048034</v>
          </cell>
        </row>
        <row r="1054">
          <cell r="B1054">
            <v>41372</v>
          </cell>
          <cell r="E1054">
            <v>1.4607915057015055</v>
          </cell>
        </row>
        <row r="1055">
          <cell r="B1055">
            <v>41373</v>
          </cell>
          <cell r="E1055">
            <v>1.4658058492305586</v>
          </cell>
        </row>
        <row r="1056">
          <cell r="B1056">
            <v>41374</v>
          </cell>
          <cell r="E1056">
            <v>1.4401466303525121</v>
          </cell>
        </row>
        <row r="1057">
          <cell r="B1057">
            <v>41375</v>
          </cell>
          <cell r="E1057">
            <v>1.4356081232568114</v>
          </cell>
        </row>
        <row r="1058">
          <cell r="B1058">
            <v>41376</v>
          </cell>
          <cell r="E1058">
            <v>1.4280356899009055</v>
          </cell>
        </row>
        <row r="1059">
          <cell r="B1059">
            <v>41379</v>
          </cell>
          <cell r="E1059">
            <v>1.4469250145467818</v>
          </cell>
        </row>
        <row r="1060">
          <cell r="B1060">
            <v>41380</v>
          </cell>
          <cell r="E1060">
            <v>1.4488414345894238</v>
          </cell>
        </row>
        <row r="1061">
          <cell r="B1061">
            <v>41381</v>
          </cell>
          <cell r="E1061">
            <v>1.474389270677422</v>
          </cell>
        </row>
        <row r="1062">
          <cell r="B1062">
            <v>41382</v>
          </cell>
          <cell r="E1062">
            <v>1.4838747232579723</v>
          </cell>
        </row>
        <row r="1063">
          <cell r="B1063">
            <v>41383</v>
          </cell>
          <cell r="E1063">
            <v>1.4778231654902283</v>
          </cell>
        </row>
        <row r="1064">
          <cell r="B1064">
            <v>41386</v>
          </cell>
          <cell r="E1064">
            <v>1.474562655467772</v>
          </cell>
        </row>
        <row r="1065">
          <cell r="B1065">
            <v>41387</v>
          </cell>
          <cell r="E1065">
            <v>1.4699006872567799</v>
          </cell>
        </row>
        <row r="1066">
          <cell r="B1066">
            <v>41388</v>
          </cell>
          <cell r="E1066">
            <v>1.4880894308235018</v>
          </cell>
        </row>
        <row r="1067">
          <cell r="B1067">
            <v>41389</v>
          </cell>
          <cell r="E1067">
            <v>1.4834061912223242</v>
          </cell>
        </row>
        <row r="1068">
          <cell r="B1068">
            <v>41390</v>
          </cell>
          <cell r="E1068">
            <v>1.4985840614021646</v>
          </cell>
        </row>
        <row r="1069">
          <cell r="B1069">
            <v>41396</v>
          </cell>
          <cell r="E1069">
            <v>1.4069760508737894</v>
          </cell>
        </row>
        <row r="1070">
          <cell r="B1070">
            <v>41397</v>
          </cell>
          <cell r="E1070">
            <v>1.4106798505794056</v>
          </cell>
        </row>
        <row r="1071">
          <cell r="B1071">
            <v>41400</v>
          </cell>
          <cell r="E1071">
            <v>1.4101903276947121</v>
          </cell>
        </row>
        <row r="1072">
          <cell r="B1072">
            <v>41401</v>
          </cell>
          <cell r="E1072">
            <v>1.4040849516486174</v>
          </cell>
        </row>
        <row r="1073">
          <cell r="B1073">
            <v>41402</v>
          </cell>
          <cell r="E1073">
            <v>1.3934521196223344</v>
          </cell>
        </row>
        <row r="1074">
          <cell r="B1074">
            <v>41403</v>
          </cell>
          <cell r="E1074">
            <v>1.3878900133267857</v>
          </cell>
        </row>
        <row r="1075">
          <cell r="B1075">
            <v>41404</v>
          </cell>
          <cell r="E1075">
            <v>1.397004714950896</v>
          </cell>
        </row>
        <row r="1076">
          <cell r="B1076">
            <v>41407</v>
          </cell>
          <cell r="E1076">
            <v>1.3922624382526763</v>
          </cell>
        </row>
        <row r="1077">
          <cell r="B1077">
            <v>41408</v>
          </cell>
          <cell r="E1077">
            <v>1.3836949390837361</v>
          </cell>
        </row>
        <row r="1078">
          <cell r="B1078">
            <v>41409</v>
          </cell>
          <cell r="E1078">
            <v>1.3863814339679279</v>
          </cell>
        </row>
        <row r="1079">
          <cell r="B1079">
            <v>41410</v>
          </cell>
          <cell r="E1079">
            <v>1.3862670489402156</v>
          </cell>
        </row>
        <row r="1080">
          <cell r="B1080">
            <v>41411</v>
          </cell>
          <cell r="E1080">
            <v>1.376706535844072</v>
          </cell>
        </row>
        <row r="1081">
          <cell r="B1081">
            <v>41414</v>
          </cell>
          <cell r="E1081">
            <v>1.4006424284961196</v>
          </cell>
        </row>
        <row r="1082">
          <cell r="B1082">
            <v>41415</v>
          </cell>
          <cell r="E1082">
            <v>1.4106761104733372</v>
          </cell>
        </row>
        <row r="1083">
          <cell r="B1083">
            <v>41416</v>
          </cell>
          <cell r="E1083">
            <v>1.4005204665680639</v>
          </cell>
        </row>
        <row r="1084">
          <cell r="B1084">
            <v>41417</v>
          </cell>
          <cell r="E1084">
            <v>1.4039694098912259</v>
          </cell>
        </row>
        <row r="1085">
          <cell r="B1085">
            <v>41418</v>
          </cell>
          <cell r="E1085">
            <v>1.4009855691093749</v>
          </cell>
        </row>
        <row r="1086">
          <cell r="B1086">
            <v>41421</v>
          </cell>
          <cell r="E1086">
            <v>1.3992358400089775</v>
          </cell>
        </row>
        <row r="1087">
          <cell r="B1087">
            <v>41422</v>
          </cell>
          <cell r="E1087">
            <v>1.3885097277850507</v>
          </cell>
        </row>
        <row r="1088">
          <cell r="B1088">
            <v>41423</v>
          </cell>
          <cell r="E1088">
            <v>1.3846791428152325</v>
          </cell>
        </row>
        <row r="1089">
          <cell r="B1089">
            <v>41424</v>
          </cell>
          <cell r="E1089">
            <v>1.3778503903803603</v>
          </cell>
        </row>
        <row r="1090">
          <cell r="B1090">
            <v>41425</v>
          </cell>
          <cell r="E1090">
            <v>1.3826158042802206</v>
          </cell>
        </row>
        <row r="1091">
          <cell r="B1091">
            <v>41428</v>
          </cell>
          <cell r="E1091">
            <v>1.379494248980351</v>
          </cell>
        </row>
        <row r="1092">
          <cell r="B1092">
            <v>41429</v>
          </cell>
          <cell r="E1092">
            <v>1.3571655367909461</v>
          </cell>
        </row>
        <row r="1093">
          <cell r="B1093">
            <v>41430</v>
          </cell>
          <cell r="E1093">
            <v>1.3578236789226841</v>
          </cell>
        </row>
        <row r="1094">
          <cell r="B1094">
            <v>41431</v>
          </cell>
          <cell r="E1094">
            <v>1.3574219708358053</v>
          </cell>
        </row>
        <row r="1095">
          <cell r="B1095">
            <v>41432</v>
          </cell>
          <cell r="E1095">
            <v>1.3513646932031005</v>
          </cell>
        </row>
        <row r="1096">
          <cell r="B1096">
            <v>41438</v>
          </cell>
          <cell r="E1096">
            <v>1.3478760662516567</v>
          </cell>
        </row>
        <row r="1097">
          <cell r="B1097">
            <v>41439</v>
          </cell>
          <cell r="E1097">
            <v>1.3540434840933246</v>
          </cell>
        </row>
        <row r="1098">
          <cell r="B1098">
            <v>41442</v>
          </cell>
          <cell r="E1098">
            <v>1.347328283479186</v>
          </cell>
        </row>
        <row r="1099">
          <cell r="B1099">
            <v>41443</v>
          </cell>
          <cell r="E1099">
            <v>1.3780226492688468</v>
          </cell>
        </row>
        <row r="1100">
          <cell r="B1100">
            <v>41444</v>
          </cell>
          <cell r="E1100">
            <v>1.3877809297519814</v>
          </cell>
        </row>
        <row r="1101">
          <cell r="B1101">
            <v>41445</v>
          </cell>
          <cell r="E1101">
            <v>1.3880411649788573</v>
          </cell>
        </row>
        <row r="1102">
          <cell r="B1102">
            <v>41446</v>
          </cell>
          <cell r="E1102">
            <v>1.395783897768113</v>
          </cell>
        </row>
        <row r="1103">
          <cell r="B1103">
            <v>41449</v>
          </cell>
          <cell r="E1103">
            <v>1.4050708136106034</v>
          </cell>
        </row>
        <row r="1104">
          <cell r="B1104">
            <v>41450</v>
          </cell>
          <cell r="E1104">
            <v>1.4025088764285158</v>
          </cell>
        </row>
        <row r="1105">
          <cell r="B1105">
            <v>41451</v>
          </cell>
          <cell r="E1105">
            <v>1.4380692485230542</v>
          </cell>
        </row>
        <row r="1106">
          <cell r="B1106">
            <v>41452</v>
          </cell>
          <cell r="E1106">
            <v>1.4257558750663608</v>
          </cell>
        </row>
        <row r="1107">
          <cell r="B1107">
            <v>41453</v>
          </cell>
          <cell r="E1107">
            <v>1.3994361973290372</v>
          </cell>
        </row>
        <row r="1108">
          <cell r="B1108">
            <v>41456</v>
          </cell>
          <cell r="E1108">
            <v>1.3879160190359079</v>
          </cell>
        </row>
        <row r="1109">
          <cell r="B1109">
            <v>41457</v>
          </cell>
          <cell r="E1109">
            <v>1.3790399202513297</v>
          </cell>
        </row>
        <row r="1110">
          <cell r="B1110">
            <v>41458</v>
          </cell>
          <cell r="E1110">
            <v>1.407276519302832</v>
          </cell>
        </row>
        <row r="1111">
          <cell r="B1111">
            <v>41459</v>
          </cell>
          <cell r="E1111">
            <v>1.4302233941313198</v>
          </cell>
        </row>
        <row r="1112">
          <cell r="B1112">
            <v>41460</v>
          </cell>
          <cell r="E1112">
            <v>1.4233211358811657</v>
          </cell>
        </row>
        <row r="1113">
          <cell r="B1113">
            <v>41463</v>
          </cell>
          <cell r="E1113">
            <v>1.4222853912331186</v>
          </cell>
        </row>
        <row r="1114">
          <cell r="B1114">
            <v>41464</v>
          </cell>
          <cell r="E1114">
            <v>1.4164745379609398</v>
          </cell>
        </row>
        <row r="1115">
          <cell r="B1115">
            <v>41465</v>
          </cell>
          <cell r="E1115">
            <v>1.4180232509903967</v>
          </cell>
        </row>
        <row r="1116">
          <cell r="B1116">
            <v>41466</v>
          </cell>
          <cell r="E1116">
            <v>1.3896340722007956</v>
          </cell>
        </row>
        <row r="1117">
          <cell r="B1117">
            <v>41467</v>
          </cell>
          <cell r="E1117">
            <v>1.3874762952101163</v>
          </cell>
        </row>
        <row r="1118">
          <cell r="B1118">
            <v>41470</v>
          </cell>
          <cell r="E1118">
            <v>1.3873987899369438</v>
          </cell>
        </row>
        <row r="1119">
          <cell r="B1119">
            <v>41471</v>
          </cell>
          <cell r="E1119">
            <v>1.4127946725555021</v>
          </cell>
        </row>
        <row r="1120">
          <cell r="B1120">
            <v>41472</v>
          </cell>
          <cell r="E1120">
            <v>1.4163789518417276</v>
          </cell>
        </row>
        <row r="1121">
          <cell r="B1121">
            <v>41473</v>
          </cell>
          <cell r="E1121">
            <v>1.4086648642702708</v>
          </cell>
        </row>
        <row r="1122">
          <cell r="B1122">
            <v>41474</v>
          </cell>
          <cell r="E1122">
            <v>1.3898517377718425</v>
          </cell>
        </row>
        <row r="1123">
          <cell r="B1123">
            <v>41477</v>
          </cell>
          <cell r="E1123">
            <v>1.4060563765813467</v>
          </cell>
        </row>
        <row r="1124">
          <cell r="B1124">
            <v>41478</v>
          </cell>
          <cell r="E1124">
            <v>1.414647758835589</v>
          </cell>
        </row>
        <row r="1125">
          <cell r="B1125">
            <v>41479</v>
          </cell>
          <cell r="E1125">
            <v>1.4415058291112033</v>
          </cell>
        </row>
        <row r="1126">
          <cell r="B1126">
            <v>41480</v>
          </cell>
          <cell r="E1126">
            <v>1.4369629357525588</v>
          </cell>
        </row>
        <row r="1127">
          <cell r="B1127">
            <v>41481</v>
          </cell>
          <cell r="E1127">
            <v>1.47586537462319</v>
          </cell>
        </row>
        <row r="1128">
          <cell r="B1128">
            <v>41484</v>
          </cell>
          <cell r="E1128">
            <v>1.4845585399631174</v>
          </cell>
        </row>
        <row r="1129">
          <cell r="B1129">
            <v>41485</v>
          </cell>
          <cell r="E1129">
            <v>1.4640285735856067</v>
          </cell>
        </row>
        <row r="1130">
          <cell r="B1130">
            <v>41486</v>
          </cell>
          <cell r="E1130">
            <v>1.487116058132248</v>
          </cell>
        </row>
        <row r="1131">
          <cell r="B1131">
            <v>41487</v>
          </cell>
          <cell r="E1131">
            <v>1.4858146411947788</v>
          </cell>
        </row>
        <row r="1132">
          <cell r="B1132">
            <v>41488</v>
          </cell>
          <cell r="E1132">
            <v>1.4807096228370005</v>
          </cell>
        </row>
        <row r="1133">
          <cell r="B1133">
            <v>41491</v>
          </cell>
          <cell r="E1133">
            <v>1.4782824210445429</v>
          </cell>
        </row>
        <row r="1134">
          <cell r="B1134">
            <v>41492</v>
          </cell>
          <cell r="E1134">
            <v>1.497854903591316</v>
          </cell>
        </row>
        <row r="1135">
          <cell r="B1135">
            <v>41493</v>
          </cell>
          <cell r="E1135">
            <v>1.5016115941433026</v>
          </cell>
        </row>
        <row r="1136">
          <cell r="B1136">
            <v>41494</v>
          </cell>
          <cell r="E1136">
            <v>1.5169006618482734</v>
          </cell>
        </row>
        <row r="1137">
          <cell r="B1137">
            <v>41495</v>
          </cell>
          <cell r="E1137">
            <v>1.5193905851286649</v>
          </cell>
        </row>
        <row r="1138">
          <cell r="B1138">
            <v>41498</v>
          </cell>
          <cell r="E1138">
            <v>1.5039962210807962</v>
          </cell>
        </row>
        <row r="1139">
          <cell r="B1139">
            <v>41499</v>
          </cell>
          <cell r="E1139">
            <v>1.4927254969710735</v>
          </cell>
        </row>
        <row r="1140">
          <cell r="B1140">
            <v>41500</v>
          </cell>
          <cell r="E1140">
            <v>1.4991413806310099</v>
          </cell>
        </row>
        <row r="1141">
          <cell r="B1141">
            <v>41501</v>
          </cell>
          <cell r="E1141">
            <v>1.5001222269414134</v>
          </cell>
        </row>
        <row r="1142">
          <cell r="B1142">
            <v>41502</v>
          </cell>
          <cell r="E1142">
            <v>1.4880411489975331</v>
          </cell>
        </row>
        <row r="1143">
          <cell r="B1143">
            <v>41505</v>
          </cell>
          <cell r="E1143">
            <v>1.5231717618332199</v>
          </cell>
        </row>
        <row r="1144">
          <cell r="B1144">
            <v>41506</v>
          </cell>
          <cell r="E1144">
            <v>1.5220992394153163</v>
          </cell>
        </row>
        <row r="1145">
          <cell r="B1145">
            <v>41507</v>
          </cell>
          <cell r="E1145">
            <v>1.5120408066072308</v>
          </cell>
        </row>
        <row r="1146">
          <cell r="B1146">
            <v>41508</v>
          </cell>
          <cell r="E1146">
            <v>1.5139621540993915</v>
          </cell>
        </row>
        <row r="1147">
          <cell r="B1147">
            <v>41509</v>
          </cell>
          <cell r="E1147">
            <v>1.5050656405107086</v>
          </cell>
        </row>
        <row r="1148">
          <cell r="B1148">
            <v>41512</v>
          </cell>
          <cell r="E1148">
            <v>1.5030521902304221</v>
          </cell>
        </row>
        <row r="1149">
          <cell r="B1149">
            <v>41513</v>
          </cell>
          <cell r="E1149">
            <v>1.5024328562870917</v>
          </cell>
        </row>
        <row r="1150">
          <cell r="B1150">
            <v>41514</v>
          </cell>
          <cell r="E1150">
            <v>1.4943947398386852</v>
          </cell>
        </row>
        <row r="1151">
          <cell r="B1151">
            <v>41515</v>
          </cell>
          <cell r="E1151">
            <v>1.5047450743579398</v>
          </cell>
        </row>
        <row r="1152">
          <cell r="B1152">
            <v>41516</v>
          </cell>
          <cell r="E1152">
            <v>1.5213581784465637</v>
          </cell>
        </row>
        <row r="1153">
          <cell r="B1153">
            <v>41519</v>
          </cell>
          <cell r="E1153">
            <v>1.3912624358520704</v>
          </cell>
        </row>
        <row r="1154">
          <cell r="B1154">
            <v>41520</v>
          </cell>
          <cell r="E1154">
            <v>1.3937131691470386</v>
          </cell>
        </row>
        <row r="1155">
          <cell r="B1155">
            <v>41521</v>
          </cell>
          <cell r="E1155">
            <v>1.3965422167975576</v>
          </cell>
        </row>
        <row r="1156">
          <cell r="B1156">
            <v>41522</v>
          </cell>
          <cell r="E1156">
            <v>1.3875780127340744</v>
          </cell>
        </row>
        <row r="1157">
          <cell r="B1157">
            <v>41523</v>
          </cell>
          <cell r="E1157">
            <v>1.3716666272136975</v>
          </cell>
        </row>
        <row r="1158">
          <cell r="B1158">
            <v>41526</v>
          </cell>
          <cell r="E1158">
            <v>1.3334583178219541</v>
          </cell>
        </row>
        <row r="1159">
          <cell r="B1159">
            <v>41527</v>
          </cell>
          <cell r="E1159">
            <v>1.3428365176986827</v>
          </cell>
        </row>
        <row r="1160">
          <cell r="B1160">
            <v>41528</v>
          </cell>
          <cell r="E1160">
            <v>0</v>
          </cell>
        </row>
        <row r="1161">
          <cell r="B1161">
            <v>41529</v>
          </cell>
          <cell r="E1161">
            <v>1.3438912644487999</v>
          </cell>
        </row>
        <row r="1162">
          <cell r="B1162">
            <v>41530</v>
          </cell>
          <cell r="E1162">
            <v>0</v>
          </cell>
        </row>
        <row r="1163">
          <cell r="B1163">
            <v>41533</v>
          </cell>
          <cell r="E1163">
            <v>1.3509325711451232</v>
          </cell>
        </row>
        <row r="1164">
          <cell r="B1164">
            <v>41534</v>
          </cell>
          <cell r="E1164">
            <v>1.365694495239461</v>
          </cell>
        </row>
        <row r="1165">
          <cell r="B1165">
            <v>41535</v>
          </cell>
          <cell r="E1165">
            <v>1.388275408297033</v>
          </cell>
        </row>
        <row r="1166">
          <cell r="B1166">
            <v>41540</v>
          </cell>
          <cell r="E1166">
            <v>1.3981074310774608</v>
          </cell>
        </row>
        <row r="1167">
          <cell r="B1167">
            <v>41541</v>
          </cell>
          <cell r="E1167">
            <v>1.4122485847078505</v>
          </cell>
        </row>
        <row r="1168">
          <cell r="B1168">
            <v>41542</v>
          </cell>
          <cell r="E1168">
            <v>1.4591306844826102</v>
          </cell>
        </row>
        <row r="1169">
          <cell r="B1169">
            <v>41543</v>
          </cell>
          <cell r="E1169">
            <v>1.445937959332096</v>
          </cell>
        </row>
        <row r="1170">
          <cell r="B1170">
            <v>41544</v>
          </cell>
          <cell r="E1170">
            <v>1.4925851292046848</v>
          </cell>
        </row>
        <row r="1171">
          <cell r="B1171">
            <v>41547</v>
          </cell>
          <cell r="E1171">
            <v>1.4904270634370274</v>
          </cell>
        </row>
        <row r="1172">
          <cell r="B1172">
            <v>41555</v>
          </cell>
          <cell r="E1172">
            <v>1.4986634527572478</v>
          </cell>
        </row>
        <row r="1173">
          <cell r="B1173">
            <v>41556</v>
          </cell>
          <cell r="E1173">
            <v>1.5029944671824922</v>
          </cell>
        </row>
        <row r="1174">
          <cell r="B1174">
            <v>41557</v>
          </cell>
          <cell r="E1174">
            <v>1.5539161005620632</v>
          </cell>
        </row>
        <row r="1175">
          <cell r="B1175">
            <v>41558</v>
          </cell>
          <cell r="E1175">
            <v>1.5318837192650259</v>
          </cell>
        </row>
        <row r="1176">
          <cell r="B1176">
            <v>41561</v>
          </cell>
          <cell r="E1176">
            <v>1.5489834344226947</v>
          </cell>
        </row>
        <row r="1177">
          <cell r="B1177">
            <v>41562</v>
          </cell>
          <cell r="E1177">
            <v>1.5501930222691607</v>
          </cell>
        </row>
        <row r="1178">
          <cell r="B1178">
            <v>41563</v>
          </cell>
          <cell r="E1178">
            <v>1.5323272429286006</v>
          </cell>
        </row>
        <row r="1179">
          <cell r="B1179">
            <v>41564</v>
          </cell>
          <cell r="E1179">
            <v>1.5280875674974985</v>
          </cell>
        </row>
        <row r="1180">
          <cell r="B1180">
            <v>41565</v>
          </cell>
          <cell r="E1180">
            <v>1.5377773091318092</v>
          </cell>
        </row>
        <row r="1181">
          <cell r="B1181">
            <v>41568</v>
          </cell>
          <cell r="E1181">
            <v>1.5846154934290384</v>
          </cell>
        </row>
        <row r="1182">
          <cell r="B1182">
            <v>41569</v>
          </cell>
          <cell r="E1182">
            <v>1.5970670828149647</v>
          </cell>
        </row>
        <row r="1183">
          <cell r="B1183">
            <v>41570</v>
          </cell>
          <cell r="E1183">
            <v>1.5837851289617293</v>
          </cell>
        </row>
        <row r="1184">
          <cell r="B1184">
            <v>41571</v>
          </cell>
          <cell r="E1184">
            <v>1.6217610797109878</v>
          </cell>
        </row>
        <row r="1185">
          <cell r="B1185">
            <v>41572</v>
          </cell>
          <cell r="E1185">
            <v>1.6433791955185624</v>
          </cell>
        </row>
        <row r="1186">
          <cell r="B1186">
            <v>41575</v>
          </cell>
          <cell r="E1186">
            <v>1.6997603494016809</v>
          </cell>
        </row>
        <row r="1187">
          <cell r="B1187">
            <v>41576</v>
          </cell>
          <cell r="E1187">
            <v>1.6735163568544771</v>
          </cell>
        </row>
        <row r="1188">
          <cell r="B1188">
            <v>41577</v>
          </cell>
          <cell r="E1188">
            <v>1.7210560208060797</v>
          </cell>
        </row>
        <row r="1189">
          <cell r="B1189">
            <v>41578</v>
          </cell>
          <cell r="E1189">
            <v>1.7307327444651095</v>
          </cell>
        </row>
        <row r="1190">
          <cell r="B1190">
            <v>41579</v>
          </cell>
          <cell r="E1190">
            <v>1.5381203219194177</v>
          </cell>
        </row>
        <row r="1191">
          <cell r="B1191">
            <v>41582</v>
          </cell>
          <cell r="E1191">
            <v>1.5561479312693518</v>
          </cell>
        </row>
        <row r="1192">
          <cell r="B1192">
            <v>41583</v>
          </cell>
          <cell r="E1192">
            <v>1.5433263692073118</v>
          </cell>
        </row>
        <row r="1193">
          <cell r="B1193">
            <v>41584</v>
          </cell>
          <cell r="E1193">
            <v>1.5311262389381901</v>
          </cell>
        </row>
        <row r="1194">
          <cell r="B1194">
            <v>41585</v>
          </cell>
          <cell r="E1194">
            <v>1.5043919364940384</v>
          </cell>
        </row>
        <row r="1195">
          <cell r="B1195">
            <v>41586</v>
          </cell>
          <cell r="E1195">
            <v>1.5079077238994762</v>
          </cell>
        </row>
        <row r="1196">
          <cell r="B1196">
            <v>41589</v>
          </cell>
          <cell r="E1196">
            <v>1.5100690037588376</v>
          </cell>
        </row>
        <row r="1197">
          <cell r="B1197">
            <v>41590</v>
          </cell>
          <cell r="E1197">
            <v>1.5270427809413545</v>
          </cell>
        </row>
        <row r="1198">
          <cell r="B1198">
            <v>41591</v>
          </cell>
          <cell r="E1198">
            <v>1.5248080903716172</v>
          </cell>
        </row>
        <row r="1199">
          <cell r="B1199">
            <v>41592</v>
          </cell>
          <cell r="E1199">
            <v>1.5394586523886045</v>
          </cell>
        </row>
        <row r="1200">
          <cell r="B1200">
            <v>41593</v>
          </cell>
          <cell r="E1200">
            <v>1.5402192490444082</v>
          </cell>
        </row>
        <row r="1201">
          <cell r="B1201">
            <v>41596</v>
          </cell>
          <cell r="E1201">
            <v>1.527050203483278</v>
          </cell>
        </row>
        <row r="1202">
          <cell r="B1202">
            <v>41597</v>
          </cell>
          <cell r="E1202">
            <v>1.5299817252140524</v>
          </cell>
        </row>
        <row r="1203">
          <cell r="B1203">
            <v>41598</v>
          </cell>
          <cell r="E1203">
            <v>1.5441199805024834</v>
          </cell>
        </row>
        <row r="1204">
          <cell r="B1204">
            <v>41599</v>
          </cell>
          <cell r="E1204">
            <v>1.5499400850277387</v>
          </cell>
        </row>
        <row r="1205">
          <cell r="B1205">
            <v>41600</v>
          </cell>
          <cell r="E1205">
            <v>1.5566496524455817</v>
          </cell>
        </row>
        <row r="1206">
          <cell r="B1206">
            <v>41603</v>
          </cell>
          <cell r="E1206">
            <v>1.5720437490793588</v>
          </cell>
        </row>
        <row r="1207">
          <cell r="B1207">
            <v>41604</v>
          </cell>
          <cell r="E1207">
            <v>1.5987668808076136</v>
          </cell>
        </row>
        <row r="1208">
          <cell r="B1208">
            <v>41605</v>
          </cell>
          <cell r="E1208">
            <v>1.5793440659585956</v>
          </cell>
        </row>
        <row r="1209">
          <cell r="B1209">
            <v>41606</v>
          </cell>
          <cell r="E1209">
            <v>1.587009422973108</v>
          </cell>
        </row>
        <row r="1210">
          <cell r="B1210">
            <v>41607</v>
          </cell>
          <cell r="E1210">
            <v>1.595064020538195</v>
          </cell>
        </row>
        <row r="1211">
          <cell r="B1211">
            <v>41610</v>
          </cell>
          <cell r="E1211">
            <v>1.5238404171510396</v>
          </cell>
        </row>
        <row r="1212">
          <cell r="B1212">
            <v>41611</v>
          </cell>
          <cell r="E1212">
            <v>1.5528318566451789</v>
          </cell>
        </row>
        <row r="1213">
          <cell r="B1213">
            <v>41612</v>
          </cell>
          <cell r="E1213">
            <v>1.5706917004301819</v>
          </cell>
        </row>
        <row r="1214">
          <cell r="B1214">
            <v>41613</v>
          </cell>
          <cell r="E1214">
            <v>1.5966549393453804</v>
          </cell>
        </row>
        <row r="1215">
          <cell r="B1215">
            <v>41614</v>
          </cell>
          <cell r="E1215">
            <v>1.6003864446295641</v>
          </cell>
        </row>
        <row r="1216">
          <cell r="B1216">
            <v>41617</v>
          </cell>
          <cell r="E1216">
            <v>1.6290565490147211</v>
          </cell>
        </row>
        <row r="1217">
          <cell r="B1217">
            <v>41618</v>
          </cell>
          <cell r="E1217">
            <v>1.6747157266659527</v>
          </cell>
        </row>
        <row r="1218">
          <cell r="B1218">
            <v>41619</v>
          </cell>
          <cell r="E1218">
            <v>1.6851537702729391</v>
          </cell>
        </row>
        <row r="1219">
          <cell r="B1219">
            <v>41620</v>
          </cell>
          <cell r="E1219">
            <v>1.6820793659524225</v>
          </cell>
        </row>
        <row r="1220">
          <cell r="B1220">
            <v>41621</v>
          </cell>
          <cell r="E1220">
            <v>1.723436850271943</v>
          </cell>
        </row>
        <row r="1221">
          <cell r="B1221">
            <v>41624</v>
          </cell>
          <cell r="E1221">
            <v>1.7040210751331262</v>
          </cell>
        </row>
        <row r="1222">
          <cell r="B1222">
            <v>41625</v>
          </cell>
          <cell r="E1222">
            <v>1.6610013307108551</v>
          </cell>
        </row>
        <row r="1223">
          <cell r="B1223">
            <v>41626</v>
          </cell>
          <cell r="E1223">
            <v>1.6606265960778264</v>
          </cell>
        </row>
        <row r="1224">
          <cell r="B1224">
            <v>41627</v>
          </cell>
          <cell r="E1224">
            <v>1.6657566546752078</v>
          </cell>
        </row>
        <row r="1225">
          <cell r="B1225">
            <v>41628</v>
          </cell>
          <cell r="E1225">
            <v>1.670034204819592</v>
          </cell>
        </row>
        <row r="1226">
          <cell r="B1226">
            <v>41631</v>
          </cell>
          <cell r="E1226">
            <v>1.686539494233074</v>
          </cell>
        </row>
        <row r="1227">
          <cell r="B1227">
            <v>41632</v>
          </cell>
          <cell r="E1227">
            <v>1.6986772067919267</v>
          </cell>
        </row>
        <row r="1228">
          <cell r="B1228">
            <v>41633</v>
          </cell>
          <cell r="E1228">
            <v>1.7055624613895406</v>
          </cell>
        </row>
        <row r="1229">
          <cell r="B1229">
            <v>41634</v>
          </cell>
          <cell r="E1229">
            <v>1.6834785782118613</v>
          </cell>
        </row>
        <row r="1230">
          <cell r="B1230">
            <v>41635</v>
          </cell>
          <cell r="E1230">
            <v>1.6924483376632768</v>
          </cell>
        </row>
        <row r="1231">
          <cell r="B1231">
            <v>41638</v>
          </cell>
          <cell r="E1231">
            <v>1.7024409677366739</v>
          </cell>
        </row>
        <row r="1232">
          <cell r="B1232">
            <v>41639</v>
          </cell>
          <cell r="E1232">
            <v>1.6913817947040539</v>
          </cell>
        </row>
        <row r="1233">
          <cell r="B1233">
            <v>41641</v>
          </cell>
          <cell r="E1233">
            <v>1.6838956891507084</v>
          </cell>
        </row>
        <row r="1234">
          <cell r="B1234">
            <v>41642</v>
          </cell>
          <cell r="E1234">
            <v>1.6641244832916493</v>
          </cell>
        </row>
        <row r="1235">
          <cell r="B1235">
            <v>41645</v>
          </cell>
          <cell r="E1235">
            <v>1.6475950204011194</v>
          </cell>
        </row>
        <row r="1236">
          <cell r="B1236">
            <v>41646</v>
          </cell>
          <cell r="E1236">
            <v>1.6540708744759582</v>
          </cell>
        </row>
        <row r="1237">
          <cell r="B1237">
            <v>41647</v>
          </cell>
          <cell r="E1237">
            <v>1.6669374496779221</v>
          </cell>
        </row>
        <row r="1238">
          <cell r="B1238">
            <v>41648</v>
          </cell>
          <cell r="E1238">
            <v>1.6648142864937061</v>
          </cell>
        </row>
        <row r="1239">
          <cell r="B1239">
            <v>41649</v>
          </cell>
          <cell r="E1239">
            <v>1.6801874672750288</v>
          </cell>
        </row>
        <row r="1240">
          <cell r="B1240">
            <v>41652</v>
          </cell>
          <cell r="E1240">
            <v>1.6491348370801184</v>
          </cell>
        </row>
        <row r="1241">
          <cell r="B1241">
            <v>41653</v>
          </cell>
          <cell r="E1241">
            <v>1.6994383210777324</v>
          </cell>
        </row>
        <row r="1242">
          <cell r="B1242">
            <v>41654</v>
          </cell>
          <cell r="E1242">
            <v>1.7188746930331571</v>
          </cell>
        </row>
        <row r="1243">
          <cell r="B1243">
            <v>41655</v>
          </cell>
          <cell r="E1243">
            <v>1.7105464712179008</v>
          </cell>
        </row>
        <row r="1244">
          <cell r="B1244">
            <v>41656</v>
          </cell>
          <cell r="E1244">
            <v>1.6931680273796885</v>
          </cell>
        </row>
        <row r="1245">
          <cell r="B1245">
            <v>41659</v>
          </cell>
          <cell r="E1245">
            <v>1.724487944592928</v>
          </cell>
        </row>
        <row r="1246">
          <cell r="B1246">
            <v>41660</v>
          </cell>
          <cell r="E1246">
            <v>1.7205601837213711</v>
          </cell>
        </row>
        <row r="1247">
          <cell r="B1247">
            <v>41661</v>
          </cell>
          <cell r="E1247">
            <v>1.7281655182748143</v>
          </cell>
        </row>
        <row r="1248">
          <cell r="B1248">
            <v>41662</v>
          </cell>
          <cell r="E1248">
            <v>1.7470822622982376</v>
          </cell>
        </row>
        <row r="1249">
          <cell r="B1249">
            <v>41663</v>
          </cell>
          <cell r="E1249">
            <v>1.7513828972288306</v>
          </cell>
        </row>
        <row r="1250">
          <cell r="B1250">
            <v>41666</v>
          </cell>
          <cell r="E1250">
            <v>1.7633339552915746</v>
          </cell>
        </row>
        <row r="1251">
          <cell r="B1251">
            <v>41667</v>
          </cell>
          <cell r="E1251">
            <v>1.7655822496939249</v>
          </cell>
        </row>
        <row r="1252">
          <cell r="B1252">
            <v>41668</v>
          </cell>
          <cell r="E1252">
            <v>1.7584035802148206</v>
          </cell>
        </row>
        <row r="1253">
          <cell r="B1253">
            <v>41669</v>
          </cell>
          <cell r="E1253">
            <v>1.7459831449202265</v>
          </cell>
        </row>
        <row r="1254">
          <cell r="B1254">
            <v>41677</v>
          </cell>
          <cell r="E1254">
            <v>1.7768409402348331</v>
          </cell>
        </row>
        <row r="1255">
          <cell r="B1255">
            <v>41680</v>
          </cell>
          <cell r="E1255">
            <v>1.7894505913184513</v>
          </cell>
        </row>
        <row r="1256">
          <cell r="B1256">
            <v>41681</v>
          </cell>
          <cell r="E1256">
            <v>1.7662420880337601</v>
          </cell>
        </row>
        <row r="1257">
          <cell r="B1257">
            <v>41682</v>
          </cell>
          <cell r="E1257">
            <v>1.7892076701109121</v>
          </cell>
        </row>
        <row r="1258">
          <cell r="B1258">
            <v>41683</v>
          </cell>
          <cell r="E1258">
            <v>1.7820283722597612</v>
          </cell>
        </row>
        <row r="1259">
          <cell r="B1259">
            <v>41684</v>
          </cell>
          <cell r="E1259">
            <v>1.7870388830895432</v>
          </cell>
        </row>
        <row r="1260">
          <cell r="B1260">
            <v>41687</v>
          </cell>
          <cell r="E1260">
            <v>1.801617923707133</v>
          </cell>
        </row>
        <row r="1261">
          <cell r="B1261">
            <v>41688</v>
          </cell>
          <cell r="E1261">
            <v>1.8269253640819307</v>
          </cell>
        </row>
        <row r="1262">
          <cell r="B1262">
            <v>41689</v>
          </cell>
          <cell r="E1262">
            <v>1.810098508420958</v>
          </cell>
        </row>
        <row r="1263">
          <cell r="B1263">
            <v>41690</v>
          </cell>
          <cell r="E1263">
            <v>1.7792866993896068</v>
          </cell>
        </row>
        <row r="1264">
          <cell r="B1264">
            <v>41691</v>
          </cell>
          <cell r="E1264">
            <v>1.7777573823349666</v>
          </cell>
        </row>
        <row r="1265">
          <cell r="B1265">
            <v>41694</v>
          </cell>
          <cell r="E1265">
            <v>1.748994015665724</v>
          </cell>
        </row>
        <row r="1266">
          <cell r="B1266">
            <v>41695</v>
          </cell>
          <cell r="E1266">
            <v>1.6723206731539819</v>
          </cell>
        </row>
        <row r="1267">
          <cell r="B1267">
            <v>41696</v>
          </cell>
          <cell r="E1267">
            <v>1.6699621672309493</v>
          </cell>
        </row>
        <row r="1268">
          <cell r="B1268">
            <v>41697</v>
          </cell>
          <cell r="E1268">
            <v>1.6230143201744256</v>
          </cell>
        </row>
        <row r="1269">
          <cell r="B1269">
            <v>41698</v>
          </cell>
          <cell r="E1269">
            <v>1.6543965000876217</v>
          </cell>
        </row>
        <row r="1270">
          <cell r="B1270">
            <v>41701</v>
          </cell>
          <cell r="E1270">
            <v>1.6808410357989485</v>
          </cell>
        </row>
        <row r="1271">
          <cell r="B1271">
            <v>41702</v>
          </cell>
          <cell r="E1271">
            <v>1.6705964213229114</v>
          </cell>
        </row>
        <row r="1272">
          <cell r="B1272">
            <v>41703</v>
          </cell>
          <cell r="E1272">
            <v>1.6649920749579508</v>
          </cell>
        </row>
        <row r="1273">
          <cell r="B1273">
            <v>41704</v>
          </cell>
          <cell r="E1273">
            <v>1.6724638645961538</v>
          </cell>
        </row>
        <row r="1274">
          <cell r="B1274">
            <v>41705</v>
          </cell>
          <cell r="E1274">
            <v>1.6672628694848111</v>
          </cell>
        </row>
        <row r="1275">
          <cell r="B1275">
            <v>41708</v>
          </cell>
          <cell r="E1275">
            <v>1.656248782403239</v>
          </cell>
        </row>
        <row r="1276">
          <cell r="B1276">
            <v>41709</v>
          </cell>
          <cell r="E1276">
            <v>1.6682338978727715</v>
          </cell>
        </row>
        <row r="1277">
          <cell r="B1277">
            <v>41710</v>
          </cell>
          <cell r="E1277">
            <v>1.6704576584981849</v>
          </cell>
        </row>
        <row r="1278">
          <cell r="B1278">
            <v>41711</v>
          </cell>
          <cell r="E1278">
            <v>1.6601573932217548</v>
          </cell>
        </row>
        <row r="1279">
          <cell r="B1279">
            <v>41712</v>
          </cell>
          <cell r="E1279">
            <v>1.6755957219955873</v>
          </cell>
        </row>
        <row r="1280">
          <cell r="B1280">
            <v>41715</v>
          </cell>
          <cell r="E1280">
            <v>1.6855974178200441</v>
          </cell>
        </row>
        <row r="1281">
          <cell r="B1281">
            <v>41716</v>
          </cell>
          <cell r="E1281">
            <v>1.6959432052905599</v>
          </cell>
        </row>
        <row r="1282">
          <cell r="B1282">
            <v>41717</v>
          </cell>
          <cell r="E1282">
            <v>1.6804372180527036</v>
          </cell>
        </row>
        <row r="1283">
          <cell r="B1283">
            <v>41718</v>
          </cell>
          <cell r="E1283">
            <v>1.6461057183355516</v>
          </cell>
        </row>
        <row r="1284">
          <cell r="B1284">
            <v>41719</v>
          </cell>
          <cell r="E1284">
            <v>1.6459325802589406</v>
          </cell>
        </row>
        <row r="1285">
          <cell r="B1285">
            <v>41722</v>
          </cell>
          <cell r="E1285">
            <v>1.6313252570049648</v>
          </cell>
        </row>
        <row r="1286">
          <cell r="B1286">
            <v>41723</v>
          </cell>
          <cell r="E1286">
            <v>1.6487377616744803</v>
          </cell>
        </row>
        <row r="1287">
          <cell r="B1287">
            <v>41724</v>
          </cell>
          <cell r="E1287">
            <v>1.6524005515935973</v>
          </cell>
        </row>
        <row r="1288">
          <cell r="B1288">
            <v>41725</v>
          </cell>
          <cell r="E1288">
            <v>1.6322220181081601</v>
          </cell>
        </row>
        <row r="1289">
          <cell r="B1289">
            <v>41726</v>
          </cell>
          <cell r="E1289">
            <v>1.6403695143970394</v>
          </cell>
        </row>
        <row r="1290">
          <cell r="B1290">
            <v>41729</v>
          </cell>
          <cell r="E1290">
            <v>1.6442414393639515</v>
          </cell>
        </row>
        <row r="1291">
          <cell r="B1291">
            <v>41730</v>
          </cell>
          <cell r="E1291">
            <v>1.6563446458361877</v>
          </cell>
        </row>
        <row r="1292">
          <cell r="B1292">
            <v>41731</v>
          </cell>
          <cell r="E1292">
            <v>1.6403271661676719</v>
          </cell>
        </row>
        <row r="1293">
          <cell r="B1293">
            <v>41732</v>
          </cell>
          <cell r="E1293">
            <v>1.6572380934814737</v>
          </cell>
        </row>
        <row r="1294">
          <cell r="B1294">
            <v>41733</v>
          </cell>
          <cell r="E1294">
            <v>1.6630867787623096</v>
          </cell>
        </row>
        <row r="1295">
          <cell r="B1295">
            <v>41737</v>
          </cell>
          <cell r="E1295">
            <v>1.6664321773607025</v>
          </cell>
        </row>
        <row r="1296">
          <cell r="B1296">
            <v>41738</v>
          </cell>
          <cell r="E1296">
            <v>1.6715438795666659</v>
          </cell>
        </row>
        <row r="1297">
          <cell r="B1297">
            <v>41739</v>
          </cell>
          <cell r="E1297">
            <v>1.6446572348910729</v>
          </cell>
        </row>
        <row r="1298">
          <cell r="B1298">
            <v>41740</v>
          </cell>
          <cell r="E1298">
            <v>1.6718080288769841</v>
          </cell>
        </row>
        <row r="1299">
          <cell r="B1299">
            <v>41743</v>
          </cell>
          <cell r="E1299">
            <v>1.6674953524962199</v>
          </cell>
        </row>
        <row r="1300">
          <cell r="B1300">
            <v>41744</v>
          </cell>
          <cell r="E1300">
            <v>1.6662159002534931</v>
          </cell>
        </row>
        <row r="1301">
          <cell r="B1301">
            <v>41745</v>
          </cell>
          <cell r="E1301">
            <v>1.6688965254563295</v>
          </cell>
        </row>
        <row r="1302">
          <cell r="B1302">
            <v>41746</v>
          </cell>
          <cell r="E1302">
            <v>1.6691403664053295</v>
          </cell>
        </row>
        <row r="1303">
          <cell r="B1303">
            <v>41747</v>
          </cell>
          <cell r="E1303">
            <v>1.6659582644739304</v>
          </cell>
        </row>
        <row r="1304">
          <cell r="B1304">
            <v>41750</v>
          </cell>
          <cell r="E1304">
            <v>1.661336567421112</v>
          </cell>
        </row>
        <row r="1305">
          <cell r="B1305">
            <v>41751</v>
          </cell>
          <cell r="E1305">
            <v>1.6453055743132039</v>
          </cell>
        </row>
        <row r="1306">
          <cell r="B1306">
            <v>41752</v>
          </cell>
          <cell r="E1306">
            <v>1.6615105894773559</v>
          </cell>
        </row>
        <row r="1307">
          <cell r="B1307">
            <v>41753</v>
          </cell>
          <cell r="E1307">
            <v>1.659746120225734</v>
          </cell>
        </row>
        <row r="1308">
          <cell r="B1308">
            <v>41754</v>
          </cell>
          <cell r="E1308">
            <v>1.5674247821914509</v>
          </cell>
        </row>
        <row r="1309">
          <cell r="B1309">
            <v>41757</v>
          </cell>
          <cell r="E1309">
            <v>1.5569805965585464</v>
          </cell>
        </row>
        <row r="1310">
          <cell r="B1310">
            <v>41758</v>
          </cell>
          <cell r="E1310">
            <v>1.5850603516773487</v>
          </cell>
        </row>
        <row r="1311">
          <cell r="B1311">
            <v>41759</v>
          </cell>
          <cell r="E1311">
            <v>1.5891047102367413</v>
          </cell>
        </row>
        <row r="1312">
          <cell r="B1312">
            <v>41764</v>
          </cell>
          <cell r="E1312">
            <v>1.4629138920550533</v>
          </cell>
        </row>
        <row r="1313">
          <cell r="B1313">
            <v>41765</v>
          </cell>
          <cell r="E1313">
            <v>1.4639820856939056</v>
          </cell>
        </row>
        <row r="1314">
          <cell r="B1314">
            <v>41766</v>
          </cell>
          <cell r="E1314">
            <v>1.4473421748972835</v>
          </cell>
        </row>
        <row r="1315">
          <cell r="B1315">
            <v>41767</v>
          </cell>
          <cell r="E1315">
            <v>1.444366942775269</v>
          </cell>
        </row>
        <row r="1316">
          <cell r="B1316">
            <v>41768</v>
          </cell>
          <cell r="E1316">
            <v>1.4442950823837772</v>
          </cell>
        </row>
        <row r="1317">
          <cell r="B1317">
            <v>41771</v>
          </cell>
          <cell r="E1317">
            <v>1.4366868267817328</v>
          </cell>
        </row>
        <row r="1318">
          <cell r="B1318">
            <v>41772</v>
          </cell>
          <cell r="E1318">
            <v>1.4336918269384449</v>
          </cell>
        </row>
        <row r="1319">
          <cell r="B1319">
            <v>41773</v>
          </cell>
          <cell r="E1319">
            <v>1.4324718189857755</v>
          </cell>
        </row>
        <row r="1320">
          <cell r="B1320">
            <v>41774</v>
          </cell>
          <cell r="E1320">
            <v>1.4234523503421939</v>
          </cell>
        </row>
        <row r="1321">
          <cell r="B1321">
            <v>41775</v>
          </cell>
          <cell r="E1321">
            <v>1.4268611110587943</v>
          </cell>
        </row>
        <row r="1322">
          <cell r="B1322">
            <v>41778</v>
          </cell>
          <cell r="E1322">
            <v>1.4265567895275906</v>
          </cell>
        </row>
        <row r="1323">
          <cell r="B1323">
            <v>41779</v>
          </cell>
          <cell r="E1323">
            <v>1.4274849766364002</v>
          </cell>
        </row>
        <row r="1324">
          <cell r="B1324">
            <v>41780</v>
          </cell>
          <cell r="E1324">
            <v>1.4249696621394816</v>
          </cell>
        </row>
        <row r="1325">
          <cell r="B1325">
            <v>41781</v>
          </cell>
          <cell r="E1325">
            <v>1.4272274692581512</v>
          </cell>
        </row>
        <row r="1326">
          <cell r="B1326">
            <v>41782</v>
          </cell>
          <cell r="E1326">
            <v>1.4302932344504533</v>
          </cell>
        </row>
        <row r="1327">
          <cell r="B1327">
            <v>41785</v>
          </cell>
          <cell r="E1327">
            <v>1.4433167768688291</v>
          </cell>
        </row>
        <row r="1328">
          <cell r="B1328">
            <v>41786</v>
          </cell>
          <cell r="E1328">
            <v>1.445011923716387</v>
          </cell>
        </row>
        <row r="1329">
          <cell r="B1329">
            <v>41787</v>
          </cell>
          <cell r="E1329">
            <v>1.4634444044412613</v>
          </cell>
        </row>
        <row r="1330">
          <cell r="B1330">
            <v>41788</v>
          </cell>
          <cell r="E1330">
            <v>1.4583435997622469</v>
          </cell>
        </row>
        <row r="1331">
          <cell r="B1331">
            <v>41789</v>
          </cell>
          <cell r="E1331">
            <v>1.4633428438952933</v>
          </cell>
        </row>
        <row r="1332">
          <cell r="B1332">
            <v>41793</v>
          </cell>
          <cell r="E1332">
            <v>1.4659775541055287</v>
          </cell>
        </row>
        <row r="1333">
          <cell r="B1333">
            <v>41794</v>
          </cell>
          <cell r="E1333">
            <v>1.4554784546036288</v>
          </cell>
        </row>
        <row r="1334">
          <cell r="B1334">
            <v>41795</v>
          </cell>
          <cell r="E1334">
            <v>1.4662145758438769</v>
          </cell>
        </row>
        <row r="1335">
          <cell r="B1335">
            <v>41796</v>
          </cell>
          <cell r="E1335">
            <v>1.448222332253482</v>
          </cell>
        </row>
        <row r="1336">
          <cell r="B1336">
            <v>41799</v>
          </cell>
          <cell r="E1336">
            <v>1.4407770502885173</v>
          </cell>
        </row>
        <row r="1337">
          <cell r="B1337">
            <v>41800</v>
          </cell>
          <cell r="E1337">
            <v>1.4482189516186499</v>
          </cell>
        </row>
        <row r="1338">
          <cell r="B1338">
            <v>41801</v>
          </cell>
          <cell r="E1338">
            <v>1.4533965129523085</v>
          </cell>
        </row>
        <row r="1339">
          <cell r="B1339">
            <v>41802</v>
          </cell>
          <cell r="E1339">
            <v>1.4496284747716015</v>
          </cell>
        </row>
        <row r="1340">
          <cell r="B1340">
            <v>41803</v>
          </cell>
          <cell r="E1340">
            <v>1.4579790679976681</v>
          </cell>
        </row>
        <row r="1341">
          <cell r="B1341">
            <v>41806</v>
          </cell>
          <cell r="E1341">
            <v>1.4382192755034766</v>
          </cell>
        </row>
        <row r="1342">
          <cell r="B1342">
            <v>41807</v>
          </cell>
          <cell r="E1342">
            <v>1.4297659624831893</v>
          </cell>
        </row>
        <row r="1343">
          <cell r="B1343">
            <v>41808</v>
          </cell>
          <cell r="E1343">
            <v>1.4173928072112163</v>
          </cell>
        </row>
        <row r="1344">
          <cell r="B1344">
            <v>41809</v>
          </cell>
          <cell r="E1344">
            <v>1.4196216881120125</v>
          </cell>
        </row>
        <row r="1345">
          <cell r="B1345">
            <v>41810</v>
          </cell>
          <cell r="E1345">
            <v>1.4196562744319376</v>
          </cell>
        </row>
        <row r="1346">
          <cell r="B1346">
            <v>41813</v>
          </cell>
          <cell r="E1346">
            <v>1.4200144916711284</v>
          </cell>
        </row>
        <row r="1347">
          <cell r="B1347">
            <v>41814</v>
          </cell>
          <cell r="E1347">
            <v>1.4234702281131788</v>
          </cell>
        </row>
        <row r="1348">
          <cell r="B1348">
            <v>41815</v>
          </cell>
          <cell r="E1348">
            <v>1.4267770081726896</v>
          </cell>
        </row>
        <row r="1349">
          <cell r="B1349">
            <v>41816</v>
          </cell>
          <cell r="E1349">
            <v>1.4407859650778572</v>
          </cell>
        </row>
        <row r="1350">
          <cell r="B1350">
            <v>41817</v>
          </cell>
          <cell r="E1350">
            <v>1.453067307440101</v>
          </cell>
        </row>
        <row r="1351">
          <cell r="B1351">
            <v>41820</v>
          </cell>
          <cell r="E1351">
            <v>1.4600484364937207</v>
          </cell>
        </row>
        <row r="1352">
          <cell r="B1352">
            <v>41821</v>
          </cell>
          <cell r="E1352">
            <v>1.4431815739290028</v>
          </cell>
        </row>
        <row r="1353">
          <cell r="B1353">
            <v>41822</v>
          </cell>
          <cell r="E1353">
            <v>1.4331038219682066</v>
          </cell>
        </row>
        <row r="1354">
          <cell r="B1354">
            <v>41823</v>
          </cell>
          <cell r="E1354">
            <v>1.4346286553993606</v>
          </cell>
        </row>
        <row r="1355">
          <cell r="B1355">
            <v>41824</v>
          </cell>
          <cell r="E1355">
            <v>1.4366291983731492</v>
          </cell>
        </row>
        <row r="1356">
          <cell r="B1356">
            <v>41827</v>
          </cell>
          <cell r="E1356">
            <v>1.424559701621199</v>
          </cell>
        </row>
        <row r="1357">
          <cell r="B1357">
            <v>41828</v>
          </cell>
          <cell r="E1357">
            <v>1.4359418392951313</v>
          </cell>
        </row>
        <row r="1358">
          <cell r="B1358">
            <v>41829</v>
          </cell>
          <cell r="E1358">
            <v>1.4304861810182434</v>
          </cell>
        </row>
        <row r="1359">
          <cell r="B1359">
            <v>41830</v>
          </cell>
          <cell r="E1359">
            <v>1.443215545426406</v>
          </cell>
        </row>
        <row r="1360">
          <cell r="B1360">
            <v>41831</v>
          </cell>
          <cell r="E1360">
            <v>1.4525563988132228</v>
          </cell>
        </row>
        <row r="1361">
          <cell r="B1361">
            <v>41834</v>
          </cell>
          <cell r="E1361">
            <v>1.4599337227533402</v>
          </cell>
        </row>
        <row r="1362">
          <cell r="B1362">
            <v>41835</v>
          </cell>
          <cell r="E1362">
            <v>1.4531012142943756</v>
          </cell>
        </row>
        <row r="1363">
          <cell r="B1363">
            <v>41836</v>
          </cell>
          <cell r="E1363">
            <v>1.4430066484280424</v>
          </cell>
        </row>
        <row r="1364">
          <cell r="B1364">
            <v>41837</v>
          </cell>
          <cell r="E1364">
            <v>1.4536194794003279</v>
          </cell>
        </row>
        <row r="1365">
          <cell r="B1365">
            <v>41838</v>
          </cell>
          <cell r="E1365">
            <v>1.4659545734575987</v>
          </cell>
        </row>
        <row r="1366">
          <cell r="B1366">
            <v>41841</v>
          </cell>
          <cell r="E1366">
            <v>1.4725405279329233</v>
          </cell>
        </row>
        <row r="1367">
          <cell r="B1367">
            <v>41842</v>
          </cell>
          <cell r="E1367">
            <v>1.4647329684420598</v>
          </cell>
        </row>
        <row r="1368">
          <cell r="B1368">
            <v>41843</v>
          </cell>
          <cell r="E1368">
            <v>1.4601440257882616</v>
          </cell>
        </row>
        <row r="1369">
          <cell r="B1369">
            <v>41844</v>
          </cell>
          <cell r="E1369">
            <v>1.4558160856901525</v>
          </cell>
        </row>
        <row r="1370">
          <cell r="B1370">
            <v>41845</v>
          </cell>
          <cell r="E1370">
            <v>1.4561057807448043</v>
          </cell>
        </row>
        <row r="1371">
          <cell r="B1371">
            <v>41848</v>
          </cell>
          <cell r="E1371">
            <v>1.4625352965892675</v>
          </cell>
        </row>
        <row r="1372">
          <cell r="B1372">
            <v>41849</v>
          </cell>
          <cell r="E1372">
            <v>1.4625312426574528</v>
          </cell>
        </row>
        <row r="1373">
          <cell r="B1373">
            <v>41850</v>
          </cell>
          <cell r="E1373">
            <v>1.4648961757749537</v>
          </cell>
        </row>
        <row r="1374">
          <cell r="B1374">
            <v>41851</v>
          </cell>
          <cell r="E1374">
            <v>1.464340603882389</v>
          </cell>
        </row>
        <row r="1375">
          <cell r="B1375">
            <v>41852</v>
          </cell>
          <cell r="E1375">
            <v>1.4709395313029914</v>
          </cell>
        </row>
        <row r="1376">
          <cell r="B1376">
            <v>41855</v>
          </cell>
          <cell r="E1376">
            <v>1.4691073817833413</v>
          </cell>
        </row>
        <row r="1377">
          <cell r="B1377">
            <v>41856</v>
          </cell>
          <cell r="E1377">
            <v>1.469664381233492</v>
          </cell>
        </row>
        <row r="1378">
          <cell r="B1378">
            <v>41857</v>
          </cell>
          <cell r="E1378">
            <v>1.4547541977079455</v>
          </cell>
        </row>
        <row r="1379">
          <cell r="B1379">
            <v>41858</v>
          </cell>
          <cell r="E1379">
            <v>1.456920449172757</v>
          </cell>
        </row>
        <row r="1380">
          <cell r="B1380">
            <v>41859</v>
          </cell>
          <cell r="E1380">
            <v>1.4611351093660294</v>
          </cell>
        </row>
        <row r="1381">
          <cell r="B1381">
            <v>41862</v>
          </cell>
          <cell r="E1381">
            <v>1.458014639000011</v>
          </cell>
        </row>
        <row r="1382">
          <cell r="B1382">
            <v>41863</v>
          </cell>
          <cell r="E1382">
            <v>1.4639652765451014</v>
          </cell>
        </row>
        <row r="1383">
          <cell r="B1383">
            <v>41864</v>
          </cell>
          <cell r="E1383">
            <v>1.4697421545755873</v>
          </cell>
        </row>
        <row r="1384">
          <cell r="B1384">
            <v>41865</v>
          </cell>
          <cell r="E1384">
            <v>1.4761367801812622</v>
          </cell>
        </row>
        <row r="1385">
          <cell r="B1385">
            <v>41866</v>
          </cell>
          <cell r="E1385">
            <v>1.4872913301893758</v>
          </cell>
        </row>
        <row r="1386">
          <cell r="B1386">
            <v>41869</v>
          </cell>
          <cell r="E1386">
            <v>1.5007036737049784</v>
          </cell>
        </row>
        <row r="1387">
          <cell r="B1387">
            <v>41870</v>
          </cell>
          <cell r="E1387">
            <v>1.4996231500961248</v>
          </cell>
        </row>
        <row r="1388">
          <cell r="B1388">
            <v>41871</v>
          </cell>
          <cell r="E1388">
            <v>1.5068555458889166</v>
          </cell>
        </row>
        <row r="1389">
          <cell r="B1389">
            <v>41872</v>
          </cell>
          <cell r="E1389">
            <v>1.507892278896481</v>
          </cell>
        </row>
        <row r="1390">
          <cell r="B1390">
            <v>41873</v>
          </cell>
          <cell r="E1390">
            <v>1.5182267010210733</v>
          </cell>
        </row>
        <row r="1391">
          <cell r="B1391">
            <v>41876</v>
          </cell>
          <cell r="E1391">
            <v>1.5129649656424069</v>
          </cell>
        </row>
        <row r="1392">
          <cell r="B1392">
            <v>41877</v>
          </cell>
          <cell r="E1392">
            <v>1.4859373441272259</v>
          </cell>
        </row>
        <row r="1393">
          <cell r="B1393">
            <v>41878</v>
          </cell>
          <cell r="E1393">
            <v>1.4984308442850662</v>
          </cell>
        </row>
        <row r="1394">
          <cell r="B1394">
            <v>41879</v>
          </cell>
          <cell r="E1394">
            <v>1.5036275558997583</v>
          </cell>
        </row>
        <row r="1395">
          <cell r="B1395">
            <v>41880</v>
          </cell>
          <cell r="E1395">
            <v>1.5144107413466559</v>
          </cell>
        </row>
        <row r="1396">
          <cell r="B1396">
            <v>41883</v>
          </cell>
          <cell r="E1396">
            <v>1.4067136810909382</v>
          </cell>
        </row>
        <row r="1397">
          <cell r="B1397">
            <v>41884</v>
          </cell>
          <cell r="E1397">
            <v>1.4057794652964719</v>
          </cell>
        </row>
        <row r="1398">
          <cell r="B1398">
            <v>41885</v>
          </cell>
          <cell r="E1398">
            <v>1.3998817667701506</v>
          </cell>
        </row>
        <row r="1399">
          <cell r="B1399">
            <v>41886</v>
          </cell>
          <cell r="E1399">
            <v>1.4003545058952922</v>
          </cell>
        </row>
        <row r="1400">
          <cell r="B1400">
            <v>41887</v>
          </cell>
          <cell r="E1400">
            <v>1.3951562069027745</v>
          </cell>
        </row>
        <row r="1401">
          <cell r="B1401">
            <v>41891</v>
          </cell>
          <cell r="E1401">
            <v>1.4107902559718506</v>
          </cell>
        </row>
        <row r="1402">
          <cell r="B1402">
            <v>41892</v>
          </cell>
          <cell r="E1402">
            <v>1.410168162214765</v>
          </cell>
        </row>
        <row r="1403">
          <cell r="B1403">
            <v>41893</v>
          </cell>
          <cell r="E1403">
            <v>1.4181262231739566</v>
          </cell>
        </row>
        <row r="1404">
          <cell r="B1404">
            <v>41894</v>
          </cell>
          <cell r="E1404">
            <v>1.414462294222772</v>
          </cell>
        </row>
        <row r="1405">
          <cell r="B1405">
            <v>41897</v>
          </cell>
          <cell r="E1405">
            <v>1.4222602097434229</v>
          </cell>
        </row>
        <row r="1406">
          <cell r="B1406">
            <v>41898</v>
          </cell>
          <cell r="E1406">
            <v>1.4158279390132722</v>
          </cell>
        </row>
        <row r="1407">
          <cell r="B1407">
            <v>41899</v>
          </cell>
          <cell r="E1407">
            <v>1.4198458706934363</v>
          </cell>
        </row>
        <row r="1408">
          <cell r="B1408">
            <v>41900</v>
          </cell>
          <cell r="E1408">
            <v>1.4138290355596681</v>
          </cell>
        </row>
        <row r="1409">
          <cell r="B1409">
            <v>41901</v>
          </cell>
          <cell r="E1409">
            <v>1.4059793544202481</v>
          </cell>
        </row>
        <row r="1410">
          <cell r="B1410">
            <v>41904</v>
          </cell>
          <cell r="E1410">
            <v>1.4037031997431857</v>
          </cell>
        </row>
        <row r="1411">
          <cell r="B1411">
            <v>41905</v>
          </cell>
          <cell r="E1411">
            <v>1.408515293037939</v>
          </cell>
        </row>
        <row r="1412">
          <cell r="B1412">
            <v>41906</v>
          </cell>
          <cell r="E1412">
            <v>1.4040755226259567</v>
          </cell>
        </row>
        <row r="1413">
          <cell r="B1413">
            <v>41907</v>
          </cell>
          <cell r="E1413">
            <v>1.4019853928652874</v>
          </cell>
        </row>
        <row r="1414">
          <cell r="B1414">
            <v>41908</v>
          </cell>
          <cell r="E1414">
            <v>1.403369814456809</v>
          </cell>
        </row>
        <row r="1415">
          <cell r="B1415">
            <v>41911</v>
          </cell>
          <cell r="E1415">
            <v>1.3865854864395544</v>
          </cell>
        </row>
        <row r="1416">
          <cell r="B1416">
            <v>41912</v>
          </cell>
          <cell r="E1416">
            <v>1.3835215990964276</v>
          </cell>
        </row>
        <row r="1417">
          <cell r="B1417">
            <v>41920</v>
          </cell>
          <cell r="E1417">
            <v>1.3917634668364971</v>
          </cell>
        </row>
        <row r="1418">
          <cell r="B1418">
            <v>41921</v>
          </cell>
          <cell r="E1418">
            <v>1.3943777571821818</v>
          </cell>
        </row>
        <row r="1419">
          <cell r="B1419">
            <v>41922</v>
          </cell>
          <cell r="E1419">
            <v>1.4059043783366767</v>
          </cell>
        </row>
        <row r="1420">
          <cell r="B1420">
            <v>41925</v>
          </cell>
          <cell r="E1420">
            <v>1.4036315782105306</v>
          </cell>
        </row>
        <row r="1421">
          <cell r="B1421">
            <v>41926</v>
          </cell>
          <cell r="E1421">
            <v>1.4071752138163969</v>
          </cell>
        </row>
        <row r="1422">
          <cell r="B1422">
            <v>41927</v>
          </cell>
          <cell r="E1422">
            <v>1.4062306494110013</v>
          </cell>
        </row>
        <row r="1423">
          <cell r="B1423">
            <v>41928</v>
          </cell>
          <cell r="E1423">
            <v>1.3949966352573711</v>
          </cell>
        </row>
        <row r="1424">
          <cell r="B1424">
            <v>41929</v>
          </cell>
          <cell r="E1424">
            <v>1.3969362780347905</v>
          </cell>
        </row>
        <row r="1425">
          <cell r="B1425">
            <v>41932</v>
          </cell>
          <cell r="E1425">
            <v>1.4009776289564038</v>
          </cell>
        </row>
        <row r="1426">
          <cell r="B1426">
            <v>41933</v>
          </cell>
          <cell r="E1426">
            <v>1.3958352303621742</v>
          </cell>
        </row>
        <row r="1427">
          <cell r="B1427">
            <v>41934</v>
          </cell>
          <cell r="E1427">
            <v>1.3952267108877234</v>
          </cell>
        </row>
        <row r="1428">
          <cell r="B1428">
            <v>41935</v>
          </cell>
          <cell r="E1428">
            <v>1.4003475747841594</v>
          </cell>
        </row>
        <row r="1429">
          <cell r="B1429">
            <v>41936</v>
          </cell>
          <cell r="E1429">
            <v>1.3999027870933716</v>
          </cell>
        </row>
        <row r="1430">
          <cell r="B1430">
            <v>41939</v>
          </cell>
          <cell r="E1430">
            <v>1.4042945321648876</v>
          </cell>
        </row>
        <row r="1431">
          <cell r="B1431">
            <v>41940</v>
          </cell>
          <cell r="E1431">
            <v>1.4065585970085384</v>
          </cell>
        </row>
        <row r="1432">
          <cell r="B1432">
            <v>41941</v>
          </cell>
          <cell r="E1432">
            <v>1.4128085040277578</v>
          </cell>
        </row>
        <row r="1433">
          <cell r="B1433">
            <v>41942</v>
          </cell>
          <cell r="E1433">
            <v>1.4015623070086261</v>
          </cell>
        </row>
        <row r="1434">
          <cell r="B1434">
            <v>41943</v>
          </cell>
          <cell r="E1434">
            <v>1.4186939694852443</v>
          </cell>
        </row>
        <row r="1435">
          <cell r="B1435">
            <v>41946</v>
          </cell>
          <cell r="E1435">
            <v>1.3655168623742822</v>
          </cell>
        </row>
        <row r="1436">
          <cell r="B1436">
            <v>41947</v>
          </cell>
          <cell r="E1436">
            <v>1.3615953325093721</v>
          </cell>
        </row>
        <row r="1437">
          <cell r="B1437">
            <v>41948</v>
          </cell>
          <cell r="E1437">
            <v>1.3666862029541487</v>
          </cell>
        </row>
        <row r="1438">
          <cell r="B1438">
            <v>41949</v>
          </cell>
          <cell r="E1438">
            <v>1.3816226401975655</v>
          </cell>
        </row>
        <row r="1439">
          <cell r="B1439">
            <v>41950</v>
          </cell>
          <cell r="E1439">
            <v>1.379699008066914</v>
          </cell>
        </row>
        <row r="1440">
          <cell r="B1440">
            <v>41953</v>
          </cell>
          <cell r="E1440">
            <v>1.3762679478848003</v>
          </cell>
        </row>
        <row r="1441">
          <cell r="B1441">
            <v>41954</v>
          </cell>
          <cell r="E1441">
            <v>1.3375517934819703</v>
          </cell>
        </row>
        <row r="1442">
          <cell r="B1442">
            <v>41955</v>
          </cell>
          <cell r="E1442">
            <v>1.3555425039912241</v>
          </cell>
        </row>
        <row r="1443">
          <cell r="B1443">
            <v>41956</v>
          </cell>
          <cell r="E1443">
            <v>1.3493970356425753</v>
          </cell>
        </row>
        <row r="1444">
          <cell r="B1444">
            <v>41957</v>
          </cell>
          <cell r="E1444">
            <v>1.3513073586107924</v>
          </cell>
        </row>
        <row r="1445">
          <cell r="B1445">
            <v>41960</v>
          </cell>
          <cell r="E1445">
            <v>1.3579367340527571</v>
          </cell>
        </row>
        <row r="1446">
          <cell r="B1446">
            <v>41961</v>
          </cell>
          <cell r="E1446">
            <v>1.3638529757272084</v>
          </cell>
        </row>
        <row r="1447">
          <cell r="B1447">
            <v>41962</v>
          </cell>
          <cell r="E1447">
            <v>1.3695586704766041</v>
          </cell>
        </row>
        <row r="1448">
          <cell r="B1448">
            <v>41963</v>
          </cell>
          <cell r="E1448">
            <v>1.3671398285966301</v>
          </cell>
        </row>
        <row r="1449">
          <cell r="B1449">
            <v>41964</v>
          </cell>
          <cell r="E1449">
            <v>1.3595100932187214</v>
          </cell>
        </row>
        <row r="1450">
          <cell r="B1450">
            <v>41967</v>
          </cell>
          <cell r="E1450">
            <v>1.3542493994158435</v>
          </cell>
        </row>
        <row r="1451">
          <cell r="B1451">
            <v>41968</v>
          </cell>
          <cell r="E1451">
            <v>1.3574421073905723</v>
          </cell>
        </row>
        <row r="1452">
          <cell r="B1452">
            <v>41969</v>
          </cell>
          <cell r="E1452">
            <v>1.3313208592300523</v>
          </cell>
        </row>
        <row r="1453">
          <cell r="B1453">
            <v>41970</v>
          </cell>
          <cell r="E1453">
            <v>1.3106280647645088</v>
          </cell>
        </row>
        <row r="1454">
          <cell r="B1454">
            <v>41971</v>
          </cell>
          <cell r="E1454">
            <v>1.2678494112123266</v>
          </cell>
        </row>
        <row r="1455">
          <cell r="B1455">
            <v>41974</v>
          </cell>
          <cell r="E1455">
            <v>1.2917759500717108</v>
          </cell>
        </row>
        <row r="1456">
          <cell r="B1456">
            <v>41975</v>
          </cell>
          <cell r="E1456">
            <v>1.2747657947507449</v>
          </cell>
        </row>
        <row r="1457">
          <cell r="B1457">
            <v>41976</v>
          </cell>
          <cell r="E1457">
            <v>1.3016427747577124</v>
          </cell>
        </row>
        <row r="1458">
          <cell r="B1458">
            <v>41977</v>
          </cell>
          <cell r="E1458">
            <v>1.2569006144981598</v>
          </cell>
        </row>
        <row r="1459">
          <cell r="B1459">
            <v>41978</v>
          </cell>
          <cell r="E1459">
            <v>1.2009508491113863</v>
          </cell>
        </row>
        <row r="1460">
          <cell r="B1460">
            <v>41981</v>
          </cell>
          <cell r="E1460">
            <v>1.1930817787677011</v>
          </cell>
        </row>
        <row r="1461">
          <cell r="B1461">
            <v>41982</v>
          </cell>
          <cell r="E1461">
            <v>1.2181333944096717</v>
          </cell>
        </row>
        <row r="1462">
          <cell r="B1462">
            <v>41983</v>
          </cell>
          <cell r="E1462">
            <v>1.2349619192292483</v>
          </cell>
        </row>
        <row r="1463">
          <cell r="B1463">
            <v>41984</v>
          </cell>
          <cell r="E1463">
            <v>1.250640199846371</v>
          </cell>
        </row>
        <row r="1464">
          <cell r="B1464">
            <v>41985</v>
          </cell>
          <cell r="E1464">
            <v>1.2484550558199004</v>
          </cell>
        </row>
        <row r="1465">
          <cell r="B1465">
            <v>41988</v>
          </cell>
          <cell r="E1465">
            <v>1.2423727381796881</v>
          </cell>
        </row>
        <row r="1466">
          <cell r="B1466">
            <v>41989</v>
          </cell>
          <cell r="E1466">
            <v>1.1972667855989987</v>
          </cell>
        </row>
        <row r="1467">
          <cell r="B1467">
            <v>41990</v>
          </cell>
          <cell r="E1467">
            <v>1.1559918678292986</v>
          </cell>
        </row>
        <row r="1468">
          <cell r="B1468">
            <v>41991</v>
          </cell>
          <cell r="E1468">
            <v>1.1928814028777701</v>
          </cell>
        </row>
        <row r="1469">
          <cell r="B1469">
            <v>41992</v>
          </cell>
          <cell r="E1469">
            <v>1.1535414736437217</v>
          </cell>
        </row>
        <row r="1470">
          <cell r="B1470">
            <v>41995</v>
          </cell>
          <cell r="E1470">
            <v>1.1202081963255555</v>
          </cell>
        </row>
        <row r="1471">
          <cell r="B1471">
            <v>41996</v>
          </cell>
          <cell r="E1471">
            <v>1.1669905748679799</v>
          </cell>
        </row>
        <row r="1472">
          <cell r="B1472">
            <v>41997</v>
          </cell>
          <cell r="E1472">
            <v>1.1905068817915603</v>
          </cell>
        </row>
        <row r="1473">
          <cell r="B1473">
            <v>41998</v>
          </cell>
          <cell r="E1473">
            <v>1.1546118412559392</v>
          </cell>
        </row>
        <row r="1474">
          <cell r="B1474">
            <v>41999</v>
          </cell>
          <cell r="E1474">
            <v>1.1310871988136875</v>
          </cell>
        </row>
        <row r="1475">
          <cell r="B1475">
            <v>42002</v>
          </cell>
          <cell r="E1475">
            <v>1.0939783216166536</v>
          </cell>
        </row>
        <row r="1476">
          <cell r="B1476">
            <v>42003</v>
          </cell>
          <cell r="E1476">
            <v>1.0687883307591439</v>
          </cell>
        </row>
        <row r="1477">
          <cell r="B1477">
            <v>42004</v>
          </cell>
          <cell r="E1477">
            <v>1.0673813332884201</v>
          </cell>
        </row>
        <row r="1478">
          <cell r="B1478">
            <v>42009</v>
          </cell>
          <cell r="E1478">
            <v>1.0898147317364335</v>
          </cell>
        </row>
        <row r="1479">
          <cell r="B1479">
            <v>42010</v>
          </cell>
          <cell r="E1479">
            <v>1.1215134218244596</v>
          </cell>
        </row>
        <row r="1480">
          <cell r="B1480">
            <v>42011</v>
          </cell>
          <cell r="E1480">
            <v>1.1126347969346411</v>
          </cell>
        </row>
        <row r="1481">
          <cell r="B1481">
            <v>42012</v>
          </cell>
          <cell r="E1481">
            <v>1.1397748263657164</v>
          </cell>
        </row>
        <row r="1482">
          <cell r="B1482">
            <v>42013</v>
          </cell>
          <cell r="E1482">
            <v>1.1239722081239669</v>
          </cell>
        </row>
        <row r="1483">
          <cell r="B1483">
            <v>42016</v>
          </cell>
          <cell r="E1483">
            <v>1.1584474381715024</v>
          </cell>
        </row>
        <row r="1484">
          <cell r="B1484">
            <v>42017</v>
          </cell>
          <cell r="E1484">
            <v>1.1916998530886791</v>
          </cell>
        </row>
        <row r="1485">
          <cell r="B1485">
            <v>42018</v>
          </cell>
          <cell r="E1485">
            <v>1.1713484123541611</v>
          </cell>
        </row>
        <row r="1486">
          <cell r="B1486">
            <v>42019</v>
          </cell>
          <cell r="E1486">
            <v>1.1398391258870133</v>
          </cell>
        </row>
        <row r="1487">
          <cell r="B1487">
            <v>42020</v>
          </cell>
          <cell r="E1487">
            <v>1.1266276067989569</v>
          </cell>
        </row>
        <row r="1488">
          <cell r="B1488">
            <v>42023</v>
          </cell>
          <cell r="E1488">
            <v>1.1648016982986711</v>
          </cell>
        </row>
        <row r="1489">
          <cell r="B1489">
            <v>42024</v>
          </cell>
          <cell r="E1489">
            <v>1.2057188340903644</v>
          </cell>
        </row>
        <row r="1490">
          <cell r="B1490">
            <v>42025</v>
          </cell>
          <cell r="E1490">
            <v>1.1672769716583506</v>
          </cell>
        </row>
        <row r="1491">
          <cell r="B1491">
            <v>42026</v>
          </cell>
          <cell r="E1491">
            <v>1.1613107342425324</v>
          </cell>
        </row>
        <row r="1492">
          <cell r="B1492">
            <v>42027</v>
          </cell>
          <cell r="E1492">
            <v>1.1478968556180689</v>
          </cell>
        </row>
        <row r="1493">
          <cell r="B1493">
            <v>42030</v>
          </cell>
          <cell r="E1493">
            <v>1.1484689557806809</v>
          </cell>
        </row>
        <row r="1494">
          <cell r="B1494">
            <v>42031</v>
          </cell>
          <cell r="E1494">
            <v>1.1677458748666099</v>
          </cell>
        </row>
        <row r="1495">
          <cell r="B1495">
            <v>42032</v>
          </cell>
          <cell r="E1495">
            <v>1.1774904410902973</v>
          </cell>
        </row>
        <row r="1496">
          <cell r="B1496">
            <v>42033</v>
          </cell>
          <cell r="E1496">
            <v>1.1814181862474229</v>
          </cell>
        </row>
        <row r="1497">
          <cell r="B1497">
            <v>42034</v>
          </cell>
          <cell r="E1497">
            <v>1.2086625558529953</v>
          </cell>
        </row>
        <row r="1498">
          <cell r="B1498">
            <v>42037</v>
          </cell>
          <cell r="E1498">
            <v>1.2272942803585933</v>
          </cell>
        </row>
        <row r="1499">
          <cell r="B1499">
            <v>42038</v>
          </cell>
          <cell r="E1499">
            <v>1.210157683331873</v>
          </cell>
        </row>
        <row r="1500">
          <cell r="B1500">
            <v>42039</v>
          </cell>
          <cell r="E1500">
            <v>1.215846979878116</v>
          </cell>
        </row>
        <row r="1501">
          <cell r="B1501">
            <v>42040</v>
          </cell>
          <cell r="E1501">
            <v>1.2218833448930224</v>
          </cell>
        </row>
        <row r="1502">
          <cell r="B1502">
            <v>42041</v>
          </cell>
          <cell r="E1502">
            <v>1.2253296232504156</v>
          </cell>
        </row>
        <row r="1503">
          <cell r="B1503">
            <v>42044</v>
          </cell>
          <cell r="E1503">
            <v>1.2172269780962945</v>
          </cell>
        </row>
        <row r="1504">
          <cell r="B1504">
            <v>42045</v>
          </cell>
          <cell r="E1504">
            <v>1.2205859388872826</v>
          </cell>
        </row>
        <row r="1505">
          <cell r="B1505">
            <v>42046</v>
          </cell>
          <cell r="E1505">
            <v>1.2356377249550297</v>
          </cell>
        </row>
        <row r="1506">
          <cell r="B1506">
            <v>42047</v>
          </cell>
          <cell r="E1506">
            <v>1.2455601585612155</v>
          </cell>
        </row>
        <row r="1507">
          <cell r="B1507">
            <v>42048</v>
          </cell>
          <cell r="E1507">
            <v>1.2408324584230139</v>
          </cell>
        </row>
        <row r="1508">
          <cell r="B1508">
            <v>42051</v>
          </cell>
          <cell r="E1508">
            <v>1.253095290042028</v>
          </cell>
        </row>
        <row r="1509">
          <cell r="B1509">
            <v>42052</v>
          </cell>
          <cell r="E1509">
            <v>1.2731028599333523</v>
          </cell>
        </row>
        <row r="1510">
          <cell r="B1510">
            <v>42060</v>
          </cell>
          <cell r="E1510">
            <v>1.2775970576191156</v>
          </cell>
        </row>
        <row r="1511">
          <cell r="B1511">
            <v>42061</v>
          </cell>
          <cell r="E1511">
            <v>1.2785120733029502</v>
          </cell>
        </row>
        <row r="1512">
          <cell r="B1512">
            <v>42062</v>
          </cell>
          <cell r="E1512">
            <v>1.2861067806688471</v>
          </cell>
        </row>
        <row r="1513">
          <cell r="B1513">
            <v>42065</v>
          </cell>
          <cell r="E1513">
            <v>1.3106159847251893</v>
          </cell>
        </row>
        <row r="1514">
          <cell r="B1514">
            <v>42066</v>
          </cell>
          <cell r="E1514">
            <v>1.3108186536291839</v>
          </cell>
        </row>
        <row r="1515">
          <cell r="B1515">
            <v>42067</v>
          </cell>
          <cell r="E1515">
            <v>1.3333961278135935</v>
          </cell>
        </row>
        <row r="1516">
          <cell r="B1516">
            <v>42068</v>
          </cell>
          <cell r="E1516">
            <v>1.3249356394567282</v>
          </cell>
        </row>
        <row r="1517">
          <cell r="B1517">
            <v>42069</v>
          </cell>
          <cell r="E1517">
            <v>1.2986806012028167</v>
          </cell>
        </row>
        <row r="1518">
          <cell r="B1518">
            <v>42072</v>
          </cell>
          <cell r="E1518">
            <v>1.2891228944417852</v>
          </cell>
        </row>
        <row r="1519">
          <cell r="B1519">
            <v>42073</v>
          </cell>
          <cell r="E1519">
            <v>1.3117107171524853</v>
          </cell>
        </row>
        <row r="1520">
          <cell r="B1520">
            <v>42074</v>
          </cell>
          <cell r="E1520">
            <v>1.3311200899962592</v>
          </cell>
        </row>
        <row r="1521">
          <cell r="B1521">
            <v>42075</v>
          </cell>
          <cell r="E1521">
            <v>1.2955041844488318</v>
          </cell>
        </row>
        <row r="1522">
          <cell r="B1522">
            <v>42076</v>
          </cell>
          <cell r="E1522">
            <v>1.3058028850599377</v>
          </cell>
        </row>
        <row r="1523">
          <cell r="B1523">
            <v>42079</v>
          </cell>
          <cell r="E1523">
            <v>1.2962254087955236</v>
          </cell>
        </row>
        <row r="1524">
          <cell r="B1524">
            <v>42080</v>
          </cell>
          <cell r="E1524">
            <v>1.2872232262340104</v>
          </cell>
        </row>
        <row r="1525">
          <cell r="B1525">
            <v>42081</v>
          </cell>
          <cell r="E1525">
            <v>1.3148183202581574</v>
          </cell>
        </row>
        <row r="1526">
          <cell r="B1526">
            <v>42082</v>
          </cell>
          <cell r="E1526">
            <v>1.3220559650479129</v>
          </cell>
        </row>
        <row r="1527">
          <cell r="B1527">
            <v>42083</v>
          </cell>
          <cell r="E1527">
            <v>1.3070438099116382</v>
          </cell>
        </row>
        <row r="1528">
          <cell r="B1528">
            <v>42086</v>
          </cell>
          <cell r="E1528">
            <v>1.2984558382063323</v>
          </cell>
        </row>
        <row r="1529">
          <cell r="B1529">
            <v>42087</v>
          </cell>
          <cell r="E1529">
            <v>1.2888652587086789</v>
          </cell>
        </row>
        <row r="1530">
          <cell r="B1530">
            <v>42088</v>
          </cell>
          <cell r="E1530">
            <v>1.3182620795657567</v>
          </cell>
        </row>
        <row r="1531">
          <cell r="B1531">
            <v>42089</v>
          </cell>
          <cell r="E1531">
            <v>1.2865562370937678</v>
          </cell>
        </row>
        <row r="1532">
          <cell r="B1532">
            <v>42090</v>
          </cell>
          <cell r="E1532">
            <v>1.2817409779619686</v>
          </cell>
        </row>
        <row r="1533">
          <cell r="B1533">
            <v>42093</v>
          </cell>
          <cell r="E1533">
            <v>1.2613315437026129</v>
          </cell>
        </row>
        <row r="1534">
          <cell r="B1534">
            <v>42094</v>
          </cell>
          <cell r="E1534">
            <v>1.2803505168939482</v>
          </cell>
        </row>
        <row r="1535">
          <cell r="B1535">
            <v>42095</v>
          </cell>
          <cell r="E1535">
            <v>1.2856329428932689</v>
          </cell>
        </row>
        <row r="1536">
          <cell r="B1536">
            <v>42096</v>
          </cell>
          <cell r="E1536">
            <v>1.3003552547174726</v>
          </cell>
        </row>
        <row r="1537">
          <cell r="B1537">
            <v>42097</v>
          </cell>
          <cell r="E1537">
            <v>1.2963751828524546</v>
          </cell>
        </row>
        <row r="1538">
          <cell r="B1538">
            <v>42101</v>
          </cell>
          <cell r="E1538">
            <v>1.2830090349232448</v>
          </cell>
        </row>
        <row r="1539">
          <cell r="B1539">
            <v>42102</v>
          </cell>
          <cell r="E1539">
            <v>1.2569805128345928</v>
          </cell>
        </row>
        <row r="1540">
          <cell r="B1540">
            <v>42103</v>
          </cell>
          <cell r="E1540">
            <v>1.2446140151455141</v>
          </cell>
        </row>
        <row r="1541">
          <cell r="B1541">
            <v>42104</v>
          </cell>
          <cell r="E1541">
            <v>1.252770531115317</v>
          </cell>
        </row>
        <row r="1542">
          <cell r="B1542">
            <v>42107</v>
          </cell>
          <cell r="E1542">
            <v>1.2360684423629493</v>
          </cell>
        </row>
        <row r="1543">
          <cell r="B1543">
            <v>42108</v>
          </cell>
          <cell r="E1543">
            <v>1.2236967636398017</v>
          </cell>
        </row>
        <row r="1544">
          <cell r="B1544">
            <v>42109</v>
          </cell>
          <cell r="E1544">
            <v>1.1911832967666252</v>
          </cell>
        </row>
        <row r="1545">
          <cell r="B1545">
            <v>42110</v>
          </cell>
          <cell r="E1545">
            <v>1.187469604236741</v>
          </cell>
        </row>
        <row r="1546">
          <cell r="B1546">
            <v>42111</v>
          </cell>
          <cell r="E1546">
            <v>1.1957666896556576</v>
          </cell>
        </row>
        <row r="1547">
          <cell r="B1547">
            <v>42114</v>
          </cell>
          <cell r="E1547">
            <v>1.1963303537455721</v>
          </cell>
        </row>
        <row r="1548">
          <cell r="B1548">
            <v>42115</v>
          </cell>
          <cell r="E1548">
            <v>1.2517384245449288</v>
          </cell>
        </row>
        <row r="1549">
          <cell r="B1549">
            <v>42116</v>
          </cell>
          <cell r="E1549">
            <v>1.2456929820193703</v>
          </cell>
        </row>
        <row r="1550">
          <cell r="B1550">
            <v>42117</v>
          </cell>
          <cell r="E1550">
            <v>1.2425810922929685</v>
          </cell>
        </row>
        <row r="1551">
          <cell r="B1551">
            <v>42118</v>
          </cell>
          <cell r="E1551">
            <v>1.2527855934694376</v>
          </cell>
        </row>
        <row r="1552">
          <cell r="B1552">
            <v>42121</v>
          </cell>
          <cell r="E1552">
            <v>1.2256963774255802</v>
          </cell>
        </row>
        <row r="1553">
          <cell r="B1553">
            <v>42122</v>
          </cell>
          <cell r="E1553">
            <v>1.1859480377251066</v>
          </cell>
        </row>
        <row r="1554">
          <cell r="B1554">
            <v>42123</v>
          </cell>
          <cell r="E1554">
            <v>1.230284956380628</v>
          </cell>
        </row>
        <row r="1555">
          <cell r="B1555">
            <v>42124</v>
          </cell>
          <cell r="E1555">
            <v>1.2535285317638658</v>
          </cell>
        </row>
        <row r="1556">
          <cell r="B1556">
            <v>42128</v>
          </cell>
          <cell r="E1556">
            <v>1.1915299643860577</v>
          </cell>
        </row>
        <row r="1557">
          <cell r="B1557">
            <v>42129</v>
          </cell>
          <cell r="E1557">
            <v>1.1817358397555229</v>
          </cell>
        </row>
        <row r="1558">
          <cell r="B1558">
            <v>42130</v>
          </cell>
          <cell r="E1558">
            <v>1.1761159823345377</v>
          </cell>
        </row>
        <row r="1559">
          <cell r="B1559">
            <v>42131</v>
          </cell>
          <cell r="E1559">
            <v>1.2074145718175295</v>
          </cell>
        </row>
        <row r="1560">
          <cell r="B1560">
            <v>42132</v>
          </cell>
          <cell r="E1560">
            <v>1.221305286554768</v>
          </cell>
        </row>
        <row r="1561">
          <cell r="B1561">
            <v>42135</v>
          </cell>
          <cell r="E1561">
            <v>1.2328873896585502</v>
          </cell>
        </row>
        <row r="1562">
          <cell r="B1562">
            <v>42136</v>
          </cell>
          <cell r="E1562">
            <v>1.2249250200312114</v>
          </cell>
        </row>
        <row r="1563">
          <cell r="B1563">
            <v>42137</v>
          </cell>
          <cell r="E1563">
            <v>1.2392474180867921</v>
          </cell>
        </row>
        <row r="1564">
          <cell r="B1564">
            <v>42138</v>
          </cell>
          <cell r="E1564">
            <v>1.2529063071043318</v>
          </cell>
        </row>
        <row r="1565">
          <cell r="B1565">
            <v>42139</v>
          </cell>
          <cell r="E1565">
            <v>1.2497774082459863</v>
          </cell>
        </row>
        <row r="1566">
          <cell r="B1566">
            <v>42142</v>
          </cell>
          <cell r="E1566">
            <v>1.2581040117193631</v>
          </cell>
        </row>
        <row r="1567">
          <cell r="B1567">
            <v>42143</v>
          </cell>
          <cell r="E1567">
            <v>1.2569453510408108</v>
          </cell>
        </row>
        <row r="1568">
          <cell r="B1568">
            <v>42144</v>
          </cell>
          <cell r="E1568">
            <v>1.288013714966308</v>
          </cell>
        </row>
        <row r="1569">
          <cell r="B1569">
            <v>42145</v>
          </cell>
          <cell r="E1569">
            <v>1.3223653482657352</v>
          </cell>
        </row>
        <row r="1570">
          <cell r="B1570">
            <v>42146</v>
          </cell>
          <cell r="E1570">
            <v>1.3033511669830178</v>
          </cell>
        </row>
        <row r="1571">
          <cell r="B1571">
            <v>42149</v>
          </cell>
          <cell r="E1571">
            <v>1.2900899470143328</v>
          </cell>
        </row>
        <row r="1572">
          <cell r="B1572">
            <v>42150</v>
          </cell>
          <cell r="E1572">
            <v>1.3306157373761704</v>
          </cell>
        </row>
        <row r="1573">
          <cell r="B1573">
            <v>42151</v>
          </cell>
          <cell r="E1573">
            <v>1.3224296200413548</v>
          </cell>
        </row>
        <row r="1574">
          <cell r="B1574">
            <v>42152</v>
          </cell>
          <cell r="E1574">
            <v>1.3396538185729043</v>
          </cell>
        </row>
        <row r="1575">
          <cell r="B1575">
            <v>42153</v>
          </cell>
          <cell r="E1575">
            <v>1.3674706521650459</v>
          </cell>
        </row>
        <row r="1576">
          <cell r="B1576">
            <v>42156</v>
          </cell>
          <cell r="E1576">
            <v>1.3507524446225259</v>
          </cell>
        </row>
        <row r="1577">
          <cell r="B1577">
            <v>42157</v>
          </cell>
          <cell r="E1577">
            <v>1.3546033712484118</v>
          </cell>
        </row>
        <row r="1578">
          <cell r="B1578">
            <v>42158</v>
          </cell>
          <cell r="E1578">
            <v>1.37365851329124</v>
          </cell>
        </row>
        <row r="1579">
          <cell r="B1579">
            <v>42159</v>
          </cell>
          <cell r="E1579">
            <v>1.3489539737557401</v>
          </cell>
        </row>
        <row r="1580">
          <cell r="B1580">
            <v>42160</v>
          </cell>
          <cell r="E1580">
            <v>1.3492210278871384</v>
          </cell>
        </row>
        <row r="1581">
          <cell r="B1581">
            <v>42163</v>
          </cell>
          <cell r="E1581">
            <v>1.2971635679654161</v>
          </cell>
        </row>
        <row r="1582">
          <cell r="B1582">
            <v>42164</v>
          </cell>
          <cell r="E1582">
            <v>1.3117341424637943</v>
          </cell>
        </row>
        <row r="1583">
          <cell r="B1583">
            <v>42165</v>
          </cell>
          <cell r="E1583">
            <v>1.3443728393921084</v>
          </cell>
        </row>
        <row r="1584">
          <cell r="B1584">
            <v>42166</v>
          </cell>
          <cell r="E1584">
            <v>1.3494264911521132</v>
          </cell>
        </row>
        <row r="1585">
          <cell r="B1585">
            <v>42167</v>
          </cell>
          <cell r="E1585">
            <v>1.3559140706802826</v>
          </cell>
        </row>
        <row r="1586">
          <cell r="B1586">
            <v>42170</v>
          </cell>
          <cell r="E1586">
            <v>1.3485616462747692</v>
          </cell>
        </row>
        <row r="1587">
          <cell r="B1587">
            <v>42171</v>
          </cell>
          <cell r="E1587">
            <v>1.354033212849818</v>
          </cell>
        </row>
        <row r="1588">
          <cell r="B1588">
            <v>42172</v>
          </cell>
          <cell r="E1588">
            <v>1.344874210955125</v>
          </cell>
        </row>
        <row r="1589">
          <cell r="B1589">
            <v>42173</v>
          </cell>
          <cell r="E1589">
            <v>1.360275642988052</v>
          </cell>
        </row>
        <row r="1590">
          <cell r="B1590">
            <v>42174</v>
          </cell>
          <cell r="E1590">
            <v>1.3558834915346667</v>
          </cell>
        </row>
        <row r="1591">
          <cell r="B1591">
            <v>42178</v>
          </cell>
          <cell r="E1591">
            <v>1.3541637043728432</v>
          </cell>
        </row>
        <row r="1592">
          <cell r="B1592">
            <v>42179</v>
          </cell>
          <cell r="E1592">
            <v>1.3550579435123029</v>
          </cell>
        </row>
        <row r="1593">
          <cell r="B1593">
            <v>42180</v>
          </cell>
          <cell r="E1593">
            <v>1.3527351409695805</v>
          </cell>
        </row>
        <row r="1594">
          <cell r="B1594">
            <v>42181</v>
          </cell>
          <cell r="E1594">
            <v>1.3519041945237087</v>
          </cell>
        </row>
        <row r="1595">
          <cell r="B1595">
            <v>42184</v>
          </cell>
          <cell r="E1595">
            <v>1.3320671769843397</v>
          </cell>
        </row>
        <row r="1596">
          <cell r="B1596">
            <v>42185</v>
          </cell>
          <cell r="E1596">
            <v>1.3442241061827307</v>
          </cell>
        </row>
        <row r="1597">
          <cell r="B1597">
            <v>42186</v>
          </cell>
          <cell r="E1597">
            <v>1.3508182118272993</v>
          </cell>
        </row>
        <row r="1598">
          <cell r="B1598">
            <v>42187</v>
          </cell>
          <cell r="E1598">
            <v>1.3218851937855918</v>
          </cell>
        </row>
        <row r="1599">
          <cell r="B1599">
            <v>42188</v>
          </cell>
          <cell r="E1599">
            <v>1.2817365488773877</v>
          </cell>
        </row>
        <row r="1600">
          <cell r="B1600">
            <v>42191</v>
          </cell>
          <cell r="E1600">
            <v>1.2222881839526141</v>
          </cell>
        </row>
        <row r="1601">
          <cell r="B1601">
            <v>42192</v>
          </cell>
          <cell r="E1601">
            <v>1.1327834197208306</v>
          </cell>
        </row>
        <row r="1602">
          <cell r="B1602">
            <v>42193</v>
          </cell>
          <cell r="E1602">
            <v>1.1286245710563882</v>
          </cell>
        </row>
        <row r="1603">
          <cell r="B1603">
            <v>42194</v>
          </cell>
          <cell r="E1603">
            <v>1.1464460286058085</v>
          </cell>
        </row>
        <row r="1604">
          <cell r="B1604">
            <v>42195</v>
          </cell>
          <cell r="E1604">
            <v>1.1859170938121992</v>
          </cell>
        </row>
        <row r="1605">
          <cell r="B1605">
            <v>42198</v>
          </cell>
          <cell r="E1605">
            <v>1.2494538826500323</v>
          </cell>
        </row>
        <row r="1606">
          <cell r="B1606">
            <v>42199</v>
          </cell>
          <cell r="E1606">
            <v>1.25318433519734</v>
          </cell>
        </row>
        <row r="1607">
          <cell r="B1607">
            <v>42200</v>
          </cell>
          <cell r="E1607">
            <v>1.2200697531531683</v>
          </cell>
        </row>
        <row r="1608">
          <cell r="B1608">
            <v>42201</v>
          </cell>
          <cell r="E1608">
            <v>1.1754027391568502</v>
          </cell>
        </row>
        <row r="1609">
          <cell r="B1609">
            <v>42202</v>
          </cell>
          <cell r="E1609">
            <v>1.2493394121825074</v>
          </cell>
        </row>
        <row r="1610">
          <cell r="B1610">
            <v>42205</v>
          </cell>
          <cell r="E1610">
            <v>1.2422635993760702</v>
          </cell>
        </row>
        <row r="1611">
          <cell r="B1611">
            <v>42206</v>
          </cell>
          <cell r="E1611">
            <v>1.2419594123360023</v>
          </cell>
        </row>
        <row r="1612">
          <cell r="B1612">
            <v>42207</v>
          </cell>
          <cell r="E1612">
            <v>1.2445136630945894</v>
          </cell>
        </row>
        <row r="1613">
          <cell r="B1613">
            <v>42208</v>
          </cell>
          <cell r="E1613">
            <v>1.2542430487038163</v>
          </cell>
        </row>
        <row r="1614">
          <cell r="B1614">
            <v>42209</v>
          </cell>
          <cell r="E1614">
            <v>1.2572422690440606</v>
          </cell>
        </row>
        <row r="1615">
          <cell r="B1615">
            <v>42212</v>
          </cell>
          <cell r="E1615">
            <v>1.2673446661836574</v>
          </cell>
        </row>
        <row r="1616">
          <cell r="B1616">
            <v>42213</v>
          </cell>
          <cell r="E1616">
            <v>1.2899863694621154</v>
          </cell>
        </row>
        <row r="1617">
          <cell r="B1617">
            <v>42214</v>
          </cell>
          <cell r="E1617">
            <v>1.2909967725503539</v>
          </cell>
        </row>
        <row r="1618">
          <cell r="B1618">
            <v>42215</v>
          </cell>
          <cell r="E1618">
            <v>1.2771769006324054</v>
          </cell>
        </row>
        <row r="1619">
          <cell r="B1619">
            <v>42216</v>
          </cell>
          <cell r="E1619">
            <v>1.2904775926844667</v>
          </cell>
        </row>
        <row r="1620">
          <cell r="B1620">
            <v>42219</v>
          </cell>
          <cell r="E1620">
            <v>1.2880406168869458</v>
          </cell>
        </row>
        <row r="1621">
          <cell r="B1621">
            <v>42220</v>
          </cell>
          <cell r="E1621">
            <v>1.2936690518516305</v>
          </cell>
        </row>
        <row r="1622">
          <cell r="B1622">
            <v>42221</v>
          </cell>
          <cell r="E1622">
            <v>1.3069097868258608</v>
          </cell>
        </row>
        <row r="1623">
          <cell r="B1623">
            <v>42222</v>
          </cell>
          <cell r="E1623">
            <v>1.3135311450829028</v>
          </cell>
        </row>
        <row r="1624">
          <cell r="B1624">
            <v>42223</v>
          </cell>
          <cell r="E1624">
            <v>1.3339973025636882</v>
          </cell>
        </row>
        <row r="1625">
          <cell r="B1625">
            <v>42226</v>
          </cell>
          <cell r="E1625">
            <v>1.320098884823862</v>
          </cell>
        </row>
        <row r="1626">
          <cell r="B1626">
            <v>42227</v>
          </cell>
          <cell r="E1626">
            <v>1.3321152061088049</v>
          </cell>
        </row>
        <row r="1627">
          <cell r="B1627">
            <v>42228</v>
          </cell>
          <cell r="E1627">
            <v>1.3230713807846193</v>
          </cell>
        </row>
        <row r="1628">
          <cell r="B1628">
            <v>42229</v>
          </cell>
          <cell r="E1628">
            <v>1.341492840075436</v>
          </cell>
        </row>
        <row r="1629">
          <cell r="B1629">
            <v>42230</v>
          </cell>
          <cell r="E1629">
            <v>1.3341504344727533</v>
          </cell>
        </row>
        <row r="1630">
          <cell r="B1630">
            <v>42233</v>
          </cell>
          <cell r="E1630">
            <v>1.3427810507543243</v>
          </cell>
        </row>
        <row r="1631">
          <cell r="B1631">
            <v>42234</v>
          </cell>
          <cell r="E1631">
            <v>1.3312037515671988</v>
          </cell>
        </row>
        <row r="1632">
          <cell r="B1632">
            <v>42235</v>
          </cell>
          <cell r="E1632">
            <v>1.338226209116661</v>
          </cell>
        </row>
        <row r="1633">
          <cell r="B1633">
            <v>42236</v>
          </cell>
          <cell r="E1633">
            <v>1.3422378055867654</v>
          </cell>
        </row>
        <row r="1634">
          <cell r="B1634">
            <v>42237</v>
          </cell>
          <cell r="E1634">
            <v>1.3286276251068712</v>
          </cell>
        </row>
        <row r="1635">
          <cell r="B1635">
            <v>42240</v>
          </cell>
          <cell r="E1635">
            <v>1.3255585256609148</v>
          </cell>
        </row>
        <row r="1636">
          <cell r="B1636">
            <v>42241</v>
          </cell>
          <cell r="E1636">
            <v>1.3517047454450499</v>
          </cell>
        </row>
        <row r="1637">
          <cell r="B1637">
            <v>42242</v>
          </cell>
          <cell r="E1637">
            <v>1.3550478464347651</v>
          </cell>
        </row>
        <row r="1638">
          <cell r="B1638">
            <v>42243</v>
          </cell>
          <cell r="E1638">
            <v>1.3234965382066821</v>
          </cell>
        </row>
        <row r="1639">
          <cell r="B1639">
            <v>42244</v>
          </cell>
          <cell r="E1639">
            <v>1.3280015580698421</v>
          </cell>
        </row>
        <row r="1640">
          <cell r="B1640">
            <v>42247</v>
          </cell>
          <cell r="E1640">
            <v>1.2993776415902629</v>
          </cell>
        </row>
        <row r="1641">
          <cell r="B1641">
            <v>42248</v>
          </cell>
          <cell r="E1641">
            <v>1.2385817629930456</v>
          </cell>
        </row>
        <row r="1642">
          <cell r="B1642">
            <v>42249</v>
          </cell>
          <cell r="E1642">
            <v>1.2073989479751828</v>
          </cell>
        </row>
        <row r="1643">
          <cell r="B1643">
            <v>42254</v>
          </cell>
          <cell r="E1643">
            <v>1.2398328119904976</v>
          </cell>
        </row>
        <row r="1644">
          <cell r="B1644">
            <v>42255</v>
          </cell>
          <cell r="E1644">
            <v>1.246683490327626</v>
          </cell>
        </row>
        <row r="1645">
          <cell r="B1645">
            <v>42256</v>
          </cell>
          <cell r="E1645">
            <v>1.2571946908790073</v>
          </cell>
        </row>
        <row r="1646">
          <cell r="B1646">
            <v>42257</v>
          </cell>
          <cell r="E1646">
            <v>1.248065203083679</v>
          </cell>
        </row>
        <row r="1647">
          <cell r="B1647">
            <v>42258</v>
          </cell>
          <cell r="E1647">
            <v>1.2469443206861224</v>
          </cell>
        </row>
        <row r="1648">
          <cell r="B1648">
            <v>42261</v>
          </cell>
          <cell r="E1648">
            <v>1.197920099723474</v>
          </cell>
        </row>
        <row r="1649">
          <cell r="B1649">
            <v>42262</v>
          </cell>
          <cell r="E1649">
            <v>1.1748796355539295</v>
          </cell>
        </row>
        <row r="1650">
          <cell r="B1650">
            <v>42263</v>
          </cell>
          <cell r="E1650">
            <v>1.1962672765503304</v>
          </cell>
        </row>
        <row r="1651">
          <cell r="B1651">
            <v>42264</v>
          </cell>
          <cell r="E1651">
            <v>1.1840961660338458</v>
          </cell>
        </row>
        <row r="1652">
          <cell r="B1652">
            <v>42265</v>
          </cell>
          <cell r="E1652">
            <v>1.1914197297469857</v>
          </cell>
        </row>
        <row r="1653">
          <cell r="B1653">
            <v>42268</v>
          </cell>
          <cell r="E1653">
            <v>1.2007960587784261</v>
          </cell>
        </row>
        <row r="1654">
          <cell r="B1654">
            <v>42269</v>
          </cell>
          <cell r="E1654">
            <v>1.1949658904527898</v>
          </cell>
        </row>
        <row r="1655">
          <cell r="B1655">
            <v>42270</v>
          </cell>
          <cell r="E1655">
            <v>1.1980095493930512</v>
          </cell>
        </row>
        <row r="1656">
          <cell r="B1656">
            <v>42271</v>
          </cell>
          <cell r="E1656">
            <v>1.2043028591955474</v>
          </cell>
        </row>
        <row r="1657">
          <cell r="B1657">
            <v>42272</v>
          </cell>
          <cell r="E1657">
            <v>1.1798482912042874</v>
          </cell>
        </row>
        <row r="1658">
          <cell r="B1658">
            <v>42275</v>
          </cell>
          <cell r="E1658">
            <v>1.1907696355546449</v>
          </cell>
        </row>
        <row r="1659">
          <cell r="B1659">
            <v>42276</v>
          </cell>
          <cell r="E1659">
            <v>1.1957304411046736</v>
          </cell>
        </row>
        <row r="1660">
          <cell r="B1660">
            <v>42277</v>
          </cell>
          <cell r="E1660">
            <v>1.2012452381253926</v>
          </cell>
        </row>
        <row r="1661">
          <cell r="B1661">
            <v>42285</v>
          </cell>
          <cell r="E1661">
            <v>1.2189695975036035</v>
          </cell>
        </row>
        <row r="1662">
          <cell r="B1662">
            <v>42286</v>
          </cell>
          <cell r="E1662">
            <v>1.2135539859322457</v>
          </cell>
        </row>
        <row r="1663">
          <cell r="B1663">
            <v>42289</v>
          </cell>
          <cell r="E1663">
            <v>1.2323503850630946</v>
          </cell>
        </row>
        <row r="1664">
          <cell r="B1664">
            <v>42290</v>
          </cell>
          <cell r="E1664">
            <v>1.238287542972156</v>
          </cell>
        </row>
        <row r="1665">
          <cell r="B1665">
            <v>42291</v>
          </cell>
          <cell r="E1665">
            <v>1.2261636228040276</v>
          </cell>
        </row>
        <row r="1666">
          <cell r="B1666">
            <v>42292</v>
          </cell>
          <cell r="E1666">
            <v>1.2342026946457678</v>
          </cell>
        </row>
        <row r="1667">
          <cell r="B1667">
            <v>42293</v>
          </cell>
          <cell r="E1667">
            <v>1.2312938811315406</v>
          </cell>
        </row>
        <row r="1668">
          <cell r="B1668">
            <v>42296</v>
          </cell>
          <cell r="E1668">
            <v>1.2357278681088173</v>
          </cell>
        </row>
        <row r="1669">
          <cell r="B1669">
            <v>42297</v>
          </cell>
          <cell r="E1669">
            <v>1.2372310670334368</v>
          </cell>
        </row>
        <row r="1670">
          <cell r="B1670">
            <v>42298</v>
          </cell>
          <cell r="E1670">
            <v>1.2121838588038907</v>
          </cell>
        </row>
        <row r="1671">
          <cell r="B1671">
            <v>42299</v>
          </cell>
          <cell r="E1671">
            <v>1.2261171075283195</v>
          </cell>
        </row>
        <row r="1672">
          <cell r="B1672">
            <v>42300</v>
          </cell>
          <cell r="E1672">
            <v>1.2512324468670999</v>
          </cell>
        </row>
        <row r="1673">
          <cell r="B1673">
            <v>42303</v>
          </cell>
          <cell r="E1673">
            <v>1.2479188874536857</v>
          </cell>
        </row>
        <row r="1674">
          <cell r="B1674">
            <v>42304</v>
          </cell>
          <cell r="E1674">
            <v>1.2494554078446201</v>
          </cell>
        </row>
        <row r="1675">
          <cell r="B1675">
            <v>42305</v>
          </cell>
          <cell r="E1675">
            <v>1.2455319235265587</v>
          </cell>
        </row>
        <row r="1676">
          <cell r="B1676">
            <v>42306</v>
          </cell>
          <cell r="E1676">
            <v>1.1950759105405118</v>
          </cell>
        </row>
        <row r="1677">
          <cell r="B1677">
            <v>42307</v>
          </cell>
          <cell r="E1677">
            <v>1.2234394859719182</v>
          </cell>
        </row>
        <row r="1678">
          <cell r="B1678">
            <v>42310</v>
          </cell>
          <cell r="E1678">
            <v>1.2475378023505956</v>
          </cell>
        </row>
        <row r="1679">
          <cell r="B1679">
            <v>42311</v>
          </cell>
          <cell r="E1679">
            <v>1.2465243778202586</v>
          </cell>
        </row>
        <row r="1680">
          <cell r="B1680">
            <v>42312</v>
          </cell>
          <cell r="E1680">
            <v>1.2456533676342758</v>
          </cell>
        </row>
        <row r="1681">
          <cell r="B1681">
            <v>42313</v>
          </cell>
          <cell r="E1681">
            <v>1.2392376528508926</v>
          </cell>
        </row>
        <row r="1682">
          <cell r="B1682">
            <v>42314</v>
          </cell>
          <cell r="E1682">
            <v>1.2397917508215559</v>
          </cell>
        </row>
        <row r="1683">
          <cell r="B1683">
            <v>42317</v>
          </cell>
          <cell r="E1683">
            <v>1.2363027589780069</v>
          </cell>
        </row>
        <row r="1684">
          <cell r="B1684">
            <v>42318</v>
          </cell>
          <cell r="E1684">
            <v>1.2403962326471321</v>
          </cell>
        </row>
        <row r="1685">
          <cell r="B1685">
            <v>42319</v>
          </cell>
          <cell r="E1685">
            <v>1.2478506759159351</v>
          </cell>
        </row>
        <row r="1686">
          <cell r="B1686">
            <v>42320</v>
          </cell>
          <cell r="E1686">
            <v>1.258178805892175</v>
          </cell>
        </row>
        <row r="1687">
          <cell r="B1687">
            <v>42321</v>
          </cell>
          <cell r="E1687">
            <v>1.2496442490302733</v>
          </cell>
        </row>
        <row r="1688">
          <cell r="B1688">
            <v>42324</v>
          </cell>
          <cell r="E1688">
            <v>1.2562157025004244</v>
          </cell>
        </row>
        <row r="1689">
          <cell r="B1689">
            <v>42325</v>
          </cell>
          <cell r="E1689">
            <v>1.2595519833832287</v>
          </cell>
        </row>
        <row r="1690">
          <cell r="B1690">
            <v>42326</v>
          </cell>
          <cell r="E1690">
            <v>1.2510162856470088</v>
          </cell>
        </row>
        <row r="1691">
          <cell r="B1691">
            <v>42327</v>
          </cell>
          <cell r="E1691">
            <v>1.2613408118968326</v>
          </cell>
        </row>
        <row r="1692">
          <cell r="B1692">
            <v>42328</v>
          </cell>
          <cell r="E1692">
            <v>1.2787241241094258</v>
          </cell>
        </row>
        <row r="1693">
          <cell r="B1693">
            <v>42331</v>
          </cell>
          <cell r="E1693">
            <v>1.2825555337614487</v>
          </cell>
        </row>
        <row r="1694">
          <cell r="B1694">
            <v>42332</v>
          </cell>
          <cell r="E1694">
            <v>1.2931065992395436</v>
          </cell>
        </row>
        <row r="1695">
          <cell r="B1695">
            <v>42333</v>
          </cell>
          <cell r="E1695">
            <v>1.2969426883113879</v>
          </cell>
        </row>
        <row r="1696">
          <cell r="B1696">
            <v>42334</v>
          </cell>
          <cell r="E1696">
            <v>1.3046323908456978</v>
          </cell>
        </row>
        <row r="1697">
          <cell r="B1697">
            <v>42335</v>
          </cell>
          <cell r="E1697">
            <v>1.3017461512196051</v>
          </cell>
        </row>
        <row r="1698">
          <cell r="B1698">
            <v>42338</v>
          </cell>
          <cell r="E1698">
            <v>1.2981063199785672</v>
          </cell>
        </row>
        <row r="1699">
          <cell r="B1699">
            <v>42339</v>
          </cell>
          <cell r="E1699">
            <v>1.3099173529709121</v>
          </cell>
        </row>
        <row r="1700">
          <cell r="B1700">
            <v>42340</v>
          </cell>
          <cell r="E1700">
            <v>1.3003986148337601</v>
          </cell>
        </row>
        <row r="1701">
          <cell r="B1701">
            <v>42341</v>
          </cell>
          <cell r="E1701">
            <v>1.2889140309679212</v>
          </cell>
        </row>
        <row r="1702">
          <cell r="B1702">
            <v>42342</v>
          </cell>
          <cell r="E1702">
            <v>1.3194784860241862</v>
          </cell>
        </row>
        <row r="1703">
          <cell r="B1703">
            <v>42345</v>
          </cell>
          <cell r="E1703">
            <v>1.3317308927104163</v>
          </cell>
        </row>
        <row r="1704">
          <cell r="B1704">
            <v>42346</v>
          </cell>
          <cell r="E1704">
            <v>1.3313295879354123</v>
          </cell>
        </row>
        <row r="1705">
          <cell r="B1705">
            <v>42347</v>
          </cell>
          <cell r="E1705">
            <v>1.3299613551634046</v>
          </cell>
        </row>
        <row r="1706">
          <cell r="B1706">
            <v>42348</v>
          </cell>
          <cell r="E1706">
            <v>1.3331719368600843</v>
          </cell>
        </row>
        <row r="1707">
          <cell r="B1707">
            <v>42349</v>
          </cell>
          <cell r="E1707">
            <v>1.3442352086051645</v>
          </cell>
        </row>
        <row r="1708">
          <cell r="B1708">
            <v>42352</v>
          </cell>
          <cell r="E1708">
            <v>1.3179343332791451</v>
          </cell>
        </row>
        <row r="1709">
          <cell r="B1709">
            <v>42353</v>
          </cell>
          <cell r="E1709">
            <v>1.3280427797394956</v>
          </cell>
        </row>
        <row r="1710">
          <cell r="B1710">
            <v>42354</v>
          </cell>
          <cell r="E1710">
            <v>1.3264201620232823</v>
          </cell>
        </row>
        <row r="1711">
          <cell r="B1711">
            <v>42355</v>
          </cell>
          <cell r="E1711">
            <v>1.3316998602853045</v>
          </cell>
        </row>
        <row r="1712">
          <cell r="B1712">
            <v>42356</v>
          </cell>
          <cell r="E1712">
            <v>1.3280289955626035</v>
          </cell>
        </row>
        <row r="1713">
          <cell r="B1713">
            <v>42359</v>
          </cell>
          <cell r="E1713">
            <v>1.3586590715181728</v>
          </cell>
        </row>
        <row r="1714">
          <cell r="B1714">
            <v>42360</v>
          </cell>
          <cell r="E1714">
            <v>1.3677283289756474</v>
          </cell>
        </row>
        <row r="1715">
          <cell r="B1715">
            <v>42361</v>
          </cell>
          <cell r="E1715">
            <v>1.3720302163197191</v>
          </cell>
        </row>
        <row r="1716">
          <cell r="B1716">
            <v>42362</v>
          </cell>
          <cell r="E1716">
            <v>1.3659150626770113</v>
          </cell>
        </row>
        <row r="1717">
          <cell r="B1717">
            <v>42363</v>
          </cell>
          <cell r="E1717">
            <v>1.3712229433794483</v>
          </cell>
        </row>
        <row r="1718">
          <cell r="B1718">
            <v>42366</v>
          </cell>
          <cell r="E1718">
            <v>1.3694814422868384</v>
          </cell>
        </row>
        <row r="1719">
          <cell r="B1719">
            <v>42367</v>
          </cell>
          <cell r="E1719">
            <v>1.3929501298349227</v>
          </cell>
        </row>
        <row r="1720">
          <cell r="B1720">
            <v>42368</v>
          </cell>
          <cell r="E1720">
            <v>1.3832207872006701</v>
          </cell>
        </row>
        <row r="1721">
          <cell r="B1721">
            <v>42369</v>
          </cell>
          <cell r="E1721">
            <v>1.3813932309946322</v>
          </cell>
        </row>
        <row r="1722">
          <cell r="B1722">
            <v>42373</v>
          </cell>
          <cell r="E1722">
            <v>1.3530586775826883</v>
          </cell>
        </row>
        <row r="1723">
          <cell r="B1723">
            <v>42374</v>
          </cell>
          <cell r="E1723">
            <v>1.3627054612986653</v>
          </cell>
        </row>
        <row r="1724">
          <cell r="B1724">
            <v>42375</v>
          </cell>
          <cell r="E1724">
            <v>1.3593435334918418</v>
          </cell>
        </row>
        <row r="1725">
          <cell r="B1725">
            <v>42376</v>
          </cell>
          <cell r="E1725">
            <v>1.3434526618940841</v>
          </cell>
        </row>
        <row r="1726">
          <cell r="B1726">
            <v>42377</v>
          </cell>
          <cell r="E1726">
            <v>1.336301091012343</v>
          </cell>
        </row>
        <row r="1727">
          <cell r="B1727">
            <v>42380</v>
          </cell>
          <cell r="E1727">
            <v>1.3201265066162184</v>
          </cell>
        </row>
        <row r="1728">
          <cell r="B1728">
            <v>42381</v>
          </cell>
          <cell r="E1728">
            <v>1.3132693378316025</v>
          </cell>
        </row>
        <row r="1729">
          <cell r="B1729">
            <v>42382</v>
          </cell>
          <cell r="E1729">
            <v>1.3117925166500943</v>
          </cell>
        </row>
        <row r="1730">
          <cell r="B1730">
            <v>42383</v>
          </cell>
          <cell r="E1730">
            <v>1.3211374083482978</v>
          </cell>
        </row>
        <row r="1731">
          <cell r="B1731">
            <v>42384</v>
          </cell>
          <cell r="E1731">
            <v>1.3161755476449886</v>
          </cell>
        </row>
        <row r="1732">
          <cell r="B1732">
            <v>42387</v>
          </cell>
          <cell r="E1732">
            <v>1.3265526811471613</v>
          </cell>
        </row>
        <row r="1733">
          <cell r="B1733">
            <v>42388</v>
          </cell>
          <cell r="E1733">
            <v>1.3357787114015935</v>
          </cell>
        </row>
        <row r="1734">
          <cell r="B1734">
            <v>42389</v>
          </cell>
          <cell r="E1734">
            <v>1.3338078214739313</v>
          </cell>
        </row>
        <row r="1735">
          <cell r="B1735">
            <v>42390</v>
          </cell>
          <cell r="E1735">
            <v>1.3252068543319526</v>
          </cell>
        </row>
        <row r="1736">
          <cell r="B1736">
            <v>42391</v>
          </cell>
          <cell r="E1736">
            <v>1.3288521160491125</v>
          </cell>
        </row>
        <row r="1737">
          <cell r="B1737">
            <v>42394</v>
          </cell>
          <cell r="E1737">
            <v>1.3392013785822308</v>
          </cell>
        </row>
        <row r="1738">
          <cell r="B1738">
            <v>42395</v>
          </cell>
          <cell r="E1738">
            <v>1.3477777080126141</v>
          </cell>
        </row>
        <row r="1739">
          <cell r="B1739">
            <v>42396</v>
          </cell>
          <cell r="E1739">
            <v>1.3442580789873335</v>
          </cell>
        </row>
        <row r="1740">
          <cell r="B1740">
            <v>42397</v>
          </cell>
          <cell r="E1740">
            <v>1.3483018908022817</v>
          </cell>
        </row>
        <row r="1741">
          <cell r="B1741">
            <v>42398</v>
          </cell>
          <cell r="E1741">
            <v>1.3490755471735985</v>
          </cell>
        </row>
        <row r="1742">
          <cell r="B1742">
            <v>42401</v>
          </cell>
          <cell r="E1742">
            <v>1.3449519773571132</v>
          </cell>
        </row>
        <row r="1743">
          <cell r="B1743">
            <v>42402</v>
          </cell>
          <cell r="E1743">
            <v>1.3488768862395342</v>
          </cell>
        </row>
        <row r="1744">
          <cell r="B1744">
            <v>42403</v>
          </cell>
          <cell r="E1744">
            <v>1.3529910416791919</v>
          </cell>
        </row>
        <row r="1745">
          <cell r="B1745">
            <v>42404</v>
          </cell>
          <cell r="E1745">
            <v>1.3548009047368275</v>
          </cell>
        </row>
        <row r="1746">
          <cell r="B1746">
            <v>42405</v>
          </cell>
          <cell r="E1746">
            <v>1.3549200977223843</v>
          </cell>
        </row>
        <row r="1747">
          <cell r="B1747">
            <v>42415</v>
          </cell>
          <cell r="E1747">
            <v>1.3538484368117696</v>
          </cell>
        </row>
        <row r="1748">
          <cell r="B1748">
            <v>42416</v>
          </cell>
          <cell r="E1748">
            <v>1.3609792635190485</v>
          </cell>
        </row>
        <row r="1749">
          <cell r="B1749">
            <v>42417</v>
          </cell>
          <cell r="E1749">
            <v>1.3711658665000406</v>
          </cell>
        </row>
        <row r="1750">
          <cell r="B1750">
            <v>42418</v>
          </cell>
          <cell r="E1750">
            <v>1.3671167276769709</v>
          </cell>
        </row>
        <row r="1751">
          <cell r="B1751">
            <v>42419</v>
          </cell>
          <cell r="E1751">
            <v>1.3905362060783337</v>
          </cell>
        </row>
        <row r="1752">
          <cell r="B1752">
            <v>42422</v>
          </cell>
          <cell r="E1752">
            <v>1.3777058931721813</v>
          </cell>
        </row>
        <row r="1753">
          <cell r="B1753">
            <v>42423</v>
          </cell>
          <cell r="E1753">
            <v>1.3787262819032617</v>
          </cell>
        </row>
        <row r="1754">
          <cell r="B1754">
            <v>42424</v>
          </cell>
          <cell r="E1754">
            <v>1.3708851726624289</v>
          </cell>
        </row>
        <row r="1755">
          <cell r="B1755">
            <v>42425</v>
          </cell>
          <cell r="E1755">
            <v>1.3722331443304896</v>
          </cell>
        </row>
        <row r="1756">
          <cell r="B1756">
            <v>42426</v>
          </cell>
          <cell r="E1756">
            <v>1.3677313035492582</v>
          </cell>
        </row>
        <row r="1757">
          <cell r="B1757">
            <v>42429</v>
          </cell>
          <cell r="E1757">
            <v>1.34009720883892</v>
          </cell>
        </row>
        <row r="1758">
          <cell r="B1758">
            <v>42430</v>
          </cell>
          <cell r="E1758">
            <v>1.3499451915831193</v>
          </cell>
        </row>
        <row r="1759">
          <cell r="B1759">
            <v>42431</v>
          </cell>
          <cell r="E1759">
            <v>1.3540229093329426</v>
          </cell>
        </row>
        <row r="1760">
          <cell r="B1760">
            <v>42432</v>
          </cell>
          <cell r="E1760">
            <v>1.3450754277683192</v>
          </cell>
        </row>
        <row r="1761">
          <cell r="B1761">
            <v>42433</v>
          </cell>
          <cell r="E1761">
            <v>1.3050781957928737</v>
          </cell>
        </row>
        <row r="1762">
          <cell r="B1762">
            <v>42436</v>
          </cell>
          <cell r="E1762">
            <v>1.3140129640986746</v>
          </cell>
        </row>
        <row r="1763">
          <cell r="B1763">
            <v>42437</v>
          </cell>
          <cell r="E1763">
            <v>1.3182657740628294</v>
          </cell>
        </row>
        <row r="1764">
          <cell r="B1764">
            <v>42438</v>
          </cell>
          <cell r="E1764">
            <v>1.3132232174912293</v>
          </cell>
        </row>
        <row r="1765">
          <cell r="B1765">
            <v>42439</v>
          </cell>
          <cell r="E1765">
            <v>1.326440460332424</v>
          </cell>
        </row>
        <row r="1766">
          <cell r="B1766">
            <v>42440</v>
          </cell>
          <cell r="E1766">
            <v>1.3209958116489209</v>
          </cell>
        </row>
        <row r="1767">
          <cell r="B1767">
            <v>42443</v>
          </cell>
          <cell r="E1767">
            <v>1.3330315535996013</v>
          </cell>
        </row>
        <row r="1768">
          <cell r="B1768">
            <v>42444</v>
          </cell>
          <cell r="E1768">
            <v>1.3258201277168775</v>
          </cell>
        </row>
        <row r="1769">
          <cell r="B1769">
            <v>42445</v>
          </cell>
          <cell r="E1769">
            <v>1.3095165921835983</v>
          </cell>
        </row>
        <row r="1770">
          <cell r="B1770">
            <v>42446</v>
          </cell>
          <cell r="E1770">
            <v>1.3239768436703205</v>
          </cell>
        </row>
        <row r="1771">
          <cell r="B1771">
            <v>42447</v>
          </cell>
          <cell r="E1771">
            <v>1.3471767408807453</v>
          </cell>
        </row>
        <row r="1772">
          <cell r="B1772">
            <v>42450</v>
          </cell>
          <cell r="E1772">
            <v>1.3424893335752115</v>
          </cell>
        </row>
        <row r="1773">
          <cell r="B1773">
            <v>42451</v>
          </cell>
          <cell r="E1773">
            <v>1.3512034765137935</v>
          </cell>
        </row>
        <row r="1774">
          <cell r="B1774">
            <v>42452</v>
          </cell>
          <cell r="E1774">
            <v>1.3514420046028697</v>
          </cell>
        </row>
        <row r="1775">
          <cell r="B1775">
            <v>42453</v>
          </cell>
          <cell r="E1775">
            <v>1.3580069938436843</v>
          </cell>
        </row>
        <row r="1776">
          <cell r="B1776">
            <v>42454</v>
          </cell>
          <cell r="E1776">
            <v>1.3625932178760107</v>
          </cell>
        </row>
        <row r="1777">
          <cell r="B1777">
            <v>42457</v>
          </cell>
          <cell r="E1777">
            <v>1.3628591845847893</v>
          </cell>
        </row>
        <row r="1778">
          <cell r="B1778">
            <v>42458</v>
          </cell>
          <cell r="E1778">
            <v>1.3758078240665579</v>
          </cell>
        </row>
        <row r="1779">
          <cell r="B1779">
            <v>42459</v>
          </cell>
          <cell r="E1779">
            <v>1.3825972957787813</v>
          </cell>
        </row>
        <row r="1780">
          <cell r="B1780">
            <v>42460</v>
          </cell>
          <cell r="E1780">
            <v>1.3808181829992794</v>
          </cell>
        </row>
        <row r="1781">
          <cell r="B1781">
            <v>42461</v>
          </cell>
          <cell r="E1781">
            <v>1.3753692279005447</v>
          </cell>
        </row>
        <row r="1782">
          <cell r="B1782">
            <v>42465</v>
          </cell>
          <cell r="E1782">
            <v>1.3825918044002252</v>
          </cell>
        </row>
        <row r="1783">
          <cell r="B1783">
            <v>42466</v>
          </cell>
          <cell r="E1783">
            <v>1.3896290536856299</v>
          </cell>
        </row>
        <row r="1784">
          <cell r="B1784">
            <v>42467</v>
          </cell>
          <cell r="E1784">
            <v>1.3922661231270534</v>
          </cell>
        </row>
        <row r="1785">
          <cell r="B1785">
            <v>42468</v>
          </cell>
          <cell r="E1785">
            <v>1.3869164990221106</v>
          </cell>
        </row>
        <row r="1786">
          <cell r="B1786">
            <v>42471</v>
          </cell>
          <cell r="E1786">
            <v>1.3865254599887054</v>
          </cell>
        </row>
        <row r="1787">
          <cell r="B1787">
            <v>42472</v>
          </cell>
          <cell r="E1787">
            <v>1.3812547586880017</v>
          </cell>
        </row>
        <row r="1788">
          <cell r="B1788">
            <v>42473</v>
          </cell>
          <cell r="E1788">
            <v>1.3729010942248088</v>
          </cell>
        </row>
        <row r="1789">
          <cell r="B1789">
            <v>42474</v>
          </cell>
          <cell r="E1789">
            <v>1.3785649590278726</v>
          </cell>
        </row>
        <row r="1790">
          <cell r="B1790">
            <v>42475</v>
          </cell>
          <cell r="E1790">
            <v>1.3797759086399661</v>
          </cell>
        </row>
        <row r="1791">
          <cell r="B1791">
            <v>42478</v>
          </cell>
          <cell r="E1791">
            <v>1.382630562378806</v>
          </cell>
        </row>
        <row r="1792">
          <cell r="B1792">
            <v>42479</v>
          </cell>
          <cell r="E1792">
            <v>1.3886924390296351</v>
          </cell>
        </row>
        <row r="1793">
          <cell r="B1793">
            <v>42480</v>
          </cell>
          <cell r="E1793">
            <v>1.3641008679754794</v>
          </cell>
        </row>
        <row r="1794">
          <cell r="B1794">
            <v>42481</v>
          </cell>
          <cell r="E1794">
            <v>1.3620644919131069</v>
          </cell>
        </row>
        <row r="1795">
          <cell r="B1795">
            <v>42482</v>
          </cell>
          <cell r="E1795">
            <v>1.3851002306505114</v>
          </cell>
        </row>
        <row r="1796">
          <cell r="B1796">
            <v>42485</v>
          </cell>
          <cell r="E1796">
            <v>1.3844180087056122</v>
          </cell>
        </row>
        <row r="1797">
          <cell r="B1797">
            <v>42486</v>
          </cell>
          <cell r="E1797">
            <v>1.3863824553908632</v>
          </cell>
        </row>
        <row r="1798">
          <cell r="B1798">
            <v>42487</v>
          </cell>
          <cell r="E1798">
            <v>1.381028145059527</v>
          </cell>
        </row>
        <row r="1799">
          <cell r="B1799">
            <v>42488</v>
          </cell>
          <cell r="E1799">
            <v>1.3835582347398296</v>
          </cell>
        </row>
        <row r="1800">
          <cell r="B1800">
            <v>42489</v>
          </cell>
          <cell r="E1800">
            <v>1.4533787904472955</v>
          </cell>
        </row>
        <row r="1801">
          <cell r="B1801">
            <v>42493</v>
          </cell>
          <cell r="E1801">
            <v>1.4348657517491294</v>
          </cell>
        </row>
        <row r="1802">
          <cell r="B1802">
            <v>42494</v>
          </cell>
          <cell r="E1802">
            <v>1.4333303009658853</v>
          </cell>
        </row>
        <row r="1803">
          <cell r="B1803">
            <v>42495</v>
          </cell>
          <cell r="E1803">
            <v>1.4362360666329856</v>
          </cell>
        </row>
        <row r="1804">
          <cell r="B1804">
            <v>42496</v>
          </cell>
          <cell r="E1804">
            <v>1.4209756436932934</v>
          </cell>
        </row>
        <row r="1805">
          <cell r="B1805">
            <v>42499</v>
          </cell>
          <cell r="E1805">
            <v>1.4226150465394021</v>
          </cell>
        </row>
        <row r="1806">
          <cell r="B1806">
            <v>42500</v>
          </cell>
          <cell r="E1806">
            <v>1.4407283061355161</v>
          </cell>
        </row>
        <row r="1807">
          <cell r="B1807">
            <v>42501</v>
          </cell>
          <cell r="E1807">
            <v>1.4476710794249017</v>
          </cell>
        </row>
        <row r="1808">
          <cell r="B1808">
            <v>42502</v>
          </cell>
          <cell r="E1808">
            <v>1.4489773637686281</v>
          </cell>
        </row>
        <row r="1809">
          <cell r="B1809">
            <v>42503</v>
          </cell>
          <cell r="E1809">
            <v>1.4190740436354403</v>
          </cell>
        </row>
        <row r="1810">
          <cell r="B1810">
            <v>42506</v>
          </cell>
          <cell r="E1810">
            <v>1.4285715451147929</v>
          </cell>
        </row>
        <row r="1811">
          <cell r="B1811">
            <v>42507</v>
          </cell>
          <cell r="E1811">
            <v>1.4137242717399432</v>
          </cell>
        </row>
        <row r="1812">
          <cell r="B1812">
            <v>42508</v>
          </cell>
          <cell r="E1812">
            <v>1.3972399586970596</v>
          </cell>
        </row>
        <row r="1813">
          <cell r="B1813">
            <v>42509</v>
          </cell>
          <cell r="E1813">
            <v>1.4018005478825979</v>
          </cell>
        </row>
        <row r="1814">
          <cell r="B1814">
            <v>42510</v>
          </cell>
          <cell r="E1814">
            <v>1.4065870977934731</v>
          </cell>
        </row>
        <row r="1815">
          <cell r="B1815">
            <v>42513</v>
          </cell>
          <cell r="E1815">
            <v>1.4089453956628621</v>
          </cell>
        </row>
        <row r="1816">
          <cell r="B1816">
            <v>42514</v>
          </cell>
          <cell r="E1816">
            <v>1.4119572423957865</v>
          </cell>
        </row>
        <row r="1817">
          <cell r="B1817">
            <v>42515</v>
          </cell>
          <cell r="E1817">
            <v>1.4060465280324699</v>
          </cell>
        </row>
        <row r="1818">
          <cell r="B1818">
            <v>42516</v>
          </cell>
          <cell r="E1818">
            <v>1.411167017525536</v>
          </cell>
        </row>
        <row r="1819">
          <cell r="B1819">
            <v>42517</v>
          </cell>
          <cell r="E1819">
            <v>1.4198817754746309</v>
          </cell>
        </row>
        <row r="1820">
          <cell r="B1820">
            <v>42520</v>
          </cell>
          <cell r="E1820">
            <v>1.4088138825486751</v>
          </cell>
        </row>
        <row r="1821">
          <cell r="B1821">
            <v>42521</v>
          </cell>
          <cell r="E1821">
            <v>1.4006840964093332</v>
          </cell>
        </row>
        <row r="1822">
          <cell r="B1822">
            <v>42522</v>
          </cell>
          <cell r="E1822">
            <v>1.4277588797250282</v>
          </cell>
        </row>
        <row r="1823">
          <cell r="B1823">
            <v>42523</v>
          </cell>
          <cell r="E1823">
            <v>1.43053986274321</v>
          </cell>
        </row>
        <row r="1824">
          <cell r="B1824">
            <v>42524</v>
          </cell>
          <cell r="E1824">
            <v>1.4295794775585873</v>
          </cell>
        </row>
        <row r="1825">
          <cell r="B1825">
            <v>42527</v>
          </cell>
          <cell r="E1825">
            <v>1.4480705809978627</v>
          </cell>
        </row>
        <row r="1826">
          <cell r="B1826">
            <v>42528</v>
          </cell>
          <cell r="E1826">
            <v>1.4389147079845483</v>
          </cell>
        </row>
        <row r="1827">
          <cell r="B1827">
            <v>42529</v>
          </cell>
          <cell r="E1827">
            <v>1.4373424982298701</v>
          </cell>
        </row>
        <row r="1828">
          <cell r="B1828">
            <v>42534</v>
          </cell>
          <cell r="E1828">
            <v>1.426512860971016</v>
          </cell>
        </row>
        <row r="1829">
          <cell r="B1829">
            <v>42535</v>
          </cell>
          <cell r="E1829">
            <v>1.4311696366091124</v>
          </cell>
        </row>
        <row r="1830">
          <cell r="B1830">
            <v>42536</v>
          </cell>
          <cell r="E1830">
            <v>1.4430561040093643</v>
          </cell>
        </row>
        <row r="1831">
          <cell r="B1831">
            <v>42537</v>
          </cell>
          <cell r="E1831">
            <v>1.4434318316966577</v>
          </cell>
        </row>
        <row r="1832">
          <cell r="B1832">
            <v>42538</v>
          </cell>
          <cell r="E1832">
            <v>1.4449477124598371</v>
          </cell>
        </row>
        <row r="1833">
          <cell r="B1833">
            <v>42541</v>
          </cell>
          <cell r="E1833">
            <v>1.4518887610069171</v>
          </cell>
        </row>
        <row r="1834">
          <cell r="B1834">
            <v>42542</v>
          </cell>
          <cell r="E1834">
            <v>1.4413988790205974</v>
          </cell>
        </row>
        <row r="1835">
          <cell r="B1835">
            <v>42543</v>
          </cell>
          <cell r="E1835">
            <v>1.4452972292117052</v>
          </cell>
        </row>
        <row r="1836">
          <cell r="B1836">
            <v>42544</v>
          </cell>
          <cell r="E1836">
            <v>1.4405953078276785</v>
          </cell>
        </row>
        <row r="1837">
          <cell r="B1837">
            <v>42545</v>
          </cell>
          <cell r="E1837">
            <v>1.4480293355324592</v>
          </cell>
        </row>
        <row r="1838">
          <cell r="B1838">
            <v>42548</v>
          </cell>
          <cell r="E1838">
            <v>1.4617644254583662</v>
          </cell>
        </row>
        <row r="1839">
          <cell r="B1839">
            <v>42549</v>
          </cell>
          <cell r="E1839">
            <v>1.4566928957732528</v>
          </cell>
        </row>
        <row r="1840">
          <cell r="B1840">
            <v>42550</v>
          </cell>
          <cell r="E1840">
            <v>1.4499757691294737</v>
          </cell>
        </row>
        <row r="1841">
          <cell r="B1841">
            <v>42551</v>
          </cell>
          <cell r="E1841">
            <v>1.4602803487309344</v>
          </cell>
        </row>
        <row r="1842">
          <cell r="B1842">
            <v>42552</v>
          </cell>
          <cell r="E1842">
            <v>1.4440793959421332</v>
          </cell>
        </row>
        <row r="1843">
          <cell r="B1843">
            <v>42555</v>
          </cell>
          <cell r="E1843">
            <v>1.4418345701007511</v>
          </cell>
        </row>
        <row r="1844">
          <cell r="B1844">
            <v>42556</v>
          </cell>
          <cell r="E1844">
            <v>1.4370659439533142</v>
          </cell>
        </row>
        <row r="1845">
          <cell r="B1845">
            <v>42557</v>
          </cell>
          <cell r="E1845">
            <v>1.4413973274857084</v>
          </cell>
        </row>
        <row r="1846">
          <cell r="B1846">
            <v>42558</v>
          </cell>
          <cell r="E1846">
            <v>1.4269360235750723</v>
          </cell>
        </row>
        <row r="1847">
          <cell r="B1847">
            <v>42559</v>
          </cell>
          <cell r="E1847">
            <v>1.4381124569007802</v>
          </cell>
        </row>
        <row r="1848">
          <cell r="B1848">
            <v>42562</v>
          </cell>
          <cell r="E1848">
            <v>1.4439989555587756</v>
          </cell>
        </row>
        <row r="1849">
          <cell r="B1849">
            <v>42563</v>
          </cell>
          <cell r="E1849">
            <v>1.4691367981716046</v>
          </cell>
        </row>
        <row r="1850">
          <cell r="B1850">
            <v>42564</v>
          </cell>
          <cell r="E1850">
            <v>1.45918911236146</v>
          </cell>
        </row>
        <row r="1851">
          <cell r="B1851">
            <v>42565</v>
          </cell>
          <cell r="E1851">
            <v>1.4579807937417097</v>
          </cell>
        </row>
        <row r="1852">
          <cell r="B1852">
            <v>42566</v>
          </cell>
          <cell r="E1852">
            <v>1.4760176844816268</v>
          </cell>
        </row>
        <row r="1853">
          <cell r="B1853">
            <v>42569</v>
          </cell>
          <cell r="E1853">
            <v>1.4695377905236777</v>
          </cell>
        </row>
        <row r="1854">
          <cell r="B1854">
            <v>42570</v>
          </cell>
          <cell r="E1854">
            <v>1.462883873718051</v>
          </cell>
        </row>
        <row r="1855">
          <cell r="B1855">
            <v>42571</v>
          </cell>
          <cell r="E1855">
            <v>1.4696361299691503</v>
          </cell>
        </row>
        <row r="1856">
          <cell r="B1856">
            <v>42572</v>
          </cell>
          <cell r="E1856">
            <v>1.4762437975723215</v>
          </cell>
        </row>
        <row r="1857">
          <cell r="B1857">
            <v>42573</v>
          </cell>
          <cell r="E1857">
            <v>1.4665942985355505</v>
          </cell>
        </row>
        <row r="1858">
          <cell r="B1858">
            <v>42576</v>
          </cell>
          <cell r="E1858">
            <v>1.4550510618605126</v>
          </cell>
        </row>
        <row r="1859">
          <cell r="B1859">
            <v>42577</v>
          </cell>
          <cell r="E1859">
            <v>1.4645572472967703</v>
          </cell>
        </row>
        <row r="1860">
          <cell r="B1860">
            <v>42578</v>
          </cell>
          <cell r="E1860">
            <v>1.4406959022170638</v>
          </cell>
        </row>
        <row r="1861">
          <cell r="B1861">
            <v>42579</v>
          </cell>
          <cell r="E1861">
            <v>1.4571521288234357</v>
          </cell>
        </row>
        <row r="1862">
          <cell r="B1862">
            <v>42580</v>
          </cell>
          <cell r="E1862">
            <v>1.4660381653568468</v>
          </cell>
        </row>
        <row r="1863">
          <cell r="B1863">
            <v>42583</v>
          </cell>
          <cell r="E1863">
            <v>1.4458026903043741</v>
          </cell>
        </row>
        <row r="1864">
          <cell r="B1864">
            <v>42584</v>
          </cell>
          <cell r="E1864">
            <v>1.4446046592228574</v>
          </cell>
        </row>
        <row r="1865">
          <cell r="B1865">
            <v>42585</v>
          </cell>
          <cell r="E1865">
            <v>1.4532390055939028</v>
          </cell>
        </row>
        <row r="1866">
          <cell r="B1866">
            <v>42586</v>
          </cell>
          <cell r="E1866">
            <v>1.4494863069144646</v>
          </cell>
        </row>
        <row r="1867">
          <cell r="B1867">
            <v>42587</v>
          </cell>
          <cell r="E1867">
            <v>1.4453740530423487</v>
          </cell>
        </row>
        <row r="1868">
          <cell r="B1868">
            <v>42590</v>
          </cell>
          <cell r="E1868">
            <v>1.4371247854647511</v>
          </cell>
        </row>
        <row r="1869">
          <cell r="B1869">
            <v>42591</v>
          </cell>
          <cell r="E1869">
            <v>1.4384935974808923</v>
          </cell>
        </row>
        <row r="1870">
          <cell r="B1870">
            <v>42592</v>
          </cell>
          <cell r="E1870">
            <v>1.4311612711341262</v>
          </cell>
        </row>
        <row r="1871">
          <cell r="B1871">
            <v>42593</v>
          </cell>
          <cell r="E1871">
            <v>1.4227966528146596</v>
          </cell>
        </row>
        <row r="1872">
          <cell r="B1872">
            <v>42594</v>
          </cell>
          <cell r="E1872">
            <v>1.4010961538159572</v>
          </cell>
        </row>
        <row r="1873">
          <cell r="B1873">
            <v>42597</v>
          </cell>
          <cell r="E1873">
            <v>1.390193016595618</v>
          </cell>
        </row>
        <row r="1874">
          <cell r="B1874">
            <v>42598</v>
          </cell>
          <cell r="E1874">
            <v>1.4107596306205716</v>
          </cell>
        </row>
        <row r="1875">
          <cell r="B1875">
            <v>42599</v>
          </cell>
          <cell r="E1875">
            <v>1.4173021406875357</v>
          </cell>
        </row>
        <row r="1876">
          <cell r="B1876">
            <v>42600</v>
          </cell>
          <cell r="E1876">
            <v>1.4181265928549101</v>
          </cell>
        </row>
        <row r="1877">
          <cell r="B1877">
            <v>42601</v>
          </cell>
          <cell r="E1877">
            <v>1.4120796581701631</v>
          </cell>
        </row>
        <row r="1878">
          <cell r="B1878">
            <v>42604</v>
          </cell>
          <cell r="E1878">
            <v>1.4021485767523676</v>
          </cell>
        </row>
        <row r="1879">
          <cell r="B1879">
            <v>42605</v>
          </cell>
          <cell r="E1879">
            <v>1.4016665002519852</v>
          </cell>
        </row>
        <row r="1880">
          <cell r="B1880">
            <v>42606</v>
          </cell>
          <cell r="E1880">
            <v>1.4018183468731762</v>
          </cell>
        </row>
        <row r="1881">
          <cell r="B1881">
            <v>42607</v>
          </cell>
          <cell r="E1881">
            <v>1.4036785388291038</v>
          </cell>
        </row>
        <row r="1882">
          <cell r="B1882">
            <v>42608</v>
          </cell>
          <cell r="E1882">
            <v>1.389684027413173</v>
          </cell>
        </row>
        <row r="1883">
          <cell r="B1883">
            <v>42611</v>
          </cell>
          <cell r="E1883">
            <v>1.3794377007628853</v>
          </cell>
        </row>
        <row r="1884">
          <cell r="B1884">
            <v>42612</v>
          </cell>
          <cell r="E1884">
            <v>1.3657749883562342</v>
          </cell>
        </row>
        <row r="1885">
          <cell r="B1885">
            <v>42613</v>
          </cell>
          <cell r="E1885">
            <v>1.3640974425239456</v>
          </cell>
        </row>
        <row r="1886">
          <cell r="B1886">
            <v>42614</v>
          </cell>
          <cell r="E1886">
            <v>1.3458038241979946</v>
          </cell>
        </row>
        <row r="1887">
          <cell r="B1887">
            <v>42615</v>
          </cell>
          <cell r="E1887">
            <v>1.365960356899911</v>
          </cell>
        </row>
        <row r="1888">
          <cell r="B1888">
            <v>42618</v>
          </cell>
          <cell r="E1888">
            <v>1.3949816109465172</v>
          </cell>
        </row>
        <row r="1889">
          <cell r="B1889">
            <v>42619</v>
          </cell>
          <cell r="E1889">
            <v>1.4227934038253245</v>
          </cell>
        </row>
        <row r="1890">
          <cell r="B1890">
            <v>42620</v>
          </cell>
          <cell r="E1890">
            <v>1.4173406810974816</v>
          </cell>
        </row>
        <row r="1891">
          <cell r="B1891">
            <v>42621</v>
          </cell>
          <cell r="E1891">
            <v>1.416182055114481</v>
          </cell>
        </row>
        <row r="1892">
          <cell r="B1892">
            <v>42622</v>
          </cell>
          <cell r="E1892">
            <v>1.4099601427568513</v>
          </cell>
        </row>
        <row r="1893">
          <cell r="B1893">
            <v>42625</v>
          </cell>
          <cell r="E1893">
            <v>1.4026631694385794</v>
          </cell>
        </row>
        <row r="1894">
          <cell r="B1894">
            <v>42626</v>
          </cell>
          <cell r="E1894">
            <v>1.4071541953024227</v>
          </cell>
        </row>
        <row r="1895">
          <cell r="B1895">
            <v>42627</v>
          </cell>
          <cell r="E1895">
            <v>1.3967155355902459</v>
          </cell>
        </row>
        <row r="1896">
          <cell r="B1896">
            <v>42632</v>
          </cell>
          <cell r="E1896">
            <v>1.4178519992975516</v>
          </cell>
        </row>
        <row r="1897">
          <cell r="B1897">
            <v>42633</v>
          </cell>
          <cell r="E1897">
            <v>1.4173008428942806</v>
          </cell>
        </row>
        <row r="1898">
          <cell r="B1898">
            <v>42634</v>
          </cell>
          <cell r="E1898">
            <v>1.4141523718988736</v>
          </cell>
        </row>
        <row r="1899">
          <cell r="B1899">
            <v>42635</v>
          </cell>
          <cell r="E1899">
            <v>1.3800898491069091</v>
          </cell>
        </row>
        <row r="1900">
          <cell r="B1900">
            <v>42636</v>
          </cell>
          <cell r="E1900">
            <v>1.3793475052731905</v>
          </cell>
        </row>
        <row r="1901">
          <cell r="B1901">
            <v>42639</v>
          </cell>
          <cell r="E1901">
            <v>1.3852563659751951</v>
          </cell>
        </row>
        <row r="1902">
          <cell r="B1902">
            <v>42640</v>
          </cell>
          <cell r="E1902">
            <v>1.39421920070391</v>
          </cell>
        </row>
        <row r="1903">
          <cell r="B1903">
            <v>42641</v>
          </cell>
          <cell r="E1903">
            <v>1.3984483895742317</v>
          </cell>
        </row>
        <row r="1904">
          <cell r="B1904">
            <v>42642</v>
          </cell>
          <cell r="E1904">
            <v>1.3994336946630825</v>
          </cell>
        </row>
        <row r="1905">
          <cell r="B1905">
            <v>42643</v>
          </cell>
          <cell r="E1905">
            <v>1.4139624901586874</v>
          </cell>
        </row>
        <row r="1906">
          <cell r="B1906">
            <v>42653</v>
          </cell>
          <cell r="E1906">
            <v>1.4059767404179586</v>
          </cell>
        </row>
        <row r="1907">
          <cell r="B1907">
            <v>42654</v>
          </cell>
          <cell r="E1907">
            <v>1.4058020345197806</v>
          </cell>
        </row>
        <row r="1908">
          <cell r="B1908">
            <v>42655</v>
          </cell>
          <cell r="E1908">
            <v>1.4077491921042911</v>
          </cell>
        </row>
        <row r="1909">
          <cell r="B1909">
            <v>42656</v>
          </cell>
          <cell r="E1909">
            <v>1.3974547886434705</v>
          </cell>
        </row>
        <row r="1910">
          <cell r="B1910">
            <v>42657</v>
          </cell>
          <cell r="E1910">
            <v>1.3967398991665589</v>
          </cell>
        </row>
        <row r="1911">
          <cell r="B1911">
            <v>42660</v>
          </cell>
          <cell r="E1911">
            <v>1.3941581013524211</v>
          </cell>
        </row>
        <row r="1912">
          <cell r="B1912">
            <v>42661</v>
          </cell>
          <cell r="E1912">
            <v>1.393720245996074</v>
          </cell>
        </row>
        <row r="1913">
          <cell r="B1913">
            <v>42662</v>
          </cell>
          <cell r="E1913">
            <v>1.3880629987680526</v>
          </cell>
        </row>
        <row r="1914">
          <cell r="B1914">
            <v>42663</v>
          </cell>
          <cell r="E1914">
            <v>1.3903800965692312</v>
          </cell>
        </row>
        <row r="1915">
          <cell r="B1915">
            <v>42664</v>
          </cell>
          <cell r="E1915">
            <v>1.3929373980754074</v>
          </cell>
        </row>
        <row r="1916">
          <cell r="B1916">
            <v>42667</v>
          </cell>
          <cell r="E1916">
            <v>1.3855358084763312</v>
          </cell>
        </row>
        <row r="1917">
          <cell r="B1917">
            <v>42668</v>
          </cell>
          <cell r="E1917">
            <v>1.3934431930939459</v>
          </cell>
        </row>
        <row r="1918">
          <cell r="B1918">
            <v>42669</v>
          </cell>
          <cell r="E1918">
            <v>1.3932543999317486</v>
          </cell>
        </row>
        <row r="1919">
          <cell r="B1919">
            <v>42670</v>
          </cell>
          <cell r="E1919">
            <v>1.392943638561335</v>
          </cell>
        </row>
        <row r="1920">
          <cell r="B1920">
            <v>42671</v>
          </cell>
          <cell r="E1920">
            <v>1.4011686865299953</v>
          </cell>
        </row>
        <row r="1921">
          <cell r="B1921">
            <v>42674</v>
          </cell>
          <cell r="E1921">
            <v>1.4212867633880648</v>
          </cell>
        </row>
        <row r="1922">
          <cell r="B1922">
            <v>42675</v>
          </cell>
          <cell r="E1922">
            <v>1.3626835071906329</v>
          </cell>
        </row>
        <row r="1923">
          <cell r="B1923">
            <v>42676</v>
          </cell>
          <cell r="E1923">
            <v>1.3639046693065275</v>
          </cell>
        </row>
        <row r="1924">
          <cell r="B1924">
            <v>42677</v>
          </cell>
          <cell r="E1924">
            <v>1.3439381669523183</v>
          </cell>
        </row>
        <row r="1925">
          <cell r="B1925">
            <v>42678</v>
          </cell>
          <cell r="E1925">
            <v>1.3327951817957386</v>
          </cell>
        </row>
        <row r="1926">
          <cell r="B1926">
            <v>42681</v>
          </cell>
          <cell r="E1926">
            <v>1.3475102085194595</v>
          </cell>
        </row>
        <row r="1927">
          <cell r="B1927">
            <v>42682</v>
          </cell>
          <cell r="E1927">
            <v>1.3552298105517318</v>
          </cell>
        </row>
        <row r="1928">
          <cell r="B1928">
            <v>42683</v>
          </cell>
          <cell r="E1928">
            <v>1.3554450208648496</v>
          </cell>
        </row>
        <row r="1929">
          <cell r="B1929">
            <v>42684</v>
          </cell>
          <cell r="E1929">
            <v>1.3531788804096463</v>
          </cell>
        </row>
        <row r="1930">
          <cell r="B1930">
            <v>42685</v>
          </cell>
          <cell r="E1930">
            <v>1.3416714503996467</v>
          </cell>
        </row>
        <row r="1931">
          <cell r="B1931">
            <v>42688</v>
          </cell>
          <cell r="E1931">
            <v>1.330355126579664</v>
          </cell>
        </row>
        <row r="1932">
          <cell r="B1932">
            <v>42689</v>
          </cell>
          <cell r="E1932">
            <v>1.3356514094152478</v>
          </cell>
        </row>
        <row r="1933">
          <cell r="B1933">
            <v>42690</v>
          </cell>
          <cell r="E1933">
            <v>1.3357321957708785</v>
          </cell>
        </row>
        <row r="1934">
          <cell r="B1934">
            <v>42691</v>
          </cell>
          <cell r="E1934">
            <v>1.3373236973545393</v>
          </cell>
        </row>
        <row r="1935">
          <cell r="B1935">
            <v>42692</v>
          </cell>
          <cell r="E1935">
            <v>1.3418845901704843</v>
          </cell>
        </row>
        <row r="1936">
          <cell r="B1936">
            <v>42695</v>
          </cell>
          <cell r="E1936">
            <v>1.3405148380746588</v>
          </cell>
        </row>
        <row r="1937">
          <cell r="B1937">
            <v>42696</v>
          </cell>
          <cell r="E1937">
            <v>1.3369602120549238</v>
          </cell>
        </row>
        <row r="1938">
          <cell r="B1938">
            <v>42697</v>
          </cell>
          <cell r="E1938">
            <v>1.3699445753844497</v>
          </cell>
        </row>
        <row r="1939">
          <cell r="B1939">
            <v>42698</v>
          </cell>
          <cell r="E1939">
            <v>1.388641276259311</v>
          </cell>
        </row>
        <row r="1940">
          <cell r="B1940">
            <v>42699</v>
          </cell>
          <cell r="E1940">
            <v>1.3840855085886263</v>
          </cell>
        </row>
        <row r="1941">
          <cell r="B1941">
            <v>42702</v>
          </cell>
          <cell r="E1941">
            <v>1.4066889053945764</v>
          </cell>
        </row>
        <row r="1942">
          <cell r="B1942">
            <v>42703</v>
          </cell>
          <cell r="E1942">
            <v>1.4073567953619821</v>
          </cell>
        </row>
        <row r="1943">
          <cell r="B1943">
            <v>42704</v>
          </cell>
          <cell r="E1943">
            <v>1.4091738570071286</v>
          </cell>
        </row>
        <row r="1944">
          <cell r="B1944">
            <v>42705</v>
          </cell>
          <cell r="E1944">
            <v>1.4331175830036891</v>
          </cell>
        </row>
        <row r="1945">
          <cell r="B1945">
            <v>42706</v>
          </cell>
          <cell r="E1945">
            <v>1.3972290116010033</v>
          </cell>
        </row>
        <row r="1946">
          <cell r="B1946">
            <v>42709</v>
          </cell>
          <cell r="E1946">
            <v>1.3648555855804596</v>
          </cell>
        </row>
        <row r="1947">
          <cell r="B1947">
            <v>42710</v>
          </cell>
          <cell r="E1947">
            <v>1.380092395761656</v>
          </cell>
        </row>
        <row r="1948">
          <cell r="B1948">
            <v>42711</v>
          </cell>
          <cell r="E1948">
            <v>1.3771218662067688</v>
          </cell>
        </row>
        <row r="1949">
          <cell r="B1949">
            <v>42712</v>
          </cell>
          <cell r="E1949">
            <v>1.3801729507797524</v>
          </cell>
        </row>
        <row r="1950">
          <cell r="B1950">
            <v>42713</v>
          </cell>
          <cell r="E1950">
            <v>1.384631299440968</v>
          </cell>
        </row>
        <row r="1951">
          <cell r="B1951">
            <v>42716</v>
          </cell>
          <cell r="E1951">
            <v>1.3548746183409217</v>
          </cell>
        </row>
        <row r="1952">
          <cell r="B1952">
            <v>42717</v>
          </cell>
          <cell r="E1952">
            <v>1.3575275489064909</v>
          </cell>
        </row>
        <row r="1953">
          <cell r="B1953">
            <v>42718</v>
          </cell>
          <cell r="E1953">
            <v>1.3530041904783985</v>
          </cell>
        </row>
        <row r="1954">
          <cell r="B1954">
            <v>42719</v>
          </cell>
          <cell r="E1954">
            <v>1.3653509693105306</v>
          </cell>
        </row>
        <row r="1955">
          <cell r="B1955">
            <v>42720</v>
          </cell>
          <cell r="E1955">
            <v>1.3865645868266996</v>
          </cell>
        </row>
        <row r="1956">
          <cell r="B1956">
            <v>42723</v>
          </cell>
          <cell r="E1956">
            <v>1.3778004093604743</v>
          </cell>
        </row>
        <row r="1957">
          <cell r="B1957">
            <v>42724</v>
          </cell>
          <cell r="E1957">
            <v>1.3795250249109823</v>
          </cell>
        </row>
        <row r="1958">
          <cell r="B1958">
            <v>42725</v>
          </cell>
          <cell r="E1958">
            <v>1.3727633344530659</v>
          </cell>
        </row>
        <row r="1959">
          <cell r="B1959">
            <v>42726</v>
          </cell>
          <cell r="E1959">
            <v>1.3778725218190708</v>
          </cell>
        </row>
        <row r="1960">
          <cell r="B1960">
            <v>42727</v>
          </cell>
          <cell r="E1960">
            <v>1.3687170676008167</v>
          </cell>
        </row>
        <row r="1961">
          <cell r="B1961">
            <v>42730</v>
          </cell>
          <cell r="E1961">
            <v>1.3721558585540281</v>
          </cell>
        </row>
        <row r="1962">
          <cell r="B1962">
            <v>42731</v>
          </cell>
          <cell r="E1962">
            <v>1.380223294246431</v>
          </cell>
        </row>
        <row r="1963">
          <cell r="B1963">
            <v>42732</v>
          </cell>
          <cell r="E1963">
            <v>1.3783244060588147</v>
          </cell>
        </row>
        <row r="1964">
          <cell r="B1964">
            <v>42733</v>
          </cell>
          <cell r="E1964">
            <v>1.3732823914022549</v>
          </cell>
        </row>
        <row r="1965">
          <cell r="B1965">
            <v>42734</v>
          </cell>
          <cell r="E1965">
            <v>1.3704149142742186</v>
          </cell>
        </row>
        <row r="1966">
          <cell r="B1966">
            <v>42738</v>
          </cell>
          <cell r="E1966">
            <v>1.3814316160460904</v>
          </cell>
        </row>
        <row r="1967">
          <cell r="B1967">
            <v>42739</v>
          </cell>
          <cell r="E1967">
            <v>1.3877991695747049</v>
          </cell>
        </row>
        <row r="1968">
          <cell r="B1968">
            <v>42740</v>
          </cell>
          <cell r="E1968">
            <v>1.3827126967800978</v>
          </cell>
        </row>
        <row r="1969">
          <cell r="B1969">
            <v>42741</v>
          </cell>
          <cell r="E1969">
            <v>1.3750839422706889</v>
          </cell>
        </row>
        <row r="1970">
          <cell r="B1970">
            <v>42744</v>
          </cell>
          <cell r="E1970">
            <v>1.3688859582521273</v>
          </cell>
        </row>
        <row r="1971">
          <cell r="B1971">
            <v>42745</v>
          </cell>
          <cell r="E1971">
            <v>1.3725295905253465</v>
          </cell>
        </row>
        <row r="1972">
          <cell r="B1972">
            <v>42746</v>
          </cell>
          <cell r="E1972">
            <v>1.3641750857759927</v>
          </cell>
        </row>
        <row r="1973">
          <cell r="B1973">
            <v>42747</v>
          </cell>
          <cell r="E1973">
            <v>1.354097200503414</v>
          </cell>
        </row>
        <row r="1974">
          <cell r="B1974">
            <v>42748</v>
          </cell>
          <cell r="E1974">
            <v>1.3401873265953808</v>
          </cell>
        </row>
        <row r="1975">
          <cell r="B1975">
            <v>42751</v>
          </cell>
          <cell r="E1975">
            <v>1.313764063091954</v>
          </cell>
        </row>
        <row r="1976">
          <cell r="B1976">
            <v>42752</v>
          </cell>
          <cell r="E1976">
            <v>1.3292324044820965</v>
          </cell>
        </row>
        <row r="1977">
          <cell r="B1977">
            <v>42753</v>
          </cell>
          <cell r="E1977">
            <v>1.3343751101009735</v>
          </cell>
        </row>
        <row r="1978">
          <cell r="B1978">
            <v>42754</v>
          </cell>
          <cell r="E1978">
            <v>1.3313856733223326</v>
          </cell>
        </row>
        <row r="1979">
          <cell r="B1979">
            <v>42755</v>
          </cell>
          <cell r="E1979">
            <v>1.343632487595755</v>
          </cell>
        </row>
        <row r="1980">
          <cell r="B1980">
            <v>42758</v>
          </cell>
          <cell r="E1980">
            <v>1.3431788062780479</v>
          </cell>
        </row>
        <row r="1981">
          <cell r="B1981">
            <v>42759</v>
          </cell>
          <cell r="E1981">
            <v>1.3368742826205589</v>
          </cell>
        </row>
        <row r="1982">
          <cell r="B1982">
            <v>42760</v>
          </cell>
          <cell r="E1982">
            <v>1.3385898451236979</v>
          </cell>
        </row>
        <row r="1983">
          <cell r="B1983">
            <v>42761</v>
          </cell>
          <cell r="E1983">
            <v>1.3444288251151231</v>
          </cell>
        </row>
        <row r="1984">
          <cell r="B1984">
            <v>42769</v>
          </cell>
          <cell r="E1984">
            <v>1.3476886764791489</v>
          </cell>
        </row>
        <row r="1985">
          <cell r="B1985">
            <v>42772</v>
          </cell>
          <cell r="E1985">
            <v>1.3505416467630313</v>
          </cell>
        </row>
        <row r="1986">
          <cell r="B1986">
            <v>42773</v>
          </cell>
          <cell r="E1986">
            <v>1.348539160313531</v>
          </cell>
        </row>
        <row r="1987">
          <cell r="B1987">
            <v>42774</v>
          </cell>
          <cell r="E1987">
            <v>1.3516446323155953</v>
          </cell>
        </row>
        <row r="1988">
          <cell r="B1988">
            <v>42775</v>
          </cell>
          <cell r="E1988">
            <v>1.3567611288367845</v>
          </cell>
        </row>
        <row r="1989">
          <cell r="B1989">
            <v>42776</v>
          </cell>
          <cell r="E1989">
            <v>1.3553413262751999</v>
          </cell>
        </row>
        <row r="1990">
          <cell r="B1990">
            <v>42779</v>
          </cell>
          <cell r="E1990">
            <v>1.3724681338251057</v>
          </cell>
        </row>
        <row r="1991">
          <cell r="B1991">
            <v>42780</v>
          </cell>
          <cell r="E1991">
            <v>1.3726490080378126</v>
          </cell>
        </row>
        <row r="1992">
          <cell r="B1992">
            <v>42781</v>
          </cell>
          <cell r="E1992">
            <v>1.3736955004160987</v>
          </cell>
        </row>
        <row r="1993">
          <cell r="B1993">
            <v>42782</v>
          </cell>
          <cell r="E1993">
            <v>1.3954792085015084</v>
          </cell>
        </row>
        <row r="1994">
          <cell r="B1994">
            <v>42783</v>
          </cell>
          <cell r="E1994">
            <v>1.4050163644916231</v>
          </cell>
        </row>
        <row r="1995">
          <cell r="B1995">
            <v>42786</v>
          </cell>
          <cell r="E1995">
            <v>1.4205879989310051</v>
          </cell>
        </row>
        <row r="1996">
          <cell r="B1996">
            <v>42787</v>
          </cell>
          <cell r="E1996">
            <v>1.4153945811798618</v>
          </cell>
        </row>
        <row r="1997">
          <cell r="B1997">
            <v>42788</v>
          </cell>
          <cell r="E1997">
            <v>1.4200336112792711</v>
          </cell>
        </row>
        <row r="1998">
          <cell r="B1998">
            <v>42789</v>
          </cell>
          <cell r="E1998">
            <v>1.4213457783099426</v>
          </cell>
        </row>
        <row r="1999">
          <cell r="B1999">
            <v>42790</v>
          </cell>
          <cell r="E1999">
            <v>1.4167528910486911</v>
          </cell>
        </row>
        <row r="2000">
          <cell r="B2000">
            <v>42793</v>
          </cell>
          <cell r="E2000">
            <v>1.4066070750997621</v>
          </cell>
        </row>
        <row r="2001">
          <cell r="B2001">
            <v>42794</v>
          </cell>
          <cell r="E2001">
            <v>1.4144052429781793</v>
          </cell>
        </row>
        <row r="2002">
          <cell r="B2002">
            <v>42795</v>
          </cell>
          <cell r="E2002">
            <v>1.4148024439889908</v>
          </cell>
        </row>
        <row r="2003">
          <cell r="B2003">
            <v>42796</v>
          </cell>
          <cell r="E2003">
            <v>1.4103192095756159</v>
          </cell>
        </row>
        <row r="2004">
          <cell r="B2004">
            <v>42797</v>
          </cell>
          <cell r="E2004">
            <v>1.4194633081899763</v>
          </cell>
        </row>
        <row r="2005">
          <cell r="B2005">
            <v>42800</v>
          </cell>
          <cell r="E2005">
            <v>1.4517480892803236</v>
          </cell>
        </row>
        <row r="2006">
          <cell r="B2006">
            <v>42801</v>
          </cell>
          <cell r="E2006">
            <v>1.4498116380152428</v>
          </cell>
        </row>
        <row r="2007">
          <cell r="B2007">
            <v>42802</v>
          </cell>
          <cell r="E2007">
            <v>1.444712914925788</v>
          </cell>
        </row>
        <row r="2008">
          <cell r="B2008">
            <v>42803</v>
          </cell>
          <cell r="E2008">
            <v>1.4466990719969357</v>
          </cell>
        </row>
        <row r="2009">
          <cell r="B2009">
            <v>42804</v>
          </cell>
          <cell r="E2009">
            <v>1.477256688885433</v>
          </cell>
        </row>
        <row r="2010">
          <cell r="B2010">
            <v>42807</v>
          </cell>
          <cell r="E2010">
            <v>1.4669060144730099</v>
          </cell>
        </row>
        <row r="2011">
          <cell r="B2011">
            <v>42808</v>
          </cell>
          <cell r="E2011">
            <v>1.46034418439617</v>
          </cell>
        </row>
        <row r="2012">
          <cell r="B2012">
            <v>42809</v>
          </cell>
          <cell r="E2012">
            <v>1.4761263390608754</v>
          </cell>
        </row>
        <row r="2013">
          <cell r="B2013">
            <v>42810</v>
          </cell>
          <cell r="E2013">
            <v>1.4654969485584155</v>
          </cell>
        </row>
        <row r="2014">
          <cell r="B2014">
            <v>42811</v>
          </cell>
          <cell r="E2014">
            <v>1.4615184847519438</v>
          </cell>
        </row>
        <row r="2015">
          <cell r="B2015">
            <v>42814</v>
          </cell>
          <cell r="E2015">
            <v>1.4663862885619019</v>
          </cell>
        </row>
        <row r="2016">
          <cell r="B2016">
            <v>42815</v>
          </cell>
          <cell r="E2016">
            <v>1.4881040244161314</v>
          </cell>
        </row>
        <row r="2017">
          <cell r="B2017">
            <v>42816</v>
          </cell>
          <cell r="E2017">
            <v>1.4952827342606141</v>
          </cell>
        </row>
        <row r="2018">
          <cell r="B2018">
            <v>42817</v>
          </cell>
          <cell r="E2018">
            <v>1.5050327931555902</v>
          </cell>
        </row>
        <row r="2019">
          <cell r="B2019">
            <v>42818</v>
          </cell>
          <cell r="E2019">
            <v>1.5074267632050815</v>
          </cell>
        </row>
        <row r="2020">
          <cell r="B2020">
            <v>42821</v>
          </cell>
          <cell r="E2020">
            <v>1.4958513435028851</v>
          </cell>
        </row>
        <row r="2021">
          <cell r="B2021">
            <v>42822</v>
          </cell>
          <cell r="E2021">
            <v>1.4945108081934131</v>
          </cell>
        </row>
        <row r="2022">
          <cell r="B2022">
            <v>42823</v>
          </cell>
          <cell r="E2022">
            <v>1.4914657291854831</v>
          </cell>
        </row>
        <row r="2023">
          <cell r="B2023">
            <v>42824</v>
          </cell>
          <cell r="E2023">
            <v>1.4664898576431529</v>
          </cell>
        </row>
        <row r="2024">
          <cell r="B2024">
            <v>42825</v>
          </cell>
          <cell r="E2024">
            <v>1.4699780341469491</v>
          </cell>
        </row>
        <row r="2025">
          <cell r="B2025">
            <v>42830</v>
          </cell>
          <cell r="E2025">
            <v>1.4514211212842771</v>
          </cell>
        </row>
        <row r="2026">
          <cell r="B2026">
            <v>42831</v>
          </cell>
          <cell r="E2026">
            <v>1.4616499060896764</v>
          </cell>
        </row>
        <row r="2027">
          <cell r="B2027">
            <v>42832</v>
          </cell>
          <cell r="E2027">
            <v>1.4569593551775295</v>
          </cell>
        </row>
        <row r="2028">
          <cell r="B2028">
            <v>42835</v>
          </cell>
          <cell r="E2028">
            <v>1.4404775945012935</v>
          </cell>
        </row>
        <row r="2029">
          <cell r="B2029">
            <v>42836</v>
          </cell>
          <cell r="E2029">
            <v>1.4231829740982587</v>
          </cell>
        </row>
        <row r="2030">
          <cell r="B2030">
            <v>42837</v>
          </cell>
          <cell r="E2030">
            <v>1.4256988710454122</v>
          </cell>
        </row>
        <row r="2031">
          <cell r="B2031">
            <v>42838</v>
          </cell>
          <cell r="E2031">
            <v>1.4384780156648707</v>
          </cell>
        </row>
        <row r="2032">
          <cell r="B2032">
            <v>42839</v>
          </cell>
          <cell r="E2032">
            <v>1.4314763870871972</v>
          </cell>
        </row>
        <row r="2033">
          <cell r="B2033">
            <v>42842</v>
          </cell>
          <cell r="E2033">
            <v>1.4486159901488831</v>
          </cell>
        </row>
        <row r="2034">
          <cell r="B2034">
            <v>42843</v>
          </cell>
          <cell r="E2034">
            <v>1.4785998096396671</v>
          </cell>
        </row>
        <row r="2035">
          <cell r="B2035">
            <v>42844</v>
          </cell>
          <cell r="E2035">
            <v>1.4995090964871369</v>
          </cell>
        </row>
        <row r="2036">
          <cell r="B2036">
            <v>42845</v>
          </cell>
          <cell r="E2036">
            <v>1.4960133478329083</v>
          </cell>
        </row>
        <row r="2037">
          <cell r="B2037">
            <v>42846</v>
          </cell>
          <cell r="E2037">
            <v>1.480857591621856</v>
          </cell>
        </row>
        <row r="2038">
          <cell r="B2038">
            <v>42849</v>
          </cell>
          <cell r="E2038">
            <v>1.461859808785031</v>
          </cell>
        </row>
        <row r="2039">
          <cell r="B2039">
            <v>42850</v>
          </cell>
          <cell r="E2039">
            <v>1.4960307228795329</v>
          </cell>
        </row>
        <row r="2040">
          <cell r="B2040">
            <v>42851</v>
          </cell>
          <cell r="E2040">
            <v>1.4864432551592728</v>
          </cell>
        </row>
        <row r="2041">
          <cell r="B2041">
            <v>42852</v>
          </cell>
          <cell r="E2041">
            <v>1.4320611335275832</v>
          </cell>
        </row>
        <row r="2042">
          <cell r="B2042">
            <v>42853</v>
          </cell>
          <cell r="E2042">
            <v>1.4485084624790121</v>
          </cell>
        </row>
        <row r="2043">
          <cell r="B2043">
            <v>42857</v>
          </cell>
          <cell r="E2043">
            <v>1.4375889251781473</v>
          </cell>
        </row>
        <row r="2044">
          <cell r="B2044">
            <v>42858</v>
          </cell>
          <cell r="E2044">
            <v>1.4407217036686812</v>
          </cell>
        </row>
        <row r="2045">
          <cell r="B2045">
            <v>42859</v>
          </cell>
          <cell r="E2045">
            <v>1.4410846256732497</v>
          </cell>
        </row>
        <row r="2046">
          <cell r="B2046">
            <v>42860</v>
          </cell>
          <cell r="E2046">
            <v>1.4526131758766327</v>
          </cell>
        </row>
        <row r="2047">
          <cell r="B2047">
            <v>42863</v>
          </cell>
          <cell r="E2047">
            <v>1.4265773751910062</v>
          </cell>
        </row>
        <row r="2048">
          <cell r="B2048">
            <v>42864</v>
          </cell>
          <cell r="E2048">
            <v>1.4205308587546974</v>
          </cell>
        </row>
        <row r="2049">
          <cell r="B2049">
            <v>42865</v>
          </cell>
          <cell r="E2049">
            <v>1.418765718701831</v>
          </cell>
        </row>
        <row r="2050">
          <cell r="B2050">
            <v>42866</v>
          </cell>
          <cell r="E2050">
            <v>1.4351617996923594</v>
          </cell>
        </row>
        <row r="2051">
          <cell r="B2051">
            <v>42867</v>
          </cell>
          <cell r="E2051">
            <v>1.4204788398103307</v>
          </cell>
        </row>
        <row r="2052">
          <cell r="B2052">
            <v>42870</v>
          </cell>
          <cell r="E2052">
            <v>1.4172273584232473</v>
          </cell>
        </row>
        <row r="2053">
          <cell r="B2053">
            <v>42871</v>
          </cell>
          <cell r="E2053">
            <v>1.4301310549927657</v>
          </cell>
        </row>
        <row r="2054">
          <cell r="B2054">
            <v>42872</v>
          </cell>
          <cell r="E2054">
            <v>1.4181413394109137</v>
          </cell>
        </row>
        <row r="2055">
          <cell r="B2055">
            <v>42873</v>
          </cell>
          <cell r="E2055">
            <v>1.4115846675873587</v>
          </cell>
        </row>
        <row r="2056">
          <cell r="B2056">
            <v>42874</v>
          </cell>
          <cell r="E2056">
            <v>1.4303215641589377</v>
          </cell>
        </row>
        <row r="2057">
          <cell r="B2057">
            <v>42877</v>
          </cell>
          <cell r="E2057">
            <v>1.4325780265707651</v>
          </cell>
        </row>
        <row r="2058">
          <cell r="B2058">
            <v>42878</v>
          </cell>
          <cell r="E2058">
            <v>1.418095169317809</v>
          </cell>
        </row>
        <row r="2059">
          <cell r="B2059">
            <v>42879</v>
          </cell>
          <cell r="E2059">
            <v>1.4184177239271853</v>
          </cell>
        </row>
        <row r="2060">
          <cell r="B2060">
            <v>42880</v>
          </cell>
          <cell r="E2060">
            <v>1.3890785897069309</v>
          </cell>
        </row>
        <row r="2061">
          <cell r="B2061">
            <v>42881</v>
          </cell>
          <cell r="E2061">
            <v>1.4009935834325213</v>
          </cell>
        </row>
        <row r="2062">
          <cell r="B2062">
            <v>42886</v>
          </cell>
          <cell r="E2062">
            <v>1.3992988816274949</v>
          </cell>
        </row>
        <row r="2063">
          <cell r="B2063">
            <v>42887</v>
          </cell>
          <cell r="E2063">
            <v>1.3896620874610666</v>
          </cell>
        </row>
        <row r="2064">
          <cell r="B2064">
            <v>42888</v>
          </cell>
          <cell r="E2064">
            <v>1.3932543999317486</v>
          </cell>
        </row>
        <row r="2065">
          <cell r="B2065">
            <v>42891</v>
          </cell>
          <cell r="E2065">
            <v>1.410213362837339</v>
          </cell>
        </row>
        <row r="2066">
          <cell r="B2066">
            <v>42892</v>
          </cell>
          <cell r="E2066">
            <v>1.4397229266588587</v>
          </cell>
        </row>
        <row r="2067">
          <cell r="B2067">
            <v>42893</v>
          </cell>
          <cell r="E2067">
            <v>1.4479236463730369</v>
          </cell>
        </row>
        <row r="2068">
          <cell r="B2068">
            <v>42894</v>
          </cell>
          <cell r="E2068">
            <v>1.478433247045629</v>
          </cell>
        </row>
        <row r="2069">
          <cell r="B2069">
            <v>42895</v>
          </cell>
          <cell r="E2069">
            <v>1.4674537262405005</v>
          </cell>
        </row>
        <row r="2070">
          <cell r="B2070">
            <v>42898</v>
          </cell>
          <cell r="E2070">
            <v>1.4697292332970044</v>
          </cell>
        </row>
        <row r="2071">
          <cell r="B2071">
            <v>42899</v>
          </cell>
          <cell r="E2071">
            <v>1.4697198118755082</v>
          </cell>
        </row>
        <row r="2072">
          <cell r="B2072">
            <v>42900</v>
          </cell>
          <cell r="E2072">
            <v>1.4543581900235067</v>
          </cell>
        </row>
        <row r="2073">
          <cell r="B2073">
            <v>42901</v>
          </cell>
          <cell r="E2073">
            <v>1.4704118801385007</v>
          </cell>
        </row>
        <row r="2074">
          <cell r="B2074">
            <v>42902</v>
          </cell>
          <cell r="E2074">
            <v>1.4616257734794396</v>
          </cell>
        </row>
        <row r="2075">
          <cell r="B2075">
            <v>42905</v>
          </cell>
          <cell r="E2075">
            <v>1.4860838424952085</v>
          </cell>
        </row>
        <row r="2076">
          <cell r="B2076">
            <v>42906</v>
          </cell>
          <cell r="E2076">
            <v>1.4910982843214473</v>
          </cell>
        </row>
        <row r="2077">
          <cell r="B2077">
            <v>42907</v>
          </cell>
          <cell r="E2077">
            <v>1.5231812169242043</v>
          </cell>
        </row>
        <row r="2078">
          <cell r="B2078">
            <v>42908</v>
          </cell>
          <cell r="E2078">
            <v>1.5049871495290885</v>
          </cell>
        </row>
        <row r="2079">
          <cell r="B2079">
            <v>42909</v>
          </cell>
          <cell r="E2079">
            <v>1.536745458075409</v>
          </cell>
        </row>
        <row r="2080">
          <cell r="B2080">
            <v>42912</v>
          </cell>
          <cell r="E2080">
            <v>1.537050122322732</v>
          </cell>
        </row>
        <row r="2081">
          <cell r="B2081">
            <v>42913</v>
          </cell>
          <cell r="E2081">
            <v>1.5378798233184943</v>
          </cell>
        </row>
        <row r="2082">
          <cell r="B2082">
            <v>42914</v>
          </cell>
          <cell r="E2082">
            <v>1.5192188234512847</v>
          </cell>
        </row>
        <row r="2083">
          <cell r="B2083">
            <v>42915</v>
          </cell>
          <cell r="E2083">
            <v>1.5155041431626686</v>
          </cell>
        </row>
        <row r="2084">
          <cell r="B2084">
            <v>42916</v>
          </cell>
          <cell r="E2084">
            <v>1.5263452470836774</v>
          </cell>
        </row>
        <row r="2085">
          <cell r="B2085">
            <v>42919</v>
          </cell>
          <cell r="E2085">
            <v>1.493223552100253</v>
          </cell>
        </row>
        <row r="2086">
          <cell r="B2086">
            <v>42920</v>
          </cell>
          <cell r="E2086">
            <v>1.485035885675517</v>
          </cell>
        </row>
        <row r="2087">
          <cell r="B2087">
            <v>42921</v>
          </cell>
          <cell r="E2087">
            <v>1.4887886336685356</v>
          </cell>
        </row>
        <row r="2088">
          <cell r="B2088">
            <v>42922</v>
          </cell>
          <cell r="E2088">
            <v>1.482343481327135</v>
          </cell>
        </row>
        <row r="2089">
          <cell r="B2089">
            <v>42923</v>
          </cell>
          <cell r="E2089">
            <v>1.462707841184637</v>
          </cell>
        </row>
        <row r="2090">
          <cell r="B2090">
            <v>42926</v>
          </cell>
          <cell r="E2090">
            <v>1.4669749416161031</v>
          </cell>
        </row>
        <row r="2091">
          <cell r="B2091">
            <v>42927</v>
          </cell>
          <cell r="E2091">
            <v>1.5034152309174531</v>
          </cell>
        </row>
        <row r="2092">
          <cell r="B2092">
            <v>42928</v>
          </cell>
          <cell r="E2092">
            <v>1.4807480514359128</v>
          </cell>
        </row>
        <row r="2093">
          <cell r="B2093">
            <v>42929</v>
          </cell>
          <cell r="E2093">
            <v>1.4699190269261113</v>
          </cell>
        </row>
        <row r="2094">
          <cell r="B2094">
            <v>42930</v>
          </cell>
          <cell r="E2094">
            <v>1.4674010042334253</v>
          </cell>
        </row>
        <row r="2095">
          <cell r="B2095">
            <v>42933</v>
          </cell>
          <cell r="E2095">
            <v>1.4457032248468877</v>
          </cell>
        </row>
        <row r="2096">
          <cell r="B2096">
            <v>42934</v>
          </cell>
          <cell r="E2096">
            <v>1.4315710519669889</v>
          </cell>
        </row>
        <row r="2097">
          <cell r="B2097">
            <v>42935</v>
          </cell>
          <cell r="E2097">
            <v>1.4191221014142044</v>
          </cell>
        </row>
        <row r="2098">
          <cell r="B2098">
            <v>42936</v>
          </cell>
          <cell r="E2098">
            <v>1.4415463148422147</v>
          </cell>
        </row>
        <row r="2099">
          <cell r="B2099">
            <v>42937</v>
          </cell>
          <cell r="E2099">
            <v>1.4377566193072142</v>
          </cell>
        </row>
        <row r="2100">
          <cell r="B2100">
            <v>42940</v>
          </cell>
          <cell r="E2100">
            <v>1.461420912071544</v>
          </cell>
        </row>
        <row r="2101">
          <cell r="B2101">
            <v>42941</v>
          </cell>
          <cell r="E2101">
            <v>1.4578836810636673</v>
          </cell>
        </row>
        <row r="2102">
          <cell r="B2102">
            <v>42942</v>
          </cell>
          <cell r="E2102">
            <v>1.4329580267520667</v>
          </cell>
        </row>
        <row r="2103">
          <cell r="B2103">
            <v>42943</v>
          </cell>
          <cell r="E2103">
            <v>1.4102135667034548</v>
          </cell>
        </row>
        <row r="2104">
          <cell r="B2104">
            <v>42944</v>
          </cell>
          <cell r="E2104">
            <v>1.4166720279510958</v>
          </cell>
        </row>
        <row r="2105">
          <cell r="B2105">
            <v>42947</v>
          </cell>
          <cell r="E2105">
            <v>1.412631497161543</v>
          </cell>
        </row>
        <row r="2106">
          <cell r="B2106">
            <v>42948</v>
          </cell>
          <cell r="E2106">
            <v>1.4017017344064635</v>
          </cell>
        </row>
        <row r="2107">
          <cell r="B2107">
            <v>42949</v>
          </cell>
          <cell r="E2107">
            <v>1.3892695372885278</v>
          </cell>
        </row>
        <row r="2108">
          <cell r="B2108">
            <v>42950</v>
          </cell>
          <cell r="E2108">
            <v>0</v>
          </cell>
        </row>
        <row r="2109">
          <cell r="B2109">
            <v>42951</v>
          </cell>
          <cell r="E2109">
            <v>1.3722199303879059</v>
          </cell>
        </row>
        <row r="2110">
          <cell r="B2110">
            <v>42954</v>
          </cell>
          <cell r="E2110">
            <v>0</v>
          </cell>
        </row>
        <row r="2111">
          <cell r="B2111">
            <v>42955</v>
          </cell>
          <cell r="E2111">
            <v>1.3811353821050283</v>
          </cell>
        </row>
        <row r="2112">
          <cell r="B2112">
            <v>42956</v>
          </cell>
          <cell r="E2112">
            <v>1.4075591905428348</v>
          </cell>
        </row>
        <row r="2113">
          <cell r="B2113">
            <v>42957</v>
          </cell>
          <cell r="E2113">
            <v>1.4024324562060533</v>
          </cell>
        </row>
        <row r="2114">
          <cell r="B2114">
            <v>42958</v>
          </cell>
          <cell r="E2114">
            <v>1.3985152725685137</v>
          </cell>
        </row>
        <row r="2115">
          <cell r="B2115">
            <v>42961</v>
          </cell>
          <cell r="E2115">
            <v>1.4083292800873171</v>
          </cell>
        </row>
        <row r="2116">
          <cell r="B2116">
            <v>42962</v>
          </cell>
          <cell r="E2116">
            <v>1.3945717046045534</v>
          </cell>
        </row>
        <row r="2117">
          <cell r="B2117">
            <v>42963</v>
          </cell>
          <cell r="E2117">
            <v>1.3819840769362797</v>
          </cell>
        </row>
        <row r="2118">
          <cell r="B2118">
            <v>42964</v>
          </cell>
          <cell r="E2118">
            <v>1.3808615108663291</v>
          </cell>
        </row>
        <row r="2119">
          <cell r="B2119">
            <v>42965</v>
          </cell>
          <cell r="E2119">
            <v>1.3824294205935108</v>
          </cell>
        </row>
        <row r="2120">
          <cell r="B2120">
            <v>42968</v>
          </cell>
          <cell r="E2120">
            <v>1.3943163846989515</v>
          </cell>
        </row>
        <row r="2121">
          <cell r="B2121">
            <v>42969</v>
          </cell>
          <cell r="E2121">
            <v>1.3985371263883941</v>
          </cell>
        </row>
        <row r="2122">
          <cell r="B2122">
            <v>42970</v>
          </cell>
          <cell r="E2122">
            <v>1.3981132667934029</v>
          </cell>
        </row>
        <row r="2123">
          <cell r="B2123">
            <v>42971</v>
          </cell>
          <cell r="E2123">
            <v>1.4093470912370649</v>
          </cell>
        </row>
        <row r="2124">
          <cell r="B2124">
            <v>42972</v>
          </cell>
          <cell r="E2124">
            <v>1.3918993518168563</v>
          </cell>
        </row>
        <row r="2125">
          <cell r="B2125">
            <v>42975</v>
          </cell>
          <cell r="E2125">
            <v>1.3983746470038645</v>
          </cell>
        </row>
        <row r="2126">
          <cell r="B2126">
            <v>42976</v>
          </cell>
          <cell r="E2126">
            <v>1.3876411306958094</v>
          </cell>
        </row>
        <row r="2127">
          <cell r="B2127">
            <v>42977</v>
          </cell>
          <cell r="E2127">
            <v>1.4001765741901999</v>
          </cell>
        </row>
        <row r="2128">
          <cell r="B2128">
            <v>42978</v>
          </cell>
          <cell r="E2128">
            <v>1.4039778385257469</v>
          </cell>
        </row>
        <row r="2129">
          <cell r="B2129">
            <v>42979</v>
          </cell>
          <cell r="E2129">
            <v>1.2853105686771982</v>
          </cell>
        </row>
        <row r="2130">
          <cell r="B2130">
            <v>42982</v>
          </cell>
          <cell r="E2130">
            <v>1.2825211496779734</v>
          </cell>
        </row>
        <row r="2131">
          <cell r="B2131">
            <v>42983</v>
          </cell>
          <cell r="E2131">
            <v>1.2795779740011732</v>
          </cell>
        </row>
        <row r="2132">
          <cell r="B2132">
            <v>42984</v>
          </cell>
          <cell r="E2132">
            <v>1.2797009855310804</v>
          </cell>
        </row>
        <row r="2133">
          <cell r="B2133">
            <v>42985</v>
          </cell>
          <cell r="E2133">
            <v>1.2821508781902857</v>
          </cell>
        </row>
        <row r="2134">
          <cell r="B2134">
            <v>42986</v>
          </cell>
          <cell r="E2134">
            <v>1.274790558803172</v>
          </cell>
        </row>
        <row r="2135">
          <cell r="B2135">
            <v>42989</v>
          </cell>
          <cell r="E2135">
            <v>1.2749167563947212</v>
          </cell>
        </row>
        <row r="2136">
          <cell r="B2136">
            <v>42990</v>
          </cell>
          <cell r="E2136">
            <v>1.2672510185873787</v>
          </cell>
        </row>
        <row r="2137">
          <cell r="B2137">
            <v>42991</v>
          </cell>
          <cell r="E2137">
            <v>1.2856951072460712</v>
          </cell>
        </row>
        <row r="2138">
          <cell r="B2138">
            <v>42992</v>
          </cell>
          <cell r="E2138">
            <v>1.288055418692917</v>
          </cell>
        </row>
        <row r="2139">
          <cell r="B2139">
            <v>42993</v>
          </cell>
          <cell r="E2139">
            <v>1.3096092875650434</v>
          </cell>
        </row>
        <row r="2140">
          <cell r="B2140">
            <v>42996</v>
          </cell>
          <cell r="E2140">
            <v>1.3087334571066074</v>
          </cell>
        </row>
        <row r="2141">
          <cell r="B2141">
            <v>42997</v>
          </cell>
          <cell r="E2141">
            <v>1.3007944972280965</v>
          </cell>
        </row>
        <row r="2142">
          <cell r="B2142">
            <v>42998</v>
          </cell>
          <cell r="E2142">
            <v>1.3201155783743719</v>
          </cell>
        </row>
        <row r="2143">
          <cell r="B2143">
            <v>42999</v>
          </cell>
          <cell r="E2143">
            <v>1.3184963622243064</v>
          </cell>
        </row>
        <row r="2144">
          <cell r="B2144">
            <v>43000</v>
          </cell>
          <cell r="E2144">
            <v>1.3361880264483201</v>
          </cell>
        </row>
        <row r="2145">
          <cell r="B2145">
            <v>43003</v>
          </cell>
          <cell r="E2145">
            <v>1.3197144032996713</v>
          </cell>
        </row>
        <row r="2146">
          <cell r="B2146">
            <v>43004</v>
          </cell>
          <cell r="E2146">
            <v>1.3086119976681732</v>
          </cell>
        </row>
        <row r="2147">
          <cell r="B2147">
            <v>43005</v>
          </cell>
          <cell r="E2147">
            <v>1.3254128650924177</v>
          </cell>
        </row>
        <row r="2148">
          <cell r="B2148">
            <v>43006</v>
          </cell>
          <cell r="E2148">
            <v>1.3177927343118747</v>
          </cell>
        </row>
        <row r="2149">
          <cell r="B2149">
            <v>43007</v>
          </cell>
          <cell r="E2149">
            <v>1.3259918943848756</v>
          </cell>
        </row>
        <row r="2150">
          <cell r="B2150">
            <v>43017</v>
          </cell>
          <cell r="E2150">
            <v>1.3578559543856021</v>
          </cell>
        </row>
        <row r="2151">
          <cell r="B2151">
            <v>43018</v>
          </cell>
          <cell r="E2151">
            <v>1.3533835178259894</v>
          </cell>
        </row>
        <row r="2152">
          <cell r="B2152">
            <v>43019</v>
          </cell>
          <cell r="E2152">
            <v>1.3638010756682919</v>
          </cell>
        </row>
        <row r="2153">
          <cell r="B2153">
            <v>43020</v>
          </cell>
          <cell r="E2153">
            <v>1.3771149786009358</v>
          </cell>
        </row>
        <row r="2154">
          <cell r="B2154">
            <v>43021</v>
          </cell>
          <cell r="E2154">
            <v>1.3838782533935401</v>
          </cell>
        </row>
        <row r="2155">
          <cell r="B2155">
            <v>43024</v>
          </cell>
          <cell r="E2155">
            <v>1.3633327178683123</v>
          </cell>
        </row>
        <row r="2156">
          <cell r="B2156">
            <v>43025</v>
          </cell>
          <cell r="E2156">
            <v>1.3915807327655418</v>
          </cell>
        </row>
        <row r="2157">
          <cell r="B2157">
            <v>43026</v>
          </cell>
          <cell r="E2157">
            <v>1.3971862356484668</v>
          </cell>
        </row>
        <row r="2158">
          <cell r="B2158">
            <v>43027</v>
          </cell>
          <cell r="E2158">
            <v>1.391682987049361</v>
          </cell>
        </row>
        <row r="2159">
          <cell r="B2159">
            <v>43028</v>
          </cell>
          <cell r="E2159">
            <v>1.3777330937190337</v>
          </cell>
        </row>
        <row r="2160">
          <cell r="B2160">
            <v>43031</v>
          </cell>
          <cell r="E2160">
            <v>1.3910762870663462</v>
          </cell>
        </row>
        <row r="2161">
          <cell r="B2161">
            <v>43032</v>
          </cell>
          <cell r="E2161">
            <v>1.3937353818462517</v>
          </cell>
        </row>
        <row r="2162">
          <cell r="B2162">
            <v>43033</v>
          </cell>
          <cell r="E2162">
            <v>1.4281772641181907</v>
          </cell>
        </row>
        <row r="2163">
          <cell r="B2163">
            <v>43034</v>
          </cell>
          <cell r="E2163">
            <v>1.4352645580942804</v>
          </cell>
        </row>
        <row r="2164">
          <cell r="B2164">
            <v>43035</v>
          </cell>
          <cell r="E2164">
            <v>1.4499867983020585</v>
          </cell>
        </row>
        <row r="2165">
          <cell r="B2165">
            <v>43038</v>
          </cell>
          <cell r="E2165">
            <v>1.4691184470010874</v>
          </cell>
        </row>
        <row r="2166">
          <cell r="B2166">
            <v>43039</v>
          </cell>
          <cell r="E2166">
            <v>1.4732847429729909</v>
          </cell>
        </row>
        <row r="2167">
          <cell r="B2167">
            <v>43040</v>
          </cell>
          <cell r="E2167">
            <v>1.3753638779644826</v>
          </cell>
        </row>
        <row r="2168">
          <cell r="B2168">
            <v>43041</v>
          </cell>
          <cell r="E2168">
            <v>1.3770287083842763</v>
          </cell>
        </row>
        <row r="2169">
          <cell r="B2169">
            <v>43042</v>
          </cell>
          <cell r="E2169">
            <v>1.3675443160161724</v>
          </cell>
        </row>
        <row r="2170">
          <cell r="B2170">
            <v>43045</v>
          </cell>
          <cell r="E2170">
            <v>1.4167967031631015</v>
          </cell>
        </row>
        <row r="2171">
          <cell r="B2171">
            <v>43046</v>
          </cell>
          <cell r="E2171">
            <v>1.413392892806441</v>
          </cell>
        </row>
        <row r="2172">
          <cell r="B2172">
            <v>43047</v>
          </cell>
          <cell r="E2172">
            <v>1.3970908324273621</v>
          </cell>
        </row>
        <row r="2173">
          <cell r="B2173">
            <v>43048</v>
          </cell>
          <cell r="E2173">
            <v>1.4180085876544868</v>
          </cell>
        </row>
        <row r="2174">
          <cell r="B2174">
            <v>43049</v>
          </cell>
          <cell r="E2174">
            <v>1.443726105596121</v>
          </cell>
        </row>
        <row r="2175">
          <cell r="B2175">
            <v>43052</v>
          </cell>
          <cell r="E2175">
            <v>1.4380400263244166</v>
          </cell>
        </row>
        <row r="2176">
          <cell r="B2176">
            <v>43053</v>
          </cell>
          <cell r="E2176">
            <v>1.4166677703485382</v>
          </cell>
        </row>
        <row r="2177">
          <cell r="B2177">
            <v>43054</v>
          </cell>
          <cell r="E2177">
            <v>1.434777738007454</v>
          </cell>
        </row>
        <row r="2178">
          <cell r="B2178">
            <v>43055</v>
          </cell>
          <cell r="E2178">
            <v>1.4392727962552971</v>
          </cell>
        </row>
        <row r="2179">
          <cell r="B2179">
            <v>43056</v>
          </cell>
          <cell r="E2179">
            <v>1.420428802664174</v>
          </cell>
        </row>
        <row r="2180">
          <cell r="B2180">
            <v>43059</v>
          </cell>
          <cell r="E2180">
            <v>1.4174883327851309</v>
          </cell>
        </row>
        <row r="2181">
          <cell r="B2181">
            <v>43060</v>
          </cell>
          <cell r="E2181">
            <v>1.4573692106435039</v>
          </cell>
        </row>
        <row r="2182">
          <cell r="B2182">
            <v>43061</v>
          </cell>
          <cell r="E2182">
            <v>1.4265084384461626</v>
          </cell>
        </row>
        <row r="2183">
          <cell r="B2183">
            <v>43062</v>
          </cell>
          <cell r="E2183">
            <v>1.3908776825446889</v>
          </cell>
        </row>
        <row r="2184">
          <cell r="B2184">
            <v>43063</v>
          </cell>
          <cell r="E2184">
            <v>1.3968616509434182</v>
          </cell>
        </row>
        <row r="2185">
          <cell r="B2185">
            <v>43066</v>
          </cell>
          <cell r="E2185">
            <v>1.3799603768173259</v>
          </cell>
        </row>
        <row r="2186">
          <cell r="B2186">
            <v>43067</v>
          </cell>
          <cell r="E2186">
            <v>1.3874510223250076</v>
          </cell>
        </row>
        <row r="2187">
          <cell r="B2187">
            <v>43068</v>
          </cell>
          <cell r="E2187">
            <v>1.3545861518345452</v>
          </cell>
        </row>
        <row r="2188">
          <cell r="B2188">
            <v>43069</v>
          </cell>
          <cell r="E2188">
            <v>1.363452463784566</v>
          </cell>
        </row>
        <row r="2189">
          <cell r="B2189">
            <v>43070</v>
          </cell>
          <cell r="E2189">
            <v>1.3588485516563125</v>
          </cell>
        </row>
        <row r="2190">
          <cell r="B2190">
            <v>43073</v>
          </cell>
          <cell r="E2190">
            <v>1.3691630607200214</v>
          </cell>
        </row>
        <row r="2191">
          <cell r="B2191">
            <v>43074</v>
          </cell>
          <cell r="E2191">
            <v>1.3594378770588369</v>
          </cell>
        </row>
        <row r="2192">
          <cell r="B2192">
            <v>43075</v>
          </cell>
          <cell r="E2192">
            <v>1.352567320362307</v>
          </cell>
        </row>
        <row r="2193">
          <cell r="B2193">
            <v>43076</v>
          </cell>
          <cell r="E2193">
            <v>1.3350608527675287</v>
          </cell>
        </row>
        <row r="2194">
          <cell r="B2194">
            <v>43077</v>
          </cell>
          <cell r="E2194">
            <v>1.3562245708768026</v>
          </cell>
        </row>
        <row r="2195">
          <cell r="B2195">
            <v>43080</v>
          </cell>
          <cell r="E2195">
            <v>1.3883045239482117</v>
          </cell>
        </row>
        <row r="2196">
          <cell r="B2196">
            <v>43081</v>
          </cell>
          <cell r="E2196">
            <v>1.3915229944428782</v>
          </cell>
        </row>
        <row r="2197">
          <cell r="B2197">
            <v>43082</v>
          </cell>
          <cell r="E2197">
            <v>1.4147651353218416</v>
          </cell>
        </row>
        <row r="2198">
          <cell r="B2198">
            <v>43083</v>
          </cell>
          <cell r="E2198">
            <v>1.416659589188932</v>
          </cell>
        </row>
        <row r="2199">
          <cell r="B2199">
            <v>43084</v>
          </cell>
          <cell r="E2199">
            <v>1.4110420006815081</v>
          </cell>
        </row>
        <row r="2200">
          <cell r="B2200">
            <v>43087</v>
          </cell>
          <cell r="E2200">
            <v>1.429377263138973</v>
          </cell>
        </row>
        <row r="2201">
          <cell r="B2201">
            <v>43088</v>
          </cell>
          <cell r="E2201">
            <v>1.4249938896356178</v>
          </cell>
        </row>
        <row r="2202">
          <cell r="B2202">
            <v>43089</v>
          </cell>
          <cell r="E2202">
            <v>1.4204264556440627</v>
          </cell>
        </row>
        <row r="2203">
          <cell r="B2203">
            <v>43090</v>
          </cell>
          <cell r="E2203">
            <v>1.4281806173840068</v>
          </cell>
        </row>
        <row r="2204">
          <cell r="B2204">
            <v>43091</v>
          </cell>
          <cell r="E2204">
            <v>1.4343065801105446</v>
          </cell>
        </row>
        <row r="2205">
          <cell r="B2205">
            <v>43094</v>
          </cell>
          <cell r="E2205">
            <v>1.443728436446984</v>
          </cell>
        </row>
        <row r="2206">
          <cell r="B2206">
            <v>43095</v>
          </cell>
          <cell r="E2206">
            <v>1.4188117119609778</v>
          </cell>
        </row>
        <row r="2207">
          <cell r="B2207">
            <v>43096</v>
          </cell>
          <cell r="E2207">
            <v>1.4001500460535723</v>
          </cell>
        </row>
        <row r="2208">
          <cell r="B2208">
            <v>43097</v>
          </cell>
          <cell r="E2208">
            <v>1.4047231811728853</v>
          </cell>
        </row>
        <row r="2209">
          <cell r="B2209">
            <v>43098</v>
          </cell>
          <cell r="E2209">
            <v>1.4041957801312563</v>
          </cell>
        </row>
        <row r="2210">
          <cell r="B2210">
            <v>43102</v>
          </cell>
          <cell r="E2210">
            <v>1.4118896615433878</v>
          </cell>
        </row>
        <row r="2211">
          <cell r="B2211">
            <v>43103</v>
          </cell>
          <cell r="E2211">
            <v>1.4074842110126771</v>
          </cell>
        </row>
        <row r="2212">
          <cell r="B2212">
            <v>43104</v>
          </cell>
          <cell r="E2212">
            <v>1.4234923505554373</v>
          </cell>
        </row>
        <row r="2213">
          <cell r="B2213">
            <v>43105</v>
          </cell>
          <cell r="E2213">
            <v>1.4333251590936595</v>
          </cell>
        </row>
        <row r="2214">
          <cell r="B2214">
            <v>43108</v>
          </cell>
          <cell r="E2214">
            <v>1.4297740287294907</v>
          </cell>
        </row>
        <row r="2215">
          <cell r="B2215">
            <v>43109</v>
          </cell>
          <cell r="E2215">
            <v>1.4636126630864756</v>
          </cell>
        </row>
        <row r="2216">
          <cell r="B2216">
            <v>43110</v>
          </cell>
          <cell r="E2216">
            <v>1.4758238947231057</v>
          </cell>
        </row>
        <row r="2217">
          <cell r="B2217">
            <v>43111</v>
          </cell>
          <cell r="E2217">
            <v>1.4644716580596657</v>
          </cell>
        </row>
        <row r="2218">
          <cell r="B2218">
            <v>43112</v>
          </cell>
          <cell r="E2218">
            <v>1.4943335875147061</v>
          </cell>
        </row>
        <row r="2219">
          <cell r="B2219">
            <v>43115</v>
          </cell>
          <cell r="E2219">
            <v>1.5049642691313669</v>
          </cell>
        </row>
        <row r="2220">
          <cell r="B2220">
            <v>43116</v>
          </cell>
          <cell r="E2220">
            <v>1.4958868272475043</v>
          </cell>
        </row>
        <row r="2221">
          <cell r="B2221">
            <v>43117</v>
          </cell>
          <cell r="E2221">
            <v>1.446290543172539</v>
          </cell>
        </row>
        <row r="2222">
          <cell r="B2222">
            <v>43118</v>
          </cell>
          <cell r="E2222">
            <v>1.4330751598621436</v>
          </cell>
        </row>
        <row r="2223">
          <cell r="B2223">
            <v>43119</v>
          </cell>
          <cell r="E2223">
            <v>1.4069024305352447</v>
          </cell>
        </row>
        <row r="2224">
          <cell r="B2224">
            <v>43122</v>
          </cell>
          <cell r="E2224">
            <v>1.4828988760110562</v>
          </cell>
        </row>
        <row r="2225">
          <cell r="B2225">
            <v>43123</v>
          </cell>
          <cell r="E2225">
            <v>1.4570551613275236</v>
          </cell>
        </row>
        <row r="2226">
          <cell r="B2226">
            <v>43124</v>
          </cell>
          <cell r="E2226">
            <v>1.4326975041341654</v>
          </cell>
        </row>
        <row r="2227">
          <cell r="B2227">
            <v>43125</v>
          </cell>
          <cell r="E2227">
            <v>1.4397014233882865</v>
          </cell>
        </row>
        <row r="2228">
          <cell r="B2228">
            <v>43126</v>
          </cell>
          <cell r="E2228">
            <v>1.4551313507912795</v>
          </cell>
        </row>
        <row r="2229">
          <cell r="B2229">
            <v>43129</v>
          </cell>
          <cell r="E2229">
            <v>1.4295167795688084</v>
          </cell>
        </row>
        <row r="2230">
          <cell r="B2230">
            <v>43130</v>
          </cell>
          <cell r="E2230">
            <v>1.4274550763563605</v>
          </cell>
        </row>
        <row r="2231">
          <cell r="B2231">
            <v>43131</v>
          </cell>
          <cell r="E2231">
            <v>1.4413048956258081</v>
          </cell>
        </row>
        <row r="2232">
          <cell r="B2232">
            <v>43132</v>
          </cell>
          <cell r="E2232">
            <v>1.4240249827924958</v>
          </cell>
        </row>
        <row r="2233">
          <cell r="B2233">
            <v>43133</v>
          </cell>
          <cell r="E2233">
            <v>1.4220181363703042</v>
          </cell>
        </row>
        <row r="2234">
          <cell r="B2234">
            <v>43136</v>
          </cell>
          <cell r="E2234">
            <v>1.3717034973650433</v>
          </cell>
        </row>
        <row r="2235">
          <cell r="B2235">
            <v>43137</v>
          </cell>
          <cell r="E2235">
            <v>1.3698719961400556</v>
          </cell>
        </row>
        <row r="2236">
          <cell r="B2236">
            <v>43138</v>
          </cell>
          <cell r="E2236">
            <v>1.3517819367652306</v>
          </cell>
        </row>
        <row r="2237">
          <cell r="B2237">
            <v>43139</v>
          </cell>
          <cell r="E2237">
            <v>1.4022763103509488</v>
          </cell>
        </row>
        <row r="2238">
          <cell r="B2238">
            <v>43140</v>
          </cell>
          <cell r="E2238">
            <v>1.4175759154865786</v>
          </cell>
        </row>
        <row r="2239">
          <cell r="B2239">
            <v>43143</v>
          </cell>
          <cell r="E2239">
            <v>1.4705038639343722</v>
          </cell>
        </row>
        <row r="2240">
          <cell r="B2240">
            <v>43144</v>
          </cell>
          <cell r="E2240">
            <v>1.4669424016586252</v>
          </cell>
        </row>
        <row r="2241">
          <cell r="B2241">
            <v>43145</v>
          </cell>
          <cell r="E2241">
            <v>1.495619534752977</v>
          </cell>
        </row>
        <row r="2242">
          <cell r="B2242">
            <v>43153</v>
          </cell>
          <cell r="E2242">
            <v>1.4882715764367658</v>
          </cell>
        </row>
        <row r="2243">
          <cell r="B2243">
            <v>43154</v>
          </cell>
          <cell r="E2243">
            <v>1.4677680301723837</v>
          </cell>
        </row>
        <row r="2244">
          <cell r="B2244">
            <v>43157</v>
          </cell>
          <cell r="E2244">
            <v>1.4706480790596497</v>
          </cell>
        </row>
        <row r="2245">
          <cell r="B2245">
            <v>43158</v>
          </cell>
          <cell r="E2245">
            <v>1.4369738300643846</v>
          </cell>
        </row>
        <row r="2246">
          <cell r="B2246">
            <v>43159</v>
          </cell>
          <cell r="E2246">
            <v>1.4511773031591748</v>
          </cell>
        </row>
        <row r="2247">
          <cell r="B2247">
            <v>43153</v>
          </cell>
          <cell r="E2247">
            <v>1.4413048956258081</v>
          </cell>
        </row>
        <row r="2248">
          <cell r="B2248">
            <v>43154</v>
          </cell>
          <cell r="E2248">
            <v>1.4413048956258081</v>
          </cell>
        </row>
        <row r="2249">
          <cell r="B2249">
            <v>43157</v>
          </cell>
          <cell r="E2249">
            <v>1.4413048956258081</v>
          </cell>
        </row>
        <row r="2250">
          <cell r="B2250">
            <v>43158</v>
          </cell>
          <cell r="E2250">
            <v>1.4413048956258101</v>
          </cell>
        </row>
        <row r="2251">
          <cell r="B2251">
            <v>43159</v>
          </cell>
          <cell r="E2251">
            <v>1.4413048956258101</v>
          </cell>
        </row>
        <row r="2252">
          <cell r="B2252">
            <v>43160</v>
          </cell>
          <cell r="E2252">
            <v>1.4509177623633727</v>
          </cell>
        </row>
        <row r="2253">
          <cell r="B2253">
            <v>43161</v>
          </cell>
          <cell r="E2253">
            <v>1.4743787026002542</v>
          </cell>
        </row>
        <row r="2254">
          <cell r="B2254">
            <v>43164</v>
          </cell>
          <cell r="E2254">
            <v>1.4624345026554786</v>
          </cell>
        </row>
        <row r="2255">
          <cell r="B2255">
            <v>43165</v>
          </cell>
          <cell r="E2255">
            <v>1.4585530268696141</v>
          </cell>
        </row>
        <row r="2256">
          <cell r="B2256">
            <v>43166</v>
          </cell>
          <cell r="E2256">
            <v>1.4609213866821087</v>
          </cell>
        </row>
        <row r="2257">
          <cell r="B2257">
            <v>43167</v>
          </cell>
          <cell r="E2257">
            <v>1.4992482676459218</v>
          </cell>
        </row>
        <row r="2258">
          <cell r="B2258">
            <v>43168</v>
          </cell>
          <cell r="E2258">
            <v>1.5022464736505041</v>
          </cell>
        </row>
        <row r="2259">
          <cell r="B2259">
            <v>43171</v>
          </cell>
          <cell r="E2259">
            <v>1.5123705527714622</v>
          </cell>
        </row>
        <row r="2260">
          <cell r="B2260">
            <v>43172</v>
          </cell>
          <cell r="E2260">
            <v>1.520601605657443</v>
          </cell>
        </row>
        <row r="2261">
          <cell r="B2261">
            <v>43173</v>
          </cell>
          <cell r="E2261">
            <v>1.5095706091650534</v>
          </cell>
        </row>
        <row r="2262">
          <cell r="B2262">
            <v>43174</v>
          </cell>
          <cell r="E2262">
            <v>1.5317742225570308</v>
          </cell>
        </row>
        <row r="2263">
          <cell r="B2263">
            <v>43175</v>
          </cell>
          <cell r="E2263">
            <v>1.5244479988380084</v>
          </cell>
        </row>
        <row r="2264">
          <cell r="B2264">
            <v>43178</v>
          </cell>
          <cell r="E2264">
            <v>1.5147283256273618</v>
          </cell>
        </row>
        <row r="2265">
          <cell r="B2265">
            <v>43179</v>
          </cell>
          <cell r="E2265">
            <v>1.4955273587820734</v>
          </cell>
        </row>
        <row r="2266">
          <cell r="B2266">
            <v>43180</v>
          </cell>
          <cell r="E2266">
            <v>1.4907233036751235</v>
          </cell>
        </row>
        <row r="2267">
          <cell r="B2267">
            <v>43181</v>
          </cell>
          <cell r="E2267">
            <v>1.4663918454706093</v>
          </cell>
        </row>
        <row r="2268">
          <cell r="B2268">
            <v>43182</v>
          </cell>
          <cell r="E2268">
            <v>1.4681690323873158</v>
          </cell>
        </row>
        <row r="2269">
          <cell r="B2269">
            <v>43185</v>
          </cell>
          <cell r="E2269">
            <v>1.4749958831442371</v>
          </cell>
        </row>
        <row r="2270">
          <cell r="B2270">
            <v>43186</v>
          </cell>
          <cell r="E2270">
            <v>1.4669872860258486</v>
          </cell>
        </row>
        <row r="2271">
          <cell r="B2271">
            <v>43187</v>
          </cell>
          <cell r="E2271">
            <v>1.4504257460571413</v>
          </cell>
        </row>
        <row r="2272">
          <cell r="B2272">
            <v>43188</v>
          </cell>
          <cell r="E2272">
            <v>1.4800543110313951</v>
          </cell>
        </row>
        <row r="2273">
          <cell r="B2273">
            <v>43189</v>
          </cell>
          <cell r="E2273">
            <v>1.4808827024855347</v>
          </cell>
        </row>
        <row r="2274">
          <cell r="B2274">
            <v>43192</v>
          </cell>
          <cell r="E2274">
            <v>1.3714856109447262</v>
          </cell>
        </row>
        <row r="2275">
          <cell r="B2275">
            <v>43193</v>
          </cell>
          <cell r="E2275">
            <v>1.3775656496817898</v>
          </cell>
        </row>
        <row r="2276">
          <cell r="B2276">
            <v>43194</v>
          </cell>
          <cell r="E2276">
            <v>1.3924222576174003</v>
          </cell>
        </row>
        <row r="2277">
          <cell r="B2277">
            <v>43199</v>
          </cell>
          <cell r="E2277">
            <v>1.3569741987788022</v>
          </cell>
        </row>
        <row r="2278">
          <cell r="B2278">
            <v>43200</v>
          </cell>
          <cell r="E2278">
            <v>1.3636964078202498</v>
          </cell>
        </row>
        <row r="2279">
          <cell r="B2279">
            <v>43201</v>
          </cell>
          <cell r="E2279">
            <v>1.3604001023975112</v>
          </cell>
        </row>
        <row r="2280">
          <cell r="B2280">
            <v>43202</v>
          </cell>
          <cell r="E2280">
            <v>1.360332941694733</v>
          </cell>
        </row>
        <row r="2281">
          <cell r="B2281">
            <v>43203</v>
          </cell>
          <cell r="E2281">
            <v>1.3605138162476931</v>
          </cell>
        </row>
        <row r="2282">
          <cell r="B2282">
            <v>43206</v>
          </cell>
          <cell r="E2282">
            <v>1.3595613038825283</v>
          </cell>
        </row>
        <row r="2283">
          <cell r="B2283">
            <v>43207</v>
          </cell>
          <cell r="E2283">
            <v>1.3625784441850923</v>
          </cell>
        </row>
        <row r="2284">
          <cell r="B2284">
            <v>43208</v>
          </cell>
          <cell r="E2284">
            <v>1.3399143284021482</v>
          </cell>
        </row>
        <row r="2285">
          <cell r="B2285">
            <v>43209</v>
          </cell>
          <cell r="E2285">
            <v>1.3775378902657791</v>
          </cell>
        </row>
        <row r="2286">
          <cell r="B2286">
            <v>43210</v>
          </cell>
          <cell r="E2286">
            <v>1.3873754622540941</v>
          </cell>
        </row>
        <row r="2287">
          <cell r="B2287">
            <v>43213</v>
          </cell>
          <cell r="E2287">
            <v>1.409627476347838</v>
          </cell>
        </row>
        <row r="2288">
          <cell r="B2288">
            <v>43214</v>
          </cell>
          <cell r="E2288">
            <v>1.4150162298430462</v>
          </cell>
        </row>
        <row r="2289">
          <cell r="B2289">
            <v>43215</v>
          </cell>
          <cell r="E2289">
            <v>1.4198335976679213</v>
          </cell>
        </row>
        <row r="2290">
          <cell r="B2290">
            <v>43216</v>
          </cell>
          <cell r="E2290">
            <v>1.3166028668294145</v>
          </cell>
        </row>
        <row r="2291">
          <cell r="B2291">
            <v>43217</v>
          </cell>
          <cell r="E2291">
            <v>1.3077072957735361</v>
          </cell>
        </row>
        <row r="2292">
          <cell r="B2292">
            <v>43222</v>
          </cell>
          <cell r="E2292">
            <v>1.2491848479649108</v>
          </cell>
        </row>
        <row r="2293">
          <cell r="B2293">
            <v>43223</v>
          </cell>
          <cell r="E2293">
            <v>1.269915679071757</v>
          </cell>
        </row>
        <row r="2294">
          <cell r="B2294">
            <v>43224</v>
          </cell>
          <cell r="E2294">
            <v>1.2589970951046145</v>
          </cell>
        </row>
        <row r="2295">
          <cell r="B2295">
            <v>43227</v>
          </cell>
          <cell r="E2295">
            <v>1.2659991699093927</v>
          </cell>
        </row>
        <row r="2296">
          <cell r="B2296">
            <v>43228</v>
          </cell>
          <cell r="E2296">
            <v>1.2796752628574954</v>
          </cell>
        </row>
        <row r="2297">
          <cell r="B2297">
            <v>43229</v>
          </cell>
          <cell r="E2297">
            <v>1.2800074499868828</v>
          </cell>
        </row>
        <row r="2298">
          <cell r="B2298">
            <v>43230</v>
          </cell>
          <cell r="E2298">
            <v>1.2776993850057328</v>
          </cell>
        </row>
        <row r="2299">
          <cell r="B2299">
            <v>43231</v>
          </cell>
          <cell r="E2299">
            <v>1.2659388225035402</v>
          </cell>
        </row>
        <row r="2300">
          <cell r="B2300">
            <v>43234</v>
          </cell>
          <cell r="E2300">
            <v>1.2794245156201094</v>
          </cell>
        </row>
        <row r="2301">
          <cell r="B2301">
            <v>43235</v>
          </cell>
          <cell r="E2301">
            <v>1.2749793691327589</v>
          </cell>
        </row>
        <row r="2302">
          <cell r="B2302">
            <v>43236</v>
          </cell>
          <cell r="E2302">
            <v>1.2767810292288111</v>
          </cell>
        </row>
        <row r="2303">
          <cell r="B2303">
            <v>43237</v>
          </cell>
          <cell r="E2303">
            <v>1.2652684230137867</v>
          </cell>
        </row>
        <row r="2304">
          <cell r="B2304">
            <v>43238</v>
          </cell>
          <cell r="E2304">
            <v>1.2601955031276109</v>
          </cell>
        </row>
        <row r="2305">
          <cell r="B2305">
            <v>43241</v>
          </cell>
          <cell r="E2305">
            <v>1.2601614295057031</v>
          </cell>
        </row>
        <row r="2306">
          <cell r="B2306">
            <v>43242</v>
          </cell>
          <cell r="E2306">
            <v>1.246498479995384</v>
          </cell>
        </row>
        <row r="2307">
          <cell r="B2307">
            <v>43243</v>
          </cell>
          <cell r="E2307">
            <v>1.2481305185553446</v>
          </cell>
        </row>
        <row r="2308">
          <cell r="B2308">
            <v>43244</v>
          </cell>
          <cell r="E2308">
            <v>1.2411030457812069</v>
          </cell>
        </row>
        <row r="2309">
          <cell r="B2309">
            <v>43245</v>
          </cell>
          <cell r="E2309">
            <v>1.2415973991253708</v>
          </cell>
        </row>
        <row r="2310">
          <cell r="B2310">
            <v>43248</v>
          </cell>
          <cell r="E2310">
            <v>1.2598376866893428</v>
          </cell>
        </row>
        <row r="2311">
          <cell r="B2311">
            <v>43249</v>
          </cell>
          <cell r="E2311">
            <v>1.2605634543785853</v>
          </cell>
        </row>
        <row r="2312">
          <cell r="B2312">
            <v>43250</v>
          </cell>
          <cell r="E2312">
            <v>1.2680203463953204</v>
          </cell>
        </row>
        <row r="2313">
          <cell r="B2313">
            <v>43251</v>
          </cell>
          <cell r="E2313">
            <v>1.2962613420875175</v>
          </cell>
        </row>
      </sheetData>
      <sheetData sheetId="6"/>
      <sheetData sheetId="7">
        <row r="2">
          <cell r="J2">
            <v>0</v>
          </cell>
        </row>
        <row r="3">
          <cell r="J3">
            <v>0</v>
          </cell>
        </row>
        <row r="4">
          <cell r="J4">
            <v>0</v>
          </cell>
        </row>
        <row r="5">
          <cell r="J5">
            <v>0</v>
          </cell>
        </row>
        <row r="6">
          <cell r="J6">
            <v>0</v>
          </cell>
          <cell r="Q6">
            <v>1</v>
          </cell>
        </row>
        <row r="7">
          <cell r="J7">
            <v>0</v>
          </cell>
          <cell r="Q7">
            <v>1</v>
          </cell>
        </row>
        <row r="8">
          <cell r="J8">
            <v>0</v>
          </cell>
          <cell r="Q8">
            <v>1</v>
          </cell>
        </row>
        <row r="9">
          <cell r="J9">
            <v>0</v>
          </cell>
          <cell r="Q9">
            <v>0</v>
          </cell>
        </row>
        <row r="10">
          <cell r="J10">
            <v>0</v>
          </cell>
          <cell r="Q10">
            <v>1</v>
          </cell>
        </row>
        <row r="11">
          <cell r="J11">
            <v>0</v>
          </cell>
          <cell r="Q11">
            <v>1</v>
          </cell>
        </row>
        <row r="12">
          <cell r="J12">
            <v>0</v>
          </cell>
          <cell r="Q12">
            <v>1</v>
          </cell>
        </row>
        <row r="13">
          <cell r="J13">
            <v>0</v>
          </cell>
          <cell r="Q13">
            <v>0</v>
          </cell>
        </row>
        <row r="14">
          <cell r="J14">
            <v>0</v>
          </cell>
          <cell r="Q14">
            <v>0</v>
          </cell>
        </row>
        <row r="15">
          <cell r="J15">
            <v>0</v>
          </cell>
          <cell r="Q15">
            <v>0</v>
          </cell>
        </row>
        <row r="16">
          <cell r="J16">
            <v>0</v>
          </cell>
          <cell r="Q16">
            <v>0</v>
          </cell>
        </row>
        <row r="17">
          <cell r="J17">
            <v>0</v>
          </cell>
          <cell r="Q17">
            <v>0</v>
          </cell>
        </row>
        <row r="18">
          <cell r="J18">
            <v>0</v>
          </cell>
          <cell r="Q18">
            <v>0</v>
          </cell>
        </row>
        <row r="19">
          <cell r="J19">
            <v>0</v>
          </cell>
          <cell r="Q19">
            <v>0</v>
          </cell>
        </row>
        <row r="20">
          <cell r="J20">
            <v>0</v>
          </cell>
        </row>
        <row r="21">
          <cell r="I21">
            <v>0</v>
          </cell>
          <cell r="J21" t="str">
            <v>格力电器</v>
          </cell>
        </row>
        <row r="22">
          <cell r="J22" t="str">
            <v>DATE</v>
          </cell>
        </row>
        <row r="23">
          <cell r="I23">
            <v>0</v>
          </cell>
          <cell r="J23">
            <v>42811</v>
          </cell>
        </row>
        <row r="24">
          <cell r="J24">
            <v>42814</v>
          </cell>
        </row>
        <row r="25">
          <cell r="J25">
            <v>42815</v>
          </cell>
        </row>
        <row r="26">
          <cell r="J26">
            <v>42816</v>
          </cell>
        </row>
        <row r="27">
          <cell r="J27">
            <v>42817</v>
          </cell>
        </row>
        <row r="28">
          <cell r="J28">
            <v>42818</v>
          </cell>
        </row>
        <row r="29">
          <cell r="J29">
            <v>42821</v>
          </cell>
        </row>
        <row r="30">
          <cell r="J30">
            <v>42822</v>
          </cell>
        </row>
        <row r="31">
          <cell r="J31">
            <v>42823</v>
          </cell>
        </row>
        <row r="32">
          <cell r="J32">
            <v>42824</v>
          </cell>
        </row>
        <row r="33">
          <cell r="J33">
            <v>42825</v>
          </cell>
        </row>
        <row r="34">
          <cell r="J34">
            <v>42830</v>
          </cell>
        </row>
        <row r="35">
          <cell r="J35">
            <v>42831</v>
          </cell>
        </row>
        <row r="36">
          <cell r="J36">
            <v>42832</v>
          </cell>
        </row>
        <row r="37">
          <cell r="J37">
            <v>42835</v>
          </cell>
        </row>
        <row r="38">
          <cell r="J38">
            <v>42836</v>
          </cell>
        </row>
        <row r="39">
          <cell r="J39">
            <v>42837</v>
          </cell>
        </row>
        <row r="40">
          <cell r="J40">
            <v>42843</v>
          </cell>
        </row>
        <row r="41">
          <cell r="J41">
            <v>42844</v>
          </cell>
        </row>
        <row r="42">
          <cell r="J42">
            <v>42845</v>
          </cell>
        </row>
        <row r="43">
          <cell r="J43">
            <v>42846</v>
          </cell>
        </row>
        <row r="44">
          <cell r="J44">
            <v>42849</v>
          </cell>
        </row>
        <row r="45">
          <cell r="J45">
            <v>42850</v>
          </cell>
        </row>
        <row r="46">
          <cell r="J46">
            <v>42851</v>
          </cell>
        </row>
        <row r="47">
          <cell r="J47">
            <v>42852</v>
          </cell>
        </row>
        <row r="48">
          <cell r="J48">
            <v>42853</v>
          </cell>
        </row>
        <row r="49">
          <cell r="J49">
            <v>42859</v>
          </cell>
        </row>
        <row r="50">
          <cell r="J50">
            <v>42860</v>
          </cell>
        </row>
        <row r="51">
          <cell r="J51">
            <v>42863</v>
          </cell>
        </row>
        <row r="52">
          <cell r="J52">
            <v>42864</v>
          </cell>
        </row>
        <row r="53">
          <cell r="J53">
            <v>42865</v>
          </cell>
        </row>
        <row r="54">
          <cell r="J54">
            <v>42866</v>
          </cell>
        </row>
        <row r="55">
          <cell r="J55">
            <v>42867</v>
          </cell>
        </row>
        <row r="56">
          <cell r="J56">
            <v>42870</v>
          </cell>
        </row>
        <row r="57">
          <cell r="J57">
            <v>42871</v>
          </cell>
        </row>
        <row r="58">
          <cell r="J58">
            <v>42872</v>
          </cell>
        </row>
        <row r="59">
          <cell r="J59">
            <v>42873</v>
          </cell>
        </row>
        <row r="60">
          <cell r="J60">
            <v>42874</v>
          </cell>
        </row>
        <row r="61">
          <cell r="J61">
            <v>42875</v>
          </cell>
        </row>
        <row r="62">
          <cell r="J62">
            <v>42877</v>
          </cell>
        </row>
        <row r="63">
          <cell r="J63">
            <v>42878</v>
          </cell>
        </row>
        <row r="64">
          <cell r="J64">
            <v>42879</v>
          </cell>
        </row>
        <row r="65">
          <cell r="J65">
            <v>42880</v>
          </cell>
        </row>
        <row r="66">
          <cell r="J66">
            <v>42881</v>
          </cell>
        </row>
        <row r="67">
          <cell r="J67">
            <v>42882</v>
          </cell>
        </row>
        <row r="68">
          <cell r="J68">
            <v>42886</v>
          </cell>
        </row>
        <row r="69">
          <cell r="J69">
            <v>42887</v>
          </cell>
        </row>
        <row r="70">
          <cell r="J70">
            <v>42888</v>
          </cell>
        </row>
        <row r="71">
          <cell r="J71">
            <v>42889</v>
          </cell>
        </row>
        <row r="72">
          <cell r="J72">
            <v>42891</v>
          </cell>
        </row>
        <row r="73">
          <cell r="J73">
            <v>42892</v>
          </cell>
        </row>
        <row r="74">
          <cell r="J74">
            <v>42893</v>
          </cell>
        </row>
        <row r="75">
          <cell r="J75">
            <v>42894</v>
          </cell>
        </row>
        <row r="76">
          <cell r="J76">
            <v>42895</v>
          </cell>
        </row>
        <row r="77">
          <cell r="J77">
            <v>42896</v>
          </cell>
        </row>
        <row r="78">
          <cell r="J78">
            <v>42898</v>
          </cell>
        </row>
        <row r="79">
          <cell r="J79">
            <v>42899</v>
          </cell>
        </row>
        <row r="80">
          <cell r="J80">
            <v>42900</v>
          </cell>
        </row>
        <row r="81">
          <cell r="J81">
            <v>42901</v>
          </cell>
        </row>
        <row r="82">
          <cell r="J82">
            <v>42902</v>
          </cell>
        </row>
        <row r="83">
          <cell r="J83">
            <v>42903</v>
          </cell>
        </row>
        <row r="84">
          <cell r="J84">
            <v>42905</v>
          </cell>
        </row>
        <row r="85">
          <cell r="J85">
            <v>42906</v>
          </cell>
        </row>
        <row r="86">
          <cell r="J86">
            <v>42907</v>
          </cell>
        </row>
        <row r="87">
          <cell r="J87">
            <v>42908</v>
          </cell>
        </row>
        <row r="88">
          <cell r="J88">
            <v>42909</v>
          </cell>
        </row>
        <row r="89">
          <cell r="J89">
            <v>42910</v>
          </cell>
        </row>
        <row r="90">
          <cell r="J90">
            <v>42912</v>
          </cell>
        </row>
        <row r="91">
          <cell r="J91">
            <v>42913</v>
          </cell>
        </row>
        <row r="92">
          <cell r="J92">
            <v>42914</v>
          </cell>
        </row>
        <row r="93">
          <cell r="J93">
            <v>42915</v>
          </cell>
        </row>
        <row r="94">
          <cell r="J94">
            <v>42916</v>
          </cell>
        </row>
        <row r="95">
          <cell r="J95">
            <v>42919</v>
          </cell>
        </row>
        <row r="96">
          <cell r="J96">
            <v>42920</v>
          </cell>
        </row>
        <row r="97">
          <cell r="J97">
            <v>42921</v>
          </cell>
        </row>
        <row r="98">
          <cell r="J98">
            <v>42922</v>
          </cell>
        </row>
        <row r="99">
          <cell r="J99">
            <v>42923</v>
          </cell>
        </row>
        <row r="100">
          <cell r="J100">
            <v>42924</v>
          </cell>
        </row>
        <row r="101">
          <cell r="J101">
            <v>42926</v>
          </cell>
        </row>
        <row r="102">
          <cell r="J102">
            <v>42927</v>
          </cell>
        </row>
        <row r="103">
          <cell r="J103">
            <v>42928</v>
          </cell>
        </row>
        <row r="104">
          <cell r="J104">
            <v>42929</v>
          </cell>
        </row>
        <row r="105">
          <cell r="J105">
            <v>42930</v>
          </cell>
        </row>
        <row r="106">
          <cell r="J106">
            <v>42931</v>
          </cell>
        </row>
        <row r="107">
          <cell r="J107">
            <v>42933</v>
          </cell>
        </row>
        <row r="108">
          <cell r="J108">
            <v>42934</v>
          </cell>
        </row>
        <row r="109">
          <cell r="J109">
            <v>42935</v>
          </cell>
        </row>
        <row r="110">
          <cell r="J110">
            <v>42936</v>
          </cell>
        </row>
        <row r="111">
          <cell r="J111">
            <v>42937</v>
          </cell>
        </row>
        <row r="112">
          <cell r="J112">
            <v>42938</v>
          </cell>
        </row>
        <row r="113">
          <cell r="J113">
            <v>42940</v>
          </cell>
        </row>
        <row r="114">
          <cell r="J114">
            <v>42941</v>
          </cell>
        </row>
        <row r="115">
          <cell r="J115">
            <v>42942</v>
          </cell>
        </row>
        <row r="116">
          <cell r="J116">
            <v>42943</v>
          </cell>
        </row>
        <row r="117">
          <cell r="J117">
            <v>42944</v>
          </cell>
        </row>
        <row r="118">
          <cell r="J118">
            <v>42945</v>
          </cell>
        </row>
        <row r="119">
          <cell r="J119">
            <v>42947</v>
          </cell>
        </row>
        <row r="120">
          <cell r="J120">
            <v>42948</v>
          </cell>
        </row>
        <row r="121">
          <cell r="J121">
            <v>42949</v>
          </cell>
        </row>
        <row r="122">
          <cell r="J122">
            <v>42950</v>
          </cell>
        </row>
        <row r="123">
          <cell r="J123">
            <v>42951</v>
          </cell>
        </row>
        <row r="124">
          <cell r="J124">
            <v>42952</v>
          </cell>
        </row>
        <row r="125">
          <cell r="J125">
            <v>42954</v>
          </cell>
        </row>
        <row r="126">
          <cell r="J126">
            <v>42955</v>
          </cell>
        </row>
        <row r="127">
          <cell r="J127">
            <v>42956</v>
          </cell>
        </row>
        <row r="128">
          <cell r="J128">
            <v>42957</v>
          </cell>
        </row>
        <row r="129">
          <cell r="J129">
            <v>42958</v>
          </cell>
        </row>
        <row r="130">
          <cell r="J130">
            <v>42959</v>
          </cell>
        </row>
        <row r="131">
          <cell r="J131">
            <v>42961</v>
          </cell>
        </row>
        <row r="132">
          <cell r="J132">
            <v>42962</v>
          </cell>
        </row>
        <row r="133">
          <cell r="J133">
            <v>42963</v>
          </cell>
        </row>
        <row r="134">
          <cell r="J134">
            <v>42964</v>
          </cell>
        </row>
        <row r="135">
          <cell r="J135">
            <v>42965</v>
          </cell>
        </row>
        <row r="136">
          <cell r="J136">
            <v>42966</v>
          </cell>
        </row>
        <row r="137">
          <cell r="J137">
            <v>42968</v>
          </cell>
        </row>
        <row r="138">
          <cell r="J138">
            <v>42969</v>
          </cell>
        </row>
        <row r="139">
          <cell r="J139">
            <v>42970</v>
          </cell>
        </row>
        <row r="140">
          <cell r="J140">
            <v>42971</v>
          </cell>
        </row>
        <row r="141">
          <cell r="J141">
            <v>42972</v>
          </cell>
        </row>
        <row r="142">
          <cell r="J142">
            <v>42973</v>
          </cell>
        </row>
        <row r="143">
          <cell r="J143">
            <v>42975</v>
          </cell>
        </row>
        <row r="144">
          <cell r="J144">
            <v>42976</v>
          </cell>
        </row>
        <row r="145">
          <cell r="J145">
            <v>42977</v>
          </cell>
        </row>
        <row r="146">
          <cell r="J146">
            <v>42978</v>
          </cell>
        </row>
        <row r="147">
          <cell r="J147">
            <v>42979</v>
          </cell>
        </row>
        <row r="148">
          <cell r="J148">
            <v>42980</v>
          </cell>
        </row>
        <row r="149">
          <cell r="J149">
            <v>42982</v>
          </cell>
        </row>
        <row r="150">
          <cell r="J150">
            <v>42983</v>
          </cell>
        </row>
        <row r="151">
          <cell r="J151">
            <v>42984</v>
          </cell>
        </row>
        <row r="152">
          <cell r="J152">
            <v>42985</v>
          </cell>
        </row>
        <row r="153">
          <cell r="J153">
            <v>42986</v>
          </cell>
        </row>
        <row r="154">
          <cell r="J154">
            <v>42987</v>
          </cell>
        </row>
        <row r="155">
          <cell r="J155">
            <v>42989</v>
          </cell>
        </row>
        <row r="156">
          <cell r="J156">
            <v>42990</v>
          </cell>
        </row>
        <row r="157">
          <cell r="J157">
            <v>42991</v>
          </cell>
        </row>
        <row r="158">
          <cell r="J158">
            <v>42992</v>
          </cell>
        </row>
        <row r="159">
          <cell r="J159">
            <v>42993</v>
          </cell>
        </row>
        <row r="160">
          <cell r="J160">
            <v>42994</v>
          </cell>
        </row>
        <row r="161">
          <cell r="J161">
            <v>42996</v>
          </cell>
        </row>
        <row r="162">
          <cell r="J162">
            <v>42997</v>
          </cell>
        </row>
        <row r="163">
          <cell r="J163">
            <v>42998</v>
          </cell>
        </row>
        <row r="164">
          <cell r="J164">
            <v>42999</v>
          </cell>
        </row>
        <row r="165">
          <cell r="J165">
            <v>43000</v>
          </cell>
        </row>
        <row r="166">
          <cell r="J166">
            <v>43001</v>
          </cell>
        </row>
        <row r="167">
          <cell r="J167">
            <v>43003</v>
          </cell>
        </row>
        <row r="168">
          <cell r="J168">
            <v>43004</v>
          </cell>
        </row>
        <row r="169">
          <cell r="J169">
            <v>43005</v>
          </cell>
        </row>
        <row r="170">
          <cell r="J170">
            <v>43006</v>
          </cell>
        </row>
        <row r="171">
          <cell r="J171">
            <v>43007</v>
          </cell>
        </row>
        <row r="172">
          <cell r="J172">
            <v>43008</v>
          </cell>
        </row>
        <row r="173">
          <cell r="J173">
            <v>43015</v>
          </cell>
        </row>
        <row r="174">
          <cell r="J174">
            <v>43017</v>
          </cell>
        </row>
        <row r="175">
          <cell r="J175">
            <v>43018</v>
          </cell>
        </row>
        <row r="176">
          <cell r="J176">
            <v>43019</v>
          </cell>
        </row>
        <row r="177">
          <cell r="J177">
            <v>43020</v>
          </cell>
        </row>
        <row r="178">
          <cell r="J178">
            <v>43021</v>
          </cell>
        </row>
        <row r="179">
          <cell r="J179">
            <v>43022</v>
          </cell>
        </row>
        <row r="180">
          <cell r="J180">
            <v>43024</v>
          </cell>
        </row>
        <row r="181">
          <cell r="J181">
            <v>43025</v>
          </cell>
        </row>
        <row r="182">
          <cell r="J182">
            <v>43026</v>
          </cell>
        </row>
        <row r="183">
          <cell r="J183">
            <v>43027</v>
          </cell>
        </row>
        <row r="184">
          <cell r="J184">
            <v>43028</v>
          </cell>
        </row>
        <row r="185">
          <cell r="J185">
            <v>43029</v>
          </cell>
        </row>
        <row r="186">
          <cell r="J186">
            <v>43031</v>
          </cell>
        </row>
        <row r="187">
          <cell r="J187">
            <v>43032</v>
          </cell>
        </row>
        <row r="188">
          <cell r="J188">
            <v>43033</v>
          </cell>
        </row>
        <row r="189">
          <cell r="J189">
            <v>43034</v>
          </cell>
        </row>
        <row r="190">
          <cell r="J190">
            <v>43035</v>
          </cell>
        </row>
        <row r="191">
          <cell r="J191">
            <v>43038</v>
          </cell>
        </row>
        <row r="192">
          <cell r="J192">
            <v>43039</v>
          </cell>
        </row>
        <row r="193">
          <cell r="J193">
            <v>43040</v>
          </cell>
        </row>
        <row r="194">
          <cell r="J194">
            <v>43041</v>
          </cell>
        </row>
        <row r="195">
          <cell r="J195">
            <v>43042</v>
          </cell>
        </row>
        <row r="196">
          <cell r="J196">
            <v>43043</v>
          </cell>
        </row>
        <row r="197">
          <cell r="J197">
            <v>43045</v>
          </cell>
        </row>
        <row r="198">
          <cell r="J198">
            <v>43046</v>
          </cell>
        </row>
        <row r="199">
          <cell r="J199">
            <v>43047</v>
          </cell>
        </row>
        <row r="200">
          <cell r="J200">
            <v>43048</v>
          </cell>
        </row>
        <row r="201">
          <cell r="J201">
            <v>43049</v>
          </cell>
        </row>
        <row r="202">
          <cell r="J202">
            <v>43050</v>
          </cell>
        </row>
        <row r="203">
          <cell r="J203">
            <v>43052</v>
          </cell>
        </row>
        <row r="204">
          <cell r="J204">
            <v>43053</v>
          </cell>
        </row>
        <row r="205">
          <cell r="J205">
            <v>43054</v>
          </cell>
        </row>
        <row r="206">
          <cell r="J206">
            <v>43055</v>
          </cell>
        </row>
        <row r="207">
          <cell r="J207">
            <v>43056</v>
          </cell>
        </row>
        <row r="208">
          <cell r="J208">
            <v>43057</v>
          </cell>
        </row>
        <row r="209">
          <cell r="J209">
            <v>43059</v>
          </cell>
        </row>
        <row r="210">
          <cell r="J210">
            <v>43060</v>
          </cell>
        </row>
        <row r="211">
          <cell r="J211">
            <v>43061</v>
          </cell>
        </row>
        <row r="212">
          <cell r="J212">
            <v>43062</v>
          </cell>
        </row>
        <row r="213">
          <cell r="J213">
            <v>43063</v>
          </cell>
        </row>
        <row r="214">
          <cell r="J214">
            <v>43064</v>
          </cell>
        </row>
        <row r="215">
          <cell r="J215">
            <v>43066</v>
          </cell>
        </row>
        <row r="216">
          <cell r="J216">
            <v>43067</v>
          </cell>
        </row>
        <row r="217">
          <cell r="J217">
            <v>43068</v>
          </cell>
        </row>
        <row r="218">
          <cell r="J218">
            <v>43069</v>
          </cell>
        </row>
        <row r="219">
          <cell r="J219">
            <v>43070</v>
          </cell>
        </row>
        <row r="220">
          <cell r="J220">
            <v>43071</v>
          </cell>
        </row>
        <row r="221">
          <cell r="J221">
            <v>43073</v>
          </cell>
        </row>
        <row r="222">
          <cell r="J222">
            <v>43074</v>
          </cell>
        </row>
        <row r="223">
          <cell r="J223">
            <v>43075</v>
          </cell>
        </row>
        <row r="224">
          <cell r="J224">
            <v>43076</v>
          </cell>
        </row>
        <row r="225">
          <cell r="J225">
            <v>43077</v>
          </cell>
        </row>
        <row r="226">
          <cell r="J226">
            <v>43078</v>
          </cell>
        </row>
        <row r="227">
          <cell r="J227">
            <v>43080</v>
          </cell>
        </row>
        <row r="228">
          <cell r="J228">
            <v>43081</v>
          </cell>
        </row>
        <row r="229">
          <cell r="J229">
            <v>43082</v>
          </cell>
        </row>
        <row r="230">
          <cell r="J230">
            <v>43083</v>
          </cell>
        </row>
        <row r="231">
          <cell r="J231">
            <v>43084</v>
          </cell>
        </row>
        <row r="232">
          <cell r="J232">
            <v>43085</v>
          </cell>
        </row>
        <row r="233">
          <cell r="J233">
            <v>43087</v>
          </cell>
        </row>
        <row r="234">
          <cell r="J234">
            <v>43088</v>
          </cell>
        </row>
        <row r="235">
          <cell r="J235">
            <v>43089</v>
          </cell>
        </row>
        <row r="236">
          <cell r="J236">
            <v>43090</v>
          </cell>
        </row>
        <row r="237">
          <cell r="J237">
            <v>43091</v>
          </cell>
        </row>
        <row r="238">
          <cell r="J238">
            <v>43092</v>
          </cell>
        </row>
        <row r="239">
          <cell r="J239">
            <v>43096</v>
          </cell>
        </row>
        <row r="240">
          <cell r="J240">
            <v>43097</v>
          </cell>
        </row>
        <row r="241">
          <cell r="J241">
            <v>43098</v>
          </cell>
        </row>
        <row r="242">
          <cell r="J242">
            <v>43099</v>
          </cell>
        </row>
        <row r="243">
          <cell r="J243">
            <v>43102</v>
          </cell>
        </row>
        <row r="244">
          <cell r="J244">
            <v>43103</v>
          </cell>
        </row>
        <row r="245">
          <cell r="J245">
            <v>43104</v>
          </cell>
        </row>
        <row r="246">
          <cell r="J246">
            <v>43105</v>
          </cell>
        </row>
        <row r="247">
          <cell r="J247">
            <v>43106</v>
          </cell>
        </row>
        <row r="248">
          <cell r="J248">
            <v>43108</v>
          </cell>
        </row>
        <row r="249">
          <cell r="J249">
            <v>43109</v>
          </cell>
        </row>
        <row r="250">
          <cell r="J250">
            <v>43110</v>
          </cell>
        </row>
        <row r="251">
          <cell r="J251">
            <v>43111</v>
          </cell>
        </row>
        <row r="252">
          <cell r="J252">
            <v>43112</v>
          </cell>
        </row>
        <row r="253">
          <cell r="J253">
            <v>43113</v>
          </cell>
        </row>
        <row r="254">
          <cell r="J254">
            <v>43115</v>
          </cell>
        </row>
        <row r="255">
          <cell r="J255">
            <v>43116</v>
          </cell>
        </row>
        <row r="256">
          <cell r="J256">
            <v>43117</v>
          </cell>
        </row>
        <row r="257">
          <cell r="J257">
            <v>43118</v>
          </cell>
        </row>
        <row r="258">
          <cell r="J258">
            <v>43119</v>
          </cell>
        </row>
        <row r="259">
          <cell r="J259">
            <v>43120</v>
          </cell>
        </row>
        <row r="260">
          <cell r="J260">
            <v>43122</v>
          </cell>
        </row>
        <row r="261">
          <cell r="J261">
            <v>43123</v>
          </cell>
        </row>
        <row r="262">
          <cell r="J262">
            <v>43124</v>
          </cell>
        </row>
        <row r="263">
          <cell r="J263">
            <v>43125</v>
          </cell>
        </row>
        <row r="264">
          <cell r="J264">
            <v>43126</v>
          </cell>
        </row>
        <row r="265">
          <cell r="J265">
            <v>43127</v>
          </cell>
        </row>
        <row r="266">
          <cell r="J266">
            <v>43129</v>
          </cell>
        </row>
        <row r="267">
          <cell r="J267">
            <v>43130</v>
          </cell>
        </row>
        <row r="268">
          <cell r="J268">
            <v>43131</v>
          </cell>
        </row>
        <row r="269">
          <cell r="J269">
            <v>43132</v>
          </cell>
        </row>
        <row r="270">
          <cell r="J270">
            <v>43133</v>
          </cell>
        </row>
        <row r="271">
          <cell r="J271">
            <v>43134</v>
          </cell>
        </row>
        <row r="272">
          <cell r="J272">
            <v>43136</v>
          </cell>
        </row>
        <row r="273">
          <cell r="J273">
            <v>43137</v>
          </cell>
        </row>
        <row r="274">
          <cell r="J274">
            <v>43138</v>
          </cell>
        </row>
        <row r="275">
          <cell r="J275">
            <v>43139</v>
          </cell>
        </row>
        <row r="276">
          <cell r="J276">
            <v>43140</v>
          </cell>
        </row>
        <row r="277">
          <cell r="J277">
            <v>43141</v>
          </cell>
        </row>
        <row r="278">
          <cell r="J278">
            <v>43143</v>
          </cell>
        </row>
        <row r="279">
          <cell r="J279">
            <v>43144</v>
          </cell>
        </row>
        <row r="280">
          <cell r="J280">
            <v>43145</v>
          </cell>
        </row>
        <row r="281">
          <cell r="J281">
            <v>43153</v>
          </cell>
        </row>
        <row r="282">
          <cell r="J282">
            <v>43154</v>
          </cell>
        </row>
        <row r="283">
          <cell r="J283">
            <v>43155</v>
          </cell>
        </row>
        <row r="284">
          <cell r="J284">
            <v>43157</v>
          </cell>
        </row>
        <row r="285">
          <cell r="J285">
            <v>43158</v>
          </cell>
        </row>
        <row r="286">
          <cell r="J286">
            <v>43159</v>
          </cell>
        </row>
        <row r="287">
          <cell r="J287">
            <v>43160</v>
          </cell>
        </row>
        <row r="288">
          <cell r="J288">
            <v>43161</v>
          </cell>
        </row>
        <row r="289">
          <cell r="J289">
            <v>43162</v>
          </cell>
        </row>
        <row r="290">
          <cell r="J290">
            <v>43164</v>
          </cell>
        </row>
        <row r="291">
          <cell r="J291">
            <v>43165</v>
          </cell>
        </row>
        <row r="292">
          <cell r="J292">
            <v>43166</v>
          </cell>
        </row>
        <row r="293">
          <cell r="J293">
            <v>43167</v>
          </cell>
        </row>
        <row r="294">
          <cell r="J294">
            <v>43168</v>
          </cell>
        </row>
        <row r="295">
          <cell r="J295">
            <v>43169</v>
          </cell>
        </row>
        <row r="296">
          <cell r="J296">
            <v>43171</v>
          </cell>
        </row>
        <row r="297">
          <cell r="J297">
            <v>43172</v>
          </cell>
        </row>
        <row r="298">
          <cell r="J298">
            <v>43173</v>
          </cell>
        </row>
        <row r="299">
          <cell r="J299">
            <v>43174</v>
          </cell>
        </row>
        <row r="300">
          <cell r="J300">
            <v>43175</v>
          </cell>
        </row>
        <row r="301">
          <cell r="J301">
            <v>43176</v>
          </cell>
        </row>
        <row r="302">
          <cell r="J302">
            <v>43178</v>
          </cell>
        </row>
        <row r="303">
          <cell r="J303">
            <v>43179</v>
          </cell>
        </row>
        <row r="304">
          <cell r="J304">
            <v>43180</v>
          </cell>
        </row>
        <row r="305">
          <cell r="J305">
            <v>43181</v>
          </cell>
        </row>
        <row r="306">
          <cell r="J306">
            <v>43182</v>
          </cell>
        </row>
        <row r="307">
          <cell r="J307">
            <v>43183</v>
          </cell>
        </row>
        <row r="308">
          <cell r="J308">
            <v>43185</v>
          </cell>
        </row>
        <row r="309">
          <cell r="J309">
            <v>43186</v>
          </cell>
        </row>
        <row r="310">
          <cell r="J310">
            <v>43187</v>
          </cell>
        </row>
        <row r="311">
          <cell r="J311">
            <v>43188</v>
          </cell>
        </row>
        <row r="312">
          <cell r="J312">
            <v>43193</v>
          </cell>
        </row>
        <row r="313">
          <cell r="J313">
            <v>43194</v>
          </cell>
        </row>
        <row r="314">
          <cell r="J314">
            <v>43197</v>
          </cell>
        </row>
        <row r="315">
          <cell r="J315">
            <v>43199</v>
          </cell>
        </row>
        <row r="316">
          <cell r="J316">
            <v>43200</v>
          </cell>
        </row>
        <row r="317">
          <cell r="J317">
            <v>43201</v>
          </cell>
        </row>
        <row r="318">
          <cell r="J318">
            <v>43202</v>
          </cell>
        </row>
        <row r="319">
          <cell r="J319">
            <v>43203</v>
          </cell>
        </row>
        <row r="320">
          <cell r="J320">
            <v>43204</v>
          </cell>
        </row>
        <row r="321">
          <cell r="J321">
            <v>43206</v>
          </cell>
        </row>
        <row r="322">
          <cell r="J322">
            <v>43207</v>
          </cell>
        </row>
        <row r="323">
          <cell r="J323">
            <v>43208</v>
          </cell>
        </row>
        <row r="324">
          <cell r="J324">
            <v>43209</v>
          </cell>
        </row>
        <row r="325">
          <cell r="J325">
            <v>43210</v>
          </cell>
        </row>
        <row r="326">
          <cell r="J326">
            <v>43211</v>
          </cell>
        </row>
        <row r="327">
          <cell r="J327">
            <v>43213</v>
          </cell>
        </row>
        <row r="328">
          <cell r="J328">
            <v>43214</v>
          </cell>
        </row>
        <row r="329">
          <cell r="J329">
            <v>43215</v>
          </cell>
        </row>
        <row r="330">
          <cell r="J330">
            <v>43216</v>
          </cell>
        </row>
        <row r="331">
          <cell r="J331">
            <v>43217</v>
          </cell>
        </row>
        <row r="332">
          <cell r="J332">
            <v>43218</v>
          </cell>
        </row>
        <row r="333">
          <cell r="J333">
            <v>43222</v>
          </cell>
        </row>
        <row r="334">
          <cell r="J334">
            <v>43223</v>
          </cell>
        </row>
        <row r="335">
          <cell r="J335">
            <v>43224</v>
          </cell>
        </row>
        <row r="336">
          <cell r="J336">
            <v>43225</v>
          </cell>
        </row>
        <row r="337">
          <cell r="J337">
            <v>43227</v>
          </cell>
        </row>
        <row r="338">
          <cell r="J338">
            <v>43228</v>
          </cell>
        </row>
        <row r="339">
          <cell r="J339">
            <v>43229</v>
          </cell>
        </row>
        <row r="340">
          <cell r="J340">
            <v>43230</v>
          </cell>
        </row>
        <row r="341">
          <cell r="J341">
            <v>43231</v>
          </cell>
        </row>
        <row r="342">
          <cell r="J342">
            <v>43232</v>
          </cell>
        </row>
        <row r="343">
          <cell r="J343">
            <v>43234</v>
          </cell>
        </row>
        <row r="344">
          <cell r="J344">
            <v>43235</v>
          </cell>
        </row>
        <row r="345">
          <cell r="J345">
            <v>43236</v>
          </cell>
        </row>
        <row r="346">
          <cell r="J346">
            <v>43237</v>
          </cell>
        </row>
        <row r="347">
          <cell r="J347">
            <v>43238</v>
          </cell>
        </row>
        <row r="348">
          <cell r="J348">
            <v>43239</v>
          </cell>
        </row>
        <row r="349">
          <cell r="J349">
            <v>43241</v>
          </cell>
        </row>
        <row r="350">
          <cell r="J350">
            <v>43243</v>
          </cell>
        </row>
        <row r="351">
          <cell r="J351">
            <v>43244</v>
          </cell>
        </row>
        <row r="352">
          <cell r="J352">
            <v>43245</v>
          </cell>
        </row>
        <row r="353">
          <cell r="J353">
            <v>43248</v>
          </cell>
        </row>
        <row r="354">
          <cell r="J354">
            <v>43249</v>
          </cell>
        </row>
        <row r="355">
          <cell r="J355">
            <v>43250</v>
          </cell>
        </row>
        <row r="356">
          <cell r="J356">
            <v>43251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0</v>
          </cell>
        </row>
        <row r="361">
          <cell r="J361">
            <v>0</v>
          </cell>
        </row>
        <row r="362">
          <cell r="J362">
            <v>0</v>
          </cell>
        </row>
        <row r="363">
          <cell r="J363">
            <v>0</v>
          </cell>
        </row>
        <row r="364">
          <cell r="J364">
            <v>0</v>
          </cell>
        </row>
        <row r="365">
          <cell r="J365">
            <v>0</v>
          </cell>
        </row>
        <row r="366">
          <cell r="J366">
            <v>0</v>
          </cell>
        </row>
        <row r="367">
          <cell r="J367">
            <v>0</v>
          </cell>
        </row>
        <row r="368">
          <cell r="J368">
            <v>0</v>
          </cell>
        </row>
        <row r="369">
          <cell r="J369">
            <v>0</v>
          </cell>
        </row>
        <row r="370">
          <cell r="J370">
            <v>0</v>
          </cell>
        </row>
        <row r="371">
          <cell r="J371">
            <v>0</v>
          </cell>
        </row>
        <row r="372">
          <cell r="J372">
            <v>0</v>
          </cell>
        </row>
        <row r="373">
          <cell r="J373">
            <v>0</v>
          </cell>
        </row>
        <row r="374">
          <cell r="J374">
            <v>0</v>
          </cell>
        </row>
        <row r="375">
          <cell r="J375">
            <v>0</v>
          </cell>
        </row>
        <row r="376">
          <cell r="J376">
            <v>0</v>
          </cell>
        </row>
        <row r="377">
          <cell r="J377">
            <v>0</v>
          </cell>
        </row>
        <row r="378">
          <cell r="J378">
            <v>0</v>
          </cell>
        </row>
        <row r="379">
          <cell r="J379">
            <v>0</v>
          </cell>
        </row>
        <row r="380">
          <cell r="J380">
            <v>0</v>
          </cell>
        </row>
        <row r="381">
          <cell r="J381">
            <v>0</v>
          </cell>
        </row>
        <row r="382">
          <cell r="J382">
            <v>0</v>
          </cell>
        </row>
        <row r="383">
          <cell r="J383">
            <v>0</v>
          </cell>
        </row>
        <row r="384">
          <cell r="J384">
            <v>0</v>
          </cell>
        </row>
        <row r="385">
          <cell r="J385">
            <v>0</v>
          </cell>
        </row>
        <row r="386">
          <cell r="J386">
            <v>0</v>
          </cell>
        </row>
        <row r="387">
          <cell r="J387">
            <v>0</v>
          </cell>
        </row>
        <row r="388">
          <cell r="J388">
            <v>0</v>
          </cell>
        </row>
        <row r="389">
          <cell r="J389">
            <v>0</v>
          </cell>
        </row>
        <row r="390">
          <cell r="J390">
            <v>0</v>
          </cell>
        </row>
        <row r="391">
          <cell r="J391">
            <v>0</v>
          </cell>
        </row>
        <row r="392">
          <cell r="J392">
            <v>0</v>
          </cell>
        </row>
        <row r="393">
          <cell r="J393">
            <v>0</v>
          </cell>
        </row>
        <row r="394">
          <cell r="J394">
            <v>0</v>
          </cell>
        </row>
        <row r="395">
          <cell r="J395">
            <v>0</v>
          </cell>
        </row>
        <row r="396">
          <cell r="J396">
            <v>0</v>
          </cell>
        </row>
        <row r="397">
          <cell r="J397">
            <v>0</v>
          </cell>
        </row>
        <row r="398">
          <cell r="J398">
            <v>0</v>
          </cell>
        </row>
        <row r="399">
          <cell r="J399">
            <v>0</v>
          </cell>
        </row>
        <row r="400">
          <cell r="J400">
            <v>0</v>
          </cell>
        </row>
        <row r="401">
          <cell r="J401">
            <v>0</v>
          </cell>
        </row>
        <row r="402">
          <cell r="J402">
            <v>0</v>
          </cell>
        </row>
        <row r="403">
          <cell r="J403">
            <v>0</v>
          </cell>
        </row>
        <row r="404">
          <cell r="J404">
            <v>0</v>
          </cell>
        </row>
        <row r="405">
          <cell r="J405">
            <v>0</v>
          </cell>
        </row>
        <row r="406">
          <cell r="J406">
            <v>0</v>
          </cell>
        </row>
        <row r="407">
          <cell r="J407">
            <v>0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0</v>
          </cell>
        </row>
        <row r="412">
          <cell r="J412">
            <v>0</v>
          </cell>
        </row>
        <row r="413">
          <cell r="J413">
            <v>0</v>
          </cell>
        </row>
        <row r="414">
          <cell r="J414">
            <v>0</v>
          </cell>
        </row>
        <row r="415">
          <cell r="J415">
            <v>0</v>
          </cell>
        </row>
        <row r="416">
          <cell r="J416">
            <v>0</v>
          </cell>
        </row>
        <row r="417">
          <cell r="J417">
            <v>0</v>
          </cell>
        </row>
        <row r="418">
          <cell r="J418">
            <v>0</v>
          </cell>
        </row>
        <row r="419">
          <cell r="J419">
            <v>0</v>
          </cell>
        </row>
        <row r="420">
          <cell r="J420">
            <v>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0</v>
          </cell>
        </row>
        <row r="424">
          <cell r="J424">
            <v>0</v>
          </cell>
        </row>
        <row r="425">
          <cell r="J425">
            <v>0</v>
          </cell>
        </row>
        <row r="426">
          <cell r="J426">
            <v>0</v>
          </cell>
        </row>
        <row r="427">
          <cell r="J427">
            <v>0</v>
          </cell>
        </row>
        <row r="428">
          <cell r="J428">
            <v>0</v>
          </cell>
        </row>
        <row r="429">
          <cell r="J429">
            <v>0</v>
          </cell>
        </row>
        <row r="430">
          <cell r="J430">
            <v>0</v>
          </cell>
        </row>
        <row r="431">
          <cell r="J431">
            <v>0</v>
          </cell>
        </row>
        <row r="432">
          <cell r="J432">
            <v>0</v>
          </cell>
        </row>
        <row r="433">
          <cell r="J433">
            <v>0</v>
          </cell>
        </row>
        <row r="434">
          <cell r="J434">
            <v>0</v>
          </cell>
        </row>
        <row r="435">
          <cell r="J435">
            <v>0</v>
          </cell>
        </row>
        <row r="436">
          <cell r="J436">
            <v>0</v>
          </cell>
        </row>
        <row r="437">
          <cell r="J437">
            <v>0</v>
          </cell>
        </row>
        <row r="438">
          <cell r="J438">
            <v>0</v>
          </cell>
        </row>
        <row r="439">
          <cell r="J439">
            <v>0</v>
          </cell>
        </row>
        <row r="440">
          <cell r="J440">
            <v>0</v>
          </cell>
        </row>
        <row r="441">
          <cell r="J441">
            <v>0</v>
          </cell>
        </row>
        <row r="442">
          <cell r="J442">
            <v>0</v>
          </cell>
        </row>
        <row r="443">
          <cell r="J443">
            <v>0</v>
          </cell>
        </row>
        <row r="444">
          <cell r="J444">
            <v>0</v>
          </cell>
        </row>
        <row r="445">
          <cell r="J445">
            <v>0</v>
          </cell>
        </row>
        <row r="446">
          <cell r="J446">
            <v>0</v>
          </cell>
        </row>
        <row r="447">
          <cell r="J447">
            <v>0</v>
          </cell>
        </row>
        <row r="448">
          <cell r="J448">
            <v>0</v>
          </cell>
        </row>
        <row r="449">
          <cell r="J449">
            <v>0</v>
          </cell>
        </row>
        <row r="450">
          <cell r="J450">
            <v>0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J458">
            <v>0</v>
          </cell>
        </row>
        <row r="459"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J462">
            <v>0</v>
          </cell>
        </row>
        <row r="463">
          <cell r="J463">
            <v>0</v>
          </cell>
        </row>
        <row r="464">
          <cell r="J464">
            <v>0</v>
          </cell>
        </row>
        <row r="465">
          <cell r="J465">
            <v>0</v>
          </cell>
        </row>
        <row r="466">
          <cell r="J466">
            <v>0</v>
          </cell>
        </row>
        <row r="467">
          <cell r="J467">
            <v>0</v>
          </cell>
        </row>
        <row r="468">
          <cell r="J468">
            <v>0</v>
          </cell>
        </row>
        <row r="469">
          <cell r="J469">
            <v>0</v>
          </cell>
        </row>
        <row r="470">
          <cell r="J470">
            <v>0</v>
          </cell>
        </row>
        <row r="471">
          <cell r="J471">
            <v>0</v>
          </cell>
        </row>
        <row r="472">
          <cell r="J472">
            <v>0</v>
          </cell>
        </row>
        <row r="473">
          <cell r="J473">
            <v>0</v>
          </cell>
        </row>
        <row r="474">
          <cell r="J474">
            <v>0</v>
          </cell>
        </row>
        <row r="475"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J478">
            <v>0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0</v>
          </cell>
        </row>
        <row r="483">
          <cell r="J483">
            <v>0</v>
          </cell>
        </row>
        <row r="484">
          <cell r="J484">
            <v>0</v>
          </cell>
        </row>
        <row r="485">
          <cell r="J485">
            <v>0</v>
          </cell>
        </row>
        <row r="486">
          <cell r="J486">
            <v>0</v>
          </cell>
        </row>
        <row r="487">
          <cell r="J487">
            <v>0</v>
          </cell>
        </row>
        <row r="488">
          <cell r="J488">
            <v>0</v>
          </cell>
        </row>
        <row r="489">
          <cell r="J489">
            <v>0</v>
          </cell>
        </row>
        <row r="490">
          <cell r="J490">
            <v>0</v>
          </cell>
        </row>
        <row r="491">
          <cell r="J491">
            <v>0</v>
          </cell>
        </row>
        <row r="492">
          <cell r="J492">
            <v>0</v>
          </cell>
        </row>
        <row r="493">
          <cell r="J493">
            <v>0</v>
          </cell>
        </row>
        <row r="494">
          <cell r="J494">
            <v>0</v>
          </cell>
        </row>
        <row r="495">
          <cell r="J495">
            <v>0</v>
          </cell>
        </row>
        <row r="496">
          <cell r="J496">
            <v>0</v>
          </cell>
        </row>
        <row r="497">
          <cell r="J497">
            <v>0</v>
          </cell>
        </row>
        <row r="498">
          <cell r="J498">
            <v>0</v>
          </cell>
        </row>
        <row r="499">
          <cell r="J499">
            <v>0</v>
          </cell>
        </row>
        <row r="500">
          <cell r="J500">
            <v>0</v>
          </cell>
        </row>
        <row r="501">
          <cell r="J501">
            <v>0</v>
          </cell>
        </row>
        <row r="502">
          <cell r="J502">
            <v>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J505">
            <v>0</v>
          </cell>
        </row>
        <row r="506">
          <cell r="J506">
            <v>0</v>
          </cell>
        </row>
        <row r="507">
          <cell r="J507">
            <v>0</v>
          </cell>
        </row>
        <row r="508">
          <cell r="J508">
            <v>0</v>
          </cell>
        </row>
        <row r="509">
          <cell r="J509">
            <v>0</v>
          </cell>
        </row>
        <row r="510">
          <cell r="J510">
            <v>0</v>
          </cell>
        </row>
        <row r="511">
          <cell r="J511">
            <v>0</v>
          </cell>
        </row>
        <row r="512">
          <cell r="J512">
            <v>0</v>
          </cell>
        </row>
        <row r="513">
          <cell r="J513">
            <v>0</v>
          </cell>
        </row>
        <row r="514">
          <cell r="J514">
            <v>0</v>
          </cell>
        </row>
        <row r="515">
          <cell r="J515">
            <v>0</v>
          </cell>
        </row>
        <row r="516">
          <cell r="J516">
            <v>0</v>
          </cell>
        </row>
        <row r="517">
          <cell r="J517">
            <v>0</v>
          </cell>
        </row>
        <row r="518">
          <cell r="J518">
            <v>0</v>
          </cell>
        </row>
        <row r="519">
          <cell r="J519">
            <v>0</v>
          </cell>
        </row>
        <row r="520">
          <cell r="J520">
            <v>0</v>
          </cell>
        </row>
        <row r="521">
          <cell r="J521">
            <v>0</v>
          </cell>
        </row>
        <row r="522">
          <cell r="J522">
            <v>0</v>
          </cell>
        </row>
        <row r="523">
          <cell r="J523">
            <v>0</v>
          </cell>
        </row>
        <row r="524">
          <cell r="J524">
            <v>0</v>
          </cell>
        </row>
        <row r="525">
          <cell r="J525">
            <v>0</v>
          </cell>
        </row>
        <row r="526">
          <cell r="J526">
            <v>0</v>
          </cell>
        </row>
        <row r="527">
          <cell r="J527">
            <v>0</v>
          </cell>
        </row>
        <row r="528">
          <cell r="J528">
            <v>0</v>
          </cell>
        </row>
        <row r="529">
          <cell r="J529">
            <v>0</v>
          </cell>
        </row>
        <row r="530">
          <cell r="J530">
            <v>0</v>
          </cell>
        </row>
        <row r="531">
          <cell r="J531">
            <v>0</v>
          </cell>
        </row>
        <row r="532">
          <cell r="J532">
            <v>0</v>
          </cell>
        </row>
        <row r="533">
          <cell r="J533">
            <v>0</v>
          </cell>
        </row>
        <row r="534">
          <cell r="J534">
            <v>0</v>
          </cell>
        </row>
        <row r="535">
          <cell r="J535">
            <v>0</v>
          </cell>
        </row>
        <row r="536">
          <cell r="J536">
            <v>0</v>
          </cell>
        </row>
        <row r="537">
          <cell r="J537">
            <v>0</v>
          </cell>
        </row>
        <row r="538">
          <cell r="J538">
            <v>0</v>
          </cell>
        </row>
      </sheetData>
      <sheetData sheetId="8">
        <row r="2">
          <cell r="A2">
            <v>1</v>
          </cell>
          <cell r="O2">
            <v>3</v>
          </cell>
          <cell r="AC2">
            <v>3</v>
          </cell>
          <cell r="AQ2">
            <v>3</v>
          </cell>
        </row>
        <row r="3">
          <cell r="A3">
            <v>2</v>
          </cell>
          <cell r="O3">
            <v>2</v>
          </cell>
          <cell r="AC3">
            <v>2</v>
          </cell>
          <cell r="AQ3">
            <v>2</v>
          </cell>
        </row>
        <row r="19">
          <cell r="C19" t="str">
            <v>行业内销量（万台）</v>
          </cell>
          <cell r="D19">
            <v>2964.6599999999994</v>
          </cell>
          <cell r="Q19" t="str">
            <v>行业内销量（万台）</v>
          </cell>
          <cell r="R19">
            <v>2607.63</v>
          </cell>
          <cell r="AE19" t="str">
            <v>行业内销量（万台）</v>
          </cell>
          <cell r="AF19">
            <v>2379.9799999999996</v>
          </cell>
          <cell r="AS19" t="str">
            <v>行业内销量（万台）</v>
          </cell>
          <cell r="AT19">
            <v>4491.0280000000002</v>
          </cell>
        </row>
        <row r="20">
          <cell r="C20" t="str">
            <v>同比增长</v>
          </cell>
          <cell r="D20">
            <v>0</v>
          </cell>
          <cell r="Q20" t="str">
            <v>同比增长</v>
          </cell>
          <cell r="R20">
            <v>0</v>
          </cell>
          <cell r="AE20" t="str">
            <v>同比增长</v>
          </cell>
          <cell r="AF20">
            <v>0</v>
          </cell>
          <cell r="AS20" t="str">
            <v>同比增长</v>
          </cell>
          <cell r="AT20">
            <v>0</v>
          </cell>
        </row>
        <row r="25">
          <cell r="A25">
            <v>3</v>
          </cell>
          <cell r="O25">
            <v>3</v>
          </cell>
          <cell r="AC25">
            <v>3</v>
          </cell>
          <cell r="AQ25">
            <v>3</v>
          </cell>
        </row>
        <row r="26">
          <cell r="A26">
            <v>4</v>
          </cell>
          <cell r="O26">
            <v>4</v>
          </cell>
          <cell r="AC26">
            <v>3</v>
          </cell>
          <cell r="AQ26">
            <v>4</v>
          </cell>
        </row>
        <row r="44">
          <cell r="AE44" t="str">
            <v>海尔</v>
          </cell>
          <cell r="AF44">
            <v>0.31659929915377444</v>
          </cell>
        </row>
        <row r="45">
          <cell r="AE45" t="str">
            <v>美的系</v>
          </cell>
          <cell r="AF45">
            <v>0.16471487155354253</v>
          </cell>
        </row>
        <row r="46">
          <cell r="AE46" t="str">
            <v>合肥三洋</v>
          </cell>
          <cell r="AF46">
            <v>0</v>
          </cell>
        </row>
        <row r="50">
          <cell r="C50" t="str">
            <v>格力</v>
          </cell>
          <cell r="D50">
            <v>0.35417214790228901</v>
          </cell>
          <cell r="Q50" t="str">
            <v>海尔</v>
          </cell>
          <cell r="R50">
            <v>0.31910148295578744</v>
          </cell>
          <cell r="AS50" t="str">
            <v>TCL</v>
          </cell>
          <cell r="AT50">
            <v>0.13432810928811845</v>
          </cell>
        </row>
        <row r="51">
          <cell r="C51" t="str">
            <v>美的</v>
          </cell>
          <cell r="D51">
            <v>0.23813860611334864</v>
          </cell>
          <cell r="Q51" t="str">
            <v>美的</v>
          </cell>
          <cell r="R51">
            <v>7.375586260320674E-2</v>
          </cell>
          <cell r="AS51" t="str">
            <v>创维</v>
          </cell>
          <cell r="AT51">
            <v>0.15368752989293316</v>
          </cell>
        </row>
        <row r="52">
          <cell r="C52" t="str">
            <v>海尔</v>
          </cell>
          <cell r="D52">
            <v>0.10190038655360144</v>
          </cell>
          <cell r="Q52" t="str">
            <v>海信科龙</v>
          </cell>
          <cell r="R52">
            <v>0.11934687819974459</v>
          </cell>
          <cell r="AS52" t="str">
            <v>海信</v>
          </cell>
          <cell r="AT52">
            <v>0.14109344230318754</v>
          </cell>
        </row>
        <row r="53">
          <cell r="C53" t="str">
            <v>海信科龙</v>
          </cell>
          <cell r="D53">
            <v>0</v>
          </cell>
          <cell r="Q53" t="str">
            <v>美菱</v>
          </cell>
          <cell r="R53">
            <v>7.8532077020129376E-2</v>
          </cell>
          <cell r="AS53" t="str">
            <v>长虹</v>
          </cell>
          <cell r="AT53">
            <v>0.14251536619232835</v>
          </cell>
        </row>
      </sheetData>
      <sheetData sheetId="9">
        <row r="1">
          <cell r="A1">
            <v>3</v>
          </cell>
          <cell r="C1">
            <v>43191</v>
          </cell>
          <cell r="I1">
            <v>3</v>
          </cell>
          <cell r="K1">
            <v>0</v>
          </cell>
          <cell r="Q1">
            <v>3</v>
          </cell>
          <cell r="S1">
            <v>0</v>
          </cell>
          <cell r="Y1">
            <v>3</v>
          </cell>
          <cell r="AA1">
            <v>0</v>
          </cell>
          <cell r="AG1">
            <v>3</v>
          </cell>
          <cell r="AI1">
            <v>0</v>
          </cell>
          <cell r="AQ1">
            <v>0</v>
          </cell>
        </row>
        <row r="2">
          <cell r="A2">
            <v>2</v>
          </cell>
          <cell r="I2">
            <v>2</v>
          </cell>
          <cell r="Q2">
            <v>2</v>
          </cell>
          <cell r="Y2">
            <v>2</v>
          </cell>
          <cell r="AG2">
            <v>2</v>
          </cell>
          <cell r="AQ2">
            <v>0</v>
          </cell>
        </row>
        <row r="3">
          <cell r="AQ3">
            <v>0</v>
          </cell>
        </row>
        <row r="4">
          <cell r="AQ4">
            <v>0</v>
          </cell>
        </row>
        <row r="5">
          <cell r="AQ5">
            <v>0</v>
          </cell>
        </row>
        <row r="6">
          <cell r="AQ6">
            <v>0</v>
          </cell>
        </row>
        <row r="7">
          <cell r="AQ7">
            <v>0</v>
          </cell>
        </row>
        <row r="8">
          <cell r="AQ8">
            <v>0</v>
          </cell>
        </row>
        <row r="9">
          <cell r="AQ9">
            <v>0</v>
          </cell>
        </row>
        <row r="10">
          <cell r="AQ10">
            <v>0</v>
          </cell>
        </row>
        <row r="11">
          <cell r="AQ11">
            <v>0</v>
          </cell>
        </row>
        <row r="12">
          <cell r="AQ12">
            <v>0</v>
          </cell>
        </row>
        <row r="13">
          <cell r="AQ13">
            <v>0</v>
          </cell>
        </row>
        <row r="14">
          <cell r="AQ14">
            <v>0</v>
          </cell>
        </row>
        <row r="15">
          <cell r="AQ15">
            <v>0</v>
          </cell>
        </row>
        <row r="16">
          <cell r="C16">
            <v>0</v>
          </cell>
          <cell r="K16">
            <v>0</v>
          </cell>
          <cell r="S16">
            <v>0</v>
          </cell>
          <cell r="AA16">
            <v>0</v>
          </cell>
          <cell r="AI16">
            <v>0</v>
          </cell>
          <cell r="AQ16">
            <v>0</v>
          </cell>
        </row>
        <row r="17">
          <cell r="C17" t="str">
            <v>单月内销量</v>
          </cell>
          <cell r="D17" t="str">
            <v>同比增长</v>
          </cell>
          <cell r="K17" t="str">
            <v>单月内销量</v>
          </cell>
          <cell r="L17" t="str">
            <v>同比增长</v>
          </cell>
          <cell r="S17" t="str">
            <v>单月内销量</v>
          </cell>
          <cell r="T17" t="str">
            <v>同比增长</v>
          </cell>
          <cell r="AA17" t="str">
            <v>单月内销量</v>
          </cell>
          <cell r="AB17" t="str">
            <v>同比增长</v>
          </cell>
          <cell r="AI17" t="str">
            <v>单月内销量</v>
          </cell>
          <cell r="AJ17" t="str">
            <v>同比增长</v>
          </cell>
          <cell r="AQ17" t="str">
            <v>格力</v>
          </cell>
        </row>
        <row r="18">
          <cell r="C18">
            <v>119.1</v>
          </cell>
          <cell r="K18">
            <v>0</v>
          </cell>
          <cell r="S18">
            <v>0</v>
          </cell>
          <cell r="AA18">
            <v>0</v>
          </cell>
          <cell r="AI18">
            <v>0</v>
          </cell>
        </row>
        <row r="19">
          <cell r="C19">
            <v>109.9</v>
          </cell>
          <cell r="K19">
            <v>0</v>
          </cell>
          <cell r="S19">
            <v>0</v>
          </cell>
          <cell r="AA19">
            <v>0</v>
          </cell>
          <cell r="AI19">
            <v>0</v>
          </cell>
        </row>
        <row r="20">
          <cell r="C20">
            <v>281.39999999999998</v>
          </cell>
          <cell r="K20">
            <v>0</v>
          </cell>
          <cell r="S20">
            <v>0</v>
          </cell>
          <cell r="AA20">
            <v>0</v>
          </cell>
          <cell r="AI20">
            <v>0</v>
          </cell>
        </row>
        <row r="21">
          <cell r="C21">
            <v>357.3</v>
          </cell>
          <cell r="K21">
            <v>0</v>
          </cell>
          <cell r="S21">
            <v>0</v>
          </cell>
          <cell r="AA21">
            <v>0</v>
          </cell>
          <cell r="AI21">
            <v>0</v>
          </cell>
        </row>
        <row r="22">
          <cell r="C22">
            <v>346.7</v>
          </cell>
          <cell r="K22">
            <v>0</v>
          </cell>
          <cell r="S22">
            <v>0</v>
          </cell>
          <cell r="AA22">
            <v>0</v>
          </cell>
          <cell r="AI22">
            <v>0</v>
          </cell>
        </row>
        <row r="23">
          <cell r="C23">
            <v>415.82</v>
          </cell>
          <cell r="K23">
            <v>0</v>
          </cell>
          <cell r="S23">
            <v>0</v>
          </cell>
          <cell r="AA23">
            <v>0</v>
          </cell>
          <cell r="AI23">
            <v>0</v>
          </cell>
        </row>
        <row r="24">
          <cell r="C24">
            <v>344</v>
          </cell>
          <cell r="K24">
            <v>0</v>
          </cell>
          <cell r="S24">
            <v>0</v>
          </cell>
          <cell r="AA24">
            <v>0</v>
          </cell>
          <cell r="AI24">
            <v>0</v>
          </cell>
        </row>
        <row r="25">
          <cell r="C25">
            <v>116.8</v>
          </cell>
          <cell r="K25">
            <v>0</v>
          </cell>
          <cell r="S25">
            <v>0</v>
          </cell>
          <cell r="AA25">
            <v>0</v>
          </cell>
          <cell r="AI25">
            <v>0</v>
          </cell>
        </row>
        <row r="26">
          <cell r="C26">
            <v>117.1</v>
          </cell>
          <cell r="K26">
            <v>0</v>
          </cell>
          <cell r="S26">
            <v>0</v>
          </cell>
          <cell r="AA26">
            <v>0</v>
          </cell>
          <cell r="AI26">
            <v>0</v>
          </cell>
        </row>
        <row r="27">
          <cell r="C27">
            <v>115.4</v>
          </cell>
          <cell r="K27">
            <v>0</v>
          </cell>
          <cell r="S27">
            <v>0</v>
          </cell>
          <cell r="AA27">
            <v>0</v>
          </cell>
          <cell r="AI27">
            <v>0</v>
          </cell>
        </row>
        <row r="28">
          <cell r="C28">
            <v>134.9</v>
          </cell>
          <cell r="K28">
            <v>0</v>
          </cell>
          <cell r="S28">
            <v>0</v>
          </cell>
          <cell r="AA28">
            <v>0</v>
          </cell>
          <cell r="AI28">
            <v>0</v>
          </cell>
        </row>
        <row r="29">
          <cell r="C29">
            <v>175</v>
          </cell>
          <cell r="K29">
            <v>0</v>
          </cell>
          <cell r="S29">
            <v>0</v>
          </cell>
          <cell r="AA29">
            <v>0</v>
          </cell>
          <cell r="AI29">
            <v>0</v>
          </cell>
        </row>
        <row r="30">
          <cell r="C30">
            <v>141</v>
          </cell>
          <cell r="K30">
            <v>0</v>
          </cell>
          <cell r="S30">
            <v>0</v>
          </cell>
          <cell r="AA30">
            <v>0</v>
          </cell>
          <cell r="AI30">
            <v>0</v>
          </cell>
        </row>
        <row r="31">
          <cell r="C31">
            <v>100.45</v>
          </cell>
          <cell r="K31">
            <v>0</v>
          </cell>
          <cell r="S31">
            <v>0</v>
          </cell>
          <cell r="AA31">
            <v>0</v>
          </cell>
          <cell r="AI31">
            <v>0</v>
          </cell>
        </row>
        <row r="32">
          <cell r="C32">
            <v>252.09</v>
          </cell>
          <cell r="K32">
            <v>0</v>
          </cell>
          <cell r="S32">
            <v>0</v>
          </cell>
          <cell r="AA32">
            <v>0</v>
          </cell>
          <cell r="AI32">
            <v>0</v>
          </cell>
        </row>
        <row r="33">
          <cell r="C33">
            <v>296.39999999999998</v>
          </cell>
          <cell r="K33">
            <v>0</v>
          </cell>
          <cell r="S33">
            <v>0</v>
          </cell>
          <cell r="AA33">
            <v>0</v>
          </cell>
          <cell r="AI33">
            <v>0</v>
          </cell>
        </row>
        <row r="34">
          <cell r="C34">
            <v>391</v>
          </cell>
          <cell r="K34">
            <v>0</v>
          </cell>
          <cell r="S34">
            <v>0</v>
          </cell>
          <cell r="AA34">
            <v>0</v>
          </cell>
          <cell r="AI34">
            <v>0</v>
          </cell>
        </row>
        <row r="35">
          <cell r="C35">
            <v>334.4</v>
          </cell>
          <cell r="K35">
            <v>0</v>
          </cell>
          <cell r="S35">
            <v>0</v>
          </cell>
          <cell r="AA35">
            <v>0</v>
          </cell>
          <cell r="AI35">
            <v>0</v>
          </cell>
        </row>
        <row r="36">
          <cell r="C36">
            <v>305.45</v>
          </cell>
          <cell r="K36">
            <v>0</v>
          </cell>
          <cell r="S36">
            <v>0</v>
          </cell>
          <cell r="AA36">
            <v>0</v>
          </cell>
          <cell r="AI36">
            <v>0</v>
          </cell>
        </row>
        <row r="37">
          <cell r="C37">
            <v>119.3</v>
          </cell>
          <cell r="K37">
            <v>0</v>
          </cell>
          <cell r="S37">
            <v>0</v>
          </cell>
          <cell r="AA37">
            <v>0</v>
          </cell>
          <cell r="AI37">
            <v>0</v>
          </cell>
        </row>
        <row r="38">
          <cell r="C38">
            <v>178.91</v>
          </cell>
          <cell r="K38">
            <v>0</v>
          </cell>
          <cell r="S38">
            <v>0</v>
          </cell>
          <cell r="AA38">
            <v>0</v>
          </cell>
          <cell r="AI38">
            <v>0</v>
          </cell>
        </row>
        <row r="39">
          <cell r="C39">
            <v>171.05</v>
          </cell>
          <cell r="K39">
            <v>0</v>
          </cell>
          <cell r="S39">
            <v>0</v>
          </cell>
          <cell r="AA39">
            <v>0</v>
          </cell>
          <cell r="AI39">
            <v>0</v>
          </cell>
        </row>
        <row r="40">
          <cell r="C40">
            <v>174.15</v>
          </cell>
          <cell r="K40">
            <v>0</v>
          </cell>
          <cell r="S40">
            <v>0</v>
          </cell>
          <cell r="AA40">
            <v>0</v>
          </cell>
          <cell r="AI40">
            <v>0</v>
          </cell>
        </row>
        <row r="41">
          <cell r="C41">
            <v>182.3</v>
          </cell>
          <cell r="K41">
            <v>0</v>
          </cell>
          <cell r="S41">
            <v>0</v>
          </cell>
          <cell r="AA41">
            <v>0</v>
          </cell>
          <cell r="AI41">
            <v>0</v>
          </cell>
        </row>
        <row r="42">
          <cell r="C42">
            <v>167.9</v>
          </cell>
          <cell r="K42">
            <v>0</v>
          </cell>
          <cell r="S42">
            <v>0</v>
          </cell>
          <cell r="AA42">
            <v>0</v>
          </cell>
          <cell r="AI42">
            <v>0</v>
          </cell>
        </row>
        <row r="43">
          <cell r="C43">
            <v>120.92</v>
          </cell>
          <cell r="K43">
            <v>0</v>
          </cell>
          <cell r="S43">
            <v>0</v>
          </cell>
          <cell r="AA43">
            <v>0</v>
          </cell>
          <cell r="AI43">
            <v>0</v>
          </cell>
        </row>
        <row r="44">
          <cell r="C44">
            <v>302.79000000000002</v>
          </cell>
          <cell r="K44">
            <v>0</v>
          </cell>
          <cell r="S44">
            <v>0</v>
          </cell>
          <cell r="AA44">
            <v>0</v>
          </cell>
          <cell r="AI44">
            <v>0</v>
          </cell>
        </row>
        <row r="45">
          <cell r="C45">
            <v>386.5</v>
          </cell>
          <cell r="K45">
            <v>0</v>
          </cell>
          <cell r="S45">
            <v>0</v>
          </cell>
          <cell r="AA45">
            <v>0</v>
          </cell>
          <cell r="AI45">
            <v>0</v>
          </cell>
        </row>
        <row r="46">
          <cell r="C46">
            <v>470.35</v>
          </cell>
          <cell r="K46">
            <v>0</v>
          </cell>
          <cell r="S46">
            <v>0</v>
          </cell>
          <cell r="AA46">
            <v>0</v>
          </cell>
          <cell r="AI46">
            <v>0</v>
          </cell>
        </row>
        <row r="47">
          <cell r="C47">
            <v>411.58</v>
          </cell>
          <cell r="K47">
            <v>0</v>
          </cell>
          <cell r="S47">
            <v>0</v>
          </cell>
          <cell r="AA47">
            <v>0</v>
          </cell>
          <cell r="AI47">
            <v>0</v>
          </cell>
        </row>
        <row r="48">
          <cell r="C48">
            <v>300.60000000000002</v>
          </cell>
          <cell r="K48">
            <v>0</v>
          </cell>
          <cell r="S48">
            <v>0</v>
          </cell>
          <cell r="AA48">
            <v>0</v>
          </cell>
          <cell r="AI48">
            <v>0</v>
          </cell>
        </row>
        <row r="49">
          <cell r="C49">
            <v>177.1</v>
          </cell>
          <cell r="K49">
            <v>0</v>
          </cell>
          <cell r="S49">
            <v>0</v>
          </cell>
          <cell r="AA49">
            <v>0</v>
          </cell>
          <cell r="AI49">
            <v>0</v>
          </cell>
        </row>
        <row r="50">
          <cell r="C50">
            <v>214.3</v>
          </cell>
          <cell r="K50">
            <v>0</v>
          </cell>
          <cell r="S50">
            <v>0</v>
          </cell>
          <cell r="AA50">
            <v>0</v>
          </cell>
          <cell r="AI50">
            <v>0</v>
          </cell>
        </row>
        <row r="51">
          <cell r="C51">
            <v>205.71</v>
          </cell>
          <cell r="K51">
            <v>0</v>
          </cell>
          <cell r="S51">
            <v>0</v>
          </cell>
          <cell r="AA51">
            <v>0</v>
          </cell>
          <cell r="AI51">
            <v>0</v>
          </cell>
        </row>
        <row r="52">
          <cell r="C52">
            <v>200.93</v>
          </cell>
          <cell r="K52">
            <v>0</v>
          </cell>
          <cell r="S52">
            <v>0</v>
          </cell>
          <cell r="AA52">
            <v>0</v>
          </cell>
          <cell r="AI52">
            <v>0</v>
          </cell>
        </row>
        <row r="53">
          <cell r="C53">
            <v>234.44</v>
          </cell>
          <cell r="K53">
            <v>0</v>
          </cell>
          <cell r="S53">
            <v>0</v>
          </cell>
          <cell r="AA53">
            <v>0</v>
          </cell>
          <cell r="AI53">
            <v>0</v>
          </cell>
        </row>
        <row r="54">
          <cell r="C54">
            <v>239.48</v>
          </cell>
          <cell r="K54">
            <v>95</v>
          </cell>
          <cell r="S54">
            <v>62</v>
          </cell>
          <cell r="AA54">
            <v>17</v>
          </cell>
          <cell r="AI54">
            <v>0</v>
          </cell>
          <cell r="AP54">
            <v>39448</v>
          </cell>
          <cell r="AQ54">
            <v>27.450299999999999</v>
          </cell>
          <cell r="AR54">
            <v>22.606200000000001</v>
          </cell>
          <cell r="AT54">
            <v>5.9744999999999999</v>
          </cell>
          <cell r="BB54">
            <v>39.6693</v>
          </cell>
          <cell r="BC54">
            <v>25.889399999999998</v>
          </cell>
          <cell r="BD54">
            <v>7.0987</v>
          </cell>
          <cell r="BM54">
            <v>19.746200000000002</v>
          </cell>
          <cell r="BO54">
            <v>5.2656999999999998</v>
          </cell>
          <cell r="BP54">
            <v>20.536000000000001</v>
          </cell>
        </row>
        <row r="55">
          <cell r="C55">
            <v>162.6</v>
          </cell>
          <cell r="K55">
            <v>50</v>
          </cell>
          <cell r="S55">
            <v>50</v>
          </cell>
          <cell r="AA55">
            <v>14</v>
          </cell>
          <cell r="AI55">
            <v>0</v>
          </cell>
          <cell r="AQ55">
            <v>21.8081</v>
          </cell>
        </row>
        <row r="56">
          <cell r="C56">
            <v>405.88</v>
          </cell>
          <cell r="K56">
            <v>103</v>
          </cell>
          <cell r="S56">
            <v>100</v>
          </cell>
          <cell r="AA56">
            <v>52</v>
          </cell>
          <cell r="AI56">
            <v>0</v>
          </cell>
          <cell r="AQ56">
            <v>21.720500000000001</v>
          </cell>
        </row>
        <row r="57">
          <cell r="C57">
            <v>416.42</v>
          </cell>
          <cell r="K57">
            <v>111</v>
          </cell>
          <cell r="S57">
            <v>92</v>
          </cell>
          <cell r="AA57">
            <v>70</v>
          </cell>
          <cell r="AI57">
            <v>0</v>
          </cell>
          <cell r="AQ57">
            <v>19.602900000000002</v>
          </cell>
        </row>
        <row r="58">
          <cell r="C58">
            <v>316.54000000000002</v>
          </cell>
          <cell r="K58">
            <v>97</v>
          </cell>
          <cell r="S58">
            <v>62</v>
          </cell>
          <cell r="AA58">
            <v>29</v>
          </cell>
          <cell r="AI58">
            <v>0</v>
          </cell>
          <cell r="AQ58">
            <v>22.726099999999999</v>
          </cell>
        </row>
        <row r="59">
          <cell r="C59">
            <v>311.55</v>
          </cell>
          <cell r="K59">
            <v>95</v>
          </cell>
          <cell r="S59">
            <v>75</v>
          </cell>
          <cell r="AA59">
            <v>32</v>
          </cell>
          <cell r="AI59">
            <v>0</v>
          </cell>
          <cell r="AQ59">
            <v>24.319800000000001</v>
          </cell>
        </row>
        <row r="60">
          <cell r="C60">
            <v>255.07</v>
          </cell>
          <cell r="K60">
            <v>106</v>
          </cell>
          <cell r="S60">
            <v>49</v>
          </cell>
          <cell r="AA60">
            <v>24.4</v>
          </cell>
          <cell r="AI60">
            <v>0</v>
          </cell>
          <cell r="AQ60">
            <v>28.601299999999998</v>
          </cell>
        </row>
        <row r="61">
          <cell r="C61">
            <v>161.47</v>
          </cell>
          <cell r="K61">
            <v>69</v>
          </cell>
          <cell r="S61">
            <v>45</v>
          </cell>
          <cell r="AA61">
            <v>15</v>
          </cell>
          <cell r="AI61">
            <v>0</v>
          </cell>
          <cell r="AQ61">
            <v>34.349899999999998</v>
          </cell>
        </row>
        <row r="62">
          <cell r="C62">
            <v>198.44</v>
          </cell>
          <cell r="K62">
            <v>79</v>
          </cell>
          <cell r="S62">
            <v>55</v>
          </cell>
          <cell r="AA62">
            <v>14</v>
          </cell>
          <cell r="AI62">
            <v>0</v>
          </cell>
          <cell r="AQ62">
            <v>28.169</v>
          </cell>
        </row>
        <row r="63">
          <cell r="C63">
            <v>168.14</v>
          </cell>
          <cell r="K63">
            <v>80</v>
          </cell>
          <cell r="S63">
            <v>42</v>
          </cell>
          <cell r="AA63">
            <v>12.2</v>
          </cell>
          <cell r="AI63">
            <v>0</v>
          </cell>
          <cell r="AQ63">
            <v>37.396999999999998</v>
          </cell>
        </row>
        <row r="64">
          <cell r="C64">
            <v>152.6</v>
          </cell>
          <cell r="K64">
            <v>79</v>
          </cell>
          <cell r="S64">
            <v>34</v>
          </cell>
          <cell r="AA64">
            <v>10.5</v>
          </cell>
          <cell r="AI64">
            <v>0</v>
          </cell>
          <cell r="AQ64">
            <v>34.331099999999999</v>
          </cell>
        </row>
        <row r="65">
          <cell r="C65">
            <v>176.47</v>
          </cell>
          <cell r="K65">
            <v>86</v>
          </cell>
          <cell r="S65">
            <v>40</v>
          </cell>
          <cell r="AA65">
            <v>12</v>
          </cell>
          <cell r="AI65">
            <v>0</v>
          </cell>
          <cell r="AQ65">
            <v>27.3462</v>
          </cell>
        </row>
        <row r="66">
          <cell r="C66">
            <v>151.84</v>
          </cell>
          <cell r="K66">
            <v>65</v>
          </cell>
          <cell r="S66">
            <v>38</v>
          </cell>
          <cell r="AA66">
            <v>14</v>
          </cell>
          <cell r="AI66">
            <v>0</v>
          </cell>
          <cell r="AQ66">
            <v>22.849499999999999</v>
          </cell>
        </row>
        <row r="67">
          <cell r="C67">
            <v>195.92</v>
          </cell>
          <cell r="K67">
            <v>85</v>
          </cell>
          <cell r="S67">
            <v>67</v>
          </cell>
          <cell r="AA67">
            <v>12</v>
          </cell>
          <cell r="AI67">
            <v>0</v>
          </cell>
          <cell r="AQ67">
            <v>22.272600000000001</v>
          </cell>
        </row>
        <row r="68">
          <cell r="C68">
            <v>318.85000000000002</v>
          </cell>
          <cell r="K68">
            <v>94</v>
          </cell>
          <cell r="S68">
            <v>89</v>
          </cell>
          <cell r="AA68">
            <v>38</v>
          </cell>
          <cell r="AI68">
            <v>0</v>
          </cell>
          <cell r="AQ68">
            <v>16.3063</v>
          </cell>
        </row>
        <row r="69">
          <cell r="C69">
            <v>335.5</v>
          </cell>
          <cell r="K69">
            <v>105</v>
          </cell>
          <cell r="S69">
            <v>87</v>
          </cell>
          <cell r="AA69">
            <v>38</v>
          </cell>
          <cell r="AI69">
            <v>0</v>
          </cell>
          <cell r="AQ69">
            <v>19.297000000000001</v>
          </cell>
        </row>
        <row r="70">
          <cell r="C70">
            <v>343.6</v>
          </cell>
          <cell r="K70">
            <v>115</v>
          </cell>
          <cell r="S70">
            <v>93</v>
          </cell>
          <cell r="AA70">
            <v>26</v>
          </cell>
          <cell r="AI70">
            <v>0</v>
          </cell>
          <cell r="AQ70">
            <v>22.194700000000001</v>
          </cell>
        </row>
        <row r="71">
          <cell r="C71">
            <v>468.7</v>
          </cell>
          <cell r="K71">
            <v>174</v>
          </cell>
          <cell r="S71">
            <v>135</v>
          </cell>
          <cell r="AA71">
            <v>37</v>
          </cell>
          <cell r="AI71">
            <v>0</v>
          </cell>
          <cell r="AQ71">
            <v>27.8629</v>
          </cell>
        </row>
        <row r="72">
          <cell r="C72">
            <v>432.65</v>
          </cell>
          <cell r="K72">
            <v>158</v>
          </cell>
          <cell r="S72">
            <v>105</v>
          </cell>
          <cell r="AA72">
            <v>44</v>
          </cell>
          <cell r="AI72">
            <v>0</v>
          </cell>
          <cell r="AQ72">
            <v>27.974299999999999</v>
          </cell>
        </row>
        <row r="73">
          <cell r="C73">
            <v>286.7</v>
          </cell>
          <cell r="K73">
            <v>113.5</v>
          </cell>
          <cell r="S73">
            <v>70</v>
          </cell>
          <cell r="AA73">
            <v>25.8</v>
          </cell>
          <cell r="AI73">
            <v>0</v>
          </cell>
          <cell r="AQ73">
            <v>29.290800000000001</v>
          </cell>
        </row>
        <row r="74">
          <cell r="C74">
            <v>343.1</v>
          </cell>
          <cell r="K74">
            <v>150</v>
          </cell>
          <cell r="S74">
            <v>85</v>
          </cell>
          <cell r="AA74">
            <v>24.6</v>
          </cell>
          <cell r="AI74">
            <v>0</v>
          </cell>
          <cell r="AQ74">
            <v>35.999200000000002</v>
          </cell>
        </row>
        <row r="75">
          <cell r="C75">
            <v>332.56</v>
          </cell>
          <cell r="K75">
            <v>173</v>
          </cell>
          <cell r="S75">
            <v>70</v>
          </cell>
          <cell r="AA75">
            <v>15</v>
          </cell>
          <cell r="AI75">
            <v>0</v>
          </cell>
          <cell r="AQ75">
            <v>40.987000000000002</v>
          </cell>
        </row>
        <row r="76">
          <cell r="C76">
            <v>265.95</v>
          </cell>
          <cell r="K76">
            <v>122</v>
          </cell>
          <cell r="S76">
            <v>70</v>
          </cell>
          <cell r="AA76">
            <v>13</v>
          </cell>
          <cell r="AI76">
            <v>0</v>
          </cell>
          <cell r="AQ76">
            <v>39.187899999999999</v>
          </cell>
        </row>
        <row r="77">
          <cell r="C77">
            <v>291.5</v>
          </cell>
          <cell r="K77">
            <v>110</v>
          </cell>
          <cell r="S77">
            <v>85</v>
          </cell>
          <cell r="AA77">
            <v>22</v>
          </cell>
          <cell r="AI77">
            <v>0</v>
          </cell>
          <cell r="AQ77">
            <v>31.840800000000002</v>
          </cell>
        </row>
        <row r="78">
          <cell r="C78">
            <v>287.60000000000002</v>
          </cell>
          <cell r="K78">
            <v>117</v>
          </cell>
          <cell r="S78">
            <v>82</v>
          </cell>
          <cell r="AA78">
            <v>20</v>
          </cell>
          <cell r="AI78">
            <v>0</v>
          </cell>
          <cell r="AQ78">
            <v>28.847799999999999</v>
          </cell>
        </row>
        <row r="79">
          <cell r="C79">
            <v>232.25</v>
          </cell>
          <cell r="K79">
            <v>86</v>
          </cell>
          <cell r="S79">
            <v>68</v>
          </cell>
          <cell r="AA79">
            <v>19.8</v>
          </cell>
          <cell r="AI79">
            <v>0</v>
          </cell>
          <cell r="AQ79">
            <v>25.607700000000001</v>
          </cell>
        </row>
        <row r="80">
          <cell r="C80">
            <v>507.17</v>
          </cell>
          <cell r="K80">
            <v>153</v>
          </cell>
          <cell r="S80">
            <v>133</v>
          </cell>
          <cell r="AA80">
            <v>46</v>
          </cell>
          <cell r="AI80">
            <v>0</v>
          </cell>
          <cell r="AQ80">
            <v>23.459199999999999</v>
          </cell>
        </row>
        <row r="81">
          <cell r="C81">
            <v>488.35</v>
          </cell>
          <cell r="K81">
            <v>155</v>
          </cell>
          <cell r="S81">
            <v>135</v>
          </cell>
          <cell r="AA81">
            <v>50</v>
          </cell>
          <cell r="AI81">
            <v>0</v>
          </cell>
          <cell r="AQ81">
            <v>22.842099999999999</v>
          </cell>
        </row>
        <row r="82">
          <cell r="C82">
            <v>538.20000000000005</v>
          </cell>
          <cell r="K82">
            <v>175</v>
          </cell>
          <cell r="S82">
            <v>125</v>
          </cell>
          <cell r="AA82">
            <v>57</v>
          </cell>
          <cell r="AI82">
            <v>0</v>
          </cell>
          <cell r="AQ82">
            <v>24.931799999999999</v>
          </cell>
        </row>
        <row r="83">
          <cell r="C83">
            <v>447.8</v>
          </cell>
          <cell r="K83">
            <v>135</v>
          </cell>
          <cell r="S83">
            <v>120</v>
          </cell>
          <cell r="AA83">
            <v>54</v>
          </cell>
          <cell r="AI83">
            <v>0</v>
          </cell>
          <cell r="AQ83">
            <v>25.143699999999999</v>
          </cell>
        </row>
        <row r="84">
          <cell r="C84">
            <v>460.7</v>
          </cell>
          <cell r="K84">
            <v>160</v>
          </cell>
          <cell r="S84">
            <v>115</v>
          </cell>
          <cell r="AA84">
            <v>48</v>
          </cell>
          <cell r="AI84">
            <v>0</v>
          </cell>
          <cell r="AQ84">
            <v>27.6066</v>
          </cell>
        </row>
        <row r="85">
          <cell r="C85">
            <v>470.2</v>
          </cell>
          <cell r="K85">
            <v>190</v>
          </cell>
          <cell r="S85">
            <v>135</v>
          </cell>
          <cell r="AA85">
            <v>31</v>
          </cell>
          <cell r="AI85">
            <v>0</v>
          </cell>
          <cell r="AQ85">
            <v>31.903300000000002</v>
          </cell>
        </row>
        <row r="86">
          <cell r="C86">
            <v>446.5</v>
          </cell>
          <cell r="K86">
            <v>190</v>
          </cell>
          <cell r="S86">
            <v>105</v>
          </cell>
          <cell r="AA86">
            <v>34</v>
          </cell>
          <cell r="AI86">
            <v>0</v>
          </cell>
          <cell r="AQ86">
            <v>33.699599999999997</v>
          </cell>
        </row>
        <row r="87">
          <cell r="C87">
            <v>476</v>
          </cell>
          <cell r="K87">
            <v>200</v>
          </cell>
          <cell r="S87">
            <v>117</v>
          </cell>
          <cell r="AA87">
            <v>30</v>
          </cell>
          <cell r="AI87">
            <v>0</v>
          </cell>
          <cell r="AQ87">
            <v>34.157699999999998</v>
          </cell>
        </row>
        <row r="88">
          <cell r="C88">
            <v>377.88</v>
          </cell>
          <cell r="K88">
            <v>160</v>
          </cell>
          <cell r="S88">
            <v>105</v>
          </cell>
          <cell r="AA88">
            <v>20</v>
          </cell>
          <cell r="AI88">
            <v>0</v>
          </cell>
          <cell r="AQ88">
            <v>32.573300000000003</v>
          </cell>
        </row>
        <row r="89">
          <cell r="C89">
            <v>417.67</v>
          </cell>
          <cell r="K89">
            <v>150</v>
          </cell>
          <cell r="S89">
            <v>125</v>
          </cell>
          <cell r="AA89">
            <v>27</v>
          </cell>
          <cell r="AI89">
            <v>0</v>
          </cell>
          <cell r="AQ89">
            <v>30.896699999999999</v>
          </cell>
        </row>
        <row r="90">
          <cell r="C90">
            <v>415.3</v>
          </cell>
          <cell r="K90">
            <v>150</v>
          </cell>
          <cell r="S90">
            <v>115</v>
          </cell>
          <cell r="AA90">
            <v>25</v>
          </cell>
          <cell r="AI90">
            <v>15</v>
          </cell>
          <cell r="AQ90">
            <v>29.267299999999999</v>
          </cell>
        </row>
        <row r="91">
          <cell r="C91">
            <v>300.5</v>
          </cell>
          <cell r="K91">
            <v>100</v>
          </cell>
          <cell r="S91">
            <v>95</v>
          </cell>
          <cell r="AA91">
            <v>20</v>
          </cell>
          <cell r="AI91">
            <v>12</v>
          </cell>
          <cell r="AQ91">
            <v>28.172799999999999</v>
          </cell>
        </row>
        <row r="92">
          <cell r="C92">
            <v>615.20000000000005</v>
          </cell>
          <cell r="K92">
            <v>175</v>
          </cell>
          <cell r="S92">
            <v>160</v>
          </cell>
          <cell r="AA92">
            <v>55</v>
          </cell>
          <cell r="AI92">
            <v>30</v>
          </cell>
          <cell r="AQ92">
            <v>27.788699999999999</v>
          </cell>
        </row>
        <row r="93">
          <cell r="C93">
            <v>677.2</v>
          </cell>
          <cell r="K93">
            <v>260</v>
          </cell>
          <cell r="S93">
            <v>170</v>
          </cell>
          <cell r="AA93">
            <v>55</v>
          </cell>
          <cell r="AI93">
            <v>32</v>
          </cell>
          <cell r="AQ93">
            <v>29.581399999999999</v>
          </cell>
        </row>
        <row r="94">
          <cell r="C94">
            <v>706.2</v>
          </cell>
          <cell r="K94">
            <v>250</v>
          </cell>
          <cell r="S94">
            <v>165</v>
          </cell>
          <cell r="AA94">
            <v>57</v>
          </cell>
          <cell r="AI94">
            <v>36</v>
          </cell>
          <cell r="AQ94">
            <v>29.088000000000001</v>
          </cell>
        </row>
        <row r="95">
          <cell r="C95">
            <v>676.4</v>
          </cell>
          <cell r="K95">
            <v>227</v>
          </cell>
          <cell r="S95">
            <v>195</v>
          </cell>
          <cell r="AA95">
            <v>55</v>
          </cell>
          <cell r="AI95">
            <v>35</v>
          </cell>
          <cell r="AQ95">
            <v>27.976900000000001</v>
          </cell>
        </row>
        <row r="96">
          <cell r="C96">
            <v>598.79999999999995</v>
          </cell>
          <cell r="K96">
            <v>219</v>
          </cell>
          <cell r="S96">
            <v>175</v>
          </cell>
          <cell r="AA96">
            <v>35</v>
          </cell>
          <cell r="AI96">
            <v>26.2</v>
          </cell>
          <cell r="AQ96">
            <v>30.267600000000002</v>
          </cell>
        </row>
        <row r="97">
          <cell r="C97">
            <v>518.4</v>
          </cell>
          <cell r="K97">
            <v>227</v>
          </cell>
          <cell r="S97">
            <v>150</v>
          </cell>
          <cell r="AA97">
            <v>27</v>
          </cell>
          <cell r="AI97">
            <v>17.3</v>
          </cell>
          <cell r="AQ97">
            <v>36.325899999999997</v>
          </cell>
        </row>
        <row r="98">
          <cell r="C98">
            <v>483</v>
          </cell>
          <cell r="K98">
            <v>230</v>
          </cell>
          <cell r="S98">
            <v>125</v>
          </cell>
          <cell r="AA98">
            <v>31</v>
          </cell>
          <cell r="AI98">
            <v>14.5</v>
          </cell>
          <cell r="AQ98">
            <v>40.546300000000002</v>
          </cell>
        </row>
        <row r="99">
          <cell r="C99">
            <v>397.8</v>
          </cell>
          <cell r="K99">
            <v>190</v>
          </cell>
          <cell r="S99">
            <v>110</v>
          </cell>
          <cell r="AA99">
            <v>18</v>
          </cell>
          <cell r="AI99">
            <v>12</v>
          </cell>
          <cell r="AQ99">
            <v>40.465400000000002</v>
          </cell>
        </row>
        <row r="100">
          <cell r="C100">
            <v>347</v>
          </cell>
          <cell r="K100">
            <v>175</v>
          </cell>
          <cell r="S100">
            <v>75</v>
          </cell>
          <cell r="AA100">
            <v>19</v>
          </cell>
          <cell r="AI100">
            <v>10.7</v>
          </cell>
          <cell r="AQ100">
            <v>39.435099999999998</v>
          </cell>
        </row>
        <row r="101">
          <cell r="C101">
            <v>324.60000000000002</v>
          </cell>
          <cell r="K101">
            <v>160</v>
          </cell>
          <cell r="S101">
            <v>60</v>
          </cell>
          <cell r="AA101">
            <v>24</v>
          </cell>
          <cell r="AI101">
            <v>13.5</v>
          </cell>
          <cell r="AQ101">
            <v>35.1997</v>
          </cell>
        </row>
        <row r="102">
          <cell r="C102">
            <v>294.3</v>
          </cell>
          <cell r="K102">
            <v>140</v>
          </cell>
          <cell r="S102">
            <v>80</v>
          </cell>
          <cell r="AA102">
            <v>23</v>
          </cell>
          <cell r="AI102">
            <v>8.5</v>
          </cell>
          <cell r="AQ102">
            <v>34.537300000000002</v>
          </cell>
        </row>
        <row r="103">
          <cell r="C103">
            <v>357.8</v>
          </cell>
          <cell r="K103">
            <v>150</v>
          </cell>
          <cell r="S103">
            <v>70</v>
          </cell>
          <cell r="AA103">
            <v>38</v>
          </cell>
          <cell r="AI103">
            <v>13.7</v>
          </cell>
          <cell r="AQ103">
            <v>31.582599999999999</v>
          </cell>
        </row>
        <row r="104">
          <cell r="C104">
            <v>598.20000000000005</v>
          </cell>
          <cell r="K104">
            <v>200</v>
          </cell>
          <cell r="S104">
            <v>150</v>
          </cell>
          <cell r="AA104">
            <v>62</v>
          </cell>
          <cell r="AI104">
            <v>26.5</v>
          </cell>
          <cell r="AQ104">
            <v>28.754000000000001</v>
          </cell>
        </row>
        <row r="105">
          <cell r="C105">
            <v>596.5</v>
          </cell>
          <cell r="K105">
            <v>230</v>
          </cell>
          <cell r="S105">
            <v>140</v>
          </cell>
          <cell r="AA105">
            <v>60</v>
          </cell>
          <cell r="AI105">
            <v>32</v>
          </cell>
          <cell r="AQ105">
            <v>30.6799</v>
          </cell>
        </row>
        <row r="106">
          <cell r="C106">
            <v>657.26</v>
          </cell>
          <cell r="K106">
            <v>255</v>
          </cell>
          <cell r="S106">
            <v>138</v>
          </cell>
          <cell r="AA106">
            <v>67</v>
          </cell>
          <cell r="AI106">
            <v>36</v>
          </cell>
          <cell r="AQ106">
            <v>31.6187</v>
          </cell>
        </row>
        <row r="107">
          <cell r="C107">
            <v>607</v>
          </cell>
          <cell r="K107">
            <v>252</v>
          </cell>
          <cell r="S107">
            <v>135</v>
          </cell>
          <cell r="AA107">
            <v>57</v>
          </cell>
          <cell r="AI107">
            <v>32</v>
          </cell>
          <cell r="AQ107">
            <v>34.737299999999998</v>
          </cell>
        </row>
        <row r="108">
          <cell r="C108">
            <v>508.8</v>
          </cell>
          <cell r="K108">
            <v>243</v>
          </cell>
          <cell r="S108">
            <v>90</v>
          </cell>
          <cell r="AA108">
            <v>37</v>
          </cell>
          <cell r="AI108">
            <v>24</v>
          </cell>
          <cell r="AQ108">
            <v>38.970199999999998</v>
          </cell>
        </row>
        <row r="109">
          <cell r="C109">
            <v>472.17</v>
          </cell>
          <cell r="K109">
            <v>235</v>
          </cell>
          <cell r="S109">
            <v>101</v>
          </cell>
          <cell r="AA109">
            <v>40</v>
          </cell>
          <cell r="AI109">
            <v>20.5</v>
          </cell>
          <cell r="AQ109">
            <v>41.1873</v>
          </cell>
        </row>
        <row r="110">
          <cell r="C110">
            <v>494.28800000000001</v>
          </cell>
          <cell r="K110">
            <v>257</v>
          </cell>
          <cell r="S110">
            <v>88</v>
          </cell>
          <cell r="AA110">
            <v>42</v>
          </cell>
          <cell r="AI110">
            <v>17</v>
          </cell>
          <cell r="AQ110">
            <v>42.464599999999997</v>
          </cell>
        </row>
        <row r="111">
          <cell r="C111">
            <v>385.88</v>
          </cell>
          <cell r="K111">
            <v>200</v>
          </cell>
          <cell r="S111">
            <v>80</v>
          </cell>
          <cell r="AA111">
            <v>27</v>
          </cell>
          <cell r="AI111">
            <v>11.8</v>
          </cell>
          <cell r="AQ111">
            <v>42.662300000000002</v>
          </cell>
        </row>
        <row r="112">
          <cell r="C112">
            <v>368.41</v>
          </cell>
          <cell r="K112">
            <v>217</v>
          </cell>
          <cell r="S112">
            <v>70</v>
          </cell>
          <cell r="AA112">
            <v>24</v>
          </cell>
          <cell r="AI112">
            <v>9.5</v>
          </cell>
          <cell r="AQ112">
            <v>46.216799999999999</v>
          </cell>
        </row>
        <row r="113">
          <cell r="C113">
            <v>384.31</v>
          </cell>
          <cell r="K113">
            <v>210</v>
          </cell>
          <cell r="S113">
            <v>90</v>
          </cell>
          <cell r="AA113">
            <v>20</v>
          </cell>
          <cell r="AI113">
            <v>12.5</v>
          </cell>
          <cell r="AQ113">
            <v>42.085700000000003</v>
          </cell>
        </row>
        <row r="114">
          <cell r="C114">
            <v>371.9</v>
          </cell>
          <cell r="K114">
            <v>172</v>
          </cell>
          <cell r="S114">
            <v>95</v>
          </cell>
          <cell r="AA114">
            <v>29</v>
          </cell>
          <cell r="AI114">
            <v>13</v>
          </cell>
          <cell r="AQ114">
            <v>33.422499999999999</v>
          </cell>
        </row>
        <row r="115">
          <cell r="C115">
            <v>300.99</v>
          </cell>
          <cell r="K115">
            <v>143</v>
          </cell>
          <cell r="S115">
            <v>67</v>
          </cell>
          <cell r="AA115">
            <v>30</v>
          </cell>
          <cell r="AI115">
            <v>10.8</v>
          </cell>
          <cell r="AQ115">
            <v>33.442</v>
          </cell>
        </row>
        <row r="116">
          <cell r="C116">
            <v>630.6</v>
          </cell>
          <cell r="K116">
            <v>206</v>
          </cell>
          <cell r="S116">
            <v>190</v>
          </cell>
          <cell r="AA116">
            <v>69</v>
          </cell>
          <cell r="AI116">
            <v>32</v>
          </cell>
          <cell r="AQ116">
            <v>29.048500000000001</v>
          </cell>
        </row>
        <row r="117">
          <cell r="C117">
            <v>615.20000000000005</v>
          </cell>
          <cell r="K117">
            <v>224</v>
          </cell>
          <cell r="S117">
            <v>146</v>
          </cell>
          <cell r="AA117">
            <v>68</v>
          </cell>
          <cell r="AI117">
            <v>36</v>
          </cell>
          <cell r="AQ117">
            <v>29.742599999999999</v>
          </cell>
        </row>
        <row r="118">
          <cell r="C118">
            <v>633.29999999999995</v>
          </cell>
          <cell r="K118">
            <v>247</v>
          </cell>
          <cell r="S118">
            <v>140</v>
          </cell>
          <cell r="AA118">
            <v>65</v>
          </cell>
          <cell r="AI118">
            <v>37</v>
          </cell>
          <cell r="AQ118">
            <v>31.148099999999999</v>
          </cell>
        </row>
        <row r="119">
          <cell r="C119">
            <v>599.29999999999995</v>
          </cell>
          <cell r="K119">
            <v>240</v>
          </cell>
          <cell r="S119">
            <v>130</v>
          </cell>
          <cell r="AA119">
            <v>61</v>
          </cell>
          <cell r="AI119">
            <v>38</v>
          </cell>
          <cell r="AQ119">
            <v>32.426699999999997</v>
          </cell>
        </row>
        <row r="120">
          <cell r="C120">
            <v>558.5</v>
          </cell>
          <cell r="K120">
            <v>236</v>
          </cell>
          <cell r="S120">
            <v>100</v>
          </cell>
          <cell r="AA120">
            <v>44</v>
          </cell>
          <cell r="AI120">
            <v>40</v>
          </cell>
          <cell r="AQ120">
            <v>35.246200000000002</v>
          </cell>
        </row>
        <row r="121">
          <cell r="C121">
            <v>571</v>
          </cell>
          <cell r="K121">
            <v>258.5</v>
          </cell>
          <cell r="S121">
            <v>118</v>
          </cell>
          <cell r="AA121">
            <v>63</v>
          </cell>
          <cell r="AI121">
            <v>27</v>
          </cell>
          <cell r="AQ121">
            <v>38.749699999999997</v>
          </cell>
        </row>
        <row r="122">
          <cell r="C122">
            <v>579.02200000000005</v>
          </cell>
          <cell r="K122">
            <v>272.39999999999998</v>
          </cell>
          <cell r="S122">
            <v>135</v>
          </cell>
          <cell r="AA122">
            <v>52</v>
          </cell>
          <cell r="AI122">
            <v>25</v>
          </cell>
          <cell r="AQ122">
            <v>38.944299999999998</v>
          </cell>
        </row>
        <row r="123">
          <cell r="C123">
            <v>439.11</v>
          </cell>
          <cell r="K123">
            <v>220</v>
          </cell>
          <cell r="S123">
            <v>102</v>
          </cell>
          <cell r="AA123">
            <v>42</v>
          </cell>
          <cell r="AI123">
            <v>14</v>
          </cell>
          <cell r="AQ123">
            <v>41.018799999999999</v>
          </cell>
        </row>
        <row r="124">
          <cell r="C124">
            <v>443.69</v>
          </cell>
          <cell r="K124">
            <v>266</v>
          </cell>
          <cell r="S124">
            <v>85</v>
          </cell>
          <cell r="AA124">
            <v>35</v>
          </cell>
          <cell r="AI124">
            <v>11</v>
          </cell>
          <cell r="AQ124">
            <v>47.310699999999997</v>
          </cell>
        </row>
        <row r="125">
          <cell r="C125">
            <v>492.59</v>
          </cell>
          <cell r="K125">
            <v>260</v>
          </cell>
          <cell r="S125">
            <v>125</v>
          </cell>
          <cell r="AA125">
            <v>35</v>
          </cell>
          <cell r="AI125">
            <v>14</v>
          </cell>
          <cell r="AQ125">
            <v>41.343699999999998</v>
          </cell>
        </row>
        <row r="126">
          <cell r="C126">
            <v>365.13</v>
          </cell>
          <cell r="K126">
            <v>153</v>
          </cell>
          <cell r="S126">
            <v>91</v>
          </cell>
          <cell r="AA126">
            <v>38</v>
          </cell>
          <cell r="AI126">
            <v>13.3</v>
          </cell>
          <cell r="AQ126">
            <v>30.7973</v>
          </cell>
        </row>
        <row r="127">
          <cell r="C127">
            <v>423.39</v>
          </cell>
          <cell r="K127">
            <v>190</v>
          </cell>
          <cell r="S127">
            <v>115</v>
          </cell>
          <cell r="AA127">
            <v>36</v>
          </cell>
          <cell r="AI127">
            <v>15</v>
          </cell>
          <cell r="AQ127">
            <v>32.696800000000003</v>
          </cell>
        </row>
        <row r="128">
          <cell r="C128">
            <v>814.6</v>
          </cell>
          <cell r="K128">
            <v>263</v>
          </cell>
          <cell r="S128">
            <v>243</v>
          </cell>
          <cell r="AA128">
            <v>88</v>
          </cell>
          <cell r="AI128">
            <v>34.5</v>
          </cell>
          <cell r="AQ128">
            <v>27.7165</v>
          </cell>
        </row>
        <row r="129">
          <cell r="C129">
            <v>724.32</v>
          </cell>
          <cell r="K129">
            <v>265</v>
          </cell>
          <cell r="S129">
            <v>175</v>
          </cell>
          <cell r="AA129">
            <v>72</v>
          </cell>
          <cell r="AI129">
            <v>46</v>
          </cell>
          <cell r="AQ129">
            <v>29.411764705882355</v>
          </cell>
        </row>
        <row r="130">
          <cell r="C130">
            <v>745.92</v>
          </cell>
          <cell r="K130">
            <v>283</v>
          </cell>
          <cell r="S130">
            <v>187</v>
          </cell>
          <cell r="AA130">
            <v>77</v>
          </cell>
          <cell r="AI130">
            <v>42</v>
          </cell>
          <cell r="AQ130">
            <v>30.645638797538748</v>
          </cell>
        </row>
        <row r="131">
          <cell r="C131">
            <v>736.85</v>
          </cell>
          <cell r="K131">
            <v>280</v>
          </cell>
          <cell r="S131">
            <v>175</v>
          </cell>
          <cell r="AA131">
            <v>75</v>
          </cell>
          <cell r="AI131">
            <v>54</v>
          </cell>
          <cell r="AQ131">
            <v>30.304361192849928</v>
          </cell>
        </row>
        <row r="132">
          <cell r="C132">
            <v>607.54499999999996</v>
          </cell>
          <cell r="K132">
            <v>243</v>
          </cell>
          <cell r="S132">
            <v>110</v>
          </cell>
          <cell r="AA132">
            <v>53</v>
          </cell>
          <cell r="AI132">
            <v>44</v>
          </cell>
          <cell r="AQ132">
            <v>32.451514586736543</v>
          </cell>
        </row>
        <row r="133">
          <cell r="C133">
            <v>621.1</v>
          </cell>
          <cell r="K133">
            <v>275</v>
          </cell>
          <cell r="S133">
            <v>128</v>
          </cell>
          <cell r="AA133">
            <v>75</v>
          </cell>
          <cell r="AI133">
            <v>30</v>
          </cell>
          <cell r="AQ133">
            <v>38.554104259644397</v>
          </cell>
        </row>
        <row r="134">
          <cell r="C134">
            <v>578.02</v>
          </cell>
          <cell r="K134">
            <v>279</v>
          </cell>
          <cell r="S134">
            <v>136</v>
          </cell>
          <cell r="AA134">
            <v>54</v>
          </cell>
          <cell r="AI134">
            <v>25.5</v>
          </cell>
          <cell r="AQ134">
            <v>39.22193486707441</v>
          </cell>
        </row>
        <row r="135">
          <cell r="C135">
            <v>463.35</v>
          </cell>
          <cell r="K135">
            <v>260</v>
          </cell>
          <cell r="S135">
            <v>105</v>
          </cell>
          <cell r="AA135">
            <v>36</v>
          </cell>
          <cell r="AI135">
            <v>13</v>
          </cell>
          <cell r="AQ135">
            <v>42.780283364995576</v>
          </cell>
        </row>
        <row r="136">
          <cell r="C136">
            <v>442.45</v>
          </cell>
          <cell r="K136">
            <v>272</v>
          </cell>
          <cell r="S136">
            <v>82</v>
          </cell>
          <cell r="AA136">
            <v>38.799999999999997</v>
          </cell>
          <cell r="AI136">
            <v>9</v>
          </cell>
          <cell r="AQ136">
            <v>45.770294931418142</v>
          </cell>
        </row>
        <row r="137">
          <cell r="C137">
            <v>493.84</v>
          </cell>
          <cell r="K137">
            <v>265.8</v>
          </cell>
          <cell r="S137">
            <v>137</v>
          </cell>
          <cell r="AA137">
            <v>33.44</v>
          </cell>
          <cell r="AI137">
            <v>13.8</v>
          </cell>
          <cell r="AQ137">
            <v>40.479262672811053</v>
          </cell>
        </row>
        <row r="138">
          <cell r="B138">
            <v>42005</v>
          </cell>
          <cell r="C138">
            <v>381.61</v>
          </cell>
          <cell r="D138">
            <v>4.5134609591104491E-2</v>
          </cell>
          <cell r="J138">
            <v>42005</v>
          </cell>
          <cell r="K138">
            <v>150</v>
          </cell>
          <cell r="L138">
            <v>-1.9607843137254943E-2</v>
          </cell>
          <cell r="R138">
            <v>42005</v>
          </cell>
          <cell r="S138">
            <v>100</v>
          </cell>
          <cell r="T138">
            <v>9.8901098901098994E-2</v>
          </cell>
          <cell r="Z138">
            <v>42005</v>
          </cell>
          <cell r="AA138">
            <v>40</v>
          </cell>
          <cell r="AB138">
            <v>5.2631578947368363E-2</v>
          </cell>
          <cell r="AH138">
            <v>42005</v>
          </cell>
          <cell r="AI138">
            <v>26</v>
          </cell>
          <cell r="AJ138">
            <v>0.95488721804511267</v>
          </cell>
          <cell r="AQ138">
            <v>28.023135900999861</v>
          </cell>
        </row>
        <row r="139">
          <cell r="C139">
            <v>353.9</v>
          </cell>
          <cell r="K139">
            <v>165</v>
          </cell>
          <cell r="S139">
            <v>95</v>
          </cell>
          <cell r="AA139">
            <v>32</v>
          </cell>
          <cell r="AI139">
            <v>18.399999999999999</v>
          </cell>
          <cell r="AQ139">
            <v>32.969990580002687</v>
          </cell>
        </row>
        <row r="140">
          <cell r="C140">
            <v>874.77</v>
          </cell>
          <cell r="K140">
            <v>266</v>
          </cell>
          <cell r="S140">
            <v>320</v>
          </cell>
          <cell r="AA140">
            <v>91.5</v>
          </cell>
          <cell r="AI140">
            <v>49</v>
          </cell>
          <cell r="AQ140">
            <v>27.307699974087583</v>
          </cell>
        </row>
        <row r="141">
          <cell r="C141">
            <v>799.59</v>
          </cell>
          <cell r="K141">
            <v>289</v>
          </cell>
          <cell r="S141">
            <v>215</v>
          </cell>
          <cell r="AA141">
            <v>68</v>
          </cell>
          <cell r="AI141">
            <v>49</v>
          </cell>
          <cell r="AQ141">
            <v>29.275136175908496</v>
          </cell>
        </row>
        <row r="142">
          <cell r="C142">
            <v>763.45</v>
          </cell>
          <cell r="K142">
            <v>296.5</v>
          </cell>
          <cell r="S142">
            <v>195</v>
          </cell>
          <cell r="AA142">
            <v>69</v>
          </cell>
          <cell r="AI142">
            <v>44.5</v>
          </cell>
          <cell r="AQ142">
            <v>32.315680166147452</v>
          </cell>
        </row>
        <row r="143">
          <cell r="C143">
            <v>676</v>
          </cell>
          <cell r="K143">
            <v>281</v>
          </cell>
          <cell r="S143">
            <v>150</v>
          </cell>
          <cell r="AA143">
            <v>55.5</v>
          </cell>
          <cell r="AI143">
            <v>41</v>
          </cell>
          <cell r="AQ143">
            <v>33.621929498718934</v>
          </cell>
        </row>
        <row r="144">
          <cell r="C144">
            <v>517.76</v>
          </cell>
          <cell r="K144">
            <v>240.5</v>
          </cell>
          <cell r="S144">
            <v>88</v>
          </cell>
          <cell r="AA144">
            <v>47</v>
          </cell>
          <cell r="AI144">
            <v>24</v>
          </cell>
          <cell r="AQ144">
            <v>36.98633577815734</v>
          </cell>
        </row>
        <row r="145">
          <cell r="C145">
            <v>536.64</v>
          </cell>
          <cell r="K145">
            <v>258</v>
          </cell>
          <cell r="S145">
            <v>120</v>
          </cell>
          <cell r="AA145">
            <v>56</v>
          </cell>
          <cell r="AI145">
            <v>18.5</v>
          </cell>
          <cell r="AQ145">
            <v>40.953586393514492</v>
          </cell>
        </row>
        <row r="146">
          <cell r="C146">
            <v>448.98</v>
          </cell>
          <cell r="K146">
            <v>245</v>
          </cell>
          <cell r="S146">
            <v>80</v>
          </cell>
          <cell r="AA146">
            <v>43.3</v>
          </cell>
          <cell r="AI146">
            <v>11.1</v>
          </cell>
          <cell r="AQ146">
            <v>43.25522098105877</v>
          </cell>
        </row>
        <row r="147">
          <cell r="C147">
            <v>318.3</v>
          </cell>
          <cell r="K147">
            <v>170</v>
          </cell>
          <cell r="S147">
            <v>65</v>
          </cell>
          <cell r="AA147">
            <v>30.1</v>
          </cell>
          <cell r="AI147">
            <v>9.85</v>
          </cell>
          <cell r="AQ147">
            <v>40.182366123174397</v>
          </cell>
        </row>
        <row r="148">
          <cell r="C148">
            <v>331.37</v>
          </cell>
          <cell r="K148">
            <v>200</v>
          </cell>
          <cell r="S148">
            <v>58</v>
          </cell>
          <cell r="AA148">
            <v>28</v>
          </cell>
          <cell r="AI148">
            <v>5.4</v>
          </cell>
          <cell r="AQ148">
            <v>42.415213390588029</v>
          </cell>
        </row>
        <row r="149">
          <cell r="C149">
            <v>285.17</v>
          </cell>
          <cell r="K149">
            <v>170</v>
          </cell>
          <cell r="S149">
            <v>45</v>
          </cell>
          <cell r="AA149">
            <v>27</v>
          </cell>
          <cell r="AI149">
            <v>4.5999999999999996</v>
          </cell>
          <cell r="AQ149">
            <v>39.274672014707107</v>
          </cell>
        </row>
        <row r="150">
          <cell r="C150">
            <v>282.31</v>
          </cell>
          <cell r="K150">
            <v>104</v>
          </cell>
          <cell r="S150">
            <v>70</v>
          </cell>
          <cell r="AA150">
            <v>32.200000000000003</v>
          </cell>
          <cell r="AI150">
            <v>13.7</v>
          </cell>
          <cell r="AQ150">
            <v>25.197221241022021</v>
          </cell>
        </row>
        <row r="151">
          <cell r="C151">
            <v>234.03</v>
          </cell>
          <cell r="K151">
            <v>110</v>
          </cell>
          <cell r="S151">
            <v>55</v>
          </cell>
          <cell r="AA151">
            <v>20</v>
          </cell>
          <cell r="AI151">
            <v>11.5</v>
          </cell>
          <cell r="AQ151">
            <v>31.779483834278356</v>
          </cell>
        </row>
        <row r="152">
          <cell r="C152">
            <v>539.72</v>
          </cell>
          <cell r="K152">
            <v>150</v>
          </cell>
          <cell r="S152">
            <v>135</v>
          </cell>
          <cell r="AA152">
            <v>57</v>
          </cell>
          <cell r="AI152">
            <v>37.700000000000003</v>
          </cell>
          <cell r="AQ152">
            <v>25.073833183282989</v>
          </cell>
        </row>
        <row r="153">
          <cell r="C153">
            <v>462.25</v>
          </cell>
          <cell r="K153">
            <v>155</v>
          </cell>
          <cell r="S153">
            <v>61</v>
          </cell>
          <cell r="AA153">
            <v>54</v>
          </cell>
          <cell r="AI153">
            <v>34.1</v>
          </cell>
          <cell r="AQ153">
            <v>26.224645741207965</v>
          </cell>
        </row>
        <row r="154">
          <cell r="C154">
            <v>527.29999999999995</v>
          </cell>
          <cell r="K154">
            <v>175</v>
          </cell>
          <cell r="S154">
            <v>84</v>
          </cell>
          <cell r="AA154">
            <v>55</v>
          </cell>
          <cell r="AI154">
            <v>31.9</v>
          </cell>
          <cell r="AQ154">
            <v>27.03600056917896</v>
          </cell>
        </row>
        <row r="155">
          <cell r="C155">
            <v>572.95000000000005</v>
          </cell>
          <cell r="K155">
            <v>200</v>
          </cell>
          <cell r="S155">
            <v>70</v>
          </cell>
          <cell r="AA155">
            <v>55.8</v>
          </cell>
          <cell r="AI155">
            <v>34</v>
          </cell>
          <cell r="AQ155">
            <v>29.501475073753703</v>
          </cell>
        </row>
        <row r="156">
          <cell r="C156">
            <v>599.37</v>
          </cell>
          <cell r="K156">
            <v>220</v>
          </cell>
          <cell r="S156">
            <v>82</v>
          </cell>
          <cell r="AA156">
            <v>65</v>
          </cell>
          <cell r="AI156">
            <v>44.15</v>
          </cell>
          <cell r="AQ156">
            <v>31.642807262569832</v>
          </cell>
        </row>
        <row r="157">
          <cell r="C157">
            <v>659.45</v>
          </cell>
          <cell r="K157">
            <v>300</v>
          </cell>
          <cell r="S157">
            <v>100</v>
          </cell>
          <cell r="AA157">
            <v>77</v>
          </cell>
          <cell r="AI157">
            <v>35</v>
          </cell>
          <cell r="AQ157">
            <v>38.4228242399316</v>
          </cell>
        </row>
        <row r="158">
          <cell r="C158">
            <v>614.04</v>
          </cell>
          <cell r="K158">
            <v>318</v>
          </cell>
          <cell r="S158">
            <v>114</v>
          </cell>
          <cell r="AA158">
            <v>49</v>
          </cell>
          <cell r="AI158">
            <v>27.5</v>
          </cell>
          <cell r="AQ158">
            <v>42.914951429137851</v>
          </cell>
        </row>
        <row r="159">
          <cell r="C159">
            <v>505.94</v>
          </cell>
          <cell r="K159">
            <v>280</v>
          </cell>
          <cell r="S159">
            <v>95</v>
          </cell>
          <cell r="AA159">
            <v>34</v>
          </cell>
          <cell r="AI159">
            <v>19.190000000000001</v>
          </cell>
          <cell r="AQ159">
            <v>45.752906491628188</v>
          </cell>
        </row>
        <row r="160">
          <cell r="C160">
            <v>531.16999999999996</v>
          </cell>
          <cell r="K160">
            <v>302</v>
          </cell>
          <cell r="S160">
            <v>105</v>
          </cell>
          <cell r="AA160">
            <v>29.8</v>
          </cell>
          <cell r="AI160">
            <v>12.01</v>
          </cell>
          <cell r="AQ160">
            <v>45.088566827697264</v>
          </cell>
        </row>
        <row r="161">
          <cell r="C161">
            <v>520.03</v>
          </cell>
          <cell r="K161">
            <v>270</v>
          </cell>
          <cell r="S161">
            <v>115</v>
          </cell>
          <cell r="AA161">
            <v>40</v>
          </cell>
          <cell r="AI161">
            <v>13</v>
          </cell>
          <cell r="AQ161">
            <v>39.88456936395842</v>
          </cell>
        </row>
        <row r="162">
          <cell r="C162">
            <v>455.95</v>
          </cell>
          <cell r="K162">
            <v>168</v>
          </cell>
          <cell r="S162">
            <v>110</v>
          </cell>
          <cell r="AA162">
            <v>55</v>
          </cell>
          <cell r="AI162">
            <v>11.5</v>
          </cell>
          <cell r="AQ162">
            <v>28.5</v>
          </cell>
        </row>
        <row r="163">
          <cell r="C163">
            <v>504.45</v>
          </cell>
          <cell r="K163">
            <v>200</v>
          </cell>
          <cell r="S163">
            <v>120</v>
          </cell>
          <cell r="AA163">
            <v>50</v>
          </cell>
          <cell r="AI163">
            <v>28.9</v>
          </cell>
          <cell r="AQ163">
            <v>28.259873902493688</v>
          </cell>
        </row>
        <row r="164">
          <cell r="C164">
            <v>762.05</v>
          </cell>
          <cell r="K164">
            <v>253</v>
          </cell>
          <cell r="S164">
            <v>152</v>
          </cell>
          <cell r="AA164">
            <v>86</v>
          </cell>
          <cell r="AI164">
            <v>50.5</v>
          </cell>
          <cell r="AQ164">
            <v>28.756532514411937</v>
          </cell>
        </row>
        <row r="165">
          <cell r="C165">
            <v>785.12</v>
          </cell>
          <cell r="K165">
            <v>290</v>
          </cell>
          <cell r="S165">
            <v>135</v>
          </cell>
          <cell r="AA165">
            <v>80</v>
          </cell>
          <cell r="AI165">
            <v>59.1</v>
          </cell>
          <cell r="AQ165">
            <v>30.750097375308354</v>
          </cell>
        </row>
        <row r="166">
          <cell r="C166">
            <v>879.41</v>
          </cell>
          <cell r="K166">
            <v>290</v>
          </cell>
          <cell r="S166">
            <v>170</v>
          </cell>
          <cell r="AA166">
            <v>95</v>
          </cell>
          <cell r="AI166">
            <v>56.4</v>
          </cell>
          <cell r="AQ166">
            <v>28.704121782880733</v>
          </cell>
        </row>
        <row r="167">
          <cell r="C167">
            <v>955.44</v>
          </cell>
          <cell r="K167">
            <v>310</v>
          </cell>
          <cell r="S167">
            <v>205</v>
          </cell>
          <cell r="AA167">
            <v>105</v>
          </cell>
          <cell r="AI167">
            <v>58</v>
          </cell>
          <cell r="AQ167">
            <v>29.006629075961992</v>
          </cell>
        </row>
        <row r="168">
          <cell r="C168">
            <v>1030.98</v>
          </cell>
          <cell r="K168">
            <v>330</v>
          </cell>
          <cell r="S168">
            <v>240</v>
          </cell>
          <cell r="AA168">
            <v>103</v>
          </cell>
          <cell r="AI168">
            <v>69</v>
          </cell>
          <cell r="AQ168">
            <v>29.362896757190331</v>
          </cell>
        </row>
        <row r="169">
          <cell r="C169">
            <v>903.4</v>
          </cell>
          <cell r="K169">
            <v>315</v>
          </cell>
          <cell r="S169">
            <v>235</v>
          </cell>
          <cell r="AA169">
            <v>98</v>
          </cell>
          <cell r="AI169">
            <v>49</v>
          </cell>
          <cell r="AQ169">
            <v>31.679074304102439</v>
          </cell>
        </row>
        <row r="170">
          <cell r="C170">
            <v>723.6</v>
          </cell>
          <cell r="K170">
            <v>340</v>
          </cell>
          <cell r="S170">
            <v>158</v>
          </cell>
          <cell r="AA170">
            <v>58</v>
          </cell>
          <cell r="AI170">
            <v>32.4</v>
          </cell>
          <cell r="AQ170">
            <v>39.922599042672367</v>
          </cell>
        </row>
        <row r="171">
          <cell r="C171">
            <v>652.16600000000005</v>
          </cell>
          <cell r="K171">
            <v>308</v>
          </cell>
          <cell r="S171">
            <v>176</v>
          </cell>
          <cell r="AA171">
            <v>44</v>
          </cell>
          <cell r="AI171">
            <v>26.5</v>
          </cell>
          <cell r="AQ171">
            <v>40.845080118313057</v>
          </cell>
        </row>
        <row r="172">
          <cell r="C172">
            <v>581.66999999999996</v>
          </cell>
          <cell r="K172">
            <v>320</v>
          </cell>
          <cell r="S172">
            <v>117</v>
          </cell>
          <cell r="AA172">
            <v>45</v>
          </cell>
          <cell r="AI172">
            <v>15.7</v>
          </cell>
          <cell r="AQ172">
            <v>45.589911393801245</v>
          </cell>
        </row>
        <row r="173">
          <cell r="C173">
            <v>631.21</v>
          </cell>
          <cell r="K173">
            <v>299</v>
          </cell>
          <cell r="S173">
            <v>172</v>
          </cell>
          <cell r="AA173">
            <v>60</v>
          </cell>
          <cell r="AI173">
            <v>18</v>
          </cell>
          <cell r="AQ173">
            <v>40.138393837084116</v>
          </cell>
        </row>
        <row r="174">
          <cell r="C174">
            <v>696.95</v>
          </cell>
          <cell r="K174">
            <v>248</v>
          </cell>
          <cell r="S174">
            <v>177</v>
          </cell>
          <cell r="AA174">
            <v>90</v>
          </cell>
          <cell r="AI174">
            <v>18</v>
          </cell>
          <cell r="AQ174">
            <v>29.955826560326017</v>
          </cell>
        </row>
        <row r="175">
          <cell r="C175">
            <v>502</v>
          </cell>
          <cell r="K175">
            <v>203</v>
          </cell>
          <cell r="S175">
            <v>130</v>
          </cell>
          <cell r="AA175">
            <v>51</v>
          </cell>
          <cell r="AI175">
            <v>28</v>
          </cell>
          <cell r="AQ175">
            <v>31.302192203863406</v>
          </cell>
        </row>
        <row r="176">
          <cell r="C176">
            <v>924.03</v>
          </cell>
          <cell r="K176">
            <v>280</v>
          </cell>
          <cell r="S176">
            <v>170</v>
          </cell>
          <cell r="AA176">
            <v>118</v>
          </cell>
          <cell r="AI176">
            <v>60</v>
          </cell>
          <cell r="AQ176">
            <v>28.151355618372097</v>
          </cell>
        </row>
        <row r="177">
          <cell r="C177">
            <v>963.05</v>
          </cell>
          <cell r="K177">
            <v>325</v>
          </cell>
          <cell r="S177">
            <v>148</v>
          </cell>
          <cell r="AA177">
            <v>116</v>
          </cell>
          <cell r="AI177">
            <v>65</v>
          </cell>
          <cell r="AQ177">
            <v>29.965902875562954</v>
          </cell>
        </row>
      </sheetData>
      <sheetData sheetId="10"/>
      <sheetData sheetId="11"/>
      <sheetData sheetId="12">
        <row r="2">
          <cell r="AQ2">
            <v>0</v>
          </cell>
        </row>
        <row r="3">
          <cell r="AQ3">
            <v>0</v>
          </cell>
        </row>
        <row r="4">
          <cell r="AQ4">
            <v>0</v>
          </cell>
        </row>
        <row r="5">
          <cell r="AQ5">
            <v>0</v>
          </cell>
        </row>
        <row r="6">
          <cell r="AQ6">
            <v>0</v>
          </cell>
        </row>
        <row r="7">
          <cell r="AQ7">
            <v>0</v>
          </cell>
        </row>
        <row r="8">
          <cell r="AQ8">
            <v>0</v>
          </cell>
        </row>
        <row r="9">
          <cell r="AQ9">
            <v>0</v>
          </cell>
        </row>
        <row r="10">
          <cell r="AQ10">
            <v>0</v>
          </cell>
        </row>
        <row r="11">
          <cell r="AQ11">
            <v>0</v>
          </cell>
        </row>
        <row r="12">
          <cell r="AQ12">
            <v>0</v>
          </cell>
        </row>
        <row r="13">
          <cell r="AQ13">
            <v>0</v>
          </cell>
        </row>
        <row r="14">
          <cell r="AQ14">
            <v>0</v>
          </cell>
        </row>
        <row r="15">
          <cell r="AQ15">
            <v>0</v>
          </cell>
        </row>
        <row r="16">
          <cell r="AQ16">
            <v>0</v>
          </cell>
        </row>
        <row r="17">
          <cell r="AQ17" t="str">
            <v>TCL</v>
          </cell>
        </row>
        <row r="18">
          <cell r="AQ18">
            <v>0</v>
          </cell>
        </row>
        <row r="19">
          <cell r="AQ19">
            <v>0</v>
          </cell>
        </row>
        <row r="20">
          <cell r="AQ20">
            <v>0</v>
          </cell>
        </row>
        <row r="21">
          <cell r="AQ21">
            <v>0</v>
          </cell>
        </row>
        <row r="22">
          <cell r="AQ22">
            <v>0</v>
          </cell>
        </row>
        <row r="23">
          <cell r="AQ23">
            <v>0</v>
          </cell>
        </row>
        <row r="24">
          <cell r="AQ24">
            <v>0</v>
          </cell>
        </row>
        <row r="25">
          <cell r="AQ25">
            <v>0</v>
          </cell>
        </row>
        <row r="26">
          <cell r="AQ26">
            <v>0</v>
          </cell>
        </row>
        <row r="27">
          <cell r="AQ27">
            <v>0</v>
          </cell>
        </row>
        <row r="28">
          <cell r="AQ28">
            <v>0</v>
          </cell>
        </row>
        <row r="29">
          <cell r="AQ29">
            <v>0</v>
          </cell>
        </row>
        <row r="30">
          <cell r="AQ30">
            <v>0</v>
          </cell>
        </row>
        <row r="31">
          <cell r="AQ31">
            <v>0</v>
          </cell>
        </row>
        <row r="32">
          <cell r="AQ32">
            <v>0</v>
          </cell>
        </row>
        <row r="33">
          <cell r="AQ33">
            <v>0</v>
          </cell>
        </row>
        <row r="34">
          <cell r="AQ34">
            <v>0</v>
          </cell>
        </row>
        <row r="35">
          <cell r="AQ35">
            <v>0</v>
          </cell>
        </row>
        <row r="36">
          <cell r="AQ36">
            <v>0</v>
          </cell>
        </row>
        <row r="37">
          <cell r="AQ37">
            <v>0</v>
          </cell>
        </row>
        <row r="38">
          <cell r="AQ38">
            <v>0</v>
          </cell>
        </row>
        <row r="39">
          <cell r="AQ39">
            <v>0</v>
          </cell>
        </row>
        <row r="40">
          <cell r="AQ40">
            <v>0</v>
          </cell>
        </row>
        <row r="41">
          <cell r="AQ41">
            <v>0</v>
          </cell>
        </row>
        <row r="42">
          <cell r="AQ42">
            <v>0</v>
          </cell>
        </row>
        <row r="43">
          <cell r="AQ43">
            <v>0</v>
          </cell>
        </row>
        <row r="44">
          <cell r="AQ44">
            <v>0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0">
          <cell r="AQ50">
            <v>0</v>
          </cell>
        </row>
        <row r="51">
          <cell r="AQ51">
            <v>0</v>
          </cell>
        </row>
        <row r="52">
          <cell r="AQ52">
            <v>0</v>
          </cell>
        </row>
        <row r="53">
          <cell r="AQ53">
            <v>0</v>
          </cell>
        </row>
        <row r="54">
          <cell r="AQ54">
            <v>0</v>
          </cell>
        </row>
        <row r="55">
          <cell r="AQ55">
            <v>0</v>
          </cell>
        </row>
        <row r="56">
          <cell r="AQ56">
            <v>0</v>
          </cell>
        </row>
        <row r="57">
          <cell r="AQ57">
            <v>0</v>
          </cell>
        </row>
        <row r="58">
          <cell r="AQ58">
            <v>0</v>
          </cell>
        </row>
        <row r="59">
          <cell r="AQ59">
            <v>0</v>
          </cell>
        </row>
        <row r="60">
          <cell r="AQ60">
            <v>0</v>
          </cell>
        </row>
        <row r="61">
          <cell r="AQ61">
            <v>0</v>
          </cell>
        </row>
        <row r="62">
          <cell r="AQ62">
            <v>0</v>
          </cell>
        </row>
        <row r="63">
          <cell r="AQ63">
            <v>0</v>
          </cell>
        </row>
        <row r="64">
          <cell r="AQ64">
            <v>0</v>
          </cell>
        </row>
        <row r="65">
          <cell r="AQ65">
            <v>0</v>
          </cell>
        </row>
        <row r="66">
          <cell r="AQ66">
            <v>9.9582816692308658</v>
          </cell>
          <cell r="AT66">
            <v>8.7013308356837662</v>
          </cell>
          <cell r="AZ66">
            <v>13.676001125655809</v>
          </cell>
          <cell r="BF66">
            <v>2.6002472657438465</v>
          </cell>
        </row>
        <row r="67">
          <cell r="AQ67">
            <v>8.6635839001624131</v>
          </cell>
        </row>
        <row r="68">
          <cell r="AQ68">
            <v>8.6677102602021066</v>
          </cell>
        </row>
        <row r="69">
          <cell r="AQ69">
            <v>7.9383386009457126</v>
          </cell>
        </row>
        <row r="70">
          <cell r="AQ70">
            <v>8.6779063680723887</v>
          </cell>
        </row>
        <row r="71">
          <cell r="AQ71">
            <v>8.0905397292392411</v>
          </cell>
        </row>
        <row r="72">
          <cell r="AQ72">
            <v>8.113937665413852</v>
          </cell>
        </row>
        <row r="73">
          <cell r="AQ73">
            <v>8.4410679213519515</v>
          </cell>
        </row>
        <row r="74">
          <cell r="AQ74">
            <v>9.2558582457572367</v>
          </cell>
        </row>
        <row r="75">
          <cell r="AQ75">
            <v>8.8301284714720207</v>
          </cell>
        </row>
        <row r="76">
          <cell r="AQ76">
            <v>8.9052935554064216</v>
          </cell>
        </row>
        <row r="77">
          <cell r="AQ77">
            <v>10.30470595011808</v>
          </cell>
        </row>
        <row r="78">
          <cell r="AQ78">
            <v>14.06606446860966</v>
          </cell>
        </row>
        <row r="79">
          <cell r="AQ79">
            <v>13.804263469889863</v>
          </cell>
        </row>
        <row r="80">
          <cell r="AQ80">
            <v>14.401938311341258</v>
          </cell>
        </row>
        <row r="81">
          <cell r="AQ81">
            <v>15.002944184460903</v>
          </cell>
        </row>
        <row r="82">
          <cell r="AQ82">
            <v>11.905703488883029</v>
          </cell>
        </row>
        <row r="83">
          <cell r="AQ83">
            <v>11.018467049595456</v>
          </cell>
        </row>
        <row r="84">
          <cell r="AQ84">
            <v>13.703006851503424</v>
          </cell>
        </row>
        <row r="85">
          <cell r="AQ85">
            <v>14.280559593397872</v>
          </cell>
        </row>
        <row r="86">
          <cell r="AQ86">
            <v>15.269245536571315</v>
          </cell>
        </row>
        <row r="87">
          <cell r="AQ87">
            <v>11.731757394245857</v>
          </cell>
        </row>
        <row r="88">
          <cell r="AQ88">
            <v>14.698452336014403</v>
          </cell>
        </row>
        <row r="89">
          <cell r="AQ89">
            <v>15.347775939020108</v>
          </cell>
        </row>
        <row r="90">
          <cell r="AQ90">
            <v>18.823480837867347</v>
          </cell>
        </row>
        <row r="91">
          <cell r="AQ91">
            <v>11.65844246760121</v>
          </cell>
        </row>
        <row r="92">
          <cell r="AQ92">
            <v>15.378680877832243</v>
          </cell>
        </row>
        <row r="93">
          <cell r="AQ93">
            <v>17.420600599392561</v>
          </cell>
        </row>
        <row r="94">
          <cell r="AQ94">
            <v>14.452857798244947</v>
          </cell>
        </row>
        <row r="95">
          <cell r="AQ95">
            <v>11.474376423730998</v>
          </cell>
        </row>
        <row r="96">
          <cell r="AQ96">
            <v>14.676676854399961</v>
          </cell>
        </row>
        <row r="97">
          <cell r="AQ97">
            <v>14.900572640968187</v>
          </cell>
        </row>
        <row r="98">
          <cell r="AQ98">
            <v>15.277441139351591</v>
          </cell>
        </row>
        <row r="99">
          <cell r="AQ99">
            <v>9.9664338509527362</v>
          </cell>
        </row>
        <row r="100">
          <cell r="AQ100">
            <v>15.004680266142703</v>
          </cell>
        </row>
        <row r="101">
          <cell r="AQ101">
            <v>17.772788042919338</v>
          </cell>
        </row>
        <row r="102">
          <cell r="AQ102">
            <v>13.513205550807797</v>
          </cell>
        </row>
        <row r="103">
          <cell r="AQ103">
            <v>13.978109381437759</v>
          </cell>
        </row>
        <row r="104">
          <cell r="AQ104">
            <v>14.050449529166134</v>
          </cell>
        </row>
        <row r="105">
          <cell r="AQ105">
            <v>13.94906778230785</v>
          </cell>
        </row>
        <row r="106">
          <cell r="AQ106">
            <v>11.62369035340101</v>
          </cell>
        </row>
        <row r="107">
          <cell r="AQ107">
            <v>11.934950385887541</v>
          </cell>
        </row>
        <row r="108">
          <cell r="AQ108">
            <v>11.642275469005094</v>
          </cell>
        </row>
        <row r="109">
          <cell r="AQ109">
            <v>13.048985768452553</v>
          </cell>
        </row>
        <row r="110">
          <cell r="AQ110">
            <v>13.170484790098499</v>
          </cell>
        </row>
        <row r="111">
          <cell r="AQ111">
            <v>10.764947633567544</v>
          </cell>
        </row>
        <row r="112">
          <cell r="AQ112">
            <v>12.029780564263323</v>
          </cell>
        </row>
        <row r="113">
          <cell r="AQ113">
            <v>16.984201552006123</v>
          </cell>
        </row>
        <row r="114">
          <cell r="AQ114">
            <v>13.759243970559821</v>
          </cell>
        </row>
        <row r="115">
          <cell r="AQ115">
            <v>12.19960121733655</v>
          </cell>
        </row>
        <row r="116">
          <cell r="AQ116">
            <v>18.638265041650094</v>
          </cell>
        </row>
        <row r="117">
          <cell r="AQ117">
            <v>13.743162229264646</v>
          </cell>
        </row>
        <row r="118">
          <cell r="AQ118">
            <v>12.245519450491196</v>
          </cell>
        </row>
        <row r="119">
          <cell r="AQ119">
            <v>12.125408519359663</v>
          </cell>
        </row>
        <row r="120">
          <cell r="AQ120">
            <v>11.85931688966785</v>
          </cell>
        </row>
        <row r="121">
          <cell r="AQ121">
            <v>13.78162045909828</v>
          </cell>
        </row>
        <row r="122">
          <cell r="AQ122">
            <v>14.044883342065035</v>
          </cell>
        </row>
        <row r="123">
          <cell r="AQ123">
            <v>11.137612151061667</v>
          </cell>
        </row>
        <row r="124">
          <cell r="AQ124">
            <v>13.298384036290786</v>
          </cell>
        </row>
        <row r="125">
          <cell r="AQ125">
            <v>15.854517772252773</v>
          </cell>
        </row>
        <row r="126">
          <cell r="AQ126">
            <v>15.307663757908458</v>
          </cell>
        </row>
        <row r="127">
          <cell r="AQ127">
            <v>11.171178445265751</v>
          </cell>
        </row>
        <row r="128">
          <cell r="AQ128">
            <v>14.928096224136642</v>
          </cell>
        </row>
        <row r="129">
          <cell r="AQ129">
            <v>11.903824103493248</v>
          </cell>
        </row>
        <row r="130">
          <cell r="AQ130">
            <v>10.698212902271086</v>
          </cell>
        </row>
        <row r="131">
          <cell r="AQ131">
            <v>11.29058199918326</v>
          </cell>
        </row>
        <row r="132">
          <cell r="AQ132">
            <v>13.332378249151619</v>
          </cell>
        </row>
        <row r="133">
          <cell r="AQ133">
            <v>13.072447952290558</v>
          </cell>
        </row>
        <row r="134">
          <cell r="AQ134">
            <v>15.070099830887568</v>
          </cell>
        </row>
        <row r="135">
          <cell r="AQ135">
            <v>14.394763656459942</v>
          </cell>
        </row>
        <row r="136">
          <cell r="AQ136">
            <v>14.808002924078394</v>
          </cell>
        </row>
        <row r="137">
          <cell r="AQ137">
            <v>15.955733674587957</v>
          </cell>
        </row>
        <row r="138">
          <cell r="AQ138">
            <v>14.7</v>
          </cell>
        </row>
        <row r="139">
          <cell r="AQ139">
            <v>16.431385985951685</v>
          </cell>
        </row>
        <row r="140">
          <cell r="AQ140">
            <v>16.557607433885568</v>
          </cell>
        </row>
        <row r="141">
          <cell r="AQ141">
            <v>15.204273419724998</v>
          </cell>
        </row>
        <row r="142">
          <cell r="AQ142">
            <v>14.128977478786561</v>
          </cell>
        </row>
        <row r="143">
          <cell r="AQ143">
            <v>16.318295918367344</v>
          </cell>
        </row>
        <row r="144">
          <cell r="AQ144">
            <v>14.454146791814127</v>
          </cell>
        </row>
        <row r="145">
          <cell r="AQ145">
            <v>15.256242264213219</v>
          </cell>
        </row>
        <row r="146">
          <cell r="AQ146">
            <v>17.131690373114807</v>
          </cell>
        </row>
        <row r="147">
          <cell r="AQ147">
            <v>15.832856520058765</v>
          </cell>
        </row>
        <row r="148">
          <cell r="AQ148">
            <v>15.519391166032465</v>
          </cell>
        </row>
        <row r="149">
          <cell r="AQ149">
            <v>17.197370691840746</v>
          </cell>
        </row>
        <row r="150">
          <cell r="AQ150">
            <v>16.695174369891593</v>
          </cell>
        </row>
        <row r="151">
          <cell r="AQ151">
            <v>16.830795802551563</v>
          </cell>
        </row>
        <row r="152">
          <cell r="AQ152">
            <v>14.5</v>
          </cell>
        </row>
        <row r="153">
          <cell r="AQ153">
            <v>14.572883051405217</v>
          </cell>
        </row>
        <row r="155">
          <cell r="AQ155">
            <v>0</v>
          </cell>
        </row>
        <row r="156">
          <cell r="AQ156">
            <v>0</v>
          </cell>
        </row>
      </sheetData>
      <sheetData sheetId="13">
        <row r="1">
          <cell r="A1">
            <v>1</v>
          </cell>
          <cell r="N1">
            <v>1</v>
          </cell>
          <cell r="AA1">
            <v>1</v>
          </cell>
          <cell r="AN1">
            <v>1</v>
          </cell>
          <cell r="BA1">
            <v>1</v>
          </cell>
          <cell r="BM1">
            <v>1</v>
          </cell>
          <cell r="BY1">
            <v>1</v>
          </cell>
        </row>
        <row r="2">
          <cell r="A2">
            <v>4</v>
          </cell>
          <cell r="N2">
            <v>4</v>
          </cell>
          <cell r="AA2">
            <v>4</v>
          </cell>
          <cell r="AN2">
            <v>4</v>
          </cell>
          <cell r="BA2">
            <v>4</v>
          </cell>
          <cell r="BM2">
            <v>4</v>
          </cell>
          <cell r="BY2">
            <v>4</v>
          </cell>
        </row>
        <row r="20">
          <cell r="C20" t="str">
            <v>零售量同比增长</v>
          </cell>
          <cell r="E20">
            <v>0.24806352592385927</v>
          </cell>
          <cell r="P20" t="str">
            <v>零售量同比增长</v>
          </cell>
          <cell r="S20">
            <v>7.0563900735612028E-2</v>
          </cell>
          <cell r="AC20" t="str">
            <v>零售量同比增长</v>
          </cell>
          <cell r="AE20">
            <v>0.16639092278978751</v>
          </cell>
          <cell r="AP20" t="str">
            <v>零售量同比增长</v>
          </cell>
          <cell r="AR20">
            <v>0.26942497794926901</v>
          </cell>
          <cell r="BC20" t="str">
            <v>零售量同比增长</v>
          </cell>
          <cell r="BE20">
            <v>-3.4073528354911287E-2</v>
          </cell>
          <cell r="BO20" t="str">
            <v>零售量同比增长</v>
          </cell>
          <cell r="BR20">
            <v>-5.1915504916832979E-2</v>
          </cell>
          <cell r="CA20" t="str">
            <v>零售量同比增长</v>
          </cell>
          <cell r="CC20">
            <v>-9.9673020731877227E-2</v>
          </cell>
        </row>
        <row r="22">
          <cell r="C22" t="str">
            <v>零售额同比增长</v>
          </cell>
          <cell r="E22">
            <v>0.25688825644150204</v>
          </cell>
          <cell r="P22" t="str">
            <v>零售额同比增长</v>
          </cell>
          <cell r="S22">
            <v>8.4059811400206463E-2</v>
          </cell>
          <cell r="AC22" t="str">
            <v>零售额同比增长</v>
          </cell>
          <cell r="AE22">
            <v>0.2012848201418278</v>
          </cell>
          <cell r="AP22" t="str">
            <v>零售额同比增长</v>
          </cell>
          <cell r="AR22">
            <v>0.21890003326992358</v>
          </cell>
          <cell r="BC22" t="str">
            <v>零售额同比增长</v>
          </cell>
          <cell r="BE22">
            <v>4.5747418744303436E-2</v>
          </cell>
          <cell r="BO22" t="str">
            <v>零售额同比增长</v>
          </cell>
          <cell r="BR22">
            <v>-1.4796097418068947E-2</v>
          </cell>
          <cell r="CA22" t="str">
            <v>零售额同比增长</v>
          </cell>
          <cell r="CC22">
            <v>-7.3638817405306645E-2</v>
          </cell>
        </row>
        <row r="39">
          <cell r="A39">
            <v>2</v>
          </cell>
          <cell r="N39">
            <v>2</v>
          </cell>
          <cell r="AA39">
            <v>2</v>
          </cell>
          <cell r="AN39">
            <v>2</v>
          </cell>
          <cell r="BA39">
            <v>2</v>
          </cell>
          <cell r="BM39">
            <v>2</v>
          </cell>
          <cell r="BY39">
            <v>2</v>
          </cell>
        </row>
        <row r="40">
          <cell r="C40" t="str">
            <v>行业均价（元/台）</v>
          </cell>
          <cell r="D40">
            <v>2986.0348047111779</v>
          </cell>
          <cell r="AC40" t="str">
            <v>行业均价（元/台）</v>
          </cell>
          <cell r="AE40">
            <v>1957.4749000557949</v>
          </cell>
          <cell r="AP40" t="str">
            <v>行业均价（元/台）</v>
          </cell>
          <cell r="AR40">
            <v>4548.3558459228789</v>
          </cell>
        </row>
        <row r="42">
          <cell r="C42" t="str">
            <v>格力均价（元/台）</v>
          </cell>
          <cell r="D42">
            <v>2943.6618368731092</v>
          </cell>
          <cell r="AC42" t="str">
            <v>海尔均价（元/台）</v>
          </cell>
          <cell r="AE42">
            <v>1888.4864287553951</v>
          </cell>
          <cell r="AP42" t="str">
            <v>海信均价（元/台）</v>
          </cell>
          <cell r="AR42">
            <v>4293.740274269041</v>
          </cell>
        </row>
        <row r="44">
          <cell r="C44" t="str">
            <v>美的均价（元/台）</v>
          </cell>
          <cell r="D44">
            <v>2623.8668172579237</v>
          </cell>
          <cell r="P44" t="str">
            <v>行业均价（元/台）</v>
          </cell>
          <cell r="S44">
            <v>2835.3966529557988</v>
          </cell>
          <cell r="AC44" t="str">
            <v>美的系均价（元/台）</v>
          </cell>
          <cell r="AE44">
            <v>1566.6544135165848</v>
          </cell>
          <cell r="AP44" t="str">
            <v>TCL均价（元/台）</v>
          </cell>
          <cell r="AR44">
            <v>3760.2119559962316</v>
          </cell>
          <cell r="BC44" t="str">
            <v>行业均价（元/台）</v>
          </cell>
          <cell r="BE44">
            <v>2005.2867127745978</v>
          </cell>
          <cell r="BO44" t="str">
            <v>行业均价（元/台）</v>
          </cell>
          <cell r="BQ44">
            <v>1088.798933619438</v>
          </cell>
          <cell r="CA44" t="str">
            <v>行业均价（元/台）</v>
          </cell>
          <cell r="CC44">
            <v>1586.0645174750609</v>
          </cell>
        </row>
        <row r="46">
          <cell r="C46" t="str">
            <v>海尔均价（元/台）</v>
          </cell>
          <cell r="D46">
            <v>2786.0716846809241</v>
          </cell>
          <cell r="P46" t="str">
            <v>海尔均价（元/台）</v>
          </cell>
          <cell r="S46">
            <v>3135.3066869648983</v>
          </cell>
          <cell r="AC46" t="str">
            <v>三洋系均价（元/台）</v>
          </cell>
          <cell r="AE46">
            <v>1996.1755700634992</v>
          </cell>
          <cell r="AP46" t="str">
            <v>创维均价（元/台）</v>
          </cell>
          <cell r="AR46">
            <v>3962.8424449064532</v>
          </cell>
          <cell r="BC46" t="str">
            <v>老板均价（元/台）</v>
          </cell>
          <cell r="BE46">
            <v>3048.4383262059418</v>
          </cell>
          <cell r="BO46" t="str">
            <v>老板均价（元/台）</v>
          </cell>
          <cell r="BQ46">
            <v>1738.8931697896428</v>
          </cell>
          <cell r="CA46" t="str">
            <v>老板均价（元/台）</v>
          </cell>
          <cell r="CC46">
            <v>2961.7347521400693</v>
          </cell>
        </row>
        <row r="48">
          <cell r="C48" t="str">
            <v>海信科龙均价（元/台）</v>
          </cell>
          <cell r="D48">
            <v>2758.2301605229418</v>
          </cell>
          <cell r="P48" t="str">
            <v>美的系均价（元/台）</v>
          </cell>
          <cell r="S48">
            <v>2140.6125348073742</v>
          </cell>
          <cell r="AC48" t="str">
            <v>西门子均价（元/台）</v>
          </cell>
          <cell r="AE48">
            <v>4010.7841399955964</v>
          </cell>
          <cell r="AP48" t="str">
            <v>长虹均价（元/台）</v>
          </cell>
          <cell r="AR48">
            <v>3264.1543377143807</v>
          </cell>
          <cell r="BC48" t="str">
            <v>方太均价（元/台）</v>
          </cell>
          <cell r="BE48">
            <v>3360.3815997772035</v>
          </cell>
          <cell r="BO48" t="str">
            <v>方太均价（元/台）</v>
          </cell>
          <cell r="BQ48">
            <v>1925.6644828062911</v>
          </cell>
          <cell r="CA48" t="str">
            <v>方太均价（元/台）</v>
          </cell>
          <cell r="CC48">
            <v>3291.1163182486325</v>
          </cell>
        </row>
        <row r="50">
          <cell r="A50">
            <v>1</v>
          </cell>
          <cell r="N50">
            <v>1</v>
          </cell>
          <cell r="P50" t="str">
            <v>海信科龙系均价（元/台）</v>
          </cell>
          <cell r="S50">
            <v>2202.7236379444321</v>
          </cell>
          <cell r="AA50">
            <v>1</v>
          </cell>
          <cell r="AN50">
            <v>1</v>
          </cell>
          <cell r="BA50">
            <v>1</v>
          </cell>
          <cell r="BC50" t="str">
            <v>华帝均价（元/台）</v>
          </cell>
          <cell r="BE50">
            <v>2286.8991189535345</v>
          </cell>
          <cell r="BM50">
            <v>1</v>
          </cell>
          <cell r="BO50" t="str">
            <v>华帝均价（元/台）</v>
          </cell>
          <cell r="BQ50">
            <v>1201.4540872010512</v>
          </cell>
          <cell r="BY50">
            <v>1</v>
          </cell>
          <cell r="CA50" t="str">
            <v>华帝均价（元/台）</v>
          </cell>
          <cell r="CC50">
            <v>2124.8533159507019</v>
          </cell>
        </row>
        <row r="51">
          <cell r="A51">
            <v>4</v>
          </cell>
          <cell r="C51" t="str">
            <v>格力</v>
          </cell>
          <cell r="D51">
            <v>0.18317812517571175</v>
          </cell>
          <cell r="N51">
            <v>5</v>
          </cell>
          <cell r="AA51">
            <v>4</v>
          </cell>
          <cell r="AC51" t="str">
            <v>海尔</v>
          </cell>
          <cell r="AD51">
            <v>0.31529069273750648</v>
          </cell>
          <cell r="AN51">
            <v>4</v>
          </cell>
          <cell r="AP51" t="str">
            <v>海信</v>
          </cell>
          <cell r="AQ51">
            <v>0.16940060107305077</v>
          </cell>
          <cell r="BA51">
            <v>5</v>
          </cell>
          <cell r="BM51">
            <v>5</v>
          </cell>
          <cell r="BY51">
            <v>5</v>
          </cell>
        </row>
        <row r="52">
          <cell r="C52" t="str">
            <v>美的</v>
          </cell>
          <cell r="D52">
            <v>0.17637867789732159</v>
          </cell>
          <cell r="P52" t="str">
            <v>美菱均价（元/台）</v>
          </cell>
          <cell r="S52">
            <v>2205.2736056310359</v>
          </cell>
          <cell r="AC52" t="str">
            <v>美的系</v>
          </cell>
          <cell r="AD52">
            <v>0.21713029201450007</v>
          </cell>
          <cell r="AP52" t="str">
            <v>TCL</v>
          </cell>
          <cell r="AQ52">
            <v>0.12430418978180578</v>
          </cell>
          <cell r="BC52" t="str">
            <v>美的均价（元/台）</v>
          </cell>
          <cell r="BE52">
            <v>1605.5563374098786</v>
          </cell>
          <cell r="BO52" t="str">
            <v>美的均价（元/台）</v>
          </cell>
          <cell r="BQ52">
            <v>711.31396372663687</v>
          </cell>
          <cell r="CA52" t="str">
            <v>美的均价（元/台）</v>
          </cell>
          <cell r="CC52">
            <v>1287.5750693932848</v>
          </cell>
        </row>
        <row r="53">
          <cell r="C53" t="str">
            <v>海尔</v>
          </cell>
          <cell r="D53">
            <v>0.10445255565163025</v>
          </cell>
          <cell r="AC53" t="str">
            <v>三洋系</v>
          </cell>
          <cell r="AD53">
            <v>7.6026181736571483E-2</v>
          </cell>
          <cell r="AP53" t="str">
            <v>创维</v>
          </cell>
          <cell r="AQ53">
            <v>0.15379450715981502</v>
          </cell>
        </row>
        <row r="54">
          <cell r="C54" t="str">
            <v>海信科龙</v>
          </cell>
          <cell r="D54">
            <v>7.0281276764391248E-2</v>
          </cell>
          <cell r="P54" t="str">
            <v>西门子均价（元/台）</v>
          </cell>
          <cell r="S54">
            <v>4280.0388502267551</v>
          </cell>
          <cell r="AC54" t="str">
            <v>西门子</v>
          </cell>
          <cell r="AD54">
            <v>5.0972950582121104E-2</v>
          </cell>
          <cell r="AP54" t="str">
            <v>长虹</v>
          </cell>
          <cell r="AQ54">
            <v>9.4107659951996742E-2</v>
          </cell>
          <cell r="BC54" t="str">
            <v>万和均价（元/台）</v>
          </cell>
          <cell r="BE54">
            <v>1124.8253915848143</v>
          </cell>
          <cell r="BO54" t="str">
            <v>万和均价（元/台）</v>
          </cell>
          <cell r="BQ54">
            <v>653.81993844384237</v>
          </cell>
          <cell r="CA54" t="str">
            <v>万和均价（元/台）</v>
          </cell>
          <cell r="CC54">
            <v>1048.6866668507635</v>
          </cell>
        </row>
        <row r="57">
          <cell r="P57" t="str">
            <v>海尔</v>
          </cell>
          <cell r="R57">
            <v>0.23375669887195749</v>
          </cell>
          <cell r="BC57" t="str">
            <v>老板</v>
          </cell>
          <cell r="BD57">
            <v>0.10056465628660326</v>
          </cell>
          <cell r="BO57" t="str">
            <v>老板</v>
          </cell>
          <cell r="BP57">
            <v>8.1946997689951728E-2</v>
          </cell>
          <cell r="CA57" t="str">
            <v>老板</v>
          </cell>
          <cell r="CB57">
            <v>5.4235425073048557E-2</v>
          </cell>
        </row>
        <row r="58">
          <cell r="P58" t="str">
            <v>美的系</v>
          </cell>
          <cell r="R58">
            <v>0.12265726954376034</v>
          </cell>
          <cell r="BC58" t="str">
            <v>方太</v>
          </cell>
          <cell r="BD58">
            <v>9.7040963260655852E-2</v>
          </cell>
          <cell r="BO58" t="str">
            <v>方太</v>
          </cell>
          <cell r="BP58">
            <v>8.1428115010630242E-2</v>
          </cell>
          <cell r="CA58" t="str">
            <v>方太</v>
          </cell>
          <cell r="CB58">
            <v>7.0802838458327522E-2</v>
          </cell>
        </row>
        <row r="59">
          <cell r="P59" t="str">
            <v>海信科龙系</v>
          </cell>
          <cell r="R59">
            <v>0.14102672823129822</v>
          </cell>
          <cell r="BC59" t="str">
            <v>华帝</v>
          </cell>
          <cell r="BD59">
            <v>7.572610087657744E-2</v>
          </cell>
          <cell r="BO59" t="str">
            <v>华帝</v>
          </cell>
          <cell r="BP59">
            <v>9.7254204003526148E-2</v>
          </cell>
          <cell r="CA59" t="str">
            <v>华帝</v>
          </cell>
          <cell r="CB59">
            <v>4.6137470432725744E-2</v>
          </cell>
        </row>
        <row r="60">
          <cell r="P60" t="str">
            <v>美菱</v>
          </cell>
          <cell r="R60">
            <v>0.10833148693877453</v>
          </cell>
          <cell r="BC60" t="str">
            <v>美的</v>
          </cell>
          <cell r="BD60">
            <v>7.4063399383607689E-2</v>
          </cell>
          <cell r="BO60" t="str">
            <v>美的</v>
          </cell>
          <cell r="BP60">
            <v>8.9701466822119602E-2</v>
          </cell>
          <cell r="CA60" t="str">
            <v>美的</v>
          </cell>
          <cell r="CB60">
            <v>7.8788089606233472E-2</v>
          </cell>
        </row>
        <row r="61">
          <cell r="P61" t="str">
            <v>西门子</v>
          </cell>
          <cell r="R61">
            <v>9.8782577903299223E-2</v>
          </cell>
          <cell r="BC61" t="str">
            <v>万和</v>
          </cell>
          <cell r="BD61">
            <v>5.538538064350574E-2</v>
          </cell>
          <cell r="BO61" t="str">
            <v>万和</v>
          </cell>
          <cell r="BP61">
            <v>6.8118155373747769E-2</v>
          </cell>
          <cell r="CA61" t="str">
            <v>万和</v>
          </cell>
          <cell r="CB61">
            <v>0.11863920968415194</v>
          </cell>
        </row>
      </sheetData>
      <sheetData sheetId="14">
        <row r="16">
          <cell r="B16" t="str">
            <v>空调零售增速</v>
          </cell>
          <cell r="F16" t="str">
            <v>分品牌零售均价（单位：元/台）</v>
          </cell>
          <cell r="M16" t="str">
            <v>分品牌零售量份额</v>
          </cell>
          <cell r="S16" t="str">
            <v>分品牌零售额份额</v>
          </cell>
          <cell r="Y16" t="str">
            <v>空调分品牌零售量（单位：万台）</v>
          </cell>
          <cell r="AH16" t="str">
            <v>空调分品牌零售额（单位：千万元）</v>
          </cell>
        </row>
        <row r="17">
          <cell r="B17" t="str">
            <v>Date</v>
          </cell>
          <cell r="F17" t="str">
            <v>Date</v>
          </cell>
          <cell r="M17" t="str">
            <v>Date</v>
          </cell>
          <cell r="S17" t="str">
            <v>Date</v>
          </cell>
          <cell r="Y17" t="str">
            <v>Date</v>
          </cell>
          <cell r="AH17" t="str">
            <v>Date</v>
          </cell>
        </row>
        <row r="18">
          <cell r="B18">
            <v>39692</v>
          </cell>
          <cell r="F18">
            <v>39692</v>
          </cell>
          <cell r="M18">
            <v>39692</v>
          </cell>
          <cell r="S18">
            <v>39692</v>
          </cell>
          <cell r="Y18">
            <v>39692</v>
          </cell>
          <cell r="AH18">
            <v>39692</v>
          </cell>
        </row>
        <row r="19">
          <cell r="B19">
            <v>39722</v>
          </cell>
          <cell r="F19">
            <v>39722</v>
          </cell>
          <cell r="M19">
            <v>39722</v>
          </cell>
          <cell r="S19">
            <v>39722</v>
          </cell>
          <cell r="Y19">
            <v>39722</v>
          </cell>
          <cell r="AH19">
            <v>39722</v>
          </cell>
        </row>
        <row r="20">
          <cell r="B20">
            <v>39753</v>
          </cell>
          <cell r="F20">
            <v>39753</v>
          </cell>
          <cell r="M20">
            <v>39753</v>
          </cell>
          <cell r="S20">
            <v>39753</v>
          </cell>
          <cell r="Y20">
            <v>39753</v>
          </cell>
          <cell r="AH20">
            <v>39753</v>
          </cell>
        </row>
        <row r="21">
          <cell r="B21">
            <v>39783</v>
          </cell>
          <cell r="F21">
            <v>39783</v>
          </cell>
          <cell r="M21">
            <v>39783</v>
          </cell>
          <cell r="S21">
            <v>39783</v>
          </cell>
          <cell r="Y21">
            <v>39783</v>
          </cell>
          <cell r="AH21">
            <v>39783</v>
          </cell>
        </row>
        <row r="22">
          <cell r="B22">
            <v>39814</v>
          </cell>
          <cell r="F22">
            <v>39814</v>
          </cell>
          <cell r="M22">
            <v>39814</v>
          </cell>
          <cell r="S22">
            <v>39814</v>
          </cell>
          <cell r="Y22">
            <v>39814</v>
          </cell>
          <cell r="AH22">
            <v>39814</v>
          </cell>
        </row>
        <row r="23">
          <cell r="B23">
            <v>39845</v>
          </cell>
          <cell r="F23">
            <v>39845</v>
          </cell>
          <cell r="M23">
            <v>39845</v>
          </cell>
          <cell r="S23">
            <v>39845</v>
          </cell>
          <cell r="Y23">
            <v>39845</v>
          </cell>
          <cell r="AH23">
            <v>39845</v>
          </cell>
        </row>
        <row r="24">
          <cell r="B24">
            <v>39873</v>
          </cell>
          <cell r="F24">
            <v>39873</v>
          </cell>
          <cell r="M24">
            <v>39873</v>
          </cell>
          <cell r="S24">
            <v>39873</v>
          </cell>
          <cell r="Y24">
            <v>39873</v>
          </cell>
          <cell r="AH24">
            <v>39873</v>
          </cell>
        </row>
        <row r="25">
          <cell r="B25">
            <v>39904</v>
          </cell>
          <cell r="F25">
            <v>39904</v>
          </cell>
          <cell r="M25">
            <v>39904</v>
          </cell>
          <cell r="S25">
            <v>39904</v>
          </cell>
          <cell r="Y25">
            <v>39904</v>
          </cell>
          <cell r="AH25">
            <v>39904</v>
          </cell>
        </row>
        <row r="26">
          <cell r="B26">
            <v>39934</v>
          </cell>
          <cell r="F26">
            <v>39934</v>
          </cell>
          <cell r="M26">
            <v>39934</v>
          </cell>
          <cell r="S26">
            <v>39934</v>
          </cell>
          <cell r="Y26">
            <v>39934</v>
          </cell>
          <cell r="AH26">
            <v>39934</v>
          </cell>
        </row>
        <row r="27">
          <cell r="B27">
            <v>39965</v>
          </cell>
          <cell r="F27">
            <v>39965</v>
          </cell>
          <cell r="M27">
            <v>39965</v>
          </cell>
          <cell r="S27">
            <v>39965</v>
          </cell>
          <cell r="Y27">
            <v>39965</v>
          </cell>
          <cell r="AH27">
            <v>39965</v>
          </cell>
        </row>
        <row r="28">
          <cell r="B28">
            <v>39995</v>
          </cell>
          <cell r="F28">
            <v>39995</v>
          </cell>
          <cell r="M28">
            <v>39995</v>
          </cell>
          <cell r="S28">
            <v>39995</v>
          </cell>
          <cell r="Y28">
            <v>39995</v>
          </cell>
          <cell r="AH28">
            <v>39995</v>
          </cell>
        </row>
        <row r="29">
          <cell r="B29">
            <v>40026</v>
          </cell>
          <cell r="F29">
            <v>40026</v>
          </cell>
          <cell r="M29">
            <v>40026</v>
          </cell>
          <cell r="S29">
            <v>40026</v>
          </cell>
          <cell r="Y29">
            <v>40026</v>
          </cell>
          <cell r="AH29">
            <v>40026</v>
          </cell>
        </row>
        <row r="30">
          <cell r="B30">
            <v>40057</v>
          </cell>
          <cell r="F30">
            <v>40057</v>
          </cell>
          <cell r="M30">
            <v>40057</v>
          </cell>
          <cell r="S30">
            <v>40057</v>
          </cell>
          <cell r="Y30">
            <v>40057</v>
          </cell>
          <cell r="AH30">
            <v>40057</v>
          </cell>
        </row>
        <row r="31">
          <cell r="B31">
            <v>40087</v>
          </cell>
          <cell r="F31">
            <v>40087</v>
          </cell>
          <cell r="M31">
            <v>40087</v>
          </cell>
          <cell r="S31">
            <v>40087</v>
          </cell>
          <cell r="Y31">
            <v>40087</v>
          </cell>
          <cell r="AH31">
            <v>40087</v>
          </cell>
        </row>
        <row r="32">
          <cell r="B32">
            <v>40118</v>
          </cell>
          <cell r="F32">
            <v>40118</v>
          </cell>
          <cell r="M32">
            <v>40118</v>
          </cell>
          <cell r="S32">
            <v>40118</v>
          </cell>
          <cell r="Y32">
            <v>40118</v>
          </cell>
          <cell r="AH32">
            <v>40118</v>
          </cell>
        </row>
        <row r="33">
          <cell r="B33">
            <v>40148</v>
          </cell>
          <cell r="F33">
            <v>40148</v>
          </cell>
          <cell r="M33">
            <v>40148</v>
          </cell>
          <cell r="S33">
            <v>40148</v>
          </cell>
          <cell r="Y33">
            <v>40148</v>
          </cell>
          <cell r="AH33">
            <v>40148</v>
          </cell>
        </row>
        <row r="34">
          <cell r="B34">
            <v>40179</v>
          </cell>
          <cell r="F34">
            <v>40179</v>
          </cell>
          <cell r="M34">
            <v>40179</v>
          </cell>
          <cell r="S34">
            <v>40179</v>
          </cell>
          <cell r="Y34">
            <v>40179</v>
          </cell>
          <cell r="AH34">
            <v>40179</v>
          </cell>
        </row>
        <row r="35">
          <cell r="B35">
            <v>40210</v>
          </cell>
          <cell r="F35">
            <v>40210</v>
          </cell>
          <cell r="M35">
            <v>40210</v>
          </cell>
          <cell r="S35">
            <v>40210</v>
          </cell>
          <cell r="Y35">
            <v>40210</v>
          </cell>
          <cell r="AH35">
            <v>40210</v>
          </cell>
        </row>
        <row r="36">
          <cell r="B36">
            <v>40238</v>
          </cell>
          <cell r="F36">
            <v>40238</v>
          </cell>
          <cell r="M36">
            <v>40238</v>
          </cell>
          <cell r="S36">
            <v>40238</v>
          </cell>
          <cell r="Y36">
            <v>40238</v>
          </cell>
          <cell r="AH36">
            <v>40238</v>
          </cell>
        </row>
        <row r="37">
          <cell r="B37">
            <v>40269</v>
          </cell>
          <cell r="F37">
            <v>40269</v>
          </cell>
          <cell r="M37">
            <v>40269</v>
          </cell>
          <cell r="S37">
            <v>40269</v>
          </cell>
          <cell r="Y37">
            <v>40269</v>
          </cell>
          <cell r="AH37">
            <v>40269</v>
          </cell>
        </row>
        <row r="38">
          <cell r="B38">
            <v>40299</v>
          </cell>
          <cell r="F38">
            <v>40299</v>
          </cell>
          <cell r="M38">
            <v>40299</v>
          </cell>
          <cell r="S38">
            <v>40299</v>
          </cell>
          <cell r="Y38">
            <v>40299</v>
          </cell>
          <cell r="AH38">
            <v>40299</v>
          </cell>
        </row>
        <row r="39">
          <cell r="B39">
            <v>40330</v>
          </cell>
          <cell r="F39">
            <v>40330</v>
          </cell>
          <cell r="M39">
            <v>40330</v>
          </cell>
          <cell r="S39">
            <v>40330</v>
          </cell>
          <cell r="Y39">
            <v>40330</v>
          </cell>
          <cell r="AH39">
            <v>40330</v>
          </cell>
        </row>
        <row r="40">
          <cell r="B40">
            <v>40360</v>
          </cell>
          <cell r="F40">
            <v>40360</v>
          </cell>
          <cell r="M40">
            <v>40360</v>
          </cell>
          <cell r="S40">
            <v>40360</v>
          </cell>
          <cell r="Y40">
            <v>40360</v>
          </cell>
          <cell r="AH40">
            <v>40360</v>
          </cell>
        </row>
        <row r="41">
          <cell r="B41">
            <v>40391</v>
          </cell>
          <cell r="F41">
            <v>40391</v>
          </cell>
          <cell r="M41">
            <v>40391</v>
          </cell>
          <cell r="S41">
            <v>40391</v>
          </cell>
          <cell r="Y41">
            <v>40391</v>
          </cell>
          <cell r="AH41">
            <v>40391</v>
          </cell>
        </row>
        <row r="42">
          <cell r="B42">
            <v>40422</v>
          </cell>
          <cell r="F42">
            <v>40422</v>
          </cell>
          <cell r="M42">
            <v>40422</v>
          </cell>
          <cell r="S42">
            <v>40422</v>
          </cell>
          <cell r="Y42">
            <v>40422</v>
          </cell>
          <cell r="AH42">
            <v>40422</v>
          </cell>
        </row>
        <row r="43">
          <cell r="B43">
            <v>40452</v>
          </cell>
          <cell r="F43">
            <v>40452</v>
          </cell>
          <cell r="M43">
            <v>40452</v>
          </cell>
          <cell r="S43">
            <v>40452</v>
          </cell>
          <cell r="Y43">
            <v>40452</v>
          </cell>
          <cell r="AH43">
            <v>40452</v>
          </cell>
        </row>
        <row r="44">
          <cell r="B44">
            <v>40483</v>
          </cell>
          <cell r="F44">
            <v>40483</v>
          </cell>
          <cell r="M44">
            <v>40483</v>
          </cell>
          <cell r="S44">
            <v>40483</v>
          </cell>
          <cell r="Y44">
            <v>40483</v>
          </cell>
          <cell r="AH44">
            <v>40483</v>
          </cell>
        </row>
        <row r="45">
          <cell r="B45">
            <v>40513</v>
          </cell>
          <cell r="F45">
            <v>40513</v>
          </cell>
          <cell r="M45">
            <v>40513</v>
          </cell>
          <cell r="S45">
            <v>40513</v>
          </cell>
          <cell r="Y45">
            <v>40513</v>
          </cell>
          <cell r="AH45">
            <v>40513</v>
          </cell>
        </row>
        <row r="46">
          <cell r="B46">
            <v>40544</v>
          </cell>
          <cell r="F46">
            <v>40544</v>
          </cell>
          <cell r="M46">
            <v>40544</v>
          </cell>
          <cell r="S46">
            <v>40544</v>
          </cell>
          <cell r="Y46">
            <v>40544</v>
          </cell>
          <cell r="AH46">
            <v>40544</v>
          </cell>
        </row>
        <row r="47">
          <cell r="B47">
            <v>40575</v>
          </cell>
          <cell r="F47">
            <v>40575</v>
          </cell>
          <cell r="M47">
            <v>40575</v>
          </cell>
          <cell r="S47">
            <v>40575</v>
          </cell>
          <cell r="Y47">
            <v>40575</v>
          </cell>
          <cell r="AH47">
            <v>40575</v>
          </cell>
        </row>
        <row r="48">
          <cell r="B48">
            <v>40603</v>
          </cell>
          <cell r="F48">
            <v>40603</v>
          </cell>
          <cell r="M48">
            <v>40603</v>
          </cell>
          <cell r="S48">
            <v>40603</v>
          </cell>
          <cell r="Y48">
            <v>40603</v>
          </cell>
          <cell r="AH48">
            <v>40603</v>
          </cell>
        </row>
        <row r="49">
          <cell r="B49">
            <v>40634</v>
          </cell>
          <cell r="F49">
            <v>40634</v>
          </cell>
          <cell r="M49">
            <v>40634</v>
          </cell>
          <cell r="S49">
            <v>40634</v>
          </cell>
          <cell r="Y49">
            <v>40634</v>
          </cell>
          <cell r="AH49">
            <v>40634</v>
          </cell>
        </row>
        <row r="50">
          <cell r="B50">
            <v>40664</v>
          </cell>
          <cell r="F50">
            <v>40664</v>
          </cell>
          <cell r="M50">
            <v>40664</v>
          </cell>
          <cell r="S50">
            <v>40664</v>
          </cell>
          <cell r="Y50">
            <v>40664</v>
          </cell>
          <cell r="AH50">
            <v>40664</v>
          </cell>
        </row>
        <row r="51">
          <cell r="B51">
            <v>40695</v>
          </cell>
          <cell r="F51">
            <v>40695</v>
          </cell>
          <cell r="M51">
            <v>40695</v>
          </cell>
          <cell r="S51">
            <v>40695</v>
          </cell>
          <cell r="Y51">
            <v>40695</v>
          </cell>
          <cell r="AH51">
            <v>40695</v>
          </cell>
        </row>
        <row r="52">
          <cell r="B52">
            <v>40725</v>
          </cell>
          <cell r="F52">
            <v>40725</v>
          </cell>
          <cell r="M52">
            <v>40725</v>
          </cell>
          <cell r="S52">
            <v>40725</v>
          </cell>
          <cell r="Y52">
            <v>40725</v>
          </cell>
          <cell r="AH52">
            <v>40725</v>
          </cell>
        </row>
        <row r="53">
          <cell r="B53">
            <v>40756</v>
          </cell>
          <cell r="F53">
            <v>40756</v>
          </cell>
          <cell r="M53">
            <v>40756</v>
          </cell>
          <cell r="S53">
            <v>40756</v>
          </cell>
          <cell r="Y53">
            <v>40756</v>
          </cell>
          <cell r="AH53">
            <v>40756</v>
          </cell>
        </row>
        <row r="54">
          <cell r="B54">
            <v>40787</v>
          </cell>
          <cell r="F54">
            <v>40787</v>
          </cell>
          <cell r="M54">
            <v>40787</v>
          </cell>
          <cell r="S54">
            <v>40787</v>
          </cell>
          <cell r="Y54">
            <v>40787</v>
          </cell>
          <cell r="AH54">
            <v>40787</v>
          </cell>
        </row>
        <row r="55">
          <cell r="B55">
            <v>40817</v>
          </cell>
          <cell r="F55">
            <v>40817</v>
          </cell>
          <cell r="M55">
            <v>40817</v>
          </cell>
          <cell r="S55">
            <v>40817</v>
          </cell>
          <cell r="Y55">
            <v>40817</v>
          </cell>
          <cell r="AH55">
            <v>40817</v>
          </cell>
        </row>
        <row r="56">
          <cell r="B56">
            <v>40848</v>
          </cell>
          <cell r="F56">
            <v>40848</v>
          </cell>
          <cell r="M56">
            <v>40848</v>
          </cell>
          <cell r="S56">
            <v>40848</v>
          </cell>
          <cell r="Y56">
            <v>40848</v>
          </cell>
          <cell r="AH56">
            <v>40848</v>
          </cell>
        </row>
        <row r="57">
          <cell r="B57">
            <v>40878</v>
          </cell>
          <cell r="F57">
            <v>40878</v>
          </cell>
          <cell r="M57">
            <v>40878</v>
          </cell>
          <cell r="S57">
            <v>40878</v>
          </cell>
          <cell r="Y57">
            <v>40878</v>
          </cell>
          <cell r="AH57">
            <v>40878</v>
          </cell>
        </row>
        <row r="58">
          <cell r="B58">
            <v>40909</v>
          </cell>
          <cell r="F58">
            <v>40909</v>
          </cell>
          <cell r="M58">
            <v>40909</v>
          </cell>
          <cell r="S58">
            <v>40909</v>
          </cell>
          <cell r="Y58">
            <v>40909</v>
          </cell>
          <cell r="AH58">
            <v>40909</v>
          </cell>
        </row>
        <row r="59">
          <cell r="B59">
            <v>40940</v>
          </cell>
          <cell r="F59">
            <v>40940</v>
          </cell>
          <cell r="M59">
            <v>40940</v>
          </cell>
          <cell r="S59">
            <v>40940</v>
          </cell>
          <cell r="Y59">
            <v>40940</v>
          </cell>
          <cell r="AH59">
            <v>40940</v>
          </cell>
        </row>
        <row r="60">
          <cell r="B60">
            <v>40969</v>
          </cell>
          <cell r="F60">
            <v>40969</v>
          </cell>
          <cell r="M60">
            <v>40969</v>
          </cell>
          <cell r="S60">
            <v>40969</v>
          </cell>
          <cell r="Y60">
            <v>40969</v>
          </cell>
          <cell r="AH60">
            <v>40969</v>
          </cell>
        </row>
        <row r="61">
          <cell r="B61">
            <v>41000</v>
          </cell>
          <cell r="F61">
            <v>41000</v>
          </cell>
          <cell r="M61">
            <v>41000</v>
          </cell>
          <cell r="S61">
            <v>41000</v>
          </cell>
          <cell r="Y61">
            <v>41000</v>
          </cell>
          <cell r="AH61">
            <v>41000</v>
          </cell>
        </row>
        <row r="62">
          <cell r="B62">
            <v>41030</v>
          </cell>
          <cell r="F62">
            <v>41030</v>
          </cell>
          <cell r="M62">
            <v>41030</v>
          </cell>
          <cell r="S62">
            <v>41030</v>
          </cell>
          <cell r="Y62">
            <v>41030</v>
          </cell>
          <cell r="AH62">
            <v>41030</v>
          </cell>
        </row>
        <row r="63">
          <cell r="B63">
            <v>41061</v>
          </cell>
          <cell r="F63">
            <v>41061</v>
          </cell>
          <cell r="M63">
            <v>41061</v>
          </cell>
          <cell r="S63">
            <v>41061</v>
          </cell>
          <cell r="Y63">
            <v>41061</v>
          </cell>
          <cell r="AH63">
            <v>41061</v>
          </cell>
        </row>
        <row r="64">
          <cell r="B64">
            <v>41091</v>
          </cell>
          <cell r="F64">
            <v>41091</v>
          </cell>
          <cell r="M64">
            <v>41091</v>
          </cell>
          <cell r="S64">
            <v>41091</v>
          </cell>
          <cell r="Y64">
            <v>41091</v>
          </cell>
          <cell r="AH64">
            <v>41091</v>
          </cell>
        </row>
        <row r="65">
          <cell r="B65">
            <v>41122</v>
          </cell>
          <cell r="F65">
            <v>41122</v>
          </cell>
          <cell r="M65">
            <v>41122</v>
          </cell>
          <cell r="S65">
            <v>41122</v>
          </cell>
          <cell r="Y65">
            <v>41122</v>
          </cell>
          <cell r="AH65">
            <v>41122</v>
          </cell>
        </row>
        <row r="66">
          <cell r="B66">
            <v>41153</v>
          </cell>
          <cell r="F66">
            <v>41153</v>
          </cell>
          <cell r="M66">
            <v>41153</v>
          </cell>
          <cell r="S66">
            <v>41153</v>
          </cell>
          <cell r="Y66">
            <v>41153</v>
          </cell>
          <cell r="AH66">
            <v>41153</v>
          </cell>
        </row>
        <row r="67">
          <cell r="B67">
            <v>41183</v>
          </cell>
          <cell r="F67">
            <v>41183</v>
          </cell>
          <cell r="M67">
            <v>41183</v>
          </cell>
          <cell r="S67">
            <v>41183</v>
          </cell>
          <cell r="Y67">
            <v>41183</v>
          </cell>
          <cell r="AH67">
            <v>41183</v>
          </cell>
        </row>
        <row r="68">
          <cell r="B68">
            <v>41214</v>
          </cell>
          <cell r="F68">
            <v>41214</v>
          </cell>
          <cell r="M68">
            <v>41214</v>
          </cell>
          <cell r="S68">
            <v>41214</v>
          </cell>
          <cell r="Y68">
            <v>41214</v>
          </cell>
          <cell r="AH68">
            <v>41214</v>
          </cell>
        </row>
        <row r="69">
          <cell r="B69">
            <v>41244</v>
          </cell>
          <cell r="F69">
            <v>41244</v>
          </cell>
          <cell r="M69">
            <v>41244</v>
          </cell>
          <cell r="S69">
            <v>41244</v>
          </cell>
          <cell r="Y69">
            <v>41244</v>
          </cell>
          <cell r="AH69">
            <v>41244</v>
          </cell>
        </row>
        <row r="70">
          <cell r="B70">
            <v>41275</v>
          </cell>
          <cell r="F70">
            <v>41275</v>
          </cell>
          <cell r="M70">
            <v>41275</v>
          </cell>
          <cell r="S70">
            <v>41275</v>
          </cell>
          <cell r="Y70">
            <v>41275</v>
          </cell>
          <cell r="AH70">
            <v>41275</v>
          </cell>
        </row>
        <row r="71">
          <cell r="B71">
            <v>41306</v>
          </cell>
          <cell r="F71">
            <v>41306</v>
          </cell>
          <cell r="M71">
            <v>41306</v>
          </cell>
          <cell r="S71">
            <v>41306</v>
          </cell>
          <cell r="Y71">
            <v>41306</v>
          </cell>
          <cell r="AH71">
            <v>41306</v>
          </cell>
        </row>
        <row r="72">
          <cell r="B72">
            <v>41334</v>
          </cell>
          <cell r="F72">
            <v>41334</v>
          </cell>
          <cell r="M72">
            <v>41334</v>
          </cell>
          <cell r="S72">
            <v>41334</v>
          </cell>
          <cell r="Y72">
            <v>41334</v>
          </cell>
          <cell r="AH72">
            <v>41334</v>
          </cell>
        </row>
        <row r="73">
          <cell r="B73">
            <v>41365</v>
          </cell>
          <cell r="F73">
            <v>41365</v>
          </cell>
          <cell r="M73">
            <v>41365</v>
          </cell>
          <cell r="S73">
            <v>41365</v>
          </cell>
          <cell r="Y73">
            <v>41365</v>
          </cell>
          <cell r="AH73">
            <v>41365</v>
          </cell>
        </row>
        <row r="74">
          <cell r="B74">
            <v>41395</v>
          </cell>
          <cell r="F74">
            <v>41395</v>
          </cell>
          <cell r="M74">
            <v>41395</v>
          </cell>
          <cell r="S74">
            <v>41395</v>
          </cell>
          <cell r="Y74">
            <v>41395</v>
          </cell>
          <cell r="AH74">
            <v>41395</v>
          </cell>
        </row>
        <row r="75">
          <cell r="B75">
            <v>41426</v>
          </cell>
          <cell r="F75">
            <v>41426</v>
          </cell>
          <cell r="M75">
            <v>41426</v>
          </cell>
          <cell r="S75">
            <v>41426</v>
          </cell>
          <cell r="Y75">
            <v>41426</v>
          </cell>
          <cell r="AH75">
            <v>41426</v>
          </cell>
        </row>
        <row r="76">
          <cell r="B76">
            <v>41456</v>
          </cell>
          <cell r="F76">
            <v>41456</v>
          </cell>
          <cell r="M76">
            <v>41456</v>
          </cell>
          <cell r="S76">
            <v>41456</v>
          </cell>
          <cell r="Y76">
            <v>41456</v>
          </cell>
          <cell r="AH76">
            <v>41456</v>
          </cell>
        </row>
        <row r="77">
          <cell r="B77">
            <v>41487</v>
          </cell>
          <cell r="F77">
            <v>41487</v>
          </cell>
          <cell r="M77">
            <v>41487</v>
          </cell>
          <cell r="S77">
            <v>41487</v>
          </cell>
          <cell r="Y77">
            <v>41487</v>
          </cell>
          <cell r="AH77">
            <v>41487</v>
          </cell>
        </row>
        <row r="78">
          <cell r="B78">
            <v>41518</v>
          </cell>
          <cell r="F78">
            <v>41518</v>
          </cell>
          <cell r="M78">
            <v>41518</v>
          </cell>
          <cell r="S78">
            <v>41518</v>
          </cell>
          <cell r="Y78">
            <v>41518</v>
          </cell>
          <cell r="AH78">
            <v>41518</v>
          </cell>
        </row>
        <row r="79">
          <cell r="B79">
            <v>41548</v>
          </cell>
          <cell r="F79">
            <v>41548</v>
          </cell>
          <cell r="M79">
            <v>41548</v>
          </cell>
          <cell r="S79">
            <v>41548</v>
          </cell>
          <cell r="Y79">
            <v>41548</v>
          </cell>
          <cell r="AH79">
            <v>41548</v>
          </cell>
        </row>
        <row r="80">
          <cell r="B80">
            <v>41579</v>
          </cell>
          <cell r="F80">
            <v>41579</v>
          </cell>
          <cell r="M80">
            <v>41579</v>
          </cell>
          <cell r="S80">
            <v>41579</v>
          </cell>
          <cell r="Y80">
            <v>41579</v>
          </cell>
          <cell r="AH80">
            <v>41579</v>
          </cell>
        </row>
        <row r="81">
          <cell r="B81">
            <v>41609</v>
          </cell>
          <cell r="F81">
            <v>41609</v>
          </cell>
          <cell r="M81">
            <v>41609</v>
          </cell>
          <cell r="S81">
            <v>41609</v>
          </cell>
          <cell r="Y81">
            <v>41609</v>
          </cell>
          <cell r="AH81">
            <v>41609</v>
          </cell>
        </row>
        <row r="82">
          <cell r="B82">
            <v>41640</v>
          </cell>
          <cell r="C82">
            <v>-8.6207131493512001E-2</v>
          </cell>
          <cell r="D82">
            <v>-8.1932626514130358E-2</v>
          </cell>
          <cell r="F82">
            <v>41640</v>
          </cell>
          <cell r="G82">
            <v>4463</v>
          </cell>
          <cell r="H82">
            <v>4368</v>
          </cell>
          <cell r="I82">
            <v>4294</v>
          </cell>
          <cell r="J82">
            <v>3195</v>
          </cell>
          <cell r="K82">
            <v>4198</v>
          </cell>
          <cell r="M82">
            <v>41640</v>
          </cell>
          <cell r="N82">
            <v>0.28604442981402761</v>
          </cell>
          <cell r="O82">
            <v>0.23451699750256547</v>
          </cell>
          <cell r="P82">
            <v>0.11903374307831061</v>
          </cell>
          <cell r="Q82">
            <v>7.5777908033274499E-2</v>
          </cell>
          <cell r="S82">
            <v>41640</v>
          </cell>
          <cell r="T82">
            <v>0.3040518477998691</v>
          </cell>
          <cell r="U82">
            <v>0.24401733567507944</v>
          </cell>
          <cell r="V82">
            <v>0.12175683836647004</v>
          </cell>
          <cell r="W82">
            <v>6.8776516955128569E-2</v>
          </cell>
          <cell r="Y82">
            <v>41640</v>
          </cell>
          <cell r="Z82">
            <v>8.0086999999999993</v>
          </cell>
          <cell r="AA82">
            <v>51.532400000000003</v>
          </cell>
          <cell r="AH82">
            <v>41640</v>
          </cell>
          <cell r="AI82">
            <v>38.540127300000002</v>
          </cell>
          <cell r="AJ82">
            <v>211.43260120000002</v>
          </cell>
        </row>
        <row r="83">
          <cell r="B83">
            <v>41671</v>
          </cell>
          <cell r="F83">
            <v>41671</v>
          </cell>
          <cell r="M83">
            <v>41671</v>
          </cell>
          <cell r="S83">
            <v>41671</v>
          </cell>
          <cell r="Y83">
            <v>41671</v>
          </cell>
          <cell r="AH83">
            <v>41671</v>
          </cell>
        </row>
        <row r="84">
          <cell r="B84">
            <v>41699</v>
          </cell>
          <cell r="F84">
            <v>41699</v>
          </cell>
          <cell r="M84">
            <v>41699</v>
          </cell>
          <cell r="S84">
            <v>41699</v>
          </cell>
          <cell r="Y84">
            <v>41699</v>
          </cell>
          <cell r="AH84">
            <v>41699</v>
          </cell>
        </row>
        <row r="85">
          <cell r="B85">
            <v>41730</v>
          </cell>
          <cell r="F85">
            <v>41730</v>
          </cell>
          <cell r="M85">
            <v>41730</v>
          </cell>
          <cell r="S85">
            <v>41730</v>
          </cell>
          <cell r="Y85">
            <v>41730</v>
          </cell>
          <cell r="AH85">
            <v>41730</v>
          </cell>
        </row>
        <row r="86">
          <cell r="B86">
            <v>41760</v>
          </cell>
          <cell r="F86">
            <v>41760</v>
          </cell>
          <cell r="M86">
            <v>41760</v>
          </cell>
          <cell r="S86">
            <v>41760</v>
          </cell>
          <cell r="Y86">
            <v>41760</v>
          </cell>
          <cell r="AH86">
            <v>41760</v>
          </cell>
        </row>
        <row r="87">
          <cell r="B87">
            <v>41791</v>
          </cell>
          <cell r="F87">
            <v>41791</v>
          </cell>
          <cell r="M87">
            <v>41791</v>
          </cell>
          <cell r="S87">
            <v>41791</v>
          </cell>
          <cell r="Y87">
            <v>41791</v>
          </cell>
          <cell r="AH87">
            <v>41791</v>
          </cell>
        </row>
        <row r="88">
          <cell r="B88">
            <v>41821</v>
          </cell>
          <cell r="F88">
            <v>41821</v>
          </cell>
          <cell r="M88">
            <v>41821</v>
          </cell>
          <cell r="S88">
            <v>41821</v>
          </cell>
          <cell r="Y88">
            <v>41821</v>
          </cell>
          <cell r="AH88">
            <v>41821</v>
          </cell>
        </row>
        <row r="89">
          <cell r="B89">
            <v>41852</v>
          </cell>
          <cell r="F89">
            <v>41852</v>
          </cell>
          <cell r="M89">
            <v>41852</v>
          </cell>
          <cell r="S89">
            <v>41852</v>
          </cell>
          <cell r="Y89">
            <v>41852</v>
          </cell>
          <cell r="AH89">
            <v>41852</v>
          </cell>
        </row>
        <row r="90">
          <cell r="B90">
            <v>41883</v>
          </cell>
          <cell r="F90">
            <v>41883</v>
          </cell>
          <cell r="M90">
            <v>41883</v>
          </cell>
          <cell r="S90">
            <v>41883</v>
          </cell>
          <cell r="Y90">
            <v>41883</v>
          </cell>
          <cell r="AH90">
            <v>41883</v>
          </cell>
        </row>
        <row r="91">
          <cell r="B91">
            <v>41913</v>
          </cell>
          <cell r="F91">
            <v>41913</v>
          </cell>
          <cell r="M91">
            <v>41913</v>
          </cell>
          <cell r="S91">
            <v>41913</v>
          </cell>
          <cell r="Y91">
            <v>41913</v>
          </cell>
          <cell r="AH91">
            <v>41913</v>
          </cell>
        </row>
        <row r="92">
          <cell r="B92">
            <v>41944</v>
          </cell>
          <cell r="F92">
            <v>41944</v>
          </cell>
          <cell r="M92">
            <v>41944</v>
          </cell>
          <cell r="S92">
            <v>41944</v>
          </cell>
          <cell r="Y92">
            <v>41944</v>
          </cell>
          <cell r="AH92">
            <v>41944</v>
          </cell>
        </row>
        <row r="93">
          <cell r="B93">
            <v>41974</v>
          </cell>
          <cell r="F93">
            <v>41974</v>
          </cell>
          <cell r="M93">
            <v>41974</v>
          </cell>
          <cell r="S93">
            <v>41974</v>
          </cell>
          <cell r="Y93">
            <v>41974</v>
          </cell>
          <cell r="AH93">
            <v>41974</v>
          </cell>
        </row>
        <row r="94">
          <cell r="B94">
            <v>42005</v>
          </cell>
          <cell r="F94">
            <v>42005</v>
          </cell>
          <cell r="M94">
            <v>42005</v>
          </cell>
          <cell r="S94">
            <v>42005</v>
          </cell>
          <cell r="Y94">
            <v>42005</v>
          </cell>
          <cell r="AH94">
            <v>42005</v>
          </cell>
        </row>
        <row r="95">
          <cell r="B95">
            <v>42036</v>
          </cell>
          <cell r="F95">
            <v>42036</v>
          </cell>
          <cell r="M95">
            <v>42036</v>
          </cell>
          <cell r="S95">
            <v>42036</v>
          </cell>
          <cell r="Y95">
            <v>42036</v>
          </cell>
          <cell r="AH95">
            <v>42036</v>
          </cell>
        </row>
        <row r="96">
          <cell r="B96">
            <v>42064</v>
          </cell>
          <cell r="F96">
            <v>42064</v>
          </cell>
          <cell r="M96">
            <v>42064</v>
          </cell>
          <cell r="S96">
            <v>42064</v>
          </cell>
          <cell r="Y96">
            <v>42064</v>
          </cell>
          <cell r="AH96">
            <v>42064</v>
          </cell>
        </row>
        <row r="97">
          <cell r="B97">
            <v>42095</v>
          </cell>
          <cell r="F97">
            <v>42095</v>
          </cell>
          <cell r="M97">
            <v>42095</v>
          </cell>
          <cell r="S97">
            <v>42095</v>
          </cell>
          <cell r="Y97">
            <v>42095</v>
          </cell>
          <cell r="AH97">
            <v>42095</v>
          </cell>
        </row>
        <row r="98">
          <cell r="B98">
            <v>42125</v>
          </cell>
          <cell r="F98">
            <v>42125</v>
          </cell>
          <cell r="M98">
            <v>42125</v>
          </cell>
          <cell r="S98">
            <v>42125</v>
          </cell>
          <cell r="Y98">
            <v>42125</v>
          </cell>
          <cell r="AH98">
            <v>42125</v>
          </cell>
        </row>
        <row r="99">
          <cell r="B99">
            <v>42156</v>
          </cell>
          <cell r="F99">
            <v>42156</v>
          </cell>
          <cell r="M99">
            <v>42156</v>
          </cell>
          <cell r="S99">
            <v>42156</v>
          </cell>
          <cell r="Y99">
            <v>42156</v>
          </cell>
          <cell r="AH99">
            <v>42156</v>
          </cell>
        </row>
        <row r="100">
          <cell r="B100">
            <v>42186</v>
          </cell>
          <cell r="F100">
            <v>42186</v>
          </cell>
          <cell r="M100">
            <v>42186</v>
          </cell>
          <cell r="S100">
            <v>42186</v>
          </cell>
          <cell r="Y100">
            <v>42186</v>
          </cell>
          <cell r="AH100">
            <v>42186</v>
          </cell>
        </row>
        <row r="101">
          <cell r="B101">
            <v>42217</v>
          </cell>
          <cell r="F101">
            <v>42217</v>
          </cell>
          <cell r="M101">
            <v>42217</v>
          </cell>
          <cell r="S101">
            <v>42217</v>
          </cell>
          <cell r="Y101">
            <v>42217</v>
          </cell>
          <cell r="AH101">
            <v>42217</v>
          </cell>
        </row>
        <row r="102">
          <cell r="B102">
            <v>42248</v>
          </cell>
          <cell r="F102">
            <v>42248</v>
          </cell>
          <cell r="M102">
            <v>42248</v>
          </cell>
          <cell r="S102">
            <v>42248</v>
          </cell>
          <cell r="Y102">
            <v>42248</v>
          </cell>
          <cell r="AH102">
            <v>42248</v>
          </cell>
        </row>
        <row r="103">
          <cell r="B103">
            <v>42278</v>
          </cell>
          <cell r="F103">
            <v>42278</v>
          </cell>
          <cell r="M103">
            <v>42278</v>
          </cell>
          <cell r="S103">
            <v>42278</v>
          </cell>
          <cell r="Y103">
            <v>42278</v>
          </cell>
          <cell r="AH103">
            <v>42278</v>
          </cell>
        </row>
        <row r="104">
          <cell r="B104">
            <v>42309</v>
          </cell>
          <cell r="F104">
            <v>42309</v>
          </cell>
          <cell r="M104">
            <v>42309</v>
          </cell>
          <cell r="S104">
            <v>42309</v>
          </cell>
          <cell r="Y104">
            <v>42309</v>
          </cell>
          <cell r="AH104">
            <v>42309</v>
          </cell>
        </row>
        <row r="105">
          <cell r="B105">
            <v>42339</v>
          </cell>
          <cell r="F105">
            <v>42339</v>
          </cell>
          <cell r="M105">
            <v>42339</v>
          </cell>
          <cell r="S105">
            <v>42339</v>
          </cell>
          <cell r="Y105">
            <v>42339</v>
          </cell>
          <cell r="AH105">
            <v>42339</v>
          </cell>
        </row>
        <row r="106">
          <cell r="B106">
            <v>42370</v>
          </cell>
          <cell r="F106">
            <v>42370</v>
          </cell>
          <cell r="M106">
            <v>42370</v>
          </cell>
          <cell r="S106">
            <v>42370</v>
          </cell>
          <cell r="Y106">
            <v>42370</v>
          </cell>
          <cell r="AH106">
            <v>42370</v>
          </cell>
        </row>
        <row r="107">
          <cell r="B107">
            <v>42401</v>
          </cell>
          <cell r="F107">
            <v>42401</v>
          </cell>
          <cell r="M107">
            <v>42401</v>
          </cell>
          <cell r="S107">
            <v>42401</v>
          </cell>
          <cell r="Y107">
            <v>42401</v>
          </cell>
          <cell r="AH107">
            <v>42401</v>
          </cell>
        </row>
        <row r="108">
          <cell r="B108">
            <v>42430</v>
          </cell>
          <cell r="F108">
            <v>42430</v>
          </cell>
          <cell r="M108">
            <v>42430</v>
          </cell>
          <cell r="S108">
            <v>42430</v>
          </cell>
          <cell r="Y108">
            <v>42430</v>
          </cell>
          <cell r="AH108">
            <v>42430</v>
          </cell>
        </row>
        <row r="109">
          <cell r="B109">
            <v>42461</v>
          </cell>
          <cell r="F109">
            <v>42461</v>
          </cell>
          <cell r="M109">
            <v>42461</v>
          </cell>
          <cell r="S109">
            <v>42461</v>
          </cell>
          <cell r="Y109">
            <v>42461</v>
          </cell>
          <cell r="AH109">
            <v>42461</v>
          </cell>
        </row>
        <row r="110">
          <cell r="B110">
            <v>42491</v>
          </cell>
          <cell r="F110">
            <v>42491</v>
          </cell>
          <cell r="M110">
            <v>42491</v>
          </cell>
          <cell r="S110">
            <v>42491</v>
          </cell>
          <cell r="Y110">
            <v>42491</v>
          </cell>
          <cell r="AH110">
            <v>42491</v>
          </cell>
        </row>
        <row r="111">
          <cell r="B111">
            <v>42522</v>
          </cell>
          <cell r="F111">
            <v>42522</v>
          </cell>
          <cell r="M111">
            <v>42522</v>
          </cell>
          <cell r="S111">
            <v>42522</v>
          </cell>
          <cell r="Y111">
            <v>42522</v>
          </cell>
          <cell r="AH111">
            <v>42522</v>
          </cell>
        </row>
        <row r="112">
          <cell r="B112">
            <v>42552</v>
          </cell>
          <cell r="F112">
            <v>42552</v>
          </cell>
          <cell r="M112">
            <v>42552</v>
          </cell>
          <cell r="S112">
            <v>42552</v>
          </cell>
          <cell r="Y112">
            <v>42552</v>
          </cell>
          <cell r="AH112">
            <v>42552</v>
          </cell>
        </row>
        <row r="113">
          <cell r="B113">
            <v>42583</v>
          </cell>
          <cell r="F113">
            <v>42583</v>
          </cell>
          <cell r="M113">
            <v>42583</v>
          </cell>
          <cell r="S113">
            <v>42583</v>
          </cell>
          <cell r="Y113">
            <v>42583</v>
          </cell>
          <cell r="AH113">
            <v>42583</v>
          </cell>
        </row>
        <row r="114">
          <cell r="B114">
            <v>42614</v>
          </cell>
          <cell r="F114">
            <v>42614</v>
          </cell>
          <cell r="M114">
            <v>42614</v>
          </cell>
          <cell r="S114">
            <v>42614</v>
          </cell>
          <cell r="Y114">
            <v>42614</v>
          </cell>
          <cell r="AH114">
            <v>42614</v>
          </cell>
        </row>
        <row r="115">
          <cell r="B115">
            <v>42644</v>
          </cell>
          <cell r="F115">
            <v>42644</v>
          </cell>
          <cell r="M115">
            <v>42644</v>
          </cell>
          <cell r="S115">
            <v>42644</v>
          </cell>
          <cell r="Y115">
            <v>42644</v>
          </cell>
          <cell r="AH115">
            <v>42644</v>
          </cell>
        </row>
        <row r="116">
          <cell r="B116">
            <v>42675</v>
          </cell>
          <cell r="F116">
            <v>42675</v>
          </cell>
          <cell r="M116">
            <v>42675</v>
          </cell>
          <cell r="S116">
            <v>42675</v>
          </cell>
          <cell r="Y116">
            <v>42675</v>
          </cell>
          <cell r="AH116">
            <v>42675</v>
          </cell>
        </row>
        <row r="117">
          <cell r="B117">
            <v>42705</v>
          </cell>
          <cell r="F117">
            <v>42705</v>
          </cell>
          <cell r="M117">
            <v>42705</v>
          </cell>
          <cell r="S117">
            <v>42705</v>
          </cell>
          <cell r="Y117">
            <v>42705</v>
          </cell>
          <cell r="AH117">
            <v>42705</v>
          </cell>
        </row>
        <row r="118">
          <cell r="B118">
            <v>42736</v>
          </cell>
          <cell r="F118">
            <v>42736</v>
          </cell>
          <cell r="M118">
            <v>42736</v>
          </cell>
          <cell r="S118">
            <v>42736</v>
          </cell>
          <cell r="Y118">
            <v>42736</v>
          </cell>
          <cell r="AH118">
            <v>42736</v>
          </cell>
        </row>
        <row r="119">
          <cell r="B119">
            <v>42767</v>
          </cell>
          <cell r="F119">
            <v>42767</v>
          </cell>
          <cell r="M119">
            <v>42767</v>
          </cell>
          <cell r="S119">
            <v>42767</v>
          </cell>
          <cell r="Y119">
            <v>42767</v>
          </cell>
          <cell r="AH119">
            <v>42767</v>
          </cell>
        </row>
        <row r="120">
          <cell r="B120">
            <v>42795</v>
          </cell>
          <cell r="F120">
            <v>42795</v>
          </cell>
          <cell r="M120">
            <v>42795</v>
          </cell>
          <cell r="S120">
            <v>42795</v>
          </cell>
          <cell r="Y120">
            <v>42795</v>
          </cell>
          <cell r="AH120">
            <v>42795</v>
          </cell>
        </row>
        <row r="121">
          <cell r="B121">
            <v>42826</v>
          </cell>
          <cell r="F121">
            <v>42826</v>
          </cell>
          <cell r="M121">
            <v>42826</v>
          </cell>
          <cell r="S121">
            <v>42826</v>
          </cell>
          <cell r="Y121">
            <v>42826</v>
          </cell>
          <cell r="AH121">
            <v>42826</v>
          </cell>
        </row>
        <row r="122">
          <cell r="B122">
            <v>42856</v>
          </cell>
          <cell r="F122">
            <v>42856</v>
          </cell>
          <cell r="M122">
            <v>42856</v>
          </cell>
          <cell r="S122">
            <v>42856</v>
          </cell>
          <cell r="Y122">
            <v>42856</v>
          </cell>
          <cell r="AH122">
            <v>42856</v>
          </cell>
        </row>
        <row r="123">
          <cell r="B123">
            <v>42887</v>
          </cell>
          <cell r="F123">
            <v>42887</v>
          </cell>
          <cell r="M123">
            <v>42887</v>
          </cell>
          <cell r="S123">
            <v>42887</v>
          </cell>
          <cell r="Y123">
            <v>42887</v>
          </cell>
          <cell r="AH123">
            <v>42887</v>
          </cell>
        </row>
        <row r="124">
          <cell r="B124">
            <v>42917</v>
          </cell>
          <cell r="F124">
            <v>42917</v>
          </cell>
          <cell r="M124">
            <v>42917</v>
          </cell>
          <cell r="S124">
            <v>42917</v>
          </cell>
          <cell r="Y124">
            <v>42917</v>
          </cell>
          <cell r="AH124">
            <v>42917</v>
          </cell>
        </row>
        <row r="125">
          <cell r="B125">
            <v>42948</v>
          </cell>
          <cell r="F125">
            <v>42948</v>
          </cell>
          <cell r="M125">
            <v>42948</v>
          </cell>
          <cell r="S125">
            <v>42948</v>
          </cell>
          <cell r="Y125">
            <v>42948</v>
          </cell>
          <cell r="AH125">
            <v>42948</v>
          </cell>
        </row>
        <row r="126">
          <cell r="B126">
            <v>42979</v>
          </cell>
          <cell r="F126">
            <v>42979</v>
          </cell>
          <cell r="M126">
            <v>42979</v>
          </cell>
          <cell r="S126">
            <v>42979</v>
          </cell>
          <cell r="Y126">
            <v>42979</v>
          </cell>
          <cell r="AH126">
            <v>42979</v>
          </cell>
        </row>
        <row r="127">
          <cell r="B127">
            <v>43009</v>
          </cell>
          <cell r="F127">
            <v>43009</v>
          </cell>
          <cell r="M127">
            <v>43009</v>
          </cell>
          <cell r="S127">
            <v>43009</v>
          </cell>
          <cell r="Y127">
            <v>43009</v>
          </cell>
          <cell r="AH127">
            <v>43009</v>
          </cell>
        </row>
        <row r="128">
          <cell r="B128">
            <v>43040</v>
          </cell>
          <cell r="F128">
            <v>43040</v>
          </cell>
          <cell r="M128">
            <v>43040</v>
          </cell>
          <cell r="S128">
            <v>43040</v>
          </cell>
          <cell r="Y128">
            <v>43040</v>
          </cell>
          <cell r="AH128">
            <v>43040</v>
          </cell>
        </row>
        <row r="129">
          <cell r="B129">
            <v>43070</v>
          </cell>
          <cell r="F129">
            <v>43070</v>
          </cell>
          <cell r="M129">
            <v>43070</v>
          </cell>
          <cell r="S129">
            <v>43070</v>
          </cell>
          <cell r="Y129">
            <v>43070</v>
          </cell>
          <cell r="AH129">
            <v>43070</v>
          </cell>
        </row>
        <row r="130">
          <cell r="B130">
            <v>43101</v>
          </cell>
          <cell r="F130">
            <v>43101</v>
          </cell>
          <cell r="M130">
            <v>43101</v>
          </cell>
          <cell r="S130">
            <v>43101</v>
          </cell>
          <cell r="Y130">
            <v>43101</v>
          </cell>
          <cell r="AH130">
            <v>43101</v>
          </cell>
        </row>
        <row r="131">
          <cell r="B131">
            <v>43132</v>
          </cell>
          <cell r="F131">
            <v>43132</v>
          </cell>
          <cell r="M131">
            <v>43132</v>
          </cell>
          <cell r="S131">
            <v>43132</v>
          </cell>
          <cell r="Y131">
            <v>43132</v>
          </cell>
          <cell r="AH131">
            <v>43132</v>
          </cell>
        </row>
        <row r="132">
          <cell r="B132">
            <v>43160</v>
          </cell>
          <cell r="F132">
            <v>43160</v>
          </cell>
          <cell r="M132">
            <v>43160</v>
          </cell>
          <cell r="S132">
            <v>43160</v>
          </cell>
          <cell r="Y132">
            <v>43160</v>
          </cell>
          <cell r="AH132">
            <v>43160</v>
          </cell>
        </row>
        <row r="133">
          <cell r="B133">
            <v>43191</v>
          </cell>
          <cell r="F133">
            <v>43191</v>
          </cell>
          <cell r="M133">
            <v>43191</v>
          </cell>
          <cell r="S133">
            <v>43191</v>
          </cell>
          <cell r="Y133">
            <v>43191</v>
          </cell>
          <cell r="AH133">
            <v>43191</v>
          </cell>
        </row>
        <row r="136">
          <cell r="M136">
            <v>0</v>
          </cell>
        </row>
      </sheetData>
      <sheetData sheetId="15">
        <row r="16">
          <cell r="F16" t="str">
            <v>分品牌零售均价（单位：元/台）</v>
          </cell>
          <cell r="N16" t="str">
            <v>分品牌零售量份额</v>
          </cell>
          <cell r="U16" t="str">
            <v>分品牌零售额份额</v>
          </cell>
        </row>
        <row r="17">
          <cell r="F17" t="str">
            <v>Date</v>
          </cell>
          <cell r="N17" t="str">
            <v>Date</v>
          </cell>
          <cell r="U17" t="str">
            <v>Date</v>
          </cell>
        </row>
        <row r="18">
          <cell r="F18">
            <v>39692</v>
          </cell>
          <cell r="N18">
            <v>39692</v>
          </cell>
          <cell r="U18">
            <v>39692</v>
          </cell>
        </row>
        <row r="19">
          <cell r="F19">
            <v>39722</v>
          </cell>
          <cell r="N19">
            <v>39722</v>
          </cell>
          <cell r="U19">
            <v>39722</v>
          </cell>
        </row>
        <row r="20">
          <cell r="F20">
            <v>39753</v>
          </cell>
          <cell r="N20">
            <v>39753</v>
          </cell>
          <cell r="U20">
            <v>39753</v>
          </cell>
        </row>
        <row r="21">
          <cell r="F21">
            <v>39783</v>
          </cell>
          <cell r="N21">
            <v>39783</v>
          </cell>
          <cell r="U21">
            <v>39783</v>
          </cell>
        </row>
        <row r="22">
          <cell r="F22">
            <v>39814</v>
          </cell>
          <cell r="N22">
            <v>39814</v>
          </cell>
          <cell r="U22">
            <v>39814</v>
          </cell>
        </row>
        <row r="23">
          <cell r="F23">
            <v>39845</v>
          </cell>
          <cell r="N23">
            <v>39845</v>
          </cell>
          <cell r="U23">
            <v>39845</v>
          </cell>
        </row>
        <row r="24">
          <cell r="F24">
            <v>39873</v>
          </cell>
          <cell r="N24">
            <v>39873</v>
          </cell>
          <cell r="U24">
            <v>39873</v>
          </cell>
        </row>
        <row r="25">
          <cell r="F25">
            <v>39904</v>
          </cell>
          <cell r="N25">
            <v>39904</v>
          </cell>
          <cell r="U25">
            <v>39904</v>
          </cell>
        </row>
        <row r="26">
          <cell r="F26" t="e">
            <v>#REF!</v>
          </cell>
          <cell r="N26">
            <v>39934</v>
          </cell>
          <cell r="U26">
            <v>39934</v>
          </cell>
        </row>
        <row r="27">
          <cell r="F27">
            <v>39965</v>
          </cell>
          <cell r="N27">
            <v>39965</v>
          </cell>
          <cell r="U27">
            <v>39965</v>
          </cell>
        </row>
        <row r="28">
          <cell r="F28">
            <v>39995</v>
          </cell>
          <cell r="N28">
            <v>39995</v>
          </cell>
          <cell r="U28">
            <v>39995</v>
          </cell>
        </row>
        <row r="29">
          <cell r="F29">
            <v>40026</v>
          </cell>
          <cell r="N29">
            <v>40026</v>
          </cell>
          <cell r="U29">
            <v>40026</v>
          </cell>
        </row>
        <row r="30">
          <cell r="F30">
            <v>40057</v>
          </cell>
          <cell r="N30">
            <v>40057</v>
          </cell>
          <cell r="U30">
            <v>40057</v>
          </cell>
        </row>
        <row r="31">
          <cell r="F31">
            <v>40087</v>
          </cell>
          <cell r="N31">
            <v>40087</v>
          </cell>
          <cell r="U31">
            <v>40087</v>
          </cell>
        </row>
        <row r="32">
          <cell r="F32">
            <v>40118</v>
          </cell>
          <cell r="N32">
            <v>40118</v>
          </cell>
          <cell r="U32">
            <v>40118</v>
          </cell>
        </row>
        <row r="33">
          <cell r="F33">
            <v>40148</v>
          </cell>
          <cell r="N33">
            <v>40148</v>
          </cell>
          <cell r="U33">
            <v>40148</v>
          </cell>
        </row>
        <row r="34">
          <cell r="F34">
            <v>40179</v>
          </cell>
          <cell r="N34">
            <v>40179</v>
          </cell>
          <cell r="U34">
            <v>40179</v>
          </cell>
        </row>
        <row r="35">
          <cell r="F35">
            <v>40210</v>
          </cell>
          <cell r="N35">
            <v>40210</v>
          </cell>
          <cell r="U35">
            <v>40210</v>
          </cell>
        </row>
        <row r="36">
          <cell r="F36">
            <v>40238</v>
          </cell>
          <cell r="N36">
            <v>40238</v>
          </cell>
          <cell r="U36">
            <v>40238</v>
          </cell>
        </row>
        <row r="37">
          <cell r="F37">
            <v>40269</v>
          </cell>
          <cell r="N37">
            <v>40269</v>
          </cell>
          <cell r="U37">
            <v>40269</v>
          </cell>
        </row>
        <row r="38">
          <cell r="F38">
            <v>40299</v>
          </cell>
          <cell r="N38">
            <v>40299</v>
          </cell>
          <cell r="U38">
            <v>40299</v>
          </cell>
        </row>
        <row r="39">
          <cell r="F39">
            <v>40330</v>
          </cell>
          <cell r="N39">
            <v>40330</v>
          </cell>
          <cell r="U39">
            <v>40330</v>
          </cell>
        </row>
        <row r="40">
          <cell r="F40">
            <v>40360</v>
          </cell>
          <cell r="N40">
            <v>40360</v>
          </cell>
          <cell r="U40">
            <v>40360</v>
          </cell>
        </row>
        <row r="41">
          <cell r="F41">
            <v>40391</v>
          </cell>
          <cell r="N41">
            <v>40391</v>
          </cell>
          <cell r="U41">
            <v>40391</v>
          </cell>
        </row>
        <row r="42">
          <cell r="F42">
            <v>40422</v>
          </cell>
          <cell r="N42">
            <v>40422</v>
          </cell>
          <cell r="U42">
            <v>40422</v>
          </cell>
        </row>
        <row r="43">
          <cell r="F43">
            <v>40452</v>
          </cell>
          <cell r="N43">
            <v>40452</v>
          </cell>
          <cell r="U43">
            <v>40452</v>
          </cell>
        </row>
        <row r="44">
          <cell r="F44">
            <v>40483</v>
          </cell>
          <cell r="N44">
            <v>40483</v>
          </cell>
          <cell r="U44">
            <v>40483</v>
          </cell>
        </row>
        <row r="45">
          <cell r="F45">
            <v>40513</v>
          </cell>
          <cell r="N45">
            <v>40513</v>
          </cell>
          <cell r="U45">
            <v>40513</v>
          </cell>
        </row>
        <row r="46">
          <cell r="F46">
            <v>40544</v>
          </cell>
          <cell r="N46">
            <v>40544</v>
          </cell>
          <cell r="U46">
            <v>40544</v>
          </cell>
        </row>
        <row r="47">
          <cell r="F47">
            <v>40575</v>
          </cell>
          <cell r="N47">
            <v>40575</v>
          </cell>
          <cell r="U47">
            <v>40575</v>
          </cell>
        </row>
        <row r="48">
          <cell r="F48">
            <v>40603</v>
          </cell>
          <cell r="N48">
            <v>40603</v>
          </cell>
          <cell r="U48">
            <v>40603</v>
          </cell>
        </row>
        <row r="49">
          <cell r="F49">
            <v>40634</v>
          </cell>
          <cell r="N49">
            <v>40634</v>
          </cell>
          <cell r="U49">
            <v>40634</v>
          </cell>
        </row>
        <row r="50">
          <cell r="F50">
            <v>40664</v>
          </cell>
          <cell r="N50">
            <v>40664</v>
          </cell>
          <cell r="U50">
            <v>40664</v>
          </cell>
        </row>
        <row r="51">
          <cell r="F51">
            <v>40695</v>
          </cell>
          <cell r="N51">
            <v>40695</v>
          </cell>
          <cell r="U51">
            <v>40695</v>
          </cell>
        </row>
        <row r="52">
          <cell r="F52">
            <v>40725</v>
          </cell>
          <cell r="N52">
            <v>40725</v>
          </cell>
          <cell r="U52">
            <v>40725</v>
          </cell>
        </row>
        <row r="53">
          <cell r="F53">
            <v>40756</v>
          </cell>
          <cell r="N53">
            <v>40756</v>
          </cell>
          <cell r="U53">
            <v>40756</v>
          </cell>
        </row>
        <row r="54">
          <cell r="F54">
            <v>40787</v>
          </cell>
          <cell r="N54">
            <v>40787</v>
          </cell>
          <cell r="U54">
            <v>40787</v>
          </cell>
        </row>
        <row r="55">
          <cell r="F55">
            <v>40817</v>
          </cell>
          <cell r="N55">
            <v>40817</v>
          </cell>
          <cell r="U55">
            <v>40817</v>
          </cell>
        </row>
        <row r="56">
          <cell r="F56">
            <v>40848</v>
          </cell>
          <cell r="N56">
            <v>40848</v>
          </cell>
          <cell r="U56">
            <v>40848</v>
          </cell>
        </row>
        <row r="57">
          <cell r="F57">
            <v>40878</v>
          </cell>
          <cell r="N57">
            <v>40878</v>
          </cell>
          <cell r="U57">
            <v>40878</v>
          </cell>
        </row>
        <row r="58">
          <cell r="F58">
            <v>40909</v>
          </cell>
          <cell r="N58">
            <v>40909</v>
          </cell>
          <cell r="U58">
            <v>40909</v>
          </cell>
        </row>
        <row r="59">
          <cell r="F59">
            <v>40940</v>
          </cell>
          <cell r="N59">
            <v>40940</v>
          </cell>
          <cell r="U59">
            <v>40940</v>
          </cell>
        </row>
        <row r="60">
          <cell r="F60">
            <v>40969</v>
          </cell>
          <cell r="N60">
            <v>40969</v>
          </cell>
          <cell r="U60">
            <v>40969</v>
          </cell>
        </row>
        <row r="61">
          <cell r="F61">
            <v>41000</v>
          </cell>
          <cell r="N61">
            <v>41000</v>
          </cell>
          <cell r="U61">
            <v>41000</v>
          </cell>
        </row>
        <row r="62">
          <cell r="F62">
            <v>41030</v>
          </cell>
          <cell r="N62">
            <v>41030</v>
          </cell>
          <cell r="U62">
            <v>41030</v>
          </cell>
        </row>
        <row r="63">
          <cell r="F63">
            <v>41061</v>
          </cell>
          <cell r="N63">
            <v>41061</v>
          </cell>
          <cell r="U63">
            <v>41061</v>
          </cell>
        </row>
        <row r="64">
          <cell r="F64">
            <v>41091</v>
          </cell>
          <cell r="N64">
            <v>41091</v>
          </cell>
          <cell r="U64">
            <v>41091</v>
          </cell>
        </row>
        <row r="65">
          <cell r="F65">
            <v>41122</v>
          </cell>
          <cell r="N65">
            <v>41122</v>
          </cell>
          <cell r="U65">
            <v>41122</v>
          </cell>
        </row>
        <row r="66">
          <cell r="F66">
            <v>41153</v>
          </cell>
          <cell r="N66">
            <v>41153</v>
          </cell>
          <cell r="U66">
            <v>41153</v>
          </cell>
        </row>
        <row r="67">
          <cell r="F67">
            <v>41183</v>
          </cell>
          <cell r="N67">
            <v>41183</v>
          </cell>
          <cell r="U67">
            <v>41183</v>
          </cell>
        </row>
        <row r="68">
          <cell r="F68">
            <v>41214</v>
          </cell>
          <cell r="N68">
            <v>41214</v>
          </cell>
          <cell r="U68">
            <v>41214</v>
          </cell>
        </row>
        <row r="69">
          <cell r="F69">
            <v>41244</v>
          </cell>
          <cell r="N69">
            <v>41244</v>
          </cell>
          <cell r="U69">
            <v>41244</v>
          </cell>
        </row>
        <row r="70">
          <cell r="F70">
            <v>41275</v>
          </cell>
          <cell r="N70">
            <v>41275</v>
          </cell>
          <cell r="U70">
            <v>41275</v>
          </cell>
        </row>
        <row r="71">
          <cell r="F71">
            <v>41306</v>
          </cell>
          <cell r="N71">
            <v>41306</v>
          </cell>
          <cell r="U71">
            <v>41306</v>
          </cell>
        </row>
        <row r="72">
          <cell r="F72">
            <v>41334</v>
          </cell>
          <cell r="N72">
            <v>41334</v>
          </cell>
          <cell r="U72">
            <v>41334</v>
          </cell>
        </row>
        <row r="73">
          <cell r="F73">
            <v>41365</v>
          </cell>
          <cell r="N73">
            <v>41365</v>
          </cell>
          <cell r="U73">
            <v>41365</v>
          </cell>
        </row>
        <row r="74">
          <cell r="F74">
            <v>41395</v>
          </cell>
          <cell r="N74">
            <v>41395</v>
          </cell>
          <cell r="U74">
            <v>41395</v>
          </cell>
        </row>
        <row r="75">
          <cell r="F75">
            <v>41426</v>
          </cell>
          <cell r="N75">
            <v>41426</v>
          </cell>
          <cell r="U75">
            <v>41426</v>
          </cell>
        </row>
        <row r="76">
          <cell r="F76">
            <v>41456</v>
          </cell>
          <cell r="N76">
            <v>41456</v>
          </cell>
          <cell r="U76">
            <v>41456</v>
          </cell>
        </row>
        <row r="77">
          <cell r="F77">
            <v>41487</v>
          </cell>
          <cell r="N77">
            <v>41487</v>
          </cell>
          <cell r="U77">
            <v>41487</v>
          </cell>
        </row>
        <row r="78">
          <cell r="F78">
            <v>41518</v>
          </cell>
          <cell r="N78">
            <v>41518</v>
          </cell>
          <cell r="U78">
            <v>41518</v>
          </cell>
        </row>
        <row r="79">
          <cell r="F79">
            <v>41548</v>
          </cell>
          <cell r="N79">
            <v>41548</v>
          </cell>
          <cell r="U79">
            <v>41548</v>
          </cell>
        </row>
        <row r="80">
          <cell r="F80">
            <v>41579</v>
          </cell>
          <cell r="N80">
            <v>41579</v>
          </cell>
          <cell r="U80">
            <v>41579</v>
          </cell>
        </row>
        <row r="81">
          <cell r="F81">
            <v>41609</v>
          </cell>
          <cell r="N81">
            <v>41609</v>
          </cell>
          <cell r="U81">
            <v>41609</v>
          </cell>
        </row>
        <row r="82">
          <cell r="F82">
            <v>41640</v>
          </cell>
          <cell r="K82">
            <v>5654</v>
          </cell>
          <cell r="N82">
            <v>41640</v>
          </cell>
          <cell r="S82">
            <v>7.3899999999999993E-2</v>
          </cell>
          <cell r="U82">
            <v>41640</v>
          </cell>
          <cell r="Z82">
            <v>0.1232</v>
          </cell>
        </row>
        <row r="83">
          <cell r="F83">
            <v>41671</v>
          </cell>
          <cell r="N83">
            <v>41671</v>
          </cell>
          <cell r="U83">
            <v>41671</v>
          </cell>
        </row>
        <row r="84">
          <cell r="F84">
            <v>41699</v>
          </cell>
          <cell r="N84">
            <v>41699</v>
          </cell>
          <cell r="U84">
            <v>41699</v>
          </cell>
        </row>
        <row r="85">
          <cell r="F85">
            <v>41730</v>
          </cell>
          <cell r="N85">
            <v>41730</v>
          </cell>
          <cell r="U85">
            <v>41730</v>
          </cell>
        </row>
        <row r="86">
          <cell r="F86">
            <v>41760</v>
          </cell>
          <cell r="N86">
            <v>41760</v>
          </cell>
          <cell r="U86">
            <v>41760</v>
          </cell>
        </row>
        <row r="87">
          <cell r="F87">
            <v>41791</v>
          </cell>
          <cell r="N87">
            <v>41791</v>
          </cell>
          <cell r="U87">
            <v>41791</v>
          </cell>
        </row>
        <row r="88">
          <cell r="F88">
            <v>41821</v>
          </cell>
          <cell r="N88">
            <v>41821</v>
          </cell>
          <cell r="U88">
            <v>41821</v>
          </cell>
        </row>
        <row r="89">
          <cell r="F89">
            <v>41852</v>
          </cell>
          <cell r="N89">
            <v>41852</v>
          </cell>
          <cell r="U89">
            <v>41852</v>
          </cell>
        </row>
        <row r="90">
          <cell r="F90">
            <v>41883</v>
          </cell>
          <cell r="N90">
            <v>41883</v>
          </cell>
          <cell r="U90">
            <v>41883</v>
          </cell>
        </row>
        <row r="91">
          <cell r="F91">
            <v>41913</v>
          </cell>
          <cell r="N91">
            <v>41913</v>
          </cell>
          <cell r="U91">
            <v>41913</v>
          </cell>
        </row>
        <row r="92">
          <cell r="F92">
            <v>41944</v>
          </cell>
          <cell r="N92">
            <v>41944</v>
          </cell>
          <cell r="U92">
            <v>41944</v>
          </cell>
        </row>
        <row r="93">
          <cell r="F93">
            <v>41974</v>
          </cell>
          <cell r="N93">
            <v>41974</v>
          </cell>
          <cell r="U93">
            <v>41974</v>
          </cell>
        </row>
        <row r="94">
          <cell r="F94">
            <v>42005</v>
          </cell>
          <cell r="N94">
            <v>42005</v>
          </cell>
          <cell r="U94">
            <v>42005</v>
          </cell>
        </row>
        <row r="95">
          <cell r="F95">
            <v>42036</v>
          </cell>
          <cell r="N95">
            <v>42036</v>
          </cell>
          <cell r="U95">
            <v>42036</v>
          </cell>
        </row>
        <row r="96">
          <cell r="F96">
            <v>42064</v>
          </cell>
          <cell r="N96">
            <v>42064</v>
          </cell>
          <cell r="U96">
            <v>42064</v>
          </cell>
        </row>
        <row r="97">
          <cell r="F97">
            <v>42095</v>
          </cell>
          <cell r="N97">
            <v>42095</v>
          </cell>
          <cell r="U97">
            <v>42095</v>
          </cell>
        </row>
        <row r="98">
          <cell r="F98">
            <v>42125</v>
          </cell>
          <cell r="N98">
            <v>42125</v>
          </cell>
          <cell r="U98">
            <v>42125</v>
          </cell>
        </row>
        <row r="99">
          <cell r="F99">
            <v>42156</v>
          </cell>
          <cell r="N99">
            <v>42156</v>
          </cell>
          <cell r="U99">
            <v>42156</v>
          </cell>
        </row>
        <row r="100">
          <cell r="F100">
            <v>42186</v>
          </cell>
          <cell r="N100">
            <v>42186</v>
          </cell>
          <cell r="U100">
            <v>42186</v>
          </cell>
        </row>
        <row r="101">
          <cell r="F101">
            <v>42217</v>
          </cell>
          <cell r="N101">
            <v>42217</v>
          </cell>
          <cell r="U101">
            <v>42217</v>
          </cell>
        </row>
        <row r="102">
          <cell r="F102">
            <v>42248</v>
          </cell>
          <cell r="N102">
            <v>42248</v>
          </cell>
          <cell r="U102">
            <v>42248</v>
          </cell>
        </row>
        <row r="103">
          <cell r="F103">
            <v>42278</v>
          </cell>
          <cell r="N103">
            <v>42278</v>
          </cell>
          <cell r="U103">
            <v>42278</v>
          </cell>
        </row>
        <row r="104">
          <cell r="F104">
            <v>42309</v>
          </cell>
          <cell r="N104">
            <v>42309</v>
          </cell>
          <cell r="U104">
            <v>42309</v>
          </cell>
        </row>
        <row r="105">
          <cell r="F105">
            <v>42339</v>
          </cell>
          <cell r="N105">
            <v>42339</v>
          </cell>
          <cell r="U105">
            <v>42339</v>
          </cell>
        </row>
        <row r="106">
          <cell r="F106">
            <v>42370</v>
          </cell>
          <cell r="N106">
            <v>42370</v>
          </cell>
          <cell r="U106">
            <v>42370</v>
          </cell>
        </row>
        <row r="107">
          <cell r="F107">
            <v>42401</v>
          </cell>
          <cell r="N107">
            <v>42401</v>
          </cell>
          <cell r="U107">
            <v>42401</v>
          </cell>
        </row>
        <row r="108">
          <cell r="F108">
            <v>42430</v>
          </cell>
          <cell r="N108">
            <v>42430</v>
          </cell>
          <cell r="U108">
            <v>42430</v>
          </cell>
        </row>
        <row r="109">
          <cell r="F109">
            <v>42461</v>
          </cell>
          <cell r="N109">
            <v>42461</v>
          </cell>
          <cell r="U109">
            <v>42461</v>
          </cell>
        </row>
        <row r="110">
          <cell r="F110">
            <v>42491</v>
          </cell>
          <cell r="N110">
            <v>42491</v>
          </cell>
          <cell r="U110">
            <v>42491</v>
          </cell>
        </row>
        <row r="111">
          <cell r="F111">
            <v>42522</v>
          </cell>
          <cell r="N111">
            <v>42522</v>
          </cell>
          <cell r="U111">
            <v>42522</v>
          </cell>
        </row>
        <row r="112">
          <cell r="F112">
            <v>42552</v>
          </cell>
          <cell r="N112">
            <v>42552</v>
          </cell>
          <cell r="U112">
            <v>42552</v>
          </cell>
        </row>
        <row r="113">
          <cell r="F113">
            <v>42583</v>
          </cell>
          <cell r="N113">
            <v>42583</v>
          </cell>
          <cell r="U113">
            <v>42583</v>
          </cell>
        </row>
        <row r="114">
          <cell r="F114">
            <v>42614</v>
          </cell>
          <cell r="N114">
            <v>42614</v>
          </cell>
          <cell r="U114">
            <v>42614</v>
          </cell>
        </row>
        <row r="115">
          <cell r="F115">
            <v>42644</v>
          </cell>
          <cell r="N115">
            <v>42644</v>
          </cell>
          <cell r="U115">
            <v>42644</v>
          </cell>
        </row>
        <row r="116">
          <cell r="F116">
            <v>42675</v>
          </cell>
          <cell r="N116">
            <v>42675</v>
          </cell>
          <cell r="U116">
            <v>42675</v>
          </cell>
        </row>
        <row r="117">
          <cell r="F117">
            <v>42705</v>
          </cell>
          <cell r="N117">
            <v>42705</v>
          </cell>
          <cell r="U117">
            <v>42705</v>
          </cell>
        </row>
        <row r="118">
          <cell r="F118">
            <v>42736</v>
          </cell>
          <cell r="N118">
            <v>42736</v>
          </cell>
          <cell r="U118">
            <v>42736</v>
          </cell>
        </row>
        <row r="119">
          <cell r="F119">
            <v>42767</v>
          </cell>
          <cell r="N119">
            <v>42767</v>
          </cell>
          <cell r="U119">
            <v>42767</v>
          </cell>
        </row>
        <row r="120">
          <cell r="F120">
            <v>42795</v>
          </cell>
          <cell r="N120">
            <v>42795</v>
          </cell>
          <cell r="U120">
            <v>42795</v>
          </cell>
        </row>
        <row r="121">
          <cell r="F121">
            <v>42826</v>
          </cell>
          <cell r="N121">
            <v>42826</v>
          </cell>
          <cell r="U121">
            <v>42826</v>
          </cell>
        </row>
        <row r="122">
          <cell r="F122">
            <v>42856</v>
          </cell>
          <cell r="N122">
            <v>42856</v>
          </cell>
          <cell r="U122">
            <v>42856</v>
          </cell>
        </row>
        <row r="123">
          <cell r="F123">
            <v>42887</v>
          </cell>
          <cell r="N123">
            <v>42887</v>
          </cell>
          <cell r="U123">
            <v>42887</v>
          </cell>
        </row>
        <row r="124">
          <cell r="F124">
            <v>42917</v>
          </cell>
          <cell r="N124">
            <v>42917</v>
          </cell>
          <cell r="U124">
            <v>42917</v>
          </cell>
        </row>
        <row r="125">
          <cell r="F125">
            <v>42948</v>
          </cell>
          <cell r="N125">
            <v>42948</v>
          </cell>
          <cell r="U125">
            <v>42948</v>
          </cell>
        </row>
        <row r="126">
          <cell r="F126">
            <v>42979</v>
          </cell>
          <cell r="N126">
            <v>42979</v>
          </cell>
          <cell r="U126">
            <v>42979</v>
          </cell>
        </row>
        <row r="127">
          <cell r="F127">
            <v>43009</v>
          </cell>
          <cell r="N127">
            <v>43009</v>
          </cell>
          <cell r="U127">
            <v>43009</v>
          </cell>
        </row>
        <row r="128">
          <cell r="F128">
            <v>43040</v>
          </cell>
          <cell r="N128">
            <v>43040</v>
          </cell>
          <cell r="U128">
            <v>43040</v>
          </cell>
        </row>
        <row r="129">
          <cell r="F129">
            <v>43070</v>
          </cell>
          <cell r="N129">
            <v>43070</v>
          </cell>
          <cell r="U129">
            <v>43070</v>
          </cell>
        </row>
        <row r="130">
          <cell r="F130">
            <v>43101</v>
          </cell>
          <cell r="N130">
            <v>43101</v>
          </cell>
          <cell r="U130">
            <v>43101</v>
          </cell>
        </row>
        <row r="131">
          <cell r="F131">
            <v>43132</v>
          </cell>
          <cell r="N131">
            <v>43132</v>
          </cell>
          <cell r="U131">
            <v>43132</v>
          </cell>
        </row>
        <row r="132">
          <cell r="F132">
            <v>43160</v>
          </cell>
          <cell r="N132">
            <v>43160</v>
          </cell>
          <cell r="U132">
            <v>43160</v>
          </cell>
        </row>
        <row r="133">
          <cell r="F133">
            <v>43191</v>
          </cell>
          <cell r="N133">
            <v>43191</v>
          </cell>
          <cell r="U133">
            <v>43191</v>
          </cell>
        </row>
      </sheetData>
      <sheetData sheetId="16"/>
      <sheetData sheetId="17">
        <row r="16">
          <cell r="N16" t="str">
            <v>分品牌零售量份额</v>
          </cell>
          <cell r="V16" t="str">
            <v>分品牌零售额份额</v>
          </cell>
        </row>
        <row r="17">
          <cell r="N17" t="str">
            <v>Date</v>
          </cell>
          <cell r="V17" t="str">
            <v>Date</v>
          </cell>
        </row>
        <row r="18">
          <cell r="N18">
            <v>39692</v>
          </cell>
          <cell r="V18">
            <v>39692</v>
          </cell>
        </row>
        <row r="19">
          <cell r="N19">
            <v>39722</v>
          </cell>
          <cell r="V19">
            <v>39722</v>
          </cell>
        </row>
        <row r="20">
          <cell r="N20">
            <v>39753</v>
          </cell>
          <cell r="V20">
            <v>39753</v>
          </cell>
        </row>
        <row r="21">
          <cell r="N21">
            <v>39783</v>
          </cell>
          <cell r="V21">
            <v>39783</v>
          </cell>
        </row>
        <row r="22">
          <cell r="N22">
            <v>39814</v>
          </cell>
          <cell r="V22">
            <v>39814</v>
          </cell>
        </row>
        <row r="23">
          <cell r="N23">
            <v>39845</v>
          </cell>
          <cell r="V23">
            <v>39845</v>
          </cell>
        </row>
        <row r="24">
          <cell r="N24">
            <v>39873</v>
          </cell>
          <cell r="V24">
            <v>39873</v>
          </cell>
        </row>
        <row r="25">
          <cell r="N25">
            <v>39904</v>
          </cell>
          <cell r="V25">
            <v>39904</v>
          </cell>
        </row>
        <row r="26">
          <cell r="N26">
            <v>39934</v>
          </cell>
          <cell r="V26">
            <v>39934</v>
          </cell>
        </row>
        <row r="27">
          <cell r="N27">
            <v>39965</v>
          </cell>
          <cell r="V27">
            <v>39965</v>
          </cell>
        </row>
        <row r="28">
          <cell r="N28">
            <v>39995</v>
          </cell>
          <cell r="V28">
            <v>39995</v>
          </cell>
        </row>
        <row r="29">
          <cell r="N29">
            <v>40026</v>
          </cell>
          <cell r="V29">
            <v>40026</v>
          </cell>
        </row>
        <row r="30">
          <cell r="N30">
            <v>40057</v>
          </cell>
          <cell r="V30">
            <v>40057</v>
          </cell>
        </row>
        <row r="31">
          <cell r="N31">
            <v>40087</v>
          </cell>
          <cell r="V31">
            <v>40087</v>
          </cell>
        </row>
        <row r="32">
          <cell r="N32">
            <v>40118</v>
          </cell>
          <cell r="V32">
            <v>40118</v>
          </cell>
        </row>
        <row r="33">
          <cell r="N33">
            <v>40148</v>
          </cell>
          <cell r="V33">
            <v>40148</v>
          </cell>
        </row>
        <row r="34">
          <cell r="N34">
            <v>40179</v>
          </cell>
          <cell r="V34">
            <v>40179</v>
          </cell>
        </row>
        <row r="35">
          <cell r="N35">
            <v>40210</v>
          </cell>
          <cell r="V35">
            <v>40210</v>
          </cell>
        </row>
        <row r="36">
          <cell r="N36">
            <v>40238</v>
          </cell>
          <cell r="V36">
            <v>40238</v>
          </cell>
        </row>
        <row r="37">
          <cell r="N37">
            <v>40269</v>
          </cell>
          <cell r="V37">
            <v>40269</v>
          </cell>
        </row>
        <row r="38">
          <cell r="N38">
            <v>40299</v>
          </cell>
          <cell r="V38">
            <v>40299</v>
          </cell>
        </row>
        <row r="39">
          <cell r="N39">
            <v>40330</v>
          </cell>
          <cell r="V39">
            <v>40330</v>
          </cell>
        </row>
        <row r="40">
          <cell r="N40">
            <v>40360</v>
          </cell>
          <cell r="V40">
            <v>40360</v>
          </cell>
        </row>
        <row r="41">
          <cell r="N41">
            <v>40391</v>
          </cell>
          <cell r="V41">
            <v>40391</v>
          </cell>
        </row>
        <row r="42">
          <cell r="N42">
            <v>40422</v>
          </cell>
          <cell r="V42">
            <v>40422</v>
          </cell>
        </row>
        <row r="43">
          <cell r="N43">
            <v>40452</v>
          </cell>
          <cell r="V43">
            <v>40452</v>
          </cell>
        </row>
        <row r="44">
          <cell r="N44">
            <v>40483</v>
          </cell>
          <cell r="V44">
            <v>40483</v>
          </cell>
        </row>
        <row r="45">
          <cell r="N45">
            <v>40513</v>
          </cell>
          <cell r="V45">
            <v>40513</v>
          </cell>
        </row>
        <row r="46">
          <cell r="N46">
            <v>40544</v>
          </cell>
          <cell r="V46">
            <v>40544</v>
          </cell>
        </row>
        <row r="47">
          <cell r="N47">
            <v>40575</v>
          </cell>
          <cell r="V47">
            <v>40575</v>
          </cell>
        </row>
        <row r="48">
          <cell r="N48">
            <v>40603</v>
          </cell>
          <cell r="V48">
            <v>40603</v>
          </cell>
        </row>
        <row r="49">
          <cell r="N49">
            <v>40634</v>
          </cell>
          <cell r="V49">
            <v>40634</v>
          </cell>
        </row>
        <row r="50">
          <cell r="N50">
            <v>40664</v>
          </cell>
          <cell r="V50">
            <v>40664</v>
          </cell>
        </row>
        <row r="51">
          <cell r="N51">
            <v>40695</v>
          </cell>
          <cell r="V51">
            <v>40695</v>
          </cell>
        </row>
        <row r="52">
          <cell r="N52">
            <v>40725</v>
          </cell>
          <cell r="V52">
            <v>40725</v>
          </cell>
        </row>
        <row r="53">
          <cell r="N53">
            <v>40756</v>
          </cell>
          <cell r="V53">
            <v>40756</v>
          </cell>
        </row>
        <row r="54">
          <cell r="N54">
            <v>40787</v>
          </cell>
          <cell r="V54">
            <v>40787</v>
          </cell>
        </row>
        <row r="55">
          <cell r="N55">
            <v>40817</v>
          </cell>
          <cell r="V55">
            <v>40817</v>
          </cell>
        </row>
        <row r="56">
          <cell r="N56">
            <v>40848</v>
          </cell>
          <cell r="V56">
            <v>40848</v>
          </cell>
        </row>
        <row r="57">
          <cell r="N57">
            <v>40878</v>
          </cell>
          <cell r="V57">
            <v>40878</v>
          </cell>
        </row>
        <row r="58">
          <cell r="N58">
            <v>40909</v>
          </cell>
          <cell r="V58">
            <v>40909</v>
          </cell>
        </row>
        <row r="59">
          <cell r="N59">
            <v>40940</v>
          </cell>
          <cell r="V59">
            <v>40940</v>
          </cell>
        </row>
        <row r="60">
          <cell r="N60">
            <v>40969</v>
          </cell>
          <cell r="V60">
            <v>40969</v>
          </cell>
        </row>
        <row r="61">
          <cell r="N61">
            <v>41000</v>
          </cell>
          <cell r="V61">
            <v>41000</v>
          </cell>
        </row>
        <row r="62">
          <cell r="N62">
            <v>41030</v>
          </cell>
          <cell r="V62">
            <v>41030</v>
          </cell>
        </row>
        <row r="63">
          <cell r="N63">
            <v>41061</v>
          </cell>
          <cell r="V63">
            <v>41061</v>
          </cell>
        </row>
        <row r="64">
          <cell r="N64">
            <v>41091</v>
          </cell>
          <cell r="V64">
            <v>41091</v>
          </cell>
        </row>
        <row r="65">
          <cell r="N65">
            <v>41122</v>
          </cell>
          <cell r="V65">
            <v>41122</v>
          </cell>
        </row>
        <row r="66">
          <cell r="N66">
            <v>41153</v>
          </cell>
          <cell r="V66">
            <v>41153</v>
          </cell>
        </row>
        <row r="67">
          <cell r="N67">
            <v>41183</v>
          </cell>
          <cell r="V67">
            <v>41183</v>
          </cell>
        </row>
        <row r="68">
          <cell r="N68">
            <v>41214</v>
          </cell>
          <cell r="V68">
            <v>41214</v>
          </cell>
        </row>
        <row r="69">
          <cell r="N69">
            <v>41244</v>
          </cell>
          <cell r="V69">
            <v>41244</v>
          </cell>
        </row>
        <row r="70">
          <cell r="N70">
            <v>41275</v>
          </cell>
          <cell r="V70">
            <v>41275</v>
          </cell>
        </row>
        <row r="71">
          <cell r="N71">
            <v>41306</v>
          </cell>
          <cell r="V71">
            <v>41306</v>
          </cell>
        </row>
        <row r="72">
          <cell r="N72">
            <v>41334</v>
          </cell>
          <cell r="V72">
            <v>41334</v>
          </cell>
        </row>
        <row r="73">
          <cell r="N73">
            <v>41365</v>
          </cell>
          <cell r="V73">
            <v>41365</v>
          </cell>
        </row>
        <row r="74">
          <cell r="N74">
            <v>41395</v>
          </cell>
          <cell r="V74">
            <v>41395</v>
          </cell>
        </row>
        <row r="75">
          <cell r="N75">
            <v>41426</v>
          </cell>
          <cell r="V75">
            <v>41426</v>
          </cell>
        </row>
        <row r="76">
          <cell r="N76">
            <v>41456</v>
          </cell>
          <cell r="V76">
            <v>41456</v>
          </cell>
        </row>
        <row r="77">
          <cell r="N77">
            <v>41487</v>
          </cell>
          <cell r="V77">
            <v>41487</v>
          </cell>
        </row>
        <row r="78">
          <cell r="N78">
            <v>41518</v>
          </cell>
          <cell r="V78">
            <v>41518</v>
          </cell>
        </row>
        <row r="79">
          <cell r="N79">
            <v>41548</v>
          </cell>
          <cell r="V79">
            <v>41548</v>
          </cell>
        </row>
        <row r="80">
          <cell r="N80">
            <v>41579</v>
          </cell>
          <cell r="V80">
            <v>41579</v>
          </cell>
        </row>
        <row r="81">
          <cell r="N81">
            <v>41609</v>
          </cell>
          <cell r="V81">
            <v>41609</v>
          </cell>
        </row>
        <row r="82">
          <cell r="N82">
            <v>41640</v>
          </cell>
          <cell r="S82">
            <v>0.1205</v>
          </cell>
          <cell r="T82">
            <v>4.8000000000000001E-2</v>
          </cell>
          <cell r="V82">
            <v>41640</v>
          </cell>
          <cell r="AA82">
            <v>0.1038</v>
          </cell>
          <cell r="AB82">
            <v>7.8100000000000003E-2</v>
          </cell>
        </row>
        <row r="83">
          <cell r="N83">
            <v>41671</v>
          </cell>
          <cell r="V83">
            <v>41671</v>
          </cell>
        </row>
        <row r="84">
          <cell r="N84">
            <v>41699</v>
          </cell>
          <cell r="V84">
            <v>41699</v>
          </cell>
        </row>
        <row r="85">
          <cell r="N85">
            <v>41730</v>
          </cell>
          <cell r="V85">
            <v>41730</v>
          </cell>
        </row>
        <row r="86">
          <cell r="N86">
            <v>41760</v>
          </cell>
          <cell r="V86">
            <v>41760</v>
          </cell>
        </row>
        <row r="87">
          <cell r="N87">
            <v>41791</v>
          </cell>
          <cell r="V87">
            <v>41791</v>
          </cell>
        </row>
        <row r="88">
          <cell r="N88">
            <v>41821</v>
          </cell>
          <cell r="V88">
            <v>41821</v>
          </cell>
        </row>
        <row r="89">
          <cell r="N89">
            <v>41852</v>
          </cell>
          <cell r="V89">
            <v>41852</v>
          </cell>
        </row>
        <row r="90">
          <cell r="N90">
            <v>41883</v>
          </cell>
          <cell r="V90">
            <v>41883</v>
          </cell>
        </row>
        <row r="91">
          <cell r="N91">
            <v>41913</v>
          </cell>
          <cell r="V91">
            <v>41913</v>
          </cell>
        </row>
        <row r="92">
          <cell r="N92">
            <v>41944</v>
          </cell>
          <cell r="V92">
            <v>41944</v>
          </cell>
        </row>
        <row r="93">
          <cell r="N93">
            <v>41974</v>
          </cell>
          <cell r="V93">
            <v>41974</v>
          </cell>
        </row>
        <row r="94">
          <cell r="N94">
            <v>42005</v>
          </cell>
          <cell r="V94">
            <v>42005</v>
          </cell>
        </row>
        <row r="95">
          <cell r="N95">
            <v>42036</v>
          </cell>
          <cell r="V95">
            <v>42036</v>
          </cell>
        </row>
        <row r="96">
          <cell r="N96">
            <v>42064</v>
          </cell>
          <cell r="V96">
            <v>42064</v>
          </cell>
        </row>
        <row r="97">
          <cell r="N97">
            <v>42095</v>
          </cell>
          <cell r="V97">
            <v>42095</v>
          </cell>
        </row>
        <row r="98">
          <cell r="N98">
            <v>42125</v>
          </cell>
          <cell r="V98">
            <v>42125</v>
          </cell>
        </row>
        <row r="99">
          <cell r="N99">
            <v>42156</v>
          </cell>
          <cell r="V99">
            <v>42156</v>
          </cell>
        </row>
        <row r="100">
          <cell r="N100">
            <v>42186</v>
          </cell>
          <cell r="V100">
            <v>42186</v>
          </cell>
        </row>
        <row r="101">
          <cell r="N101">
            <v>42217</v>
          </cell>
          <cell r="V101">
            <v>42217</v>
          </cell>
        </row>
        <row r="102">
          <cell r="N102">
            <v>42248</v>
          </cell>
          <cell r="V102">
            <v>42248</v>
          </cell>
        </row>
        <row r="103">
          <cell r="N103">
            <v>42278</v>
          </cell>
          <cell r="V103">
            <v>42278</v>
          </cell>
        </row>
        <row r="104">
          <cell r="N104">
            <v>42309</v>
          </cell>
          <cell r="V104">
            <v>42309</v>
          </cell>
        </row>
        <row r="105">
          <cell r="N105">
            <v>42339</v>
          </cell>
          <cell r="V105">
            <v>42339</v>
          </cell>
        </row>
        <row r="106">
          <cell r="N106">
            <v>42370</v>
          </cell>
          <cell r="V106">
            <v>42370</v>
          </cell>
        </row>
        <row r="107">
          <cell r="N107">
            <v>42401</v>
          </cell>
          <cell r="V107">
            <v>42401</v>
          </cell>
        </row>
        <row r="108">
          <cell r="N108">
            <v>42430</v>
          </cell>
          <cell r="V108">
            <v>42430</v>
          </cell>
        </row>
        <row r="109">
          <cell r="N109">
            <v>42461</v>
          </cell>
          <cell r="V109">
            <v>42461</v>
          </cell>
        </row>
        <row r="110">
          <cell r="N110">
            <v>42491</v>
          </cell>
          <cell r="V110">
            <v>42491</v>
          </cell>
        </row>
        <row r="111">
          <cell r="N111">
            <v>42522</v>
          </cell>
          <cell r="V111">
            <v>42522</v>
          </cell>
        </row>
        <row r="112">
          <cell r="N112">
            <v>42552</v>
          </cell>
          <cell r="V112">
            <v>42552</v>
          </cell>
        </row>
        <row r="113">
          <cell r="N113">
            <v>42583</v>
          </cell>
          <cell r="V113">
            <v>42583</v>
          </cell>
        </row>
        <row r="114">
          <cell r="N114">
            <v>42614</v>
          </cell>
          <cell r="V114">
            <v>42614</v>
          </cell>
        </row>
        <row r="115">
          <cell r="N115">
            <v>42644</v>
          </cell>
          <cell r="V115">
            <v>42644</v>
          </cell>
        </row>
        <row r="116">
          <cell r="N116">
            <v>42675</v>
          </cell>
          <cell r="V116">
            <v>42675</v>
          </cell>
        </row>
        <row r="117">
          <cell r="N117">
            <v>42705</v>
          </cell>
          <cell r="V117">
            <v>42705</v>
          </cell>
        </row>
        <row r="118">
          <cell r="N118">
            <v>42736</v>
          </cell>
          <cell r="V118">
            <v>42736</v>
          </cell>
        </row>
        <row r="119">
          <cell r="N119">
            <v>42767</v>
          </cell>
          <cell r="V119">
            <v>42767</v>
          </cell>
        </row>
        <row r="120">
          <cell r="N120">
            <v>42795</v>
          </cell>
          <cell r="V120">
            <v>42795</v>
          </cell>
        </row>
        <row r="121">
          <cell r="N121">
            <v>42826</v>
          </cell>
          <cell r="V121">
            <v>42826</v>
          </cell>
        </row>
        <row r="122">
          <cell r="N122">
            <v>42856</v>
          </cell>
          <cell r="V122">
            <v>42856</v>
          </cell>
        </row>
        <row r="123">
          <cell r="N123">
            <v>42887</v>
          </cell>
          <cell r="V123">
            <v>42887</v>
          </cell>
        </row>
        <row r="124">
          <cell r="N124">
            <v>42917</v>
          </cell>
          <cell r="V124">
            <v>42917</v>
          </cell>
        </row>
        <row r="125">
          <cell r="N125">
            <v>42948</v>
          </cell>
          <cell r="V125">
            <v>42948</v>
          </cell>
        </row>
        <row r="126">
          <cell r="N126">
            <v>42979</v>
          </cell>
          <cell r="V126">
            <v>42979</v>
          </cell>
        </row>
        <row r="127">
          <cell r="N127">
            <v>43009</v>
          </cell>
          <cell r="V127">
            <v>43009</v>
          </cell>
        </row>
        <row r="128">
          <cell r="N128">
            <v>43040</v>
          </cell>
          <cell r="V128">
            <v>43040</v>
          </cell>
        </row>
        <row r="129">
          <cell r="N129">
            <v>43070</v>
          </cell>
          <cell r="V129">
            <v>43070</v>
          </cell>
        </row>
        <row r="130">
          <cell r="N130">
            <v>43101</v>
          </cell>
          <cell r="V130">
            <v>43101</v>
          </cell>
        </row>
        <row r="131">
          <cell r="N131">
            <v>43132</v>
          </cell>
          <cell r="V131">
            <v>43132</v>
          </cell>
        </row>
        <row r="132">
          <cell r="N132">
            <v>43160</v>
          </cell>
          <cell r="V132">
            <v>43160</v>
          </cell>
        </row>
        <row r="133">
          <cell r="N133">
            <v>43191</v>
          </cell>
          <cell r="V133">
            <v>43191</v>
          </cell>
        </row>
      </sheetData>
      <sheetData sheetId="18">
        <row r="16">
          <cell r="F16" t="str">
            <v>分品牌零售均价（单位：元/台）</v>
          </cell>
          <cell r="N16" t="str">
            <v>分品牌零售量份额</v>
          </cell>
          <cell r="V16" t="str">
            <v>分品牌零售额份额</v>
          </cell>
        </row>
        <row r="17">
          <cell r="F17" t="str">
            <v>Date</v>
          </cell>
          <cell r="N17" t="str">
            <v>Date</v>
          </cell>
          <cell r="V17" t="str">
            <v>Date</v>
          </cell>
        </row>
        <row r="18">
          <cell r="F18">
            <v>39692</v>
          </cell>
          <cell r="N18">
            <v>39692</v>
          </cell>
          <cell r="V18">
            <v>39692</v>
          </cell>
        </row>
        <row r="19">
          <cell r="F19">
            <v>39722</v>
          </cell>
          <cell r="N19">
            <v>39722</v>
          </cell>
          <cell r="V19">
            <v>39722</v>
          </cell>
        </row>
        <row r="20">
          <cell r="F20">
            <v>39753</v>
          </cell>
          <cell r="N20">
            <v>39753</v>
          </cell>
          <cell r="V20">
            <v>39753</v>
          </cell>
        </row>
        <row r="21">
          <cell r="F21">
            <v>39783</v>
          </cell>
          <cell r="N21">
            <v>39783</v>
          </cell>
          <cell r="V21">
            <v>39783</v>
          </cell>
        </row>
        <row r="22">
          <cell r="F22">
            <v>39814</v>
          </cell>
          <cell r="N22">
            <v>39814</v>
          </cell>
          <cell r="V22">
            <v>39814</v>
          </cell>
        </row>
        <row r="23">
          <cell r="F23">
            <v>39845</v>
          </cell>
          <cell r="N23">
            <v>39845</v>
          </cell>
          <cell r="V23">
            <v>39845</v>
          </cell>
        </row>
        <row r="24">
          <cell r="F24">
            <v>39873</v>
          </cell>
          <cell r="N24">
            <v>39873</v>
          </cell>
          <cell r="V24">
            <v>39873</v>
          </cell>
        </row>
        <row r="25">
          <cell r="F25">
            <v>39904</v>
          </cell>
          <cell r="N25">
            <v>39904</v>
          </cell>
          <cell r="V25">
            <v>39904</v>
          </cell>
        </row>
        <row r="26">
          <cell r="F26">
            <v>39934</v>
          </cell>
          <cell r="N26">
            <v>39934</v>
          </cell>
          <cell r="V26">
            <v>39934</v>
          </cell>
        </row>
        <row r="27">
          <cell r="F27">
            <v>39965</v>
          </cell>
          <cell r="N27">
            <v>39965</v>
          </cell>
          <cell r="V27">
            <v>39965</v>
          </cell>
        </row>
        <row r="28">
          <cell r="F28">
            <v>39995</v>
          </cell>
          <cell r="N28">
            <v>39995</v>
          </cell>
          <cell r="V28">
            <v>39995</v>
          </cell>
        </row>
        <row r="29">
          <cell r="F29">
            <v>40026</v>
          </cell>
          <cell r="N29">
            <v>40026</v>
          </cell>
          <cell r="V29">
            <v>40026</v>
          </cell>
        </row>
        <row r="30">
          <cell r="F30">
            <v>40057</v>
          </cell>
          <cell r="N30">
            <v>40057</v>
          </cell>
          <cell r="V30">
            <v>40057</v>
          </cell>
        </row>
        <row r="31">
          <cell r="F31">
            <v>40087</v>
          </cell>
          <cell r="N31">
            <v>40087</v>
          </cell>
          <cell r="V31">
            <v>40087</v>
          </cell>
        </row>
        <row r="32">
          <cell r="F32">
            <v>40118</v>
          </cell>
          <cell r="N32">
            <v>40118</v>
          </cell>
          <cell r="V32">
            <v>40118</v>
          </cell>
        </row>
        <row r="33">
          <cell r="F33">
            <v>40148</v>
          </cell>
          <cell r="N33">
            <v>40148</v>
          </cell>
          <cell r="V33">
            <v>40148</v>
          </cell>
        </row>
        <row r="34">
          <cell r="F34">
            <v>40179</v>
          </cell>
          <cell r="N34">
            <v>40179</v>
          </cell>
          <cell r="V34">
            <v>40179</v>
          </cell>
        </row>
        <row r="35">
          <cell r="F35">
            <v>40210</v>
          </cell>
          <cell r="N35">
            <v>40210</v>
          </cell>
          <cell r="V35">
            <v>40210</v>
          </cell>
        </row>
        <row r="36">
          <cell r="F36">
            <v>40238</v>
          </cell>
          <cell r="N36">
            <v>40238</v>
          </cell>
          <cell r="V36">
            <v>40238</v>
          </cell>
        </row>
        <row r="37">
          <cell r="F37">
            <v>40269</v>
          </cell>
          <cell r="N37">
            <v>40269</v>
          </cell>
          <cell r="V37">
            <v>40269</v>
          </cell>
        </row>
        <row r="38">
          <cell r="F38">
            <v>40299</v>
          </cell>
          <cell r="N38">
            <v>40299</v>
          </cell>
          <cell r="V38">
            <v>40299</v>
          </cell>
        </row>
        <row r="39">
          <cell r="F39">
            <v>40330</v>
          </cell>
          <cell r="N39">
            <v>40330</v>
          </cell>
          <cell r="V39">
            <v>40330</v>
          </cell>
        </row>
        <row r="40">
          <cell r="F40">
            <v>40360</v>
          </cell>
          <cell r="N40">
            <v>40360</v>
          </cell>
          <cell r="V40">
            <v>40360</v>
          </cell>
        </row>
        <row r="41">
          <cell r="F41">
            <v>40391</v>
          </cell>
          <cell r="N41">
            <v>40391</v>
          </cell>
          <cell r="V41">
            <v>40391</v>
          </cell>
        </row>
        <row r="42">
          <cell r="F42">
            <v>40422</v>
          </cell>
          <cell r="N42">
            <v>40422</v>
          </cell>
          <cell r="V42">
            <v>40422</v>
          </cell>
        </row>
        <row r="43">
          <cell r="F43">
            <v>40452</v>
          </cell>
          <cell r="N43">
            <v>40452</v>
          </cell>
          <cell r="V43">
            <v>40452</v>
          </cell>
        </row>
        <row r="44">
          <cell r="F44">
            <v>40483</v>
          </cell>
          <cell r="N44">
            <v>40483</v>
          </cell>
          <cell r="V44">
            <v>40483</v>
          </cell>
        </row>
        <row r="45">
          <cell r="F45">
            <v>40513</v>
          </cell>
          <cell r="N45">
            <v>40513</v>
          </cell>
          <cell r="V45">
            <v>40513</v>
          </cell>
        </row>
        <row r="46">
          <cell r="F46">
            <v>40544</v>
          </cell>
          <cell r="N46">
            <v>40544</v>
          </cell>
          <cell r="V46">
            <v>40544</v>
          </cell>
        </row>
        <row r="47">
          <cell r="F47">
            <v>40575</v>
          </cell>
          <cell r="N47">
            <v>40575</v>
          </cell>
          <cell r="V47">
            <v>40575</v>
          </cell>
        </row>
        <row r="48">
          <cell r="F48">
            <v>40603</v>
          </cell>
          <cell r="N48">
            <v>40603</v>
          </cell>
          <cell r="V48">
            <v>40603</v>
          </cell>
        </row>
        <row r="49">
          <cell r="F49">
            <v>40634</v>
          </cell>
          <cell r="N49">
            <v>40634</v>
          </cell>
          <cell r="V49">
            <v>40634</v>
          </cell>
        </row>
        <row r="50">
          <cell r="F50">
            <v>40664</v>
          </cell>
          <cell r="N50">
            <v>40664</v>
          </cell>
          <cell r="V50">
            <v>40664</v>
          </cell>
        </row>
        <row r="51">
          <cell r="F51">
            <v>40695</v>
          </cell>
          <cell r="N51">
            <v>40695</v>
          </cell>
          <cell r="V51">
            <v>40695</v>
          </cell>
        </row>
        <row r="52">
          <cell r="F52">
            <v>40725</v>
          </cell>
          <cell r="N52">
            <v>40725</v>
          </cell>
          <cell r="V52">
            <v>40725</v>
          </cell>
        </row>
        <row r="53">
          <cell r="F53">
            <v>40756</v>
          </cell>
          <cell r="N53">
            <v>40756</v>
          </cell>
          <cell r="V53">
            <v>40756</v>
          </cell>
        </row>
        <row r="54">
          <cell r="F54">
            <v>40787</v>
          </cell>
          <cell r="N54">
            <v>40787</v>
          </cell>
          <cell r="V54">
            <v>40787</v>
          </cell>
        </row>
        <row r="55">
          <cell r="F55">
            <v>40817</v>
          </cell>
          <cell r="N55">
            <v>40817</v>
          </cell>
          <cell r="V55">
            <v>40817</v>
          </cell>
        </row>
        <row r="56">
          <cell r="F56">
            <v>40848</v>
          </cell>
          <cell r="N56">
            <v>40848</v>
          </cell>
          <cell r="V56">
            <v>40848</v>
          </cell>
        </row>
        <row r="57">
          <cell r="F57">
            <v>40878</v>
          </cell>
          <cell r="N57">
            <v>40878</v>
          </cell>
          <cell r="V57">
            <v>40878</v>
          </cell>
        </row>
        <row r="58">
          <cell r="F58">
            <v>40909</v>
          </cell>
          <cell r="N58">
            <v>40909</v>
          </cell>
          <cell r="V58">
            <v>40909</v>
          </cell>
        </row>
        <row r="59">
          <cell r="F59">
            <v>40940</v>
          </cell>
          <cell r="N59">
            <v>40940</v>
          </cell>
          <cell r="V59">
            <v>40940</v>
          </cell>
        </row>
        <row r="60">
          <cell r="F60">
            <v>40969</v>
          </cell>
          <cell r="N60">
            <v>40969</v>
          </cell>
          <cell r="V60">
            <v>40969</v>
          </cell>
        </row>
        <row r="61">
          <cell r="F61">
            <v>41000</v>
          </cell>
          <cell r="N61">
            <v>41000</v>
          </cell>
          <cell r="V61">
            <v>41000</v>
          </cell>
        </row>
        <row r="62">
          <cell r="F62">
            <v>41030</v>
          </cell>
          <cell r="N62">
            <v>41030</v>
          </cell>
          <cell r="V62">
            <v>41030</v>
          </cell>
        </row>
        <row r="63">
          <cell r="F63">
            <v>41061</v>
          </cell>
          <cell r="N63">
            <v>41061</v>
          </cell>
          <cell r="V63">
            <v>41061</v>
          </cell>
        </row>
        <row r="64">
          <cell r="F64">
            <v>41091</v>
          </cell>
          <cell r="N64">
            <v>41091</v>
          </cell>
          <cell r="V64">
            <v>41091</v>
          </cell>
        </row>
        <row r="65">
          <cell r="F65">
            <v>41122</v>
          </cell>
          <cell r="N65">
            <v>41122</v>
          </cell>
          <cell r="V65">
            <v>41122</v>
          </cell>
        </row>
        <row r="66">
          <cell r="F66">
            <v>41153</v>
          </cell>
          <cell r="N66">
            <v>41153</v>
          </cell>
          <cell r="V66">
            <v>41153</v>
          </cell>
        </row>
        <row r="67">
          <cell r="F67">
            <v>41183</v>
          </cell>
          <cell r="N67">
            <v>41183</v>
          </cell>
          <cell r="V67">
            <v>41183</v>
          </cell>
        </row>
        <row r="68">
          <cell r="F68">
            <v>41214</v>
          </cell>
          <cell r="N68">
            <v>41214</v>
          </cell>
          <cell r="V68">
            <v>41214</v>
          </cell>
        </row>
        <row r="69">
          <cell r="F69">
            <v>41244</v>
          </cell>
          <cell r="N69">
            <v>41244</v>
          </cell>
          <cell r="V69">
            <v>41244</v>
          </cell>
        </row>
        <row r="70">
          <cell r="F70">
            <v>41275</v>
          </cell>
          <cell r="N70">
            <v>41275</v>
          </cell>
          <cell r="V70">
            <v>41275</v>
          </cell>
        </row>
        <row r="71">
          <cell r="F71">
            <v>41306</v>
          </cell>
          <cell r="N71">
            <v>41306</v>
          </cell>
          <cell r="V71">
            <v>41306</v>
          </cell>
        </row>
        <row r="72">
          <cell r="F72">
            <v>41334</v>
          </cell>
          <cell r="N72">
            <v>41334</v>
          </cell>
          <cell r="V72">
            <v>41334</v>
          </cell>
        </row>
        <row r="73">
          <cell r="F73">
            <v>41365</v>
          </cell>
          <cell r="N73">
            <v>41365</v>
          </cell>
          <cell r="V73">
            <v>41365</v>
          </cell>
        </row>
        <row r="74">
          <cell r="F74">
            <v>41395</v>
          </cell>
          <cell r="N74">
            <v>41395</v>
          </cell>
          <cell r="V74">
            <v>41395</v>
          </cell>
        </row>
        <row r="75">
          <cell r="F75">
            <v>41426</v>
          </cell>
          <cell r="N75">
            <v>41426</v>
          </cell>
          <cell r="V75">
            <v>41426</v>
          </cell>
        </row>
        <row r="76">
          <cell r="F76">
            <v>41456</v>
          </cell>
          <cell r="N76">
            <v>41456</v>
          </cell>
          <cell r="V76">
            <v>41456</v>
          </cell>
        </row>
        <row r="77">
          <cell r="F77">
            <v>41487</v>
          </cell>
          <cell r="N77">
            <v>41487</v>
          </cell>
          <cell r="V77">
            <v>41487</v>
          </cell>
        </row>
        <row r="78">
          <cell r="F78">
            <v>41518</v>
          </cell>
          <cell r="N78">
            <v>41518</v>
          </cell>
          <cell r="V78">
            <v>41518</v>
          </cell>
        </row>
        <row r="79">
          <cell r="F79">
            <v>41548</v>
          </cell>
          <cell r="N79">
            <v>41548</v>
          </cell>
          <cell r="V79">
            <v>41548</v>
          </cell>
        </row>
        <row r="80">
          <cell r="F80">
            <v>41579</v>
          </cell>
          <cell r="N80">
            <v>41579</v>
          </cell>
          <cell r="V80">
            <v>41579</v>
          </cell>
        </row>
        <row r="81">
          <cell r="F81">
            <v>41609</v>
          </cell>
          <cell r="N81">
            <v>41609</v>
          </cell>
          <cell r="V81">
            <v>41609</v>
          </cell>
        </row>
        <row r="82">
          <cell r="F82">
            <v>41640</v>
          </cell>
          <cell r="K82">
            <v>1930</v>
          </cell>
          <cell r="N82">
            <v>41640</v>
          </cell>
          <cell r="R82">
            <v>4.5178849888547673E-2</v>
          </cell>
          <cell r="S82">
            <v>9.5624180849333676E-2</v>
          </cell>
          <cell r="T82">
            <v>3.3617465009710225E-2</v>
          </cell>
          <cell r="V82">
            <v>41640</v>
          </cell>
          <cell r="AA82">
            <v>8.2209403440610118E-2</v>
          </cell>
          <cell r="AB82">
            <v>2.65425520615339E-2</v>
          </cell>
        </row>
        <row r="83">
          <cell r="F83">
            <v>41671</v>
          </cell>
          <cell r="N83">
            <v>41671</v>
          </cell>
          <cell r="V83">
            <v>41671</v>
          </cell>
        </row>
        <row r="84">
          <cell r="F84">
            <v>41699</v>
          </cell>
          <cell r="N84">
            <v>41699</v>
          </cell>
          <cell r="V84">
            <v>41699</v>
          </cell>
        </row>
        <row r="85">
          <cell r="F85">
            <v>41730</v>
          </cell>
          <cell r="N85">
            <v>41730</v>
          </cell>
          <cell r="V85">
            <v>41730</v>
          </cell>
        </row>
        <row r="86">
          <cell r="F86">
            <v>41760</v>
          </cell>
          <cell r="N86">
            <v>41760</v>
          </cell>
          <cell r="V86">
            <v>41760</v>
          </cell>
        </row>
        <row r="87">
          <cell r="F87">
            <v>41791</v>
          </cell>
          <cell r="N87">
            <v>41791</v>
          </cell>
          <cell r="V87">
            <v>41791</v>
          </cell>
        </row>
        <row r="88">
          <cell r="F88">
            <v>41821</v>
          </cell>
          <cell r="N88">
            <v>41821</v>
          </cell>
          <cell r="V88">
            <v>41821</v>
          </cell>
        </row>
        <row r="89">
          <cell r="F89">
            <v>41852</v>
          </cell>
          <cell r="N89">
            <v>41852</v>
          </cell>
          <cell r="V89">
            <v>41852</v>
          </cell>
        </row>
        <row r="90">
          <cell r="F90">
            <v>41883</v>
          </cell>
          <cell r="N90">
            <v>41883</v>
          </cell>
          <cell r="V90">
            <v>41883</v>
          </cell>
        </row>
        <row r="91">
          <cell r="F91">
            <v>41913</v>
          </cell>
          <cell r="N91">
            <v>41913</v>
          </cell>
          <cell r="V91">
            <v>41913</v>
          </cell>
        </row>
        <row r="92">
          <cell r="F92">
            <v>41944</v>
          </cell>
          <cell r="N92">
            <v>41944</v>
          </cell>
          <cell r="V92">
            <v>41944</v>
          </cell>
        </row>
        <row r="93">
          <cell r="F93">
            <v>41974</v>
          </cell>
          <cell r="N93">
            <v>41974</v>
          </cell>
          <cell r="V93">
            <v>41974</v>
          </cell>
        </row>
        <row r="94">
          <cell r="F94">
            <v>42005</v>
          </cell>
          <cell r="N94">
            <v>42005</v>
          </cell>
          <cell r="V94">
            <v>42005</v>
          </cell>
        </row>
        <row r="95">
          <cell r="F95">
            <v>42036</v>
          </cell>
          <cell r="N95">
            <v>42036</v>
          </cell>
          <cell r="V95">
            <v>42036</v>
          </cell>
        </row>
        <row r="96">
          <cell r="F96">
            <v>42064</v>
          </cell>
          <cell r="N96">
            <v>42064</v>
          </cell>
          <cell r="V96">
            <v>42064</v>
          </cell>
        </row>
        <row r="97">
          <cell r="F97">
            <v>42095</v>
          </cell>
          <cell r="N97">
            <v>42095</v>
          </cell>
          <cell r="V97">
            <v>42095</v>
          </cell>
        </row>
        <row r="98">
          <cell r="F98">
            <v>42125</v>
          </cell>
          <cell r="N98">
            <v>42125</v>
          </cell>
          <cell r="V98">
            <v>42125</v>
          </cell>
        </row>
        <row r="99">
          <cell r="F99">
            <v>42156</v>
          </cell>
          <cell r="N99">
            <v>42156</v>
          </cell>
          <cell r="V99">
            <v>42156</v>
          </cell>
        </row>
        <row r="100">
          <cell r="F100">
            <v>42186</v>
          </cell>
          <cell r="N100">
            <v>42186</v>
          </cell>
          <cell r="V100">
            <v>42186</v>
          </cell>
        </row>
        <row r="101">
          <cell r="F101">
            <v>42217</v>
          </cell>
          <cell r="N101">
            <v>42217</v>
          </cell>
          <cell r="V101">
            <v>42217</v>
          </cell>
        </row>
        <row r="102">
          <cell r="F102">
            <v>42248</v>
          </cell>
          <cell r="N102">
            <v>42248</v>
          </cell>
          <cell r="V102">
            <v>42248</v>
          </cell>
        </row>
        <row r="103">
          <cell r="F103">
            <v>42278</v>
          </cell>
          <cell r="N103">
            <v>42278</v>
          </cell>
          <cell r="V103">
            <v>42278</v>
          </cell>
        </row>
        <row r="104">
          <cell r="F104">
            <v>42309</v>
          </cell>
          <cell r="N104">
            <v>42309</v>
          </cell>
          <cell r="V104">
            <v>42309</v>
          </cell>
        </row>
        <row r="105">
          <cell r="F105">
            <v>42339</v>
          </cell>
          <cell r="N105">
            <v>42339</v>
          </cell>
          <cell r="V105">
            <v>42339</v>
          </cell>
        </row>
        <row r="106">
          <cell r="F106">
            <v>42370</v>
          </cell>
          <cell r="N106">
            <v>42370</v>
          </cell>
          <cell r="V106">
            <v>42370</v>
          </cell>
        </row>
        <row r="107">
          <cell r="F107">
            <v>42401</v>
          </cell>
          <cell r="N107">
            <v>42401</v>
          </cell>
          <cell r="V107">
            <v>42401</v>
          </cell>
        </row>
        <row r="108">
          <cell r="F108">
            <v>42430</v>
          </cell>
          <cell r="N108">
            <v>42430</v>
          </cell>
          <cell r="V108">
            <v>42430</v>
          </cell>
        </row>
        <row r="109">
          <cell r="F109">
            <v>42461</v>
          </cell>
          <cell r="N109">
            <v>42461</v>
          </cell>
          <cell r="V109">
            <v>42461</v>
          </cell>
        </row>
        <row r="110">
          <cell r="F110">
            <v>42491</v>
          </cell>
          <cell r="N110">
            <v>42491</v>
          </cell>
          <cell r="V110">
            <v>42491</v>
          </cell>
        </row>
        <row r="111">
          <cell r="F111">
            <v>42522</v>
          </cell>
          <cell r="N111">
            <v>42522</v>
          </cell>
          <cell r="V111">
            <v>42522</v>
          </cell>
        </row>
        <row r="112">
          <cell r="F112">
            <v>42552</v>
          </cell>
          <cell r="N112">
            <v>42552</v>
          </cell>
          <cell r="V112">
            <v>42552</v>
          </cell>
        </row>
        <row r="113">
          <cell r="F113">
            <v>42583</v>
          </cell>
          <cell r="N113">
            <v>42583</v>
          </cell>
          <cell r="V113">
            <v>42583</v>
          </cell>
        </row>
        <row r="114">
          <cell r="F114">
            <v>42614</v>
          </cell>
          <cell r="N114">
            <v>42614</v>
          </cell>
          <cell r="V114">
            <v>42614</v>
          </cell>
        </row>
        <row r="115">
          <cell r="F115">
            <v>42644</v>
          </cell>
          <cell r="N115">
            <v>42644</v>
          </cell>
          <cell r="V115">
            <v>42644</v>
          </cell>
        </row>
        <row r="116">
          <cell r="F116">
            <v>42675</v>
          </cell>
          <cell r="N116">
            <v>42675</v>
          </cell>
          <cell r="V116">
            <v>42675</v>
          </cell>
        </row>
        <row r="117">
          <cell r="F117">
            <v>42705</v>
          </cell>
          <cell r="N117">
            <v>42705</v>
          </cell>
          <cell r="V117">
            <v>42705</v>
          </cell>
        </row>
        <row r="118">
          <cell r="F118">
            <v>42736</v>
          </cell>
          <cell r="N118">
            <v>42736</v>
          </cell>
          <cell r="V118">
            <v>42736</v>
          </cell>
        </row>
        <row r="119">
          <cell r="F119">
            <v>42767</v>
          </cell>
          <cell r="N119">
            <v>42767</v>
          </cell>
          <cell r="V119">
            <v>42767</v>
          </cell>
        </row>
        <row r="120">
          <cell r="F120">
            <v>42795</v>
          </cell>
          <cell r="N120">
            <v>42795</v>
          </cell>
          <cell r="V120">
            <v>42795</v>
          </cell>
        </row>
        <row r="121">
          <cell r="F121">
            <v>42826</v>
          </cell>
          <cell r="N121">
            <v>42826</v>
          </cell>
          <cell r="V121">
            <v>42826</v>
          </cell>
        </row>
        <row r="122">
          <cell r="F122">
            <v>42856</v>
          </cell>
          <cell r="N122">
            <v>42856</v>
          </cell>
          <cell r="V122">
            <v>42856</v>
          </cell>
        </row>
        <row r="123">
          <cell r="F123">
            <v>42887</v>
          </cell>
          <cell r="N123">
            <v>42887</v>
          </cell>
          <cell r="V123">
            <v>42887</v>
          </cell>
        </row>
        <row r="124">
          <cell r="F124">
            <v>42917</v>
          </cell>
          <cell r="N124">
            <v>42917</v>
          </cell>
          <cell r="V124">
            <v>42917</v>
          </cell>
        </row>
        <row r="125">
          <cell r="F125">
            <v>42948</v>
          </cell>
          <cell r="N125">
            <v>42948</v>
          </cell>
          <cell r="V125">
            <v>42948</v>
          </cell>
        </row>
        <row r="126">
          <cell r="F126">
            <v>42979</v>
          </cell>
          <cell r="N126">
            <v>42979</v>
          </cell>
          <cell r="V126">
            <v>42979</v>
          </cell>
        </row>
        <row r="127">
          <cell r="F127">
            <v>43009</v>
          </cell>
          <cell r="N127">
            <v>43009</v>
          </cell>
          <cell r="V127">
            <v>43009</v>
          </cell>
        </row>
        <row r="128">
          <cell r="F128">
            <v>43040</v>
          </cell>
          <cell r="N128">
            <v>43040</v>
          </cell>
          <cell r="V128">
            <v>43040</v>
          </cell>
        </row>
        <row r="129">
          <cell r="F129">
            <v>43070</v>
          </cell>
          <cell r="N129">
            <v>43070</v>
          </cell>
          <cell r="V129">
            <v>43070</v>
          </cell>
        </row>
        <row r="130">
          <cell r="F130">
            <v>43101</v>
          </cell>
          <cell r="N130">
            <v>43101</v>
          </cell>
          <cell r="V130">
            <v>43101</v>
          </cell>
        </row>
        <row r="131">
          <cell r="F131">
            <v>43132</v>
          </cell>
          <cell r="N131">
            <v>43132</v>
          </cell>
          <cell r="V131">
            <v>43132</v>
          </cell>
        </row>
        <row r="132">
          <cell r="F132">
            <v>43160</v>
          </cell>
          <cell r="N132">
            <v>43160</v>
          </cell>
          <cell r="V132">
            <v>43160</v>
          </cell>
        </row>
        <row r="133">
          <cell r="F133">
            <v>43191</v>
          </cell>
          <cell r="N133">
            <v>43191</v>
          </cell>
          <cell r="V133">
            <v>43191</v>
          </cell>
        </row>
      </sheetData>
      <sheetData sheetId="19">
        <row r="16">
          <cell r="F16" t="str">
            <v>分品牌零售均价（单位：元/台）</v>
          </cell>
          <cell r="N16" t="str">
            <v>分品牌零售量份额</v>
          </cell>
          <cell r="V16" t="str">
            <v>分品牌零售额份额</v>
          </cell>
        </row>
        <row r="17">
          <cell r="F17" t="str">
            <v>Date</v>
          </cell>
          <cell r="N17" t="str">
            <v>Date</v>
          </cell>
          <cell r="V17" t="str">
            <v>Date</v>
          </cell>
        </row>
        <row r="18">
          <cell r="F18">
            <v>40179</v>
          </cell>
          <cell r="N18">
            <v>40179</v>
          </cell>
          <cell r="V18">
            <v>40179</v>
          </cell>
        </row>
        <row r="19">
          <cell r="F19">
            <v>40210</v>
          </cell>
          <cell r="N19">
            <v>40210</v>
          </cell>
          <cell r="V19">
            <v>40210</v>
          </cell>
        </row>
        <row r="20">
          <cell r="F20">
            <v>40238</v>
          </cell>
          <cell r="N20">
            <v>40238</v>
          </cell>
          <cell r="V20">
            <v>40238</v>
          </cell>
        </row>
        <row r="21">
          <cell r="F21">
            <v>40269</v>
          </cell>
          <cell r="N21">
            <v>40269</v>
          </cell>
          <cell r="V21">
            <v>40269</v>
          </cell>
        </row>
        <row r="22">
          <cell r="F22">
            <v>40299</v>
          </cell>
          <cell r="N22">
            <v>40299</v>
          </cell>
          <cell r="V22">
            <v>40299</v>
          </cell>
        </row>
        <row r="23">
          <cell r="F23">
            <v>40330</v>
          </cell>
          <cell r="N23">
            <v>40330</v>
          </cell>
          <cell r="V23">
            <v>40330</v>
          </cell>
        </row>
        <row r="24">
          <cell r="F24">
            <v>40360</v>
          </cell>
          <cell r="N24">
            <v>40360</v>
          </cell>
          <cell r="V24">
            <v>40360</v>
          </cell>
        </row>
        <row r="25">
          <cell r="F25">
            <v>40391</v>
          </cell>
          <cell r="N25">
            <v>40391</v>
          </cell>
          <cell r="V25">
            <v>40391</v>
          </cell>
        </row>
        <row r="26">
          <cell r="F26">
            <v>40422</v>
          </cell>
          <cell r="N26">
            <v>40422</v>
          </cell>
          <cell r="V26">
            <v>40422</v>
          </cell>
        </row>
        <row r="27">
          <cell r="F27">
            <v>40452</v>
          </cell>
          <cell r="N27">
            <v>40452</v>
          </cell>
          <cell r="V27">
            <v>40452</v>
          </cell>
        </row>
        <row r="28">
          <cell r="F28">
            <v>40483</v>
          </cell>
          <cell r="N28">
            <v>40483</v>
          </cell>
          <cell r="V28">
            <v>40483</v>
          </cell>
        </row>
        <row r="29">
          <cell r="F29">
            <v>40513</v>
          </cell>
          <cell r="N29">
            <v>40513</v>
          </cell>
          <cell r="V29">
            <v>40513</v>
          </cell>
        </row>
        <row r="30">
          <cell r="F30">
            <v>40544</v>
          </cell>
          <cell r="N30">
            <v>40544</v>
          </cell>
          <cell r="V30">
            <v>40544</v>
          </cell>
        </row>
        <row r="31">
          <cell r="F31">
            <v>40575</v>
          </cell>
          <cell r="N31">
            <v>40575</v>
          </cell>
          <cell r="V31">
            <v>40575</v>
          </cell>
        </row>
        <row r="32">
          <cell r="F32">
            <v>40603</v>
          </cell>
          <cell r="N32">
            <v>40603</v>
          </cell>
          <cell r="V32">
            <v>40603</v>
          </cell>
        </row>
        <row r="33">
          <cell r="F33">
            <v>40634</v>
          </cell>
          <cell r="N33">
            <v>40634</v>
          </cell>
          <cell r="V33">
            <v>40634</v>
          </cell>
        </row>
        <row r="34">
          <cell r="F34">
            <v>40664</v>
          </cell>
          <cell r="N34">
            <v>40664</v>
          </cell>
          <cell r="V34">
            <v>40664</v>
          </cell>
        </row>
        <row r="35">
          <cell r="F35">
            <v>40695</v>
          </cell>
          <cell r="N35">
            <v>40695</v>
          </cell>
          <cell r="V35">
            <v>40695</v>
          </cell>
        </row>
        <row r="36">
          <cell r="F36">
            <v>40725</v>
          </cell>
          <cell r="N36">
            <v>40725</v>
          </cell>
          <cell r="V36">
            <v>40725</v>
          </cell>
        </row>
        <row r="37">
          <cell r="F37">
            <v>40756</v>
          </cell>
          <cell r="N37">
            <v>40756</v>
          </cell>
          <cell r="V37">
            <v>40756</v>
          </cell>
        </row>
        <row r="38">
          <cell r="F38">
            <v>40787</v>
          </cell>
          <cell r="N38">
            <v>40787</v>
          </cell>
          <cell r="V38">
            <v>40787</v>
          </cell>
        </row>
        <row r="39">
          <cell r="F39">
            <v>40817</v>
          </cell>
          <cell r="N39">
            <v>40817</v>
          </cell>
          <cell r="V39">
            <v>40817</v>
          </cell>
        </row>
        <row r="40">
          <cell r="F40">
            <v>40848</v>
          </cell>
          <cell r="N40">
            <v>40848</v>
          </cell>
          <cell r="V40">
            <v>40848</v>
          </cell>
        </row>
        <row r="41">
          <cell r="F41">
            <v>40878</v>
          </cell>
          <cell r="N41">
            <v>40878</v>
          </cell>
          <cell r="V41">
            <v>40878</v>
          </cell>
        </row>
        <row r="42">
          <cell r="F42">
            <v>40909</v>
          </cell>
          <cell r="N42">
            <v>40909</v>
          </cell>
          <cell r="V42">
            <v>40909</v>
          </cell>
        </row>
        <row r="43">
          <cell r="F43">
            <v>40940</v>
          </cell>
          <cell r="N43">
            <v>40940</v>
          </cell>
          <cell r="V43">
            <v>40940</v>
          </cell>
        </row>
        <row r="44">
          <cell r="F44">
            <v>40969</v>
          </cell>
          <cell r="N44">
            <v>40969</v>
          </cell>
          <cell r="V44">
            <v>40969</v>
          </cell>
        </row>
        <row r="45">
          <cell r="F45">
            <v>41000</v>
          </cell>
          <cell r="N45">
            <v>41000</v>
          </cell>
          <cell r="V45">
            <v>41000</v>
          </cell>
        </row>
        <row r="46">
          <cell r="F46">
            <v>41030</v>
          </cell>
          <cell r="N46">
            <v>41030</v>
          </cell>
          <cell r="V46">
            <v>41030</v>
          </cell>
        </row>
        <row r="47">
          <cell r="F47">
            <v>41061</v>
          </cell>
          <cell r="N47">
            <v>41061</v>
          </cell>
          <cell r="V47">
            <v>41061</v>
          </cell>
        </row>
        <row r="48">
          <cell r="F48">
            <v>41091</v>
          </cell>
          <cell r="N48">
            <v>41091</v>
          </cell>
          <cell r="V48">
            <v>41091</v>
          </cell>
        </row>
        <row r="49">
          <cell r="F49">
            <v>41122</v>
          </cell>
          <cell r="N49">
            <v>41122</v>
          </cell>
          <cell r="V49">
            <v>41122</v>
          </cell>
        </row>
        <row r="50">
          <cell r="F50">
            <v>41153</v>
          </cell>
          <cell r="N50">
            <v>41153</v>
          </cell>
          <cell r="V50">
            <v>41153</v>
          </cell>
        </row>
        <row r="51">
          <cell r="F51">
            <v>41183</v>
          </cell>
          <cell r="N51">
            <v>41183</v>
          </cell>
          <cell r="V51">
            <v>41183</v>
          </cell>
        </row>
        <row r="52">
          <cell r="F52">
            <v>41214</v>
          </cell>
          <cell r="N52">
            <v>41214</v>
          </cell>
          <cell r="V52">
            <v>41214</v>
          </cell>
        </row>
        <row r="53">
          <cell r="F53">
            <v>41244</v>
          </cell>
          <cell r="N53">
            <v>41244</v>
          </cell>
          <cell r="V53">
            <v>41244</v>
          </cell>
        </row>
        <row r="54">
          <cell r="F54">
            <v>41275</v>
          </cell>
          <cell r="N54">
            <v>41275</v>
          </cell>
          <cell r="V54">
            <v>41275</v>
          </cell>
        </row>
        <row r="55">
          <cell r="F55">
            <v>41306</v>
          </cell>
          <cell r="N55">
            <v>41306</v>
          </cell>
          <cell r="V55">
            <v>41306</v>
          </cell>
        </row>
        <row r="56">
          <cell r="F56">
            <v>41334</v>
          </cell>
          <cell r="N56">
            <v>41334</v>
          </cell>
          <cell r="V56">
            <v>41334</v>
          </cell>
        </row>
        <row r="57">
          <cell r="F57">
            <v>41365</v>
          </cell>
          <cell r="N57">
            <v>41365</v>
          </cell>
          <cell r="V57">
            <v>41365</v>
          </cell>
        </row>
        <row r="58">
          <cell r="F58">
            <v>41395</v>
          </cell>
          <cell r="N58">
            <v>41395</v>
          </cell>
          <cell r="V58">
            <v>41395</v>
          </cell>
        </row>
        <row r="59">
          <cell r="F59">
            <v>41426</v>
          </cell>
          <cell r="N59">
            <v>41426</v>
          </cell>
          <cell r="V59">
            <v>41426</v>
          </cell>
        </row>
        <row r="60">
          <cell r="F60">
            <v>41456</v>
          </cell>
          <cell r="N60">
            <v>41456</v>
          </cell>
          <cell r="V60">
            <v>41456</v>
          </cell>
        </row>
        <row r="61">
          <cell r="F61">
            <v>41487</v>
          </cell>
          <cell r="N61">
            <v>41487</v>
          </cell>
          <cell r="V61">
            <v>41487</v>
          </cell>
        </row>
        <row r="62">
          <cell r="F62">
            <v>41518</v>
          </cell>
          <cell r="N62">
            <v>41518</v>
          </cell>
          <cell r="V62">
            <v>41518</v>
          </cell>
        </row>
        <row r="63">
          <cell r="F63">
            <v>41548</v>
          </cell>
          <cell r="N63">
            <v>41548</v>
          </cell>
          <cell r="V63">
            <v>41548</v>
          </cell>
        </row>
        <row r="64">
          <cell r="F64">
            <v>41579</v>
          </cell>
          <cell r="N64">
            <v>41579</v>
          </cell>
          <cell r="V64">
            <v>41579</v>
          </cell>
        </row>
        <row r="65">
          <cell r="F65">
            <v>41609</v>
          </cell>
          <cell r="N65">
            <v>41609</v>
          </cell>
          <cell r="V65">
            <v>41609</v>
          </cell>
        </row>
        <row r="66">
          <cell r="F66">
            <v>41640</v>
          </cell>
          <cell r="K66">
            <v>751</v>
          </cell>
          <cell r="N66">
            <v>41640</v>
          </cell>
          <cell r="S66">
            <v>5.4413381157617659E-2</v>
          </cell>
          <cell r="T66">
            <v>5.6644297243354257E-2</v>
          </cell>
          <cell r="V66">
            <v>41640</v>
          </cell>
          <cell r="W66">
            <v>0.11812567998484554</v>
          </cell>
          <cell r="X66">
            <v>7.6879004854145935E-2</v>
          </cell>
          <cell r="AA66">
            <v>3.5940872355341262E-2</v>
          </cell>
          <cell r="AB66">
            <v>3.7863047840407268E-2</v>
          </cell>
        </row>
        <row r="67">
          <cell r="F67">
            <v>41671</v>
          </cell>
          <cell r="N67">
            <v>41671</v>
          </cell>
          <cell r="V67">
            <v>41671</v>
          </cell>
        </row>
        <row r="68">
          <cell r="F68">
            <v>41699</v>
          </cell>
          <cell r="N68">
            <v>41699</v>
          </cell>
          <cell r="V68">
            <v>41699</v>
          </cell>
        </row>
        <row r="69">
          <cell r="F69">
            <v>41730</v>
          </cell>
          <cell r="N69">
            <v>41730</v>
          </cell>
          <cell r="V69">
            <v>41730</v>
          </cell>
        </row>
        <row r="70">
          <cell r="F70">
            <v>41760</v>
          </cell>
          <cell r="N70">
            <v>41760</v>
          </cell>
          <cell r="V70">
            <v>41760</v>
          </cell>
        </row>
        <row r="71">
          <cell r="F71">
            <v>41791</v>
          </cell>
          <cell r="N71">
            <v>41791</v>
          </cell>
          <cell r="V71">
            <v>41791</v>
          </cell>
        </row>
        <row r="72">
          <cell r="F72">
            <v>41821</v>
          </cell>
          <cell r="N72">
            <v>41821</v>
          </cell>
          <cell r="V72">
            <v>41821</v>
          </cell>
        </row>
        <row r="73">
          <cell r="F73">
            <v>41852</v>
          </cell>
          <cell r="N73">
            <v>41852</v>
          </cell>
          <cell r="V73">
            <v>41852</v>
          </cell>
        </row>
        <row r="74">
          <cell r="F74">
            <v>41883</v>
          </cell>
          <cell r="N74">
            <v>41883</v>
          </cell>
          <cell r="V74">
            <v>41883</v>
          </cell>
        </row>
        <row r="75">
          <cell r="F75">
            <v>41913</v>
          </cell>
          <cell r="N75">
            <v>41913</v>
          </cell>
          <cell r="V75">
            <v>41913</v>
          </cell>
        </row>
        <row r="76">
          <cell r="F76">
            <v>41944</v>
          </cell>
          <cell r="N76">
            <v>41944</v>
          </cell>
          <cell r="V76">
            <v>41944</v>
          </cell>
        </row>
        <row r="77">
          <cell r="F77">
            <v>41974</v>
          </cell>
          <cell r="N77">
            <v>41974</v>
          </cell>
          <cell r="V77">
            <v>41974</v>
          </cell>
        </row>
        <row r="78">
          <cell r="F78">
            <v>42005</v>
          </cell>
          <cell r="N78">
            <v>42005</v>
          </cell>
          <cell r="V78">
            <v>42005</v>
          </cell>
        </row>
        <row r="79">
          <cell r="F79">
            <v>42036</v>
          </cell>
          <cell r="N79">
            <v>42036</v>
          </cell>
          <cell r="V79">
            <v>42036</v>
          </cell>
        </row>
        <row r="80">
          <cell r="F80">
            <v>42064</v>
          </cell>
          <cell r="N80">
            <v>42064</v>
          </cell>
          <cell r="V80">
            <v>42064</v>
          </cell>
        </row>
        <row r="81">
          <cell r="F81">
            <v>42095</v>
          </cell>
          <cell r="N81">
            <v>42095</v>
          </cell>
          <cell r="V81">
            <v>42095</v>
          </cell>
        </row>
        <row r="82">
          <cell r="F82">
            <v>42125</v>
          </cell>
          <cell r="N82">
            <v>42125</v>
          </cell>
          <cell r="V82">
            <v>42125</v>
          </cell>
        </row>
        <row r="83">
          <cell r="F83">
            <v>42156</v>
          </cell>
          <cell r="N83">
            <v>42156</v>
          </cell>
          <cell r="V83">
            <v>42156</v>
          </cell>
        </row>
        <row r="84">
          <cell r="F84">
            <v>42186</v>
          </cell>
          <cell r="N84">
            <v>42186</v>
          </cell>
          <cell r="V84">
            <v>42186</v>
          </cell>
        </row>
        <row r="85">
          <cell r="F85">
            <v>42217</v>
          </cell>
          <cell r="N85">
            <v>42217</v>
          </cell>
          <cell r="V85">
            <v>42217</v>
          </cell>
        </row>
        <row r="86">
          <cell r="F86">
            <v>42248</v>
          </cell>
          <cell r="N86">
            <v>42248</v>
          </cell>
          <cell r="V86">
            <v>42248</v>
          </cell>
        </row>
        <row r="87">
          <cell r="F87">
            <v>42278</v>
          </cell>
          <cell r="N87">
            <v>42278</v>
          </cell>
          <cell r="V87">
            <v>42278</v>
          </cell>
        </row>
        <row r="88">
          <cell r="F88">
            <v>42309</v>
          </cell>
          <cell r="N88">
            <v>42309</v>
          </cell>
          <cell r="V88">
            <v>42309</v>
          </cell>
        </row>
        <row r="89">
          <cell r="F89">
            <v>42339</v>
          </cell>
          <cell r="N89">
            <v>42339</v>
          </cell>
          <cell r="V89">
            <v>42339</v>
          </cell>
        </row>
        <row r="90">
          <cell r="F90">
            <v>42370</v>
          </cell>
          <cell r="N90">
            <v>42370</v>
          </cell>
          <cell r="V90">
            <v>42370</v>
          </cell>
        </row>
        <row r="91">
          <cell r="F91">
            <v>42401</v>
          </cell>
          <cell r="N91">
            <v>42401</v>
          </cell>
          <cell r="V91">
            <v>42401</v>
          </cell>
        </row>
        <row r="92">
          <cell r="F92">
            <v>42430</v>
          </cell>
          <cell r="N92">
            <v>42430</v>
          </cell>
          <cell r="V92">
            <v>42430</v>
          </cell>
        </row>
        <row r="93">
          <cell r="F93">
            <v>42461</v>
          </cell>
          <cell r="N93">
            <v>42461</v>
          </cell>
          <cell r="V93">
            <v>42461</v>
          </cell>
        </row>
        <row r="94">
          <cell r="F94">
            <v>42491</v>
          </cell>
          <cell r="N94">
            <v>42491</v>
          </cell>
          <cell r="V94">
            <v>42491</v>
          </cell>
        </row>
        <row r="95">
          <cell r="F95">
            <v>42522</v>
          </cell>
          <cell r="N95">
            <v>42522</v>
          </cell>
          <cell r="V95">
            <v>42522</v>
          </cell>
        </row>
        <row r="96">
          <cell r="F96">
            <v>42552</v>
          </cell>
          <cell r="N96">
            <v>42552</v>
          </cell>
          <cell r="V96">
            <v>42552</v>
          </cell>
        </row>
        <row r="97">
          <cell r="F97">
            <v>42583</v>
          </cell>
          <cell r="N97">
            <v>42583</v>
          </cell>
          <cell r="V97">
            <v>42583</v>
          </cell>
        </row>
        <row r="98">
          <cell r="F98">
            <v>42614</v>
          </cell>
          <cell r="N98">
            <v>42614</v>
          </cell>
          <cell r="V98">
            <v>42614</v>
          </cell>
        </row>
        <row r="99">
          <cell r="F99">
            <v>42644</v>
          </cell>
          <cell r="N99">
            <v>42644</v>
          </cell>
          <cell r="V99">
            <v>42644</v>
          </cell>
        </row>
        <row r="100">
          <cell r="F100">
            <v>42675</v>
          </cell>
          <cell r="N100">
            <v>42675</v>
          </cell>
          <cell r="V100">
            <v>42675</v>
          </cell>
        </row>
        <row r="101">
          <cell r="F101">
            <v>42705</v>
          </cell>
          <cell r="N101">
            <v>42705</v>
          </cell>
          <cell r="V101">
            <v>42705</v>
          </cell>
        </row>
        <row r="102">
          <cell r="F102">
            <v>42736</v>
          </cell>
          <cell r="N102">
            <v>42736</v>
          </cell>
          <cell r="V102">
            <v>42736</v>
          </cell>
        </row>
        <row r="103">
          <cell r="F103">
            <v>42767</v>
          </cell>
          <cell r="N103">
            <v>42767</v>
          </cell>
          <cell r="V103">
            <v>42767</v>
          </cell>
        </row>
        <row r="104">
          <cell r="F104">
            <v>42795</v>
          </cell>
          <cell r="N104">
            <v>42795</v>
          </cell>
          <cell r="V104">
            <v>42795</v>
          </cell>
        </row>
        <row r="105">
          <cell r="F105">
            <v>42826</v>
          </cell>
          <cell r="N105">
            <v>42826</v>
          </cell>
          <cell r="V105">
            <v>42826</v>
          </cell>
        </row>
        <row r="106">
          <cell r="F106">
            <v>42856</v>
          </cell>
          <cell r="N106">
            <v>42856</v>
          </cell>
          <cell r="V106">
            <v>42856</v>
          </cell>
        </row>
        <row r="107">
          <cell r="F107">
            <v>42887</v>
          </cell>
          <cell r="N107">
            <v>42887</v>
          </cell>
          <cell r="V107">
            <v>42887</v>
          </cell>
        </row>
        <row r="108">
          <cell r="F108">
            <v>42917</v>
          </cell>
          <cell r="N108">
            <v>42917</v>
          </cell>
          <cell r="V108">
            <v>42917</v>
          </cell>
        </row>
        <row r="109">
          <cell r="F109">
            <v>42948</v>
          </cell>
          <cell r="N109">
            <v>42948</v>
          </cell>
          <cell r="V109">
            <v>42948</v>
          </cell>
        </row>
        <row r="110">
          <cell r="F110">
            <v>42979</v>
          </cell>
          <cell r="N110">
            <v>42979</v>
          </cell>
          <cell r="V110">
            <v>42979</v>
          </cell>
        </row>
        <row r="111">
          <cell r="F111">
            <v>43009</v>
          </cell>
          <cell r="N111">
            <v>43009</v>
          </cell>
          <cell r="V111">
            <v>43009</v>
          </cell>
        </row>
        <row r="112">
          <cell r="F112">
            <v>43040</v>
          </cell>
          <cell r="N112">
            <v>43040</v>
          </cell>
          <cell r="V112">
            <v>43040</v>
          </cell>
        </row>
        <row r="113">
          <cell r="F113">
            <v>43070</v>
          </cell>
          <cell r="N113">
            <v>43070</v>
          </cell>
          <cell r="V113">
            <v>43070</v>
          </cell>
        </row>
        <row r="114">
          <cell r="F114">
            <v>43101</v>
          </cell>
          <cell r="N114">
            <v>43101</v>
          </cell>
          <cell r="V114">
            <v>43101</v>
          </cell>
        </row>
        <row r="115">
          <cell r="F115">
            <v>43132</v>
          </cell>
          <cell r="N115">
            <v>43132</v>
          </cell>
          <cell r="V115">
            <v>43132</v>
          </cell>
        </row>
        <row r="116">
          <cell r="F116">
            <v>43160</v>
          </cell>
          <cell r="N116">
            <v>43160</v>
          </cell>
          <cell r="V116">
            <v>43160</v>
          </cell>
        </row>
        <row r="117">
          <cell r="F117">
            <v>43191</v>
          </cell>
          <cell r="N117">
            <v>43191</v>
          </cell>
          <cell r="V117">
            <v>43191</v>
          </cell>
        </row>
      </sheetData>
      <sheetData sheetId="20">
        <row r="16">
          <cell r="F16" t="str">
            <v>分品牌零售均价（单位：元/台）</v>
          </cell>
          <cell r="N16" t="str">
            <v>分品牌零售量份额</v>
          </cell>
          <cell r="V16" t="str">
            <v>分品牌零售额份额</v>
          </cell>
        </row>
        <row r="17">
          <cell r="F17" t="str">
            <v>Date</v>
          </cell>
          <cell r="N17" t="str">
            <v>Date</v>
          </cell>
          <cell r="V17" t="str">
            <v>Date</v>
          </cell>
        </row>
        <row r="18">
          <cell r="F18">
            <v>40179</v>
          </cell>
          <cell r="N18">
            <v>40179</v>
          </cell>
          <cell r="V18">
            <v>40179</v>
          </cell>
        </row>
        <row r="19">
          <cell r="F19">
            <v>40210</v>
          </cell>
          <cell r="N19">
            <v>40210</v>
          </cell>
          <cell r="V19">
            <v>40210</v>
          </cell>
        </row>
        <row r="20">
          <cell r="F20">
            <v>40238</v>
          </cell>
          <cell r="N20">
            <v>40238</v>
          </cell>
          <cell r="V20">
            <v>40238</v>
          </cell>
        </row>
        <row r="21">
          <cell r="F21">
            <v>40269</v>
          </cell>
          <cell r="N21">
            <v>40269</v>
          </cell>
          <cell r="V21">
            <v>40269</v>
          </cell>
        </row>
        <row r="22">
          <cell r="F22">
            <v>40299</v>
          </cell>
          <cell r="N22">
            <v>40299</v>
          </cell>
          <cell r="V22">
            <v>40299</v>
          </cell>
        </row>
        <row r="23">
          <cell r="F23">
            <v>40330</v>
          </cell>
          <cell r="N23">
            <v>40330</v>
          </cell>
          <cell r="V23">
            <v>40330</v>
          </cell>
        </row>
        <row r="24">
          <cell r="F24">
            <v>40360</v>
          </cell>
          <cell r="N24">
            <v>40360</v>
          </cell>
          <cell r="V24">
            <v>40360</v>
          </cell>
        </row>
        <row r="25">
          <cell r="F25">
            <v>40391</v>
          </cell>
          <cell r="N25">
            <v>40391</v>
          </cell>
          <cell r="V25">
            <v>40391</v>
          </cell>
        </row>
        <row r="26">
          <cell r="F26">
            <v>40422</v>
          </cell>
          <cell r="N26">
            <v>40422</v>
          </cell>
          <cell r="V26">
            <v>40422</v>
          </cell>
        </row>
        <row r="27">
          <cell r="F27">
            <v>40452</v>
          </cell>
          <cell r="N27">
            <v>40452</v>
          </cell>
          <cell r="V27">
            <v>40452</v>
          </cell>
        </row>
        <row r="28">
          <cell r="F28">
            <v>40483</v>
          </cell>
          <cell r="N28">
            <v>40483</v>
          </cell>
          <cell r="V28">
            <v>40483</v>
          </cell>
        </row>
        <row r="29">
          <cell r="F29">
            <v>40513</v>
          </cell>
          <cell r="N29">
            <v>40513</v>
          </cell>
          <cell r="V29">
            <v>40513</v>
          </cell>
        </row>
        <row r="30">
          <cell r="F30">
            <v>40544</v>
          </cell>
          <cell r="N30">
            <v>40544</v>
          </cell>
          <cell r="V30">
            <v>40544</v>
          </cell>
        </row>
        <row r="31">
          <cell r="F31">
            <v>40575</v>
          </cell>
          <cell r="N31">
            <v>40575</v>
          </cell>
          <cell r="V31">
            <v>40575</v>
          </cell>
        </row>
        <row r="32">
          <cell r="F32">
            <v>40603</v>
          </cell>
          <cell r="N32">
            <v>40603</v>
          </cell>
          <cell r="V32">
            <v>40603</v>
          </cell>
        </row>
        <row r="33">
          <cell r="F33">
            <v>40634</v>
          </cell>
          <cell r="N33">
            <v>40634</v>
          </cell>
          <cell r="V33">
            <v>40634</v>
          </cell>
        </row>
        <row r="34">
          <cell r="F34">
            <v>40664</v>
          </cell>
          <cell r="N34">
            <v>40664</v>
          </cell>
          <cell r="V34">
            <v>40664</v>
          </cell>
        </row>
        <row r="35">
          <cell r="F35">
            <v>40695</v>
          </cell>
          <cell r="N35">
            <v>40695</v>
          </cell>
          <cell r="V35">
            <v>40695</v>
          </cell>
        </row>
        <row r="36">
          <cell r="F36">
            <v>40725</v>
          </cell>
          <cell r="N36">
            <v>40725</v>
          </cell>
          <cell r="V36">
            <v>40725</v>
          </cell>
        </row>
        <row r="37">
          <cell r="F37">
            <v>40756</v>
          </cell>
          <cell r="N37">
            <v>40756</v>
          </cell>
          <cell r="V37">
            <v>40756</v>
          </cell>
        </row>
        <row r="38">
          <cell r="F38">
            <v>40787</v>
          </cell>
          <cell r="N38">
            <v>40787</v>
          </cell>
          <cell r="V38">
            <v>40787</v>
          </cell>
        </row>
        <row r="39">
          <cell r="F39">
            <v>40817</v>
          </cell>
          <cell r="N39">
            <v>40817</v>
          </cell>
          <cell r="V39">
            <v>40817</v>
          </cell>
        </row>
        <row r="40">
          <cell r="F40">
            <v>40848</v>
          </cell>
          <cell r="N40">
            <v>40848</v>
          </cell>
          <cell r="V40">
            <v>40848</v>
          </cell>
        </row>
        <row r="41">
          <cell r="F41">
            <v>40878</v>
          </cell>
          <cell r="N41">
            <v>40878</v>
          </cell>
          <cell r="V41">
            <v>40878</v>
          </cell>
        </row>
        <row r="42">
          <cell r="F42">
            <v>40909</v>
          </cell>
          <cell r="N42">
            <v>40909</v>
          </cell>
          <cell r="V42">
            <v>40909</v>
          </cell>
        </row>
        <row r="43">
          <cell r="F43">
            <v>40940</v>
          </cell>
          <cell r="N43">
            <v>40940</v>
          </cell>
          <cell r="V43">
            <v>40940</v>
          </cell>
        </row>
        <row r="44">
          <cell r="F44">
            <v>40969</v>
          </cell>
          <cell r="N44">
            <v>40969</v>
          </cell>
          <cell r="V44">
            <v>40969</v>
          </cell>
        </row>
        <row r="45">
          <cell r="F45">
            <v>41000</v>
          </cell>
          <cell r="N45">
            <v>41000</v>
          </cell>
          <cell r="V45">
            <v>41000</v>
          </cell>
        </row>
        <row r="46">
          <cell r="F46">
            <v>41030</v>
          </cell>
          <cell r="N46">
            <v>41030</v>
          </cell>
          <cell r="V46">
            <v>41030</v>
          </cell>
        </row>
        <row r="47">
          <cell r="F47">
            <v>41061</v>
          </cell>
          <cell r="N47">
            <v>41061</v>
          </cell>
          <cell r="V47">
            <v>41061</v>
          </cell>
        </row>
        <row r="48">
          <cell r="F48">
            <v>41091</v>
          </cell>
          <cell r="N48">
            <v>41091</v>
          </cell>
          <cell r="V48">
            <v>41091</v>
          </cell>
        </row>
        <row r="49">
          <cell r="F49">
            <v>41122</v>
          </cell>
          <cell r="N49">
            <v>41122</v>
          </cell>
          <cell r="V49">
            <v>41122</v>
          </cell>
        </row>
        <row r="50">
          <cell r="F50">
            <v>41153</v>
          </cell>
          <cell r="N50">
            <v>41153</v>
          </cell>
          <cell r="V50">
            <v>41153</v>
          </cell>
        </row>
        <row r="51">
          <cell r="F51">
            <v>41183</v>
          </cell>
          <cell r="N51">
            <v>41183</v>
          </cell>
          <cell r="V51">
            <v>41183</v>
          </cell>
        </row>
        <row r="52">
          <cell r="F52">
            <v>41214</v>
          </cell>
          <cell r="N52">
            <v>41214</v>
          </cell>
          <cell r="V52">
            <v>41214</v>
          </cell>
        </row>
        <row r="53">
          <cell r="F53">
            <v>41244</v>
          </cell>
          <cell r="N53">
            <v>41244</v>
          </cell>
          <cell r="V53">
            <v>41244</v>
          </cell>
        </row>
        <row r="54">
          <cell r="F54">
            <v>41275</v>
          </cell>
          <cell r="N54">
            <v>41275</v>
          </cell>
          <cell r="V54">
            <v>41275</v>
          </cell>
        </row>
        <row r="55">
          <cell r="F55">
            <v>41306</v>
          </cell>
          <cell r="N55">
            <v>41306</v>
          </cell>
          <cell r="V55">
            <v>41306</v>
          </cell>
        </row>
        <row r="56">
          <cell r="F56">
            <v>41334</v>
          </cell>
          <cell r="N56">
            <v>41334</v>
          </cell>
          <cell r="V56">
            <v>41334</v>
          </cell>
        </row>
        <row r="57">
          <cell r="F57">
            <v>41365</v>
          </cell>
          <cell r="N57">
            <v>41365</v>
          </cell>
          <cell r="V57">
            <v>41365</v>
          </cell>
        </row>
        <row r="58">
          <cell r="F58">
            <v>41395</v>
          </cell>
          <cell r="N58">
            <v>41395</v>
          </cell>
          <cell r="V58">
            <v>41395</v>
          </cell>
        </row>
        <row r="59">
          <cell r="F59">
            <v>41426</v>
          </cell>
          <cell r="N59">
            <v>41426</v>
          </cell>
          <cell r="V59">
            <v>41426</v>
          </cell>
        </row>
        <row r="60">
          <cell r="F60">
            <v>41456</v>
          </cell>
          <cell r="N60">
            <v>41456</v>
          </cell>
          <cell r="V60">
            <v>41456</v>
          </cell>
        </row>
        <row r="61">
          <cell r="F61">
            <v>41487</v>
          </cell>
          <cell r="N61">
            <v>41487</v>
          </cell>
          <cell r="V61">
            <v>41487</v>
          </cell>
        </row>
        <row r="62">
          <cell r="F62">
            <v>41518</v>
          </cell>
          <cell r="N62">
            <v>41518</v>
          </cell>
          <cell r="V62">
            <v>41518</v>
          </cell>
        </row>
        <row r="63">
          <cell r="F63">
            <v>41548</v>
          </cell>
          <cell r="N63">
            <v>41548</v>
          </cell>
          <cell r="V63">
            <v>41548</v>
          </cell>
        </row>
        <row r="64">
          <cell r="F64">
            <v>41579</v>
          </cell>
          <cell r="N64">
            <v>41579</v>
          </cell>
          <cell r="V64">
            <v>41579</v>
          </cell>
        </row>
        <row r="65">
          <cell r="F65">
            <v>41609</v>
          </cell>
          <cell r="N65">
            <v>41609</v>
          </cell>
          <cell r="V65">
            <v>41609</v>
          </cell>
        </row>
        <row r="66">
          <cell r="F66">
            <v>41640</v>
          </cell>
          <cell r="K66">
            <v>2120</v>
          </cell>
          <cell r="N66">
            <v>41640</v>
          </cell>
          <cell r="S66">
            <v>6.3935818782444545E-2</v>
          </cell>
          <cell r="T66">
            <v>4.1547899952807929E-2</v>
          </cell>
          <cell r="V66">
            <v>41640</v>
          </cell>
          <cell r="W66">
            <v>0.23417907288030751</v>
          </cell>
          <cell r="X66">
            <v>4.9341282215229487E-2</v>
          </cell>
          <cell r="Y66">
            <v>7.0576720813548183E-2</v>
          </cell>
          <cell r="AA66">
            <v>0.1368161069943441</v>
          </cell>
          <cell r="AB66">
            <v>5.7172477032177774E-2</v>
          </cell>
        </row>
        <row r="67">
          <cell r="F67">
            <v>41671</v>
          </cell>
          <cell r="N67">
            <v>41671</v>
          </cell>
          <cell r="V67">
            <v>41671</v>
          </cell>
        </row>
        <row r="68">
          <cell r="F68">
            <v>41699</v>
          </cell>
          <cell r="N68">
            <v>41699</v>
          </cell>
          <cell r="V68">
            <v>41699</v>
          </cell>
        </row>
        <row r="69">
          <cell r="F69">
            <v>41730</v>
          </cell>
          <cell r="N69">
            <v>41730</v>
          </cell>
          <cell r="V69">
            <v>41730</v>
          </cell>
        </row>
        <row r="70">
          <cell r="F70">
            <v>41760</v>
          </cell>
          <cell r="N70">
            <v>41760</v>
          </cell>
          <cell r="V70">
            <v>41760</v>
          </cell>
        </row>
        <row r="71">
          <cell r="F71">
            <v>41791</v>
          </cell>
          <cell r="N71">
            <v>41791</v>
          </cell>
          <cell r="V71">
            <v>41791</v>
          </cell>
        </row>
        <row r="72">
          <cell r="F72">
            <v>41821</v>
          </cell>
          <cell r="N72">
            <v>41821</v>
          </cell>
          <cell r="V72">
            <v>41821</v>
          </cell>
        </row>
        <row r="73">
          <cell r="F73">
            <v>41852</v>
          </cell>
          <cell r="N73">
            <v>41852</v>
          </cell>
          <cell r="V73">
            <v>41852</v>
          </cell>
        </row>
        <row r="74">
          <cell r="F74">
            <v>41883</v>
          </cell>
          <cell r="N74">
            <v>41883</v>
          </cell>
          <cell r="V74">
            <v>41883</v>
          </cell>
        </row>
        <row r="75">
          <cell r="F75">
            <v>41913</v>
          </cell>
          <cell r="N75">
            <v>41913</v>
          </cell>
          <cell r="V75">
            <v>41913</v>
          </cell>
        </row>
        <row r="76">
          <cell r="F76">
            <v>41944</v>
          </cell>
          <cell r="N76">
            <v>41944</v>
          </cell>
          <cell r="V76">
            <v>41944</v>
          </cell>
        </row>
        <row r="77">
          <cell r="F77">
            <v>41974</v>
          </cell>
          <cell r="N77">
            <v>41974</v>
          </cell>
          <cell r="V77">
            <v>41974</v>
          </cell>
        </row>
        <row r="78">
          <cell r="F78">
            <v>42005</v>
          </cell>
          <cell r="N78">
            <v>42005</v>
          </cell>
          <cell r="V78">
            <v>42005</v>
          </cell>
        </row>
        <row r="79">
          <cell r="F79">
            <v>42036</v>
          </cell>
          <cell r="N79">
            <v>42036</v>
          </cell>
          <cell r="V79">
            <v>42036</v>
          </cell>
        </row>
        <row r="80">
          <cell r="F80">
            <v>42064</v>
          </cell>
          <cell r="N80">
            <v>42064</v>
          </cell>
          <cell r="V80">
            <v>42064</v>
          </cell>
        </row>
        <row r="81">
          <cell r="F81">
            <v>42095</v>
          </cell>
          <cell r="N81">
            <v>42095</v>
          </cell>
          <cell r="V81">
            <v>42095</v>
          </cell>
        </row>
        <row r="82">
          <cell r="F82">
            <v>42125</v>
          </cell>
          <cell r="N82">
            <v>42125</v>
          </cell>
          <cell r="V82">
            <v>42125</v>
          </cell>
        </row>
        <row r="83">
          <cell r="F83">
            <v>42156</v>
          </cell>
          <cell r="N83">
            <v>42156</v>
          </cell>
          <cell r="V83">
            <v>42156</v>
          </cell>
        </row>
        <row r="84">
          <cell r="F84">
            <v>42186</v>
          </cell>
          <cell r="N84">
            <v>42186</v>
          </cell>
          <cell r="V84">
            <v>42186</v>
          </cell>
        </row>
        <row r="85">
          <cell r="F85">
            <v>42217</v>
          </cell>
          <cell r="N85">
            <v>42217</v>
          </cell>
          <cell r="V85">
            <v>42217</v>
          </cell>
        </row>
        <row r="86">
          <cell r="F86">
            <v>42248</v>
          </cell>
          <cell r="N86">
            <v>42248</v>
          </cell>
          <cell r="V86">
            <v>42248</v>
          </cell>
        </row>
        <row r="87">
          <cell r="F87">
            <v>42278</v>
          </cell>
          <cell r="N87">
            <v>42278</v>
          </cell>
          <cell r="V87">
            <v>42278</v>
          </cell>
        </row>
        <row r="88">
          <cell r="F88">
            <v>42309</v>
          </cell>
          <cell r="N88">
            <v>42309</v>
          </cell>
          <cell r="V88">
            <v>42309</v>
          </cell>
        </row>
        <row r="89">
          <cell r="F89">
            <v>42339</v>
          </cell>
          <cell r="N89">
            <v>42339</v>
          </cell>
          <cell r="V89">
            <v>42339</v>
          </cell>
        </row>
        <row r="90">
          <cell r="F90">
            <v>42370</v>
          </cell>
          <cell r="N90">
            <v>42370</v>
          </cell>
          <cell r="V90">
            <v>42370</v>
          </cell>
        </row>
        <row r="91">
          <cell r="F91">
            <v>42401</v>
          </cell>
          <cell r="N91">
            <v>42401</v>
          </cell>
          <cell r="V91">
            <v>42401</v>
          </cell>
        </row>
        <row r="92">
          <cell r="F92">
            <v>42430</v>
          </cell>
          <cell r="N92">
            <v>42430</v>
          </cell>
          <cell r="V92">
            <v>42430</v>
          </cell>
        </row>
        <row r="93">
          <cell r="F93">
            <v>42461</v>
          </cell>
          <cell r="N93">
            <v>42461</v>
          </cell>
          <cell r="V93">
            <v>42461</v>
          </cell>
        </row>
        <row r="94">
          <cell r="F94">
            <v>42491</v>
          </cell>
          <cell r="N94">
            <v>42491</v>
          </cell>
          <cell r="V94">
            <v>42491</v>
          </cell>
        </row>
        <row r="95">
          <cell r="F95">
            <v>42522</v>
          </cell>
          <cell r="N95">
            <v>42522</v>
          </cell>
          <cell r="V95">
            <v>42522</v>
          </cell>
        </row>
        <row r="96">
          <cell r="F96">
            <v>42552</v>
          </cell>
          <cell r="N96">
            <v>42552</v>
          </cell>
          <cell r="V96">
            <v>42552</v>
          </cell>
        </row>
        <row r="97">
          <cell r="F97">
            <v>42583</v>
          </cell>
          <cell r="N97">
            <v>42583</v>
          </cell>
          <cell r="V97">
            <v>42583</v>
          </cell>
        </row>
        <row r="98">
          <cell r="F98">
            <v>42614</v>
          </cell>
          <cell r="N98">
            <v>42614</v>
          </cell>
          <cell r="V98">
            <v>42614</v>
          </cell>
        </row>
        <row r="99">
          <cell r="F99">
            <v>42644</v>
          </cell>
          <cell r="N99">
            <v>42644</v>
          </cell>
          <cell r="V99">
            <v>42644</v>
          </cell>
        </row>
        <row r="100">
          <cell r="F100">
            <v>42675</v>
          </cell>
          <cell r="N100">
            <v>42675</v>
          </cell>
          <cell r="V100">
            <v>42675</v>
          </cell>
        </row>
        <row r="101">
          <cell r="F101">
            <v>42705</v>
          </cell>
          <cell r="N101">
            <v>42705</v>
          </cell>
          <cell r="V101">
            <v>42705</v>
          </cell>
        </row>
        <row r="102">
          <cell r="F102">
            <v>42736</v>
          </cell>
          <cell r="N102">
            <v>42736</v>
          </cell>
          <cell r="V102">
            <v>42736</v>
          </cell>
        </row>
        <row r="103">
          <cell r="F103">
            <v>42767</v>
          </cell>
          <cell r="N103">
            <v>42767</v>
          </cell>
          <cell r="V103">
            <v>42767</v>
          </cell>
        </row>
        <row r="104">
          <cell r="F104">
            <v>42795</v>
          </cell>
          <cell r="N104">
            <v>42795</v>
          </cell>
          <cell r="V104">
            <v>42795</v>
          </cell>
        </row>
        <row r="105">
          <cell r="F105">
            <v>42826</v>
          </cell>
          <cell r="N105">
            <v>42826</v>
          </cell>
          <cell r="V105">
            <v>42826</v>
          </cell>
        </row>
        <row r="106">
          <cell r="F106">
            <v>42856</v>
          </cell>
          <cell r="N106">
            <v>42856</v>
          </cell>
          <cell r="V106">
            <v>42856</v>
          </cell>
        </row>
        <row r="107">
          <cell r="F107">
            <v>42887</v>
          </cell>
          <cell r="N107">
            <v>42887</v>
          </cell>
          <cell r="V107">
            <v>42887</v>
          </cell>
        </row>
        <row r="108">
          <cell r="F108">
            <v>42917</v>
          </cell>
          <cell r="N108">
            <v>42917</v>
          </cell>
          <cell r="V108">
            <v>42917</v>
          </cell>
        </row>
        <row r="109">
          <cell r="F109">
            <v>42948</v>
          </cell>
          <cell r="N109">
            <v>42948</v>
          </cell>
          <cell r="V109">
            <v>42948</v>
          </cell>
        </row>
        <row r="110">
          <cell r="F110">
            <v>42979</v>
          </cell>
          <cell r="N110">
            <v>42979</v>
          </cell>
          <cell r="V110">
            <v>42979</v>
          </cell>
        </row>
        <row r="111">
          <cell r="F111">
            <v>43009</v>
          </cell>
          <cell r="N111">
            <v>43009</v>
          </cell>
          <cell r="V111">
            <v>43009</v>
          </cell>
        </row>
        <row r="112">
          <cell r="F112">
            <v>43040</v>
          </cell>
          <cell r="N112">
            <v>43040</v>
          </cell>
          <cell r="V112">
            <v>43040</v>
          </cell>
        </row>
        <row r="113">
          <cell r="F113">
            <v>43070</v>
          </cell>
          <cell r="N113">
            <v>43070</v>
          </cell>
          <cell r="V113">
            <v>43070</v>
          </cell>
        </row>
        <row r="114">
          <cell r="F114">
            <v>43101</v>
          </cell>
          <cell r="N114">
            <v>43101</v>
          </cell>
          <cell r="V114">
            <v>43101</v>
          </cell>
        </row>
        <row r="115">
          <cell r="F115">
            <v>43132</v>
          </cell>
          <cell r="N115">
            <v>43132</v>
          </cell>
          <cell r="V115">
            <v>43132</v>
          </cell>
        </row>
        <row r="116">
          <cell r="F116">
            <v>43160</v>
          </cell>
          <cell r="N116">
            <v>43160</v>
          </cell>
          <cell r="V116">
            <v>43160</v>
          </cell>
        </row>
        <row r="117">
          <cell r="F117">
            <v>43191</v>
          </cell>
          <cell r="N117">
            <v>43191</v>
          </cell>
          <cell r="V117">
            <v>43191</v>
          </cell>
        </row>
        <row r="118">
          <cell r="V118">
            <v>0</v>
          </cell>
        </row>
        <row r="119">
          <cell r="V119">
            <v>0</v>
          </cell>
        </row>
        <row r="120">
          <cell r="V120">
            <v>0</v>
          </cell>
        </row>
        <row r="121">
          <cell r="V121">
            <v>0</v>
          </cell>
        </row>
        <row r="122">
          <cell r="V122">
            <v>0</v>
          </cell>
        </row>
      </sheetData>
      <sheetData sheetId="21"/>
      <sheetData sheetId="22">
        <row r="1">
          <cell r="E1">
            <v>0</v>
          </cell>
          <cell r="K1">
            <v>0</v>
          </cell>
          <cell r="O1">
            <v>0</v>
          </cell>
        </row>
        <row r="2">
          <cell r="K2">
            <v>0</v>
          </cell>
          <cell r="O2">
            <v>0</v>
          </cell>
        </row>
        <row r="3">
          <cell r="K3">
            <v>0</v>
          </cell>
          <cell r="O3">
            <v>0</v>
          </cell>
        </row>
        <row r="4">
          <cell r="K4">
            <v>0</v>
          </cell>
          <cell r="O4">
            <v>0</v>
          </cell>
        </row>
        <row r="5">
          <cell r="K5">
            <v>0</v>
          </cell>
          <cell r="O5">
            <v>0</v>
          </cell>
        </row>
        <row r="6">
          <cell r="K6">
            <v>0</v>
          </cell>
          <cell r="O6">
            <v>0</v>
          </cell>
        </row>
        <row r="7">
          <cell r="K7">
            <v>0</v>
          </cell>
          <cell r="O7">
            <v>0</v>
          </cell>
        </row>
        <row r="8">
          <cell r="K8">
            <v>0</v>
          </cell>
          <cell r="O8">
            <v>0</v>
          </cell>
        </row>
        <row r="9">
          <cell r="K9">
            <v>0</v>
          </cell>
          <cell r="O9">
            <v>0</v>
          </cell>
        </row>
        <row r="10">
          <cell r="K10">
            <v>0</v>
          </cell>
          <cell r="O10">
            <v>0</v>
          </cell>
        </row>
        <row r="11">
          <cell r="K11">
            <v>0</v>
          </cell>
          <cell r="O11">
            <v>0</v>
          </cell>
        </row>
        <row r="12">
          <cell r="K12">
            <v>0</v>
          </cell>
          <cell r="O12">
            <v>0</v>
          </cell>
        </row>
        <row r="13">
          <cell r="K13">
            <v>0</v>
          </cell>
          <cell r="O13">
            <v>0</v>
          </cell>
        </row>
        <row r="14">
          <cell r="K14">
            <v>0</v>
          </cell>
          <cell r="O14">
            <v>0</v>
          </cell>
        </row>
        <row r="15">
          <cell r="K15">
            <v>0</v>
          </cell>
          <cell r="O15">
            <v>0</v>
          </cell>
        </row>
        <row r="16">
          <cell r="K16">
            <v>0</v>
          </cell>
          <cell r="O16">
            <v>0</v>
          </cell>
        </row>
        <row r="17">
          <cell r="K17">
            <v>0</v>
          </cell>
          <cell r="O17">
            <v>0</v>
          </cell>
        </row>
        <row r="18">
          <cell r="K18">
            <v>0</v>
          </cell>
          <cell r="O18">
            <v>0</v>
          </cell>
        </row>
        <row r="19">
          <cell r="K19">
            <v>0</v>
          </cell>
          <cell r="O19">
            <v>0</v>
          </cell>
        </row>
        <row r="20">
          <cell r="E20">
            <v>0</v>
          </cell>
          <cell r="K20">
            <v>0</v>
          </cell>
          <cell r="O20">
            <v>0</v>
          </cell>
        </row>
        <row r="21">
          <cell r="E21" t="str">
            <v>当月数值</v>
          </cell>
          <cell r="K21" t="str">
            <v>当月数值</v>
          </cell>
          <cell r="O21" t="str">
            <v>当周数值</v>
          </cell>
        </row>
        <row r="22">
          <cell r="E22">
            <v>5.2482000000000008E-2</v>
          </cell>
          <cell r="K22">
            <v>4.1505E-2</v>
          </cell>
          <cell r="O22">
            <v>296.5625</v>
          </cell>
        </row>
        <row r="23">
          <cell r="E23">
            <v>6.2626999999999988E-2</v>
          </cell>
          <cell r="K23">
            <v>6.1067999999999997E-2</v>
          </cell>
          <cell r="O23">
            <v>468.67068899999998</v>
          </cell>
        </row>
        <row r="24">
          <cell r="E24">
            <v>5.9396000000000004E-2</v>
          </cell>
          <cell r="K24">
            <v>5.6080999999999992E-2</v>
          </cell>
          <cell r="O24">
            <v>443.07185600000003</v>
          </cell>
        </row>
        <row r="25">
          <cell r="E25">
            <v>5.9764000000000012E-2</v>
          </cell>
          <cell r="K25">
            <v>5.5955000000000032E-2</v>
          </cell>
          <cell r="O25">
            <v>435.52307999999999</v>
          </cell>
        </row>
        <row r="26">
          <cell r="E26">
            <v>0.10604600000000003</v>
          </cell>
          <cell r="K26">
            <v>8.3331999999999989E-2</v>
          </cell>
          <cell r="O26">
            <v>417.16273899999999</v>
          </cell>
        </row>
        <row r="27">
          <cell r="E27">
            <v>8.9807999999999943E-2</v>
          </cell>
          <cell r="K27">
            <v>6.5454999999999985E-2</v>
          </cell>
          <cell r="O27">
            <v>198.92548199999999</v>
          </cell>
        </row>
        <row r="28">
          <cell r="E28">
            <v>7.712800000000003E-2</v>
          </cell>
          <cell r="K28">
            <v>6.5339000000000036E-2</v>
          </cell>
          <cell r="O28">
            <v>49.862774999999999</v>
          </cell>
        </row>
        <row r="29">
          <cell r="E29">
            <v>0.10912900000000003</v>
          </cell>
          <cell r="K29">
            <v>8.149500000000004E-2</v>
          </cell>
          <cell r="O29">
            <v>311.779923</v>
          </cell>
        </row>
        <row r="30">
          <cell r="E30">
            <v>0.13632699999999998</v>
          </cell>
          <cell r="K30">
            <v>9.5928999999999931E-2</v>
          </cell>
          <cell r="O30">
            <v>444.04576300000002</v>
          </cell>
        </row>
        <row r="31">
          <cell r="E31">
            <v>0.14474199999999993</v>
          </cell>
          <cell r="K31">
            <v>0.10008000000000006</v>
          </cell>
          <cell r="O31">
            <v>466.15610700000002</v>
          </cell>
        </row>
        <row r="32">
          <cell r="E32">
            <v>1.080908</v>
          </cell>
          <cell r="K32">
            <v>0.63181899999999991</v>
          </cell>
          <cell r="O32">
            <v>479.38914899999997</v>
          </cell>
        </row>
        <row r="33">
          <cell r="E33">
            <v>6.6837999999999995E-2</v>
          </cell>
          <cell r="K33">
            <v>6.361E-2</v>
          </cell>
          <cell r="O33">
            <v>545.95310500000005</v>
          </cell>
        </row>
        <row r="34">
          <cell r="E34">
            <v>6.3973999999999989E-2</v>
          </cell>
          <cell r="K34">
            <v>7.5545000000000001E-2</v>
          </cell>
          <cell r="O34">
            <v>559.54045900000006</v>
          </cell>
        </row>
        <row r="35">
          <cell r="E35">
            <v>6.1686000000000019E-2</v>
          </cell>
          <cell r="K35">
            <v>7.6237999999999972E-2</v>
          </cell>
          <cell r="O35">
            <v>376.46932199999998</v>
          </cell>
        </row>
        <row r="36">
          <cell r="E36">
            <v>7.9062999999999994E-2</v>
          </cell>
          <cell r="K36">
            <v>8.0420000000000019E-2</v>
          </cell>
          <cell r="O36">
            <v>451.55445300000002</v>
          </cell>
        </row>
        <row r="37">
          <cell r="E37">
            <v>0.14035300000000006</v>
          </cell>
          <cell r="K37">
            <v>0.11150499999999997</v>
          </cell>
          <cell r="O37">
            <v>391.82890400000002</v>
          </cell>
        </row>
        <row r="38">
          <cell r="E38">
            <v>0.10038799999999998</v>
          </cell>
          <cell r="K38">
            <v>9.4165000000000054E-2</v>
          </cell>
          <cell r="O38">
            <v>493.05203399999999</v>
          </cell>
        </row>
        <row r="39">
          <cell r="E39">
            <v>0.10503300000000004</v>
          </cell>
          <cell r="K39">
            <v>9.9204999999999988E-2</v>
          </cell>
          <cell r="O39">
            <v>314.532804</v>
          </cell>
        </row>
        <row r="40">
          <cell r="E40">
            <v>0.13634999999999997</v>
          </cell>
          <cell r="K40">
            <v>0.10818499999999998</v>
          </cell>
          <cell r="O40">
            <v>392.81349999999998</v>
          </cell>
        </row>
        <row r="41">
          <cell r="E41">
            <v>0.13565399999999994</v>
          </cell>
          <cell r="K41">
            <v>0.11600699999999997</v>
          </cell>
          <cell r="O41">
            <v>349.71863999999999</v>
          </cell>
        </row>
        <row r="42">
          <cell r="E42">
            <v>0.1885929999999999</v>
          </cell>
          <cell r="K42">
            <v>0.13044700000000009</v>
          </cell>
          <cell r="O42">
            <v>410.30303400000003</v>
          </cell>
        </row>
        <row r="43">
          <cell r="E43">
            <v>1.2248599999999998</v>
          </cell>
          <cell r="K43">
            <v>0.74308899999999989</v>
          </cell>
          <cell r="O43">
            <v>444.194886</v>
          </cell>
        </row>
        <row r="44">
          <cell r="E44">
            <v>7.6036000000000006E-2</v>
          </cell>
          <cell r="K44">
            <v>8.7795999999999999E-2</v>
          </cell>
          <cell r="O44">
            <v>435.69020799999998</v>
          </cell>
        </row>
        <row r="45">
          <cell r="E45">
            <v>9.3766000000000002E-2</v>
          </cell>
          <cell r="K45">
            <v>9.5076000000000008E-2</v>
          </cell>
          <cell r="O45">
            <v>294.22497299999998</v>
          </cell>
        </row>
        <row r="46">
          <cell r="E46">
            <v>8.8826999999999989E-2</v>
          </cell>
          <cell r="K46">
            <v>9.7205999999999987E-2</v>
          </cell>
          <cell r="O46">
            <v>422.95972399999999</v>
          </cell>
        </row>
        <row r="47">
          <cell r="E47">
            <v>8.4753999999999996E-2</v>
          </cell>
          <cell r="K47">
            <v>9.9427000000000043E-2</v>
          </cell>
          <cell r="O47">
            <v>496.05725999999999</v>
          </cell>
        </row>
        <row r="48">
          <cell r="E48">
            <v>0.140683</v>
          </cell>
          <cell r="K48">
            <v>0.13315299999999991</v>
          </cell>
          <cell r="O48">
            <v>395.14248199999997</v>
          </cell>
        </row>
        <row r="49">
          <cell r="E49">
            <v>0.12040799999999996</v>
          </cell>
          <cell r="K49">
            <v>0.12387100000000006</v>
          </cell>
          <cell r="O49">
            <v>355.521592</v>
          </cell>
        </row>
        <row r="50">
          <cell r="E50">
            <v>0.137513</v>
          </cell>
          <cell r="K50">
            <v>0.12385600000000008</v>
          </cell>
          <cell r="O50">
            <v>356.660979</v>
          </cell>
        </row>
        <row r="51">
          <cell r="E51">
            <v>0.15559600000000007</v>
          </cell>
          <cell r="K51">
            <v>0.13734199999999996</v>
          </cell>
          <cell r="O51">
            <v>391.42744199999999</v>
          </cell>
        </row>
        <row r="52">
          <cell r="E52">
            <v>0.15797499999999998</v>
          </cell>
          <cell r="K52">
            <v>0.11916699999999991</v>
          </cell>
          <cell r="O52">
            <v>411.05471</v>
          </cell>
        </row>
        <row r="53">
          <cell r="E53">
            <v>0.21262599999999998</v>
          </cell>
          <cell r="K53">
            <v>0.14486099999999991</v>
          </cell>
          <cell r="O53">
            <v>385.75574</v>
          </cell>
        </row>
        <row r="54">
          <cell r="E54">
            <v>1.4621320000000002</v>
          </cell>
          <cell r="K54">
            <v>0.91616900000000046</v>
          </cell>
          <cell r="O54">
            <v>348.298811</v>
          </cell>
        </row>
        <row r="55">
          <cell r="E55">
            <v>8.3734000000000003E-2</v>
          </cell>
          <cell r="K55">
            <v>9.2374999999999999E-2</v>
          </cell>
          <cell r="O55">
            <v>404.07277699999997</v>
          </cell>
        </row>
        <row r="56">
          <cell r="E56">
            <v>0.12135600000000002</v>
          </cell>
          <cell r="K56">
            <v>0.12289099999999999</v>
          </cell>
          <cell r="O56">
            <v>470.316845</v>
          </cell>
        </row>
        <row r="57">
          <cell r="E57">
            <v>0.10329099999999999</v>
          </cell>
          <cell r="K57">
            <v>0.12429100000000001</v>
          </cell>
          <cell r="O57">
            <v>404.98915</v>
          </cell>
        </row>
        <row r="58">
          <cell r="E58">
            <v>9.9169000000000007E-2</v>
          </cell>
          <cell r="K58">
            <v>0.12092800000000004</v>
          </cell>
          <cell r="O58">
            <v>445.20791100000002</v>
          </cell>
        </row>
        <row r="59">
          <cell r="E59">
            <v>0.175093</v>
          </cell>
          <cell r="K59">
            <v>0.17063499999999998</v>
          </cell>
          <cell r="O59">
            <v>395.47265599999997</v>
          </cell>
        </row>
        <row r="60">
          <cell r="E60">
            <v>0.16901200000000005</v>
          </cell>
          <cell r="K60">
            <v>0.13784999999999992</v>
          </cell>
          <cell r="O60">
            <v>555.84609399999999</v>
          </cell>
        </row>
        <row r="61">
          <cell r="E61">
            <v>0.18296599999999985</v>
          </cell>
          <cell r="K61">
            <v>0.16678700000000002</v>
          </cell>
          <cell r="O61">
            <v>200.537747</v>
          </cell>
        </row>
        <row r="62">
          <cell r="E62">
            <v>0.1995880000000001</v>
          </cell>
          <cell r="K62">
            <v>0.18165600000000004</v>
          </cell>
          <cell r="O62">
            <v>506.79332399999998</v>
          </cell>
        </row>
        <row r="63">
          <cell r="E63">
            <v>0.212148</v>
          </cell>
          <cell r="K63">
            <v>0.18471900000000008</v>
          </cell>
          <cell r="O63">
            <v>512.82084899999995</v>
          </cell>
        </row>
        <row r="64">
          <cell r="E64">
            <v>0.28070899999999988</v>
          </cell>
          <cell r="K64">
            <v>0.20960500000000004</v>
          </cell>
          <cell r="O64">
            <v>529.080423</v>
          </cell>
        </row>
        <row r="65">
          <cell r="E65">
            <v>1.6252150000000001</v>
          </cell>
          <cell r="K65">
            <v>0.98518999999999979</v>
          </cell>
          <cell r="O65">
            <v>540.93863099999999</v>
          </cell>
        </row>
        <row r="66">
          <cell r="E66">
            <v>0.146371</v>
          </cell>
          <cell r="K66">
            <v>0.155693</v>
          </cell>
          <cell r="O66">
            <v>489.65451000000002</v>
          </cell>
        </row>
        <row r="67">
          <cell r="E67">
            <v>0.15259699999999995</v>
          </cell>
          <cell r="K67">
            <v>0.15981400000000004</v>
          </cell>
          <cell r="O67">
            <v>443.239102</v>
          </cell>
        </row>
        <row r="68">
          <cell r="E68">
            <v>0.12911100000000003</v>
          </cell>
          <cell r="K68">
            <v>0.14774399999999999</v>
          </cell>
          <cell r="O68">
            <v>458.073734</v>
          </cell>
        </row>
        <row r="69">
          <cell r="E69">
            <v>0.15105500000000005</v>
          </cell>
          <cell r="K69">
            <v>0.17006499999999997</v>
          </cell>
          <cell r="O69">
            <v>464.07440300000002</v>
          </cell>
        </row>
        <row r="70">
          <cell r="E70">
            <v>0.23960599999999987</v>
          </cell>
          <cell r="K70">
            <v>0.2339190000000001</v>
          </cell>
          <cell r="O70">
            <v>436.38116500000001</v>
          </cell>
        </row>
        <row r="71">
          <cell r="E71">
            <v>0.21804999999999997</v>
          </cell>
          <cell r="K71">
            <v>0.19847799999999982</v>
          </cell>
          <cell r="O71">
            <v>424.32151199999998</v>
          </cell>
        </row>
        <row r="72">
          <cell r="E72">
            <v>0.20720800000000006</v>
          </cell>
          <cell r="K72">
            <v>0.19715700000000025</v>
          </cell>
          <cell r="O72">
            <v>413.39057600000001</v>
          </cell>
        </row>
        <row r="73">
          <cell r="E73">
            <v>0.28858300000000003</v>
          </cell>
          <cell r="K73">
            <v>0.25605399999999978</v>
          </cell>
          <cell r="O73">
            <v>471.29516799999999</v>
          </cell>
        </row>
        <row r="74">
          <cell r="E74">
            <v>0.26649300000000009</v>
          </cell>
          <cell r="K74">
            <v>0.22586499999999998</v>
          </cell>
          <cell r="N74">
            <v>41644</v>
          </cell>
          <cell r="O74">
            <v>393.230861</v>
          </cell>
        </row>
        <row r="75">
          <cell r="E75">
            <v>0.30161900000000008</v>
          </cell>
          <cell r="K75">
            <v>0.25023100000000009</v>
          </cell>
          <cell r="O75">
            <v>421.037758</v>
          </cell>
        </row>
        <row r="76">
          <cell r="E76">
            <v>1.850282</v>
          </cell>
          <cell r="K76">
            <v>1.2297040000000001</v>
          </cell>
          <cell r="O76">
            <v>483.96380099999999</v>
          </cell>
        </row>
        <row r="77">
          <cell r="E77">
            <v>0.190993</v>
          </cell>
          <cell r="K77">
            <v>0.22215100000000002</v>
          </cell>
          <cell r="O77">
            <v>406.76345600000002</v>
          </cell>
        </row>
        <row r="78">
          <cell r="E78">
            <v>0.177069</v>
          </cell>
          <cell r="K78">
            <v>0.20496499999999998</v>
          </cell>
          <cell r="O78">
            <v>92.955226999999994</v>
          </cell>
        </row>
        <row r="79">
          <cell r="E79">
            <v>0.16292200000000001</v>
          </cell>
          <cell r="K79">
            <v>0.19295400000000001</v>
          </cell>
          <cell r="O79">
            <v>70.302083999999994</v>
          </cell>
        </row>
        <row r="80">
          <cell r="E80">
            <v>0.17744700000000002</v>
          </cell>
          <cell r="K80">
            <v>0.21093899999999999</v>
          </cell>
          <cell r="O80">
            <v>241.13985</v>
          </cell>
        </row>
        <row r="81">
          <cell r="E81">
            <v>0.24686699999999995</v>
          </cell>
          <cell r="K81">
            <v>0.26997899999999986</v>
          </cell>
          <cell r="O81">
            <v>362.09310299999999</v>
          </cell>
        </row>
        <row r="82">
          <cell r="E82">
            <v>0.22555300000000011</v>
          </cell>
          <cell r="K82">
            <v>0.24167000000000005</v>
          </cell>
          <cell r="O82">
            <v>389.194029</v>
          </cell>
        </row>
        <row r="83">
          <cell r="E83">
            <v>0.218059</v>
          </cell>
          <cell r="K83">
            <v>0.21693899999999999</v>
          </cell>
          <cell r="O83">
            <v>325.58667100000002</v>
          </cell>
        </row>
        <row r="84">
          <cell r="E84">
            <v>0.28935099999999991</v>
          </cell>
          <cell r="K84">
            <v>0.26058000000000003</v>
          </cell>
          <cell r="O84">
            <v>326.39334200000002</v>
          </cell>
        </row>
        <row r="85">
          <cell r="E85">
            <v>0.29669799999999991</v>
          </cell>
          <cell r="K85">
            <v>0.24798600000000026</v>
          </cell>
          <cell r="O85">
            <v>350.01477199999999</v>
          </cell>
        </row>
        <row r="86">
          <cell r="E86">
            <v>0.3757950000000001</v>
          </cell>
          <cell r="K86">
            <v>0.30438799999999944</v>
          </cell>
          <cell r="O86">
            <v>373.14012200000002</v>
          </cell>
        </row>
        <row r="87">
          <cell r="E87">
            <v>1.8857330000000001</v>
          </cell>
          <cell r="K87">
            <v>1.4506130000000002</v>
          </cell>
          <cell r="O87">
            <v>320.14777400000003</v>
          </cell>
        </row>
        <row r="88">
          <cell r="E88">
            <v>0.23348400000000002</v>
          </cell>
          <cell r="K88">
            <v>0.25964499999999996</v>
          </cell>
          <cell r="O88">
            <v>281.52066400000001</v>
          </cell>
        </row>
        <row r="89">
          <cell r="E89">
            <v>0.18264899999999995</v>
          </cell>
          <cell r="K89">
            <v>0.25762200000000007</v>
          </cell>
          <cell r="O89">
            <v>330.88882100000001</v>
          </cell>
        </row>
        <row r="90">
          <cell r="E90">
            <v>0.18378100000000008</v>
          </cell>
          <cell r="K90">
            <v>0.20216000000000001</v>
          </cell>
          <cell r="O90">
            <v>362.84720900000002</v>
          </cell>
        </row>
        <row r="91">
          <cell r="E91">
            <v>0.20961299999999994</v>
          </cell>
          <cell r="K91">
            <v>0.22905599999999993</v>
          </cell>
          <cell r="O91">
            <v>308.55931099999998</v>
          </cell>
        </row>
        <row r="92">
          <cell r="E92">
            <v>0.30290899999999998</v>
          </cell>
          <cell r="K92">
            <v>0.30515200000000009</v>
          </cell>
          <cell r="O92">
            <v>379.03002500000002</v>
          </cell>
        </row>
        <row r="93">
          <cell r="E93">
            <v>0.35761500000000002</v>
          </cell>
          <cell r="K93">
            <v>0.39905699999999977</v>
          </cell>
          <cell r="O93">
            <v>342.683198</v>
          </cell>
        </row>
        <row r="94">
          <cell r="E94">
            <v>0.27602199999999999</v>
          </cell>
          <cell r="K94">
            <v>1.4675550000000002</v>
          </cell>
          <cell r="O94">
            <v>365.74603400000001</v>
          </cell>
        </row>
        <row r="95">
          <cell r="E95">
            <v>0.27892800000000006</v>
          </cell>
          <cell r="K95">
            <v>0.35231299999999965</v>
          </cell>
          <cell r="O95">
            <v>364.06082199999997</v>
          </cell>
        </row>
        <row r="96">
          <cell r="E96">
            <v>0.35236799999999979</v>
          </cell>
          <cell r="K96">
            <v>0.46265900000000038</v>
          </cell>
          <cell r="O96">
            <v>267.18811399999998</v>
          </cell>
        </row>
        <row r="97">
          <cell r="E97">
            <v>0.4236920000000004</v>
          </cell>
          <cell r="K97">
            <v>0.40360400000000052</v>
          </cell>
          <cell r="O97">
            <v>323.11081999999999</v>
          </cell>
        </row>
        <row r="98">
          <cell r="E98">
            <v>2.5406429999999998</v>
          </cell>
          <cell r="K98">
            <v>1.2097989999999994</v>
          </cell>
          <cell r="O98">
            <v>323.23495700000001</v>
          </cell>
        </row>
        <row r="99">
          <cell r="E99">
            <v>0.33683600000000002</v>
          </cell>
          <cell r="K99">
            <v>0.534389</v>
          </cell>
          <cell r="O99">
            <v>351.82795099999998</v>
          </cell>
        </row>
        <row r="100">
          <cell r="E100">
            <v>0.22887999999999997</v>
          </cell>
          <cell r="K100">
            <v>0.4114819999999999</v>
          </cell>
          <cell r="O100">
            <v>307.42686800000001</v>
          </cell>
        </row>
        <row r="101">
          <cell r="E101">
            <v>0.22317200000000004</v>
          </cell>
          <cell r="K101">
            <v>0.41021600000000014</v>
          </cell>
          <cell r="O101">
            <v>293.84843799999999</v>
          </cell>
        </row>
        <row r="102">
          <cell r="E102">
            <v>0.21457799999999994</v>
          </cell>
          <cell r="K102">
            <v>0.45760899999999993</v>
          </cell>
          <cell r="O102">
            <v>315.39993700000002</v>
          </cell>
        </row>
        <row r="103">
          <cell r="E103">
            <v>0.33562199999999986</v>
          </cell>
          <cell r="K103">
            <v>0.4839659999999999</v>
          </cell>
          <cell r="O103">
            <v>348.00763799999999</v>
          </cell>
        </row>
        <row r="104">
          <cell r="E104">
            <v>0.29226900000000011</v>
          </cell>
          <cell r="K104">
            <v>0.43313600000000019</v>
          </cell>
          <cell r="O104">
            <v>379.62918200000001</v>
          </cell>
        </row>
        <row r="105">
          <cell r="E105">
            <v>0.26057700000000006</v>
          </cell>
          <cell r="K105">
            <v>0.40766100000000005</v>
          </cell>
          <cell r="O105">
            <v>319.597554</v>
          </cell>
        </row>
        <row r="106">
          <cell r="E106">
            <v>0.30954900000000007</v>
          </cell>
          <cell r="K106">
            <v>0.449878</v>
          </cell>
          <cell r="O106">
            <v>336.96895000000001</v>
          </cell>
        </row>
        <row r="107">
          <cell r="E107">
            <v>0.37756600000000029</v>
          </cell>
          <cell r="K107">
            <v>0.48972999999999978</v>
          </cell>
          <cell r="O107">
            <v>360.05863099999999</v>
          </cell>
        </row>
        <row r="108">
          <cell r="E108">
            <v>0.46810099999999943</v>
          </cell>
          <cell r="K108">
            <v>0.53332599999999974</v>
          </cell>
          <cell r="O108">
            <v>424.58071699999999</v>
          </cell>
        </row>
        <row r="109">
          <cell r="E109">
            <v>2.5359419999999999</v>
          </cell>
          <cell r="K109">
            <v>1.5743140000000002</v>
          </cell>
          <cell r="O109">
            <v>349.59611699999999</v>
          </cell>
        </row>
        <row r="110">
          <cell r="E110">
            <v>0.33305400000000002</v>
          </cell>
          <cell r="K110">
            <v>0.53714700000000004</v>
          </cell>
          <cell r="O110">
            <v>369.70896499999998</v>
          </cell>
        </row>
        <row r="111">
          <cell r="E111">
            <v>0.28616499999999995</v>
          </cell>
          <cell r="K111">
            <v>0.52292999999999989</v>
          </cell>
          <cell r="O111">
            <v>383.94333499999999</v>
          </cell>
        </row>
        <row r="112">
          <cell r="E112">
            <v>0.251938</v>
          </cell>
          <cell r="K112">
            <v>0.51643900000000009</v>
          </cell>
          <cell r="O112">
            <v>458.950265</v>
          </cell>
        </row>
        <row r="113">
          <cell r="E113">
            <v>0.24853000000000014</v>
          </cell>
          <cell r="K113">
            <v>0.53828399999999976</v>
          </cell>
          <cell r="O113">
            <v>244.379941</v>
          </cell>
        </row>
        <row r="114">
          <cell r="E114">
            <v>0.3673789999999999</v>
          </cell>
          <cell r="K114">
            <v>0.67561500000000052</v>
          </cell>
          <cell r="O114">
            <v>409.464699</v>
          </cell>
        </row>
        <row r="115">
          <cell r="E115">
            <v>0.30688199999999988</v>
          </cell>
          <cell r="K115">
            <v>0.62330899999999945</v>
          </cell>
          <cell r="O115">
            <v>478.06567100000001</v>
          </cell>
        </row>
        <row r="116">
          <cell r="E116">
            <v>0.28951700000000047</v>
          </cell>
          <cell r="K116">
            <v>0.64355699999999993</v>
          </cell>
          <cell r="O116">
            <v>508.37170600000002</v>
          </cell>
        </row>
        <row r="117">
          <cell r="E117">
            <v>0.36019699999999943</v>
          </cell>
          <cell r="K117">
            <v>0.67968999999999991</v>
          </cell>
          <cell r="O117">
            <v>575.50902699999995</v>
          </cell>
        </row>
        <row r="118">
          <cell r="E118">
            <v>0.36981300000000017</v>
          </cell>
          <cell r="K118">
            <v>0.61952500000000033</v>
          </cell>
          <cell r="O118">
            <v>433.01908700000001</v>
          </cell>
        </row>
        <row r="119">
          <cell r="E119">
            <v>0.49264600000000014</v>
          </cell>
          <cell r="K119">
            <v>0.65919300000000014</v>
          </cell>
          <cell r="O119">
            <v>483.64063299999998</v>
          </cell>
        </row>
        <row r="120">
          <cell r="E120">
            <v>2.7545469999999996</v>
          </cell>
          <cell r="K120">
            <v>1.7197829999999996</v>
          </cell>
          <cell r="O120">
            <v>502.62457000000001</v>
          </cell>
        </row>
        <row r="121">
          <cell r="E121">
            <v>0.43816499999999997</v>
          </cell>
          <cell r="K121">
            <v>0.51441499999999996</v>
          </cell>
          <cell r="O121">
            <v>552.84927900000002</v>
          </cell>
        </row>
        <row r="122">
          <cell r="E122">
            <v>0.34742000000000012</v>
          </cell>
          <cell r="K122">
            <v>0.53054100000000004</v>
          </cell>
          <cell r="O122">
            <v>472.249302</v>
          </cell>
        </row>
        <row r="123">
          <cell r="E123">
            <v>0.25551800000000002</v>
          </cell>
          <cell r="K123">
            <v>0.45445899999999995</v>
          </cell>
          <cell r="O123">
            <v>518.03408999999999</v>
          </cell>
        </row>
        <row r="124">
          <cell r="E124">
            <v>0.28221899999999978</v>
          </cell>
          <cell r="K124">
            <v>0.46392500000000014</v>
          </cell>
          <cell r="O124">
            <v>579.12022400000001</v>
          </cell>
        </row>
        <row r="125">
          <cell r="E125">
            <v>0.36870599999999998</v>
          </cell>
          <cell r="K125">
            <v>0.62592300000000023</v>
          </cell>
          <cell r="O125">
            <v>595.15686200000005</v>
          </cell>
        </row>
        <row r="126">
          <cell r="E126">
            <v>0.34621100000000005</v>
          </cell>
          <cell r="K126">
            <v>0.45613299999999946</v>
          </cell>
          <cell r="O126">
            <v>460.75291700000002</v>
          </cell>
        </row>
        <row r="127">
          <cell r="E127">
            <v>0.29890600000000012</v>
          </cell>
          <cell r="K127">
            <v>0.4138320000000002</v>
          </cell>
          <cell r="O127">
            <v>417.26404700000001</v>
          </cell>
        </row>
        <row r="128">
          <cell r="E128">
            <v>0.34332099999999999</v>
          </cell>
          <cell r="K128">
            <v>0.57284800000000002</v>
          </cell>
          <cell r="O128">
            <v>397.896747</v>
          </cell>
        </row>
        <row r="129">
          <cell r="E129">
            <v>0.38870300000000002</v>
          </cell>
          <cell r="K129">
            <v>0.44022000000000006</v>
          </cell>
          <cell r="O129">
            <v>423.087583</v>
          </cell>
        </row>
        <row r="130">
          <cell r="E130">
            <v>0.43925400000000048</v>
          </cell>
          <cell r="K130">
            <v>0.44254199999999955</v>
          </cell>
          <cell r="O130">
            <v>424.17065600000001</v>
          </cell>
        </row>
        <row r="131">
          <cell r="E131">
            <v>3.1460569999999999</v>
          </cell>
          <cell r="K131">
            <v>1.6821450000000002</v>
          </cell>
          <cell r="O131">
            <v>351.97985899999998</v>
          </cell>
        </row>
        <row r="132">
          <cell r="E132">
            <v>0.56505699999999992</v>
          </cell>
          <cell r="K132">
            <v>0.513123</v>
          </cell>
          <cell r="O132">
            <v>347.75861099999997</v>
          </cell>
        </row>
        <row r="133">
          <cell r="E133">
            <v>0.42717600000000011</v>
          </cell>
          <cell r="K133">
            <v>0.61775099999999994</v>
          </cell>
          <cell r="O133">
            <v>37.465026999999999</v>
          </cell>
        </row>
        <row r="134">
          <cell r="E134">
            <v>0.33086399999999994</v>
          </cell>
          <cell r="K134">
            <v>0.63167100000000009</v>
          </cell>
          <cell r="O134">
            <v>150.61148399999999</v>
          </cell>
        </row>
        <row r="135">
          <cell r="E135">
            <v>0.2987820000000001</v>
          </cell>
          <cell r="K135">
            <v>0.70189899999999983</v>
          </cell>
          <cell r="O135">
            <v>269.15965</v>
          </cell>
        </row>
        <row r="136">
          <cell r="E136">
            <v>0.44496800000000003</v>
          </cell>
          <cell r="K136">
            <v>0.94641500000000001</v>
          </cell>
          <cell r="O136">
            <v>369.00473299999999</v>
          </cell>
        </row>
        <row r="137">
          <cell r="E137">
            <v>0.4729779999999999</v>
          </cell>
          <cell r="K137">
            <v>0.76463900000000029</v>
          </cell>
          <cell r="O137">
            <v>377.73968500000001</v>
          </cell>
        </row>
        <row r="138">
          <cell r="E138">
            <v>0.38244900000000026</v>
          </cell>
          <cell r="K138">
            <v>0.76610599999999973</v>
          </cell>
          <cell r="O138">
            <v>419.570088</v>
          </cell>
        </row>
        <row r="139">
          <cell r="E139">
            <v>0.41790099999999963</v>
          </cell>
          <cell r="K139">
            <v>0.89549799999999991</v>
          </cell>
          <cell r="O139">
            <v>396.36100099999999</v>
          </cell>
        </row>
        <row r="140">
          <cell r="E140">
            <v>0.42696900000000015</v>
          </cell>
          <cell r="K140">
            <v>0.79977099999999979</v>
          </cell>
          <cell r="O140">
            <v>356.27992599999999</v>
          </cell>
        </row>
        <row r="141">
          <cell r="E141">
            <v>0.65774299999999997</v>
          </cell>
          <cell r="K141">
            <v>0.88344199999999962</v>
          </cell>
          <cell r="O141">
            <v>435.65779300000003</v>
          </cell>
        </row>
        <row r="142">
          <cell r="E142">
            <v>2.842852999999999</v>
          </cell>
          <cell r="K142">
            <v>1.9551850000000011</v>
          </cell>
          <cell r="O142">
            <v>448.83643999999998</v>
          </cell>
        </row>
        <row r="143">
          <cell r="E143">
            <v>0.61008699999999993</v>
          </cell>
          <cell r="K143">
            <v>0.71551799999999999</v>
          </cell>
          <cell r="O143">
            <v>426.2122</v>
          </cell>
        </row>
        <row r="144">
          <cell r="E144">
            <v>0.50160900000000008</v>
          </cell>
          <cell r="K144">
            <v>0.82057400000000003</v>
          </cell>
          <cell r="O144">
            <v>455.41389700000002</v>
          </cell>
        </row>
        <row r="145">
          <cell r="E145">
            <v>0.39030999999999993</v>
          </cell>
          <cell r="K145">
            <v>0.80512400000000017</v>
          </cell>
          <cell r="O145">
            <v>492.33989300000002</v>
          </cell>
        </row>
        <row r="146">
          <cell r="E146">
            <v>0.4138050000000002</v>
          </cell>
          <cell r="K146">
            <v>0.67772699999999997</v>
          </cell>
          <cell r="O146">
            <v>478.74963700000001</v>
          </cell>
        </row>
        <row r="147">
          <cell r="E147">
            <v>0.52654599999999974</v>
          </cell>
          <cell r="K147">
            <v>0.91630999999999974</v>
          </cell>
          <cell r="O147">
            <v>551.67806199999995</v>
          </cell>
        </row>
        <row r="148">
          <cell r="E148">
            <v>0.41799100000000022</v>
          </cell>
          <cell r="K148">
            <v>0.64660800000000007</v>
          </cell>
          <cell r="O148">
            <v>443.637089</v>
          </cell>
        </row>
        <row r="149">
          <cell r="E149">
            <v>0.37441099999999983</v>
          </cell>
          <cell r="K149">
            <v>0.68858599999999992</v>
          </cell>
          <cell r="O149">
            <v>490.39734399999998</v>
          </cell>
        </row>
        <row r="150">
          <cell r="E150">
            <v>0.45273699999999995</v>
          </cell>
          <cell r="K150">
            <v>1.0445760000000002</v>
          </cell>
          <cell r="O150">
            <v>470.803855</v>
          </cell>
        </row>
        <row r="151">
          <cell r="E151">
            <v>0.50914200000000021</v>
          </cell>
          <cell r="K151">
            <v>0.92783200000000043</v>
          </cell>
          <cell r="O151">
            <v>584.19287399999996</v>
          </cell>
        </row>
        <row r="152">
          <cell r="E152">
            <v>0.65310099999999949</v>
          </cell>
          <cell r="K152">
            <v>1.0112719999999999</v>
          </cell>
          <cell r="O152">
            <v>576.00189999999998</v>
          </cell>
        </row>
        <row r="153">
          <cell r="E153">
            <v>3.0246509999999995</v>
          </cell>
          <cell r="K153">
            <v>2.2223379999999988</v>
          </cell>
          <cell r="O153">
            <v>486.00831299999999</v>
          </cell>
        </row>
        <row r="154">
          <cell r="E154">
            <v>0.69515199999999999</v>
          </cell>
          <cell r="K154">
            <v>0.81429499999999999</v>
          </cell>
          <cell r="O154">
            <v>463.03499799999997</v>
          </cell>
        </row>
        <row r="155">
          <cell r="E155">
            <v>0.58799899999999994</v>
          </cell>
          <cell r="K155">
            <v>0.94998400000000016</v>
          </cell>
          <cell r="O155">
            <v>479.43776300000002</v>
          </cell>
        </row>
        <row r="156">
          <cell r="E156">
            <v>0.42954600000000021</v>
          </cell>
          <cell r="K156">
            <v>0.72551299999999985</v>
          </cell>
          <cell r="O156">
            <v>507.532352</v>
          </cell>
        </row>
        <row r="157">
          <cell r="E157">
            <v>0.44935399999999981</v>
          </cell>
          <cell r="K157">
            <v>0.80337199999999998</v>
          </cell>
          <cell r="O157">
            <v>428.29027100000002</v>
          </cell>
        </row>
        <row r="158">
          <cell r="E158">
            <v>0.59375199999999984</v>
          </cell>
          <cell r="K158">
            <v>1.1487690000000006</v>
          </cell>
          <cell r="O158">
            <v>438.94665800000001</v>
          </cell>
        </row>
        <row r="159">
          <cell r="E159">
            <v>0.4887400000000004</v>
          </cell>
          <cell r="K159">
            <v>0.76177899999999976</v>
          </cell>
          <cell r="O159">
            <v>446.18991299999999</v>
          </cell>
        </row>
        <row r="160">
          <cell r="E160">
            <v>0.46495500000000023</v>
          </cell>
          <cell r="K160">
            <v>0.78170599999999979</v>
          </cell>
          <cell r="O160">
            <v>523.38825399999996</v>
          </cell>
        </row>
        <row r="161">
          <cell r="E161">
            <v>0.63610000000000033</v>
          </cell>
          <cell r="K161">
            <v>1.1434569999999997</v>
          </cell>
          <cell r="O161">
            <v>420.33787000000001</v>
          </cell>
        </row>
        <row r="162">
          <cell r="E162">
            <v>0.62646899999999928</v>
          </cell>
          <cell r="K162">
            <v>0.8364370000000001</v>
          </cell>
          <cell r="O162">
            <v>482.95592699999997</v>
          </cell>
        </row>
        <row r="163">
          <cell r="E163">
            <v>0.96054999999999957</v>
          </cell>
          <cell r="K163">
            <v>0.99407600000000063</v>
          </cell>
          <cell r="O163">
            <v>504.36087500000002</v>
          </cell>
        </row>
        <row r="164">
          <cell r="E164">
            <v>3.3293774100000002</v>
          </cell>
          <cell r="K164">
            <v>2.0351679999999988</v>
          </cell>
          <cell r="O164">
            <v>516.18724099999997</v>
          </cell>
        </row>
        <row r="165">
          <cell r="E165">
            <v>1.0093918400000002</v>
          </cell>
          <cell r="K165">
            <v>0.70041538000000003</v>
          </cell>
          <cell r="O165">
            <v>366.28139399999998</v>
          </cell>
        </row>
        <row r="166">
          <cell r="E166">
            <v>0.77864770000000005</v>
          </cell>
          <cell r="K166">
            <v>0.82349979999999989</v>
          </cell>
          <cell r="O166">
            <v>423.15658400000001</v>
          </cell>
        </row>
        <row r="167">
          <cell r="E167">
            <v>0.44154712999999957</v>
          </cell>
          <cell r="K167">
            <v>0.63225121000000017</v>
          </cell>
          <cell r="O167">
            <v>558.59341500000005</v>
          </cell>
        </row>
        <row r="168">
          <cell r="E168">
            <v>0.50096494000000025</v>
          </cell>
          <cell r="K168">
            <v>0.72907900999999997</v>
          </cell>
          <cell r="O168">
            <v>586.70836699999995</v>
          </cell>
        </row>
        <row r="169">
          <cell r="E169">
            <v>0.59532898999999961</v>
          </cell>
          <cell r="K169">
            <v>1.1111923200000002</v>
          </cell>
          <cell r="O169">
            <v>621.79047000000003</v>
          </cell>
        </row>
        <row r="170">
          <cell r="E170">
            <v>0.53491145000000051</v>
          </cell>
          <cell r="K170">
            <v>0.86288537999999981</v>
          </cell>
          <cell r="O170">
            <v>501.44161600000001</v>
          </cell>
        </row>
        <row r="171">
          <cell r="E171">
            <v>0.59949518000000035</v>
          </cell>
          <cell r="K171">
            <v>0.88215904999999939</v>
          </cell>
          <cell r="O171">
            <v>555.33504000000005</v>
          </cell>
        </row>
        <row r="172">
          <cell r="E172">
            <v>0.5963748399999993</v>
          </cell>
          <cell r="K172">
            <v>1.1026178500000006</v>
          </cell>
          <cell r="O172">
            <v>585.45219199999997</v>
          </cell>
        </row>
        <row r="173">
          <cell r="E173">
            <v>0.77504681000000009</v>
          </cell>
          <cell r="K173">
            <v>1.0301529399999998</v>
          </cell>
          <cell r="O173">
            <v>608.49906899999996</v>
          </cell>
        </row>
        <row r="174">
          <cell r="E174">
            <v>0.93889131999999975</v>
          </cell>
          <cell r="K174">
            <v>1.2962047599999993</v>
          </cell>
          <cell r="O174">
            <v>579.40521000000001</v>
          </cell>
        </row>
        <row r="175">
          <cell r="E175">
            <v>3.1718956400000016</v>
          </cell>
          <cell r="K175">
            <v>1.9599013599999999</v>
          </cell>
          <cell r="O175">
            <v>551.84281699999997</v>
          </cell>
        </row>
        <row r="176">
          <cell r="E176">
            <v>1.35244388</v>
          </cell>
          <cell r="K176">
            <v>1.0471144399999999</v>
          </cell>
          <cell r="O176">
            <v>626.81561599999998</v>
          </cell>
        </row>
        <row r="177">
          <cell r="E177">
            <v>0.59489663999999998</v>
          </cell>
          <cell r="K177">
            <v>1.0426837499999999</v>
          </cell>
          <cell r="O177">
            <v>682.39117799999997</v>
          </cell>
        </row>
        <row r="178">
          <cell r="E178">
            <v>0.42854915000000027</v>
          </cell>
          <cell r="K178">
            <v>0.88625426000000029</v>
          </cell>
          <cell r="O178">
            <v>550.585781</v>
          </cell>
        </row>
        <row r="179">
          <cell r="E179">
            <v>0.49861684999999989</v>
          </cell>
          <cell r="K179">
            <v>0.93576039</v>
          </cell>
          <cell r="O179">
            <v>519.96267</v>
          </cell>
        </row>
        <row r="180">
          <cell r="E180">
            <v>0.66010016999999976</v>
          </cell>
          <cell r="K180">
            <v>1.2315203000000001</v>
          </cell>
          <cell r="O180">
            <v>472.225864</v>
          </cell>
        </row>
        <row r="181">
          <cell r="E181">
            <v>0.62966461000000029</v>
          </cell>
          <cell r="K181">
            <v>0.96996685999999954</v>
          </cell>
          <cell r="O181">
            <v>477.93948399999999</v>
          </cell>
        </row>
        <row r="182">
          <cell r="E182">
            <v>0.50069495999999969</v>
          </cell>
          <cell r="K182">
            <v>0.97086208000000074</v>
          </cell>
          <cell r="O182">
            <v>443.10093899999998</v>
          </cell>
        </row>
        <row r="183">
          <cell r="E183">
            <v>0.60559489999999983</v>
          </cell>
          <cell r="K183">
            <v>1.3541097099999995</v>
          </cell>
          <cell r="O183">
            <v>234.60629900000001</v>
          </cell>
        </row>
        <row r="184">
          <cell r="E184">
            <v>0.66845778000000067</v>
          </cell>
          <cell r="K184">
            <v>1.1547679500000001</v>
          </cell>
          <cell r="O184">
            <v>19.031369000000002</v>
          </cell>
        </row>
        <row r="185">
          <cell r="E185">
            <v>1.002946549999999</v>
          </cell>
          <cell r="K185">
            <v>1.4875811799999994</v>
          </cell>
          <cell r="O185">
            <v>284.94904000000002</v>
          </cell>
        </row>
        <row r="186">
          <cell r="E186">
            <v>3.2015337099999996</v>
          </cell>
          <cell r="K186">
            <v>1.9743794099999992</v>
          </cell>
          <cell r="O186">
            <v>485.00566900000001</v>
          </cell>
        </row>
        <row r="187">
          <cell r="E187">
            <v>1.24182389</v>
          </cell>
          <cell r="K187">
            <v>1.04656186</v>
          </cell>
          <cell r="O187">
            <v>556.86503600000003</v>
          </cell>
        </row>
        <row r="188">
          <cell r="E188">
            <v>0.61019356999999985</v>
          </cell>
          <cell r="K188">
            <v>0.96455610999999997</v>
          </cell>
          <cell r="O188">
            <v>622.30558799999994</v>
          </cell>
        </row>
        <row r="189">
          <cell r="E189">
            <v>0.51652828000000017</v>
          </cell>
          <cell r="K189">
            <v>0.75980773000000035</v>
          </cell>
          <cell r="O189">
            <v>652.46164799999997</v>
          </cell>
        </row>
        <row r="190">
          <cell r="E190">
            <v>0.70149667000000004</v>
          </cell>
          <cell r="K190">
            <v>0.83603431000000006</v>
          </cell>
          <cell r="O190">
            <v>699.52190599999994</v>
          </cell>
        </row>
        <row r="191">
          <cell r="E191">
            <v>0.75145385999999936</v>
          </cell>
          <cell r="K191">
            <v>1.2295399899999997</v>
          </cell>
          <cell r="O191">
            <v>677.63383199999998</v>
          </cell>
        </row>
        <row r="192">
          <cell r="E192">
            <v>0.53095320000000124</v>
          </cell>
          <cell r="K192">
            <v>0.81143566999999983</v>
          </cell>
          <cell r="O192">
            <v>519.76566700000001</v>
          </cell>
        </row>
        <row r="193">
          <cell r="E193">
            <v>0.6234318899999991</v>
          </cell>
          <cell r="K193">
            <v>0.85</v>
          </cell>
          <cell r="O193">
            <v>610.66179999999997</v>
          </cell>
        </row>
        <row r="194">
          <cell r="E194">
            <v>0.67449855999999997</v>
          </cell>
          <cell r="K194">
            <v>1.2131819399999992</v>
          </cell>
          <cell r="O194">
            <v>619.48844399999996</v>
          </cell>
        </row>
        <row r="195">
          <cell r="E195">
            <v>0.73850777999999995</v>
          </cell>
          <cell r="K195">
            <v>1.13621806</v>
          </cell>
          <cell r="O195">
            <v>719.50122699999997</v>
          </cell>
        </row>
        <row r="196">
          <cell r="E196">
            <v>1.1173781200000006</v>
          </cell>
          <cell r="K196">
            <v>1.3223000000000003</v>
          </cell>
          <cell r="O196">
            <v>515.70800399999996</v>
          </cell>
        </row>
        <row r="197">
          <cell r="E197">
            <v>3.2396387299999985</v>
          </cell>
          <cell r="K197">
            <v>1.89315414</v>
          </cell>
          <cell r="O197">
            <v>559.75032499999998</v>
          </cell>
        </row>
        <row r="198">
          <cell r="B198">
            <v>42063</v>
          </cell>
          <cell r="E198">
            <v>1.08145391</v>
          </cell>
          <cell r="F198">
            <v>-0.12914067871572354</v>
          </cell>
          <cell r="H198">
            <v>42063</v>
          </cell>
          <cell r="K198">
            <v>0.87639999999999996</v>
          </cell>
          <cell r="L198">
            <v>-0.16300000000000001</v>
          </cell>
          <cell r="O198">
            <v>540.85146099999997</v>
          </cell>
        </row>
        <row r="199">
          <cell r="E199">
            <v>0.61791103999999986</v>
          </cell>
          <cell r="K199">
            <v>0.94899999999999995</v>
          </cell>
          <cell r="O199">
            <v>599.52907300000004</v>
          </cell>
        </row>
        <row r="200">
          <cell r="E200">
            <v>0.42162871000000002</v>
          </cell>
          <cell r="K200">
            <v>0.81310000000000016</v>
          </cell>
          <cell r="O200">
            <v>559.16239700000006</v>
          </cell>
        </row>
        <row r="201">
          <cell r="E201">
            <v>0.54014790000000001</v>
          </cell>
          <cell r="K201">
            <v>0.96114317000000016</v>
          </cell>
          <cell r="O201">
            <v>434.19248299999998</v>
          </cell>
        </row>
        <row r="202">
          <cell r="E202">
            <v>0.63298344999999978</v>
          </cell>
          <cell r="K202">
            <v>1.4267258300000001</v>
          </cell>
          <cell r="O202">
            <v>549.77775499999996</v>
          </cell>
        </row>
        <row r="203">
          <cell r="E203">
            <v>0.48921160999999991</v>
          </cell>
          <cell r="K203">
            <v>0.96507816999999996</v>
          </cell>
          <cell r="O203">
            <v>605.36981200000002</v>
          </cell>
        </row>
        <row r="204">
          <cell r="E204">
            <v>0.46418027000000039</v>
          </cell>
          <cell r="K204">
            <v>0.97605372000000035</v>
          </cell>
          <cell r="O204">
            <v>655.96666800000003</v>
          </cell>
        </row>
        <row r="205">
          <cell r="E205">
            <v>0.84918697999999981</v>
          </cell>
          <cell r="K205">
            <v>1.3233287900000006</v>
          </cell>
          <cell r="O205">
            <v>489.47945499999997</v>
          </cell>
        </row>
        <row r="206">
          <cell r="E206">
            <v>1.0233596900000004</v>
          </cell>
          <cell r="K206">
            <v>1.1989875300000001</v>
          </cell>
          <cell r="O206">
            <v>528.32616399999995</v>
          </cell>
        </row>
        <row r="207">
          <cell r="E207">
            <v>1.1212258299999993</v>
          </cell>
          <cell r="K207">
            <v>1.4354878699999993</v>
          </cell>
          <cell r="O207">
            <v>535.17258600000002</v>
          </cell>
        </row>
        <row r="208">
          <cell r="E208">
            <v>2.7626206400000006</v>
          </cell>
          <cell r="K208">
            <v>1.9242229900000005</v>
          </cell>
          <cell r="O208">
            <v>592.12141699999995</v>
          </cell>
        </row>
        <row r="209">
          <cell r="E209">
            <v>1.3941839499999999</v>
          </cell>
          <cell r="K209">
            <v>1.1234999999999999</v>
          </cell>
          <cell r="O209">
            <v>504.471206</v>
          </cell>
        </row>
        <row r="210">
          <cell r="E210">
            <v>0.60589790999999993</v>
          </cell>
          <cell r="K210">
            <v>1.3064441899999999</v>
          </cell>
          <cell r="O210">
            <v>534.38443800000005</v>
          </cell>
        </row>
        <row r="211">
          <cell r="E211">
            <v>0.54774045999999998</v>
          </cell>
          <cell r="K211">
            <v>1.1713036999999997</v>
          </cell>
          <cell r="O211">
            <v>506.86932300000001</v>
          </cell>
        </row>
        <row r="212">
          <cell r="E212">
            <v>0.65494739000000024</v>
          </cell>
          <cell r="K212">
            <v>1.1941756699999999</v>
          </cell>
          <cell r="O212">
            <v>599.92048299999999</v>
          </cell>
        </row>
        <row r="213">
          <cell r="E213">
            <v>0.75182588000000017</v>
          </cell>
          <cell r="K213">
            <v>1.6347784500000007</v>
          </cell>
          <cell r="O213">
            <v>559.01848600000005</v>
          </cell>
        </row>
        <row r="214">
          <cell r="E214">
            <v>0.63578272999999985</v>
          </cell>
          <cell r="K214">
            <v>1.1457999999999999</v>
          </cell>
          <cell r="O214">
            <v>539.33007899999996</v>
          </cell>
        </row>
        <row r="215">
          <cell r="E215">
            <v>0.46885172999999991</v>
          </cell>
          <cell r="K215">
            <v>1.1690810700000007</v>
          </cell>
          <cell r="O215">
            <v>502.12746900000002</v>
          </cell>
        </row>
        <row r="216">
          <cell r="E216">
            <v>0.65195067999999967</v>
          </cell>
          <cell r="K216">
            <v>1.7734225299999995</v>
          </cell>
          <cell r="O216">
            <v>668.96624399999996</v>
          </cell>
        </row>
        <row r="217">
          <cell r="E217">
            <v>0.80993490999999995</v>
          </cell>
          <cell r="K217">
            <v>1.5153749100000002</v>
          </cell>
          <cell r="O217">
            <v>793.10637499999996</v>
          </cell>
        </row>
        <row r="218">
          <cell r="E218">
            <v>1.1825447900000006</v>
          </cell>
          <cell r="K218">
            <v>1.549120649999999</v>
          </cell>
          <cell r="O218">
            <v>499.793271</v>
          </cell>
        </row>
        <row r="219">
          <cell r="E219">
            <v>2.9091103399999989</v>
          </cell>
          <cell r="K219">
            <v>2.1519515000000009</v>
          </cell>
          <cell r="O219">
            <v>596.62448099999995</v>
          </cell>
        </row>
        <row r="220">
          <cell r="E220">
            <v>1.6140772800000001</v>
          </cell>
          <cell r="K220">
            <v>1.4054339300000001</v>
          </cell>
          <cell r="O220">
            <v>541.24236299999995</v>
          </cell>
        </row>
        <row r="221">
          <cell r="E221">
            <v>0.6889960399999997</v>
          </cell>
          <cell r="K221">
            <v>1.4980660700000001</v>
          </cell>
          <cell r="O221">
            <v>556.72784100000001</v>
          </cell>
        </row>
        <row r="222">
          <cell r="E222">
            <v>0.5142851700000004</v>
          </cell>
          <cell r="K222">
            <v>1.2620304999999998</v>
          </cell>
          <cell r="O222">
            <v>507.20747399999999</v>
          </cell>
        </row>
        <row r="223">
          <cell r="E223">
            <v>0.57374753999999939</v>
          </cell>
          <cell r="K223">
            <v>1.3164846500000005</v>
          </cell>
          <cell r="O223">
            <v>390.17300999999998</v>
          </cell>
        </row>
        <row r="224">
          <cell r="E224">
            <v>0.76129529000000051</v>
          </cell>
          <cell r="K224">
            <v>1.9841500500000002</v>
          </cell>
          <cell r="O224">
            <v>438.767112</v>
          </cell>
        </row>
        <row r="225">
          <cell r="E225">
            <v>0.54965906999999969</v>
          </cell>
          <cell r="K225">
            <v>1.1689297499999993</v>
          </cell>
          <cell r="O225">
            <v>396.58898299999998</v>
          </cell>
        </row>
        <row r="226">
          <cell r="E226">
            <v>0.52756959999999964</v>
          </cell>
          <cell r="K226">
            <v>1.2187999999999999</v>
          </cell>
          <cell r="O226">
            <v>469.73771900000003</v>
          </cell>
        </row>
        <row r="227">
          <cell r="E227">
            <v>0.53975317</v>
          </cell>
          <cell r="K227">
            <v>1.7466976400000007</v>
          </cell>
          <cell r="O227">
            <v>464.17354899999998</v>
          </cell>
        </row>
        <row r="228">
          <cell r="E228">
            <v>0.79184470000000129</v>
          </cell>
          <cell r="K228">
            <v>1.424783699999999</v>
          </cell>
          <cell r="O228">
            <v>470.21675399999998</v>
          </cell>
        </row>
        <row r="229">
          <cell r="E229">
            <v>1.0632732699999989</v>
          </cell>
          <cell r="K229">
            <v>1.6314000000000011</v>
          </cell>
          <cell r="O229">
            <v>472.88007700000003</v>
          </cell>
        </row>
        <row r="230">
          <cell r="E230">
            <v>2.52413987</v>
          </cell>
          <cell r="K230">
            <v>2.2839999999999989</v>
          </cell>
          <cell r="O230">
            <v>473.465127</v>
          </cell>
        </row>
        <row r="231">
          <cell r="E231">
            <v>1.4184000000000001</v>
          </cell>
          <cell r="K231">
            <v>1.4633</v>
          </cell>
          <cell r="O231">
            <v>387.80556999999999</v>
          </cell>
        </row>
        <row r="232">
          <cell r="E232">
            <v>0.65246350000000009</v>
          </cell>
          <cell r="K232">
            <v>1.5454999999999999</v>
          </cell>
          <cell r="O232">
            <v>368.30050599999998</v>
          </cell>
        </row>
        <row r="233">
          <cell r="E233">
            <v>0.44417946000000041</v>
          </cell>
          <cell r="K233">
            <v>1.2103599999999997</v>
          </cell>
          <cell r="O233">
            <v>360.20011799999997</v>
          </cell>
        </row>
        <row r="234">
          <cell r="O234">
            <v>130.67779200000001</v>
          </cell>
        </row>
        <row r="235">
          <cell r="O235">
            <v>53.728957999999999</v>
          </cell>
        </row>
        <row r="236">
          <cell r="O236">
            <v>244.86677700000001</v>
          </cell>
        </row>
        <row r="237">
          <cell r="O237">
            <v>303.71170499999999</v>
          </cell>
        </row>
        <row r="238">
          <cell r="O238">
            <v>365.99781100000001</v>
          </cell>
        </row>
        <row r="239">
          <cell r="O239">
            <v>379.24171799999999</v>
          </cell>
        </row>
        <row r="240">
          <cell r="O240">
            <v>375.34288600000002</v>
          </cell>
        </row>
        <row r="241">
          <cell r="O241">
            <v>452.75125700000001</v>
          </cell>
        </row>
        <row r="242">
          <cell r="O242">
            <v>490.72227099999998</v>
          </cell>
        </row>
        <row r="243">
          <cell r="O243">
            <v>543.74314200000003</v>
          </cell>
        </row>
        <row r="244">
          <cell r="O244">
            <v>304.486626</v>
          </cell>
        </row>
        <row r="245">
          <cell r="O245">
            <v>357.813265</v>
          </cell>
        </row>
        <row r="246">
          <cell r="O246">
            <v>355.3082</v>
          </cell>
        </row>
        <row r="247">
          <cell r="O247">
            <v>404.97054000000003</v>
          </cell>
        </row>
        <row r="248">
          <cell r="O248">
            <v>376.24643300000002</v>
          </cell>
        </row>
        <row r="249">
          <cell r="O249">
            <v>381.24231700000001</v>
          </cell>
        </row>
        <row r="250">
          <cell r="O250">
            <v>302.95462900000001</v>
          </cell>
        </row>
        <row r="251">
          <cell r="O251">
            <v>350.52153700000002</v>
          </cell>
        </row>
        <row r="252">
          <cell r="O252">
            <v>295.06842799999998</v>
          </cell>
        </row>
        <row r="253">
          <cell r="O253">
            <v>350.97481399999998</v>
          </cell>
        </row>
        <row r="254">
          <cell r="O254">
            <v>357.15175599999998</v>
          </cell>
        </row>
        <row r="255">
          <cell r="O255">
            <v>364.83319599999999</v>
          </cell>
        </row>
        <row r="256">
          <cell r="O256">
            <v>413.29470199999997</v>
          </cell>
        </row>
        <row r="257">
          <cell r="O257">
            <v>313.63856500000003</v>
          </cell>
        </row>
        <row r="258">
          <cell r="O258">
            <v>312.54822999999999</v>
          </cell>
        </row>
        <row r="259">
          <cell r="O259">
            <v>308.75321200000002</v>
          </cell>
        </row>
        <row r="260">
          <cell r="O260">
            <v>332.03259400000002</v>
          </cell>
        </row>
        <row r="261">
          <cell r="O261">
            <v>318.93508800000001</v>
          </cell>
        </row>
        <row r="262">
          <cell r="O262">
            <v>328.64874400000002</v>
          </cell>
        </row>
        <row r="263">
          <cell r="O263">
            <v>326.63388800000001</v>
          </cell>
        </row>
        <row r="264">
          <cell r="O264">
            <v>302.38</v>
          </cell>
        </row>
        <row r="265">
          <cell r="O265">
            <v>351.17515300000002</v>
          </cell>
        </row>
        <row r="266">
          <cell r="O266">
            <v>306.861335</v>
          </cell>
        </row>
        <row r="267">
          <cell r="O267">
            <v>303.707359</v>
          </cell>
        </row>
        <row r="268">
          <cell r="O268">
            <v>336.84807799999999</v>
          </cell>
        </row>
        <row r="269">
          <cell r="O269">
            <v>369.98879699999998</v>
          </cell>
        </row>
        <row r="270">
          <cell r="O270">
            <v>121.63154299999999</v>
          </cell>
        </row>
        <row r="271">
          <cell r="O271">
            <v>361.18243100000001</v>
          </cell>
        </row>
        <row r="272">
          <cell r="O272">
            <v>362.42655300000001</v>
          </cell>
        </row>
        <row r="273">
          <cell r="O273">
            <v>369.91085600000002</v>
          </cell>
        </row>
        <row r="274">
          <cell r="O274">
            <v>360.01181800000001</v>
          </cell>
        </row>
        <row r="275">
          <cell r="O275">
            <v>343.15450600000003</v>
          </cell>
        </row>
        <row r="276">
          <cell r="O276">
            <v>299.71644300000003</v>
          </cell>
        </row>
        <row r="277">
          <cell r="O277">
            <v>347.88980900000001</v>
          </cell>
        </row>
        <row r="278">
          <cell r="O278">
            <v>363.960421</v>
          </cell>
        </row>
        <row r="279">
          <cell r="O279">
            <v>397.69475299999999</v>
          </cell>
        </row>
        <row r="280">
          <cell r="O280">
            <v>368.85179599999998</v>
          </cell>
        </row>
        <row r="281">
          <cell r="O281">
            <v>390.06500999999997</v>
          </cell>
        </row>
        <row r="282">
          <cell r="O282">
            <v>415.742414</v>
          </cell>
        </row>
        <row r="283">
          <cell r="O283">
            <v>287.76788699999997</v>
          </cell>
        </row>
        <row r="284">
          <cell r="O284">
            <v>345.82598100000001</v>
          </cell>
        </row>
        <row r="285">
          <cell r="O285">
            <v>299.31133199999999</v>
          </cell>
        </row>
        <row r="286">
          <cell r="O286">
            <v>304.42218700000001</v>
          </cell>
        </row>
        <row r="287">
          <cell r="O287">
            <v>293.20661699999999</v>
          </cell>
        </row>
        <row r="288">
          <cell r="O288">
            <v>273.27868799999999</v>
          </cell>
        </row>
        <row r="289">
          <cell r="O289">
            <v>76.063136</v>
          </cell>
        </row>
        <row r="290">
          <cell r="O290">
            <v>85.150214000000005</v>
          </cell>
        </row>
        <row r="291">
          <cell r="O291">
            <v>222.98715100000001</v>
          </cell>
        </row>
        <row r="292">
          <cell r="O292">
            <v>242.56794199999999</v>
          </cell>
        </row>
        <row r="293">
          <cell r="O293">
            <v>264.24776500000002</v>
          </cell>
        </row>
        <row r="294">
          <cell r="O294">
            <v>271.106987</v>
          </cell>
        </row>
        <row r="295">
          <cell r="O295">
            <v>340.768822</v>
          </cell>
        </row>
        <row r="296">
          <cell r="O296">
            <v>240.03414900000001</v>
          </cell>
        </row>
        <row r="297">
          <cell r="O297">
            <v>289.12901499999998</v>
          </cell>
        </row>
        <row r="298">
          <cell r="O298">
            <v>295.02909899999997</v>
          </cell>
        </row>
        <row r="299">
          <cell r="O299">
            <v>348.88468399999999</v>
          </cell>
        </row>
        <row r="300">
          <cell r="O300">
            <v>254.055599</v>
          </cell>
        </row>
        <row r="301">
          <cell r="O301">
            <v>283.66758099999998</v>
          </cell>
        </row>
        <row r="302">
          <cell r="O302">
            <v>279.17849799999999</v>
          </cell>
        </row>
        <row r="303">
          <cell r="O303">
            <v>289.16312699999997</v>
          </cell>
        </row>
      </sheetData>
      <sheetData sheetId="23">
        <row r="1">
          <cell r="B1">
            <v>0</v>
          </cell>
          <cell r="H1">
            <v>0</v>
          </cell>
        </row>
        <row r="2">
          <cell r="B2">
            <v>1</v>
          </cell>
          <cell r="H2">
            <v>0</v>
          </cell>
          <cell r="K2">
            <v>2</v>
          </cell>
        </row>
        <row r="3">
          <cell r="B3">
            <v>0</v>
          </cell>
          <cell r="H3">
            <v>0</v>
          </cell>
        </row>
        <row r="4">
          <cell r="B4">
            <v>0</v>
          </cell>
          <cell r="H4">
            <v>0</v>
          </cell>
        </row>
        <row r="5">
          <cell r="B5">
            <v>0</v>
          </cell>
          <cell r="H5">
            <v>0</v>
          </cell>
        </row>
        <row r="6">
          <cell r="B6">
            <v>0</v>
          </cell>
          <cell r="H6">
            <v>0</v>
          </cell>
        </row>
        <row r="7">
          <cell r="B7">
            <v>0</v>
          </cell>
          <cell r="H7">
            <v>0</v>
          </cell>
          <cell r="K7">
            <v>873</v>
          </cell>
        </row>
        <row r="8">
          <cell r="B8">
            <v>0</v>
          </cell>
          <cell r="H8">
            <v>0</v>
          </cell>
        </row>
        <row r="9">
          <cell r="B9">
            <v>0</v>
          </cell>
          <cell r="H9">
            <v>0</v>
          </cell>
        </row>
        <row r="10">
          <cell r="B10">
            <v>0</v>
          </cell>
          <cell r="H10">
            <v>0</v>
          </cell>
        </row>
        <row r="11">
          <cell r="B11">
            <v>0</v>
          </cell>
          <cell r="H11">
            <v>0</v>
          </cell>
        </row>
        <row r="12">
          <cell r="B12">
            <v>0</v>
          </cell>
          <cell r="H12">
            <v>0</v>
          </cell>
        </row>
        <row r="13">
          <cell r="B13">
            <v>0</v>
          </cell>
          <cell r="H13">
            <v>0</v>
          </cell>
        </row>
        <row r="14">
          <cell r="B14">
            <v>0</v>
          </cell>
          <cell r="H14">
            <v>0</v>
          </cell>
        </row>
        <row r="15">
          <cell r="B15">
            <v>0</v>
          </cell>
          <cell r="H15">
            <v>0</v>
          </cell>
        </row>
        <row r="16">
          <cell r="B16">
            <v>0</v>
          </cell>
          <cell r="H16">
            <v>0</v>
          </cell>
        </row>
        <row r="17">
          <cell r="B17">
            <v>0</v>
          </cell>
          <cell r="H17">
            <v>0</v>
          </cell>
        </row>
        <row r="18">
          <cell r="B18">
            <v>0</v>
          </cell>
          <cell r="H18">
            <v>0</v>
          </cell>
        </row>
        <row r="19">
          <cell r="B19">
            <v>0</v>
          </cell>
          <cell r="H19">
            <v>0</v>
          </cell>
        </row>
        <row r="20">
          <cell r="B20" t="str">
            <v>国内冷轧板价格(1.0mm)</v>
          </cell>
          <cell r="H20" t="str">
            <v>LME3个月金属期货收盘价（美元/吨）</v>
          </cell>
        </row>
        <row r="21">
          <cell r="B21" t="str">
            <v>Date</v>
          </cell>
          <cell r="H21" t="str">
            <v>日期</v>
          </cell>
          <cell r="M21" t="str">
            <v>原油价格</v>
          </cell>
        </row>
        <row r="22">
          <cell r="B22">
            <v>39449</v>
          </cell>
          <cell r="H22">
            <v>39084</v>
          </cell>
        </row>
        <row r="23">
          <cell r="B23">
            <v>39450</v>
          </cell>
          <cell r="H23">
            <v>39085</v>
          </cell>
        </row>
        <row r="24">
          <cell r="B24">
            <v>39451</v>
          </cell>
          <cell r="H24">
            <v>39086</v>
          </cell>
        </row>
        <row r="25">
          <cell r="B25">
            <v>39454</v>
          </cell>
          <cell r="H25">
            <v>39087</v>
          </cell>
        </row>
        <row r="26">
          <cell r="B26">
            <v>39455</v>
          </cell>
          <cell r="H26">
            <v>39090</v>
          </cell>
        </row>
        <row r="27">
          <cell r="B27">
            <v>39456</v>
          </cell>
          <cell r="H27">
            <v>39091</v>
          </cell>
        </row>
        <row r="28">
          <cell r="B28">
            <v>39457</v>
          </cell>
          <cell r="H28">
            <v>39092</v>
          </cell>
        </row>
        <row r="29">
          <cell r="B29">
            <v>39458</v>
          </cell>
          <cell r="H29">
            <v>39093</v>
          </cell>
        </row>
        <row r="30">
          <cell r="B30">
            <v>39461</v>
          </cell>
          <cell r="H30">
            <v>39094</v>
          </cell>
        </row>
        <row r="31">
          <cell r="B31">
            <v>39462</v>
          </cell>
          <cell r="H31">
            <v>39097</v>
          </cell>
        </row>
        <row r="32">
          <cell r="B32">
            <v>39463</v>
          </cell>
          <cell r="H32">
            <v>39098</v>
          </cell>
        </row>
        <row r="33">
          <cell r="B33">
            <v>39464</v>
          </cell>
          <cell r="H33">
            <v>39099</v>
          </cell>
        </row>
        <row r="34">
          <cell r="B34">
            <v>39465</v>
          </cell>
          <cell r="H34">
            <v>39100</v>
          </cell>
        </row>
        <row r="35">
          <cell r="B35">
            <v>39468</v>
          </cell>
          <cell r="H35">
            <v>39101</v>
          </cell>
        </row>
        <row r="36">
          <cell r="B36">
            <v>39469</v>
          </cell>
          <cell r="H36">
            <v>39104</v>
          </cell>
        </row>
        <row r="37">
          <cell r="B37">
            <v>39470</v>
          </cell>
          <cell r="H37">
            <v>39105</v>
          </cell>
        </row>
        <row r="38">
          <cell r="B38">
            <v>39471</v>
          </cell>
          <cell r="H38">
            <v>39106</v>
          </cell>
        </row>
        <row r="39">
          <cell r="B39">
            <v>39472</v>
          </cell>
          <cell r="H39">
            <v>39107</v>
          </cell>
        </row>
        <row r="40">
          <cell r="B40">
            <v>39475</v>
          </cell>
          <cell r="H40">
            <v>39108</v>
          </cell>
        </row>
        <row r="41">
          <cell r="B41">
            <v>39476</v>
          </cell>
          <cell r="H41">
            <v>39111</v>
          </cell>
        </row>
        <row r="42">
          <cell r="B42">
            <v>39477</v>
          </cell>
          <cell r="H42">
            <v>39112</v>
          </cell>
        </row>
        <row r="43">
          <cell r="B43">
            <v>39478</v>
          </cell>
          <cell r="H43">
            <v>39113</v>
          </cell>
        </row>
        <row r="44">
          <cell r="B44">
            <v>39479</v>
          </cell>
          <cell r="H44">
            <v>39114</v>
          </cell>
        </row>
        <row r="45">
          <cell r="B45">
            <v>39480</v>
          </cell>
          <cell r="H45">
            <v>39115</v>
          </cell>
        </row>
        <row r="46">
          <cell r="B46">
            <v>39481</v>
          </cell>
          <cell r="H46">
            <v>39118</v>
          </cell>
        </row>
        <row r="47">
          <cell r="B47">
            <v>39482</v>
          </cell>
          <cell r="H47">
            <v>39119</v>
          </cell>
        </row>
        <row r="48">
          <cell r="B48">
            <v>39483</v>
          </cell>
          <cell r="H48">
            <v>39120</v>
          </cell>
        </row>
        <row r="49">
          <cell r="B49">
            <v>39491</v>
          </cell>
          <cell r="H49">
            <v>39121</v>
          </cell>
        </row>
        <row r="50">
          <cell r="B50">
            <v>39492</v>
          </cell>
          <cell r="H50">
            <v>39122</v>
          </cell>
        </row>
        <row r="51">
          <cell r="B51">
            <v>39493</v>
          </cell>
          <cell r="H51">
            <v>39125</v>
          </cell>
        </row>
        <row r="52">
          <cell r="B52">
            <v>39496</v>
          </cell>
          <cell r="H52">
            <v>39126</v>
          </cell>
        </row>
        <row r="53">
          <cell r="B53">
            <v>39497</v>
          </cell>
          <cell r="H53">
            <v>39127</v>
          </cell>
        </row>
        <row r="54">
          <cell r="B54">
            <v>39498</v>
          </cell>
          <cell r="H54">
            <v>39128</v>
          </cell>
        </row>
        <row r="55">
          <cell r="B55">
            <v>39499</v>
          </cell>
          <cell r="H55">
            <v>39129</v>
          </cell>
        </row>
        <row r="56">
          <cell r="B56">
            <v>39500</v>
          </cell>
          <cell r="H56">
            <v>39132</v>
          </cell>
        </row>
        <row r="57">
          <cell r="B57">
            <v>39503</v>
          </cell>
          <cell r="H57">
            <v>39133</v>
          </cell>
        </row>
        <row r="58">
          <cell r="B58">
            <v>39504</v>
          </cell>
          <cell r="H58">
            <v>39134</v>
          </cell>
        </row>
        <row r="59">
          <cell r="B59">
            <v>39505</v>
          </cell>
          <cell r="H59">
            <v>39135</v>
          </cell>
        </row>
        <row r="60">
          <cell r="B60">
            <v>39506</v>
          </cell>
          <cell r="H60">
            <v>39136</v>
          </cell>
        </row>
        <row r="61">
          <cell r="B61">
            <v>39507</v>
          </cell>
          <cell r="H61">
            <v>39139</v>
          </cell>
        </row>
        <row r="62">
          <cell r="B62">
            <v>39510</v>
          </cell>
          <cell r="H62">
            <v>39140</v>
          </cell>
        </row>
        <row r="63">
          <cell r="B63">
            <v>39511</v>
          </cell>
          <cell r="H63">
            <v>39141</v>
          </cell>
        </row>
        <row r="64">
          <cell r="B64">
            <v>39512</v>
          </cell>
          <cell r="H64">
            <v>39142</v>
          </cell>
        </row>
        <row r="65">
          <cell r="B65">
            <v>39513</v>
          </cell>
          <cell r="H65">
            <v>39143</v>
          </cell>
        </row>
        <row r="66">
          <cell r="B66">
            <v>39514</v>
          </cell>
          <cell r="H66">
            <v>39146</v>
          </cell>
        </row>
        <row r="67">
          <cell r="B67">
            <v>39517</v>
          </cell>
          <cell r="H67">
            <v>39147</v>
          </cell>
        </row>
        <row r="68">
          <cell r="B68">
            <v>39518</v>
          </cell>
          <cell r="H68">
            <v>39148</v>
          </cell>
        </row>
        <row r="69">
          <cell r="B69">
            <v>39519</v>
          </cell>
          <cell r="H69">
            <v>39149</v>
          </cell>
        </row>
        <row r="70">
          <cell r="B70">
            <v>39520</v>
          </cell>
          <cell r="H70">
            <v>39150</v>
          </cell>
        </row>
        <row r="71">
          <cell r="B71">
            <v>39521</v>
          </cell>
          <cell r="H71">
            <v>39153</v>
          </cell>
        </row>
        <row r="72">
          <cell r="B72">
            <v>39524</v>
          </cell>
          <cell r="H72">
            <v>39154</v>
          </cell>
        </row>
        <row r="73">
          <cell r="B73">
            <v>39525</v>
          </cell>
          <cell r="H73">
            <v>39155</v>
          </cell>
        </row>
        <row r="74">
          <cell r="B74">
            <v>39526</v>
          </cell>
          <cell r="H74">
            <v>39156</v>
          </cell>
        </row>
        <row r="75">
          <cell r="B75">
            <v>39527</v>
          </cell>
          <cell r="H75">
            <v>39157</v>
          </cell>
        </row>
        <row r="76">
          <cell r="B76">
            <v>39528</v>
          </cell>
          <cell r="H76">
            <v>39160</v>
          </cell>
        </row>
        <row r="77">
          <cell r="B77">
            <v>39531</v>
          </cell>
          <cell r="H77">
            <v>39161</v>
          </cell>
        </row>
        <row r="78">
          <cell r="B78">
            <v>39532</v>
          </cell>
          <cell r="H78">
            <v>39162</v>
          </cell>
        </row>
        <row r="79">
          <cell r="B79">
            <v>39533</v>
          </cell>
          <cell r="H79">
            <v>39163</v>
          </cell>
        </row>
        <row r="80">
          <cell r="B80">
            <v>39534</v>
          </cell>
          <cell r="H80">
            <v>39164</v>
          </cell>
        </row>
        <row r="81">
          <cell r="B81">
            <v>39535</v>
          </cell>
          <cell r="H81">
            <v>39167</v>
          </cell>
        </row>
        <row r="82">
          <cell r="B82">
            <v>39538</v>
          </cell>
          <cell r="H82">
            <v>39168</v>
          </cell>
        </row>
        <row r="83">
          <cell r="B83">
            <v>39539</v>
          </cell>
          <cell r="H83">
            <v>39169</v>
          </cell>
        </row>
        <row r="84">
          <cell r="B84">
            <v>39540</v>
          </cell>
          <cell r="H84">
            <v>39170</v>
          </cell>
        </row>
        <row r="85">
          <cell r="B85">
            <v>39541</v>
          </cell>
          <cell r="H85">
            <v>39171</v>
          </cell>
        </row>
        <row r="86">
          <cell r="B86">
            <v>39542</v>
          </cell>
          <cell r="H86">
            <v>39174</v>
          </cell>
        </row>
        <row r="87">
          <cell r="B87">
            <v>39545</v>
          </cell>
          <cell r="H87">
            <v>39175</v>
          </cell>
        </row>
        <row r="88">
          <cell r="B88">
            <v>39546</v>
          </cell>
          <cell r="H88">
            <v>39176</v>
          </cell>
        </row>
        <row r="89">
          <cell r="B89">
            <v>39547</v>
          </cell>
          <cell r="H89">
            <v>39177</v>
          </cell>
        </row>
        <row r="90">
          <cell r="B90">
            <v>39548</v>
          </cell>
          <cell r="H90">
            <v>39182</v>
          </cell>
        </row>
        <row r="91">
          <cell r="B91">
            <v>39549</v>
          </cell>
          <cell r="H91">
            <v>39183</v>
          </cell>
        </row>
        <row r="92">
          <cell r="B92">
            <v>39552</v>
          </cell>
          <cell r="H92">
            <v>39184</v>
          </cell>
        </row>
        <row r="93">
          <cell r="B93">
            <v>39553</v>
          </cell>
          <cell r="H93">
            <v>39185</v>
          </cell>
        </row>
        <row r="94">
          <cell r="B94">
            <v>39554</v>
          </cell>
          <cell r="H94">
            <v>39188</v>
          </cell>
        </row>
        <row r="95">
          <cell r="B95">
            <v>39555</v>
          </cell>
          <cell r="H95">
            <v>39189</v>
          </cell>
        </row>
        <row r="96">
          <cell r="B96">
            <v>39556</v>
          </cell>
          <cell r="H96">
            <v>39190</v>
          </cell>
        </row>
        <row r="97">
          <cell r="B97">
            <v>39559</v>
          </cell>
          <cell r="H97">
            <v>39191</v>
          </cell>
        </row>
        <row r="98">
          <cell r="B98">
            <v>39560</v>
          </cell>
          <cell r="H98">
            <v>39192</v>
          </cell>
        </row>
        <row r="99">
          <cell r="B99">
            <v>39561</v>
          </cell>
          <cell r="H99">
            <v>39195</v>
          </cell>
        </row>
        <row r="100">
          <cell r="B100">
            <v>39562</v>
          </cell>
          <cell r="H100">
            <v>39196</v>
          </cell>
        </row>
        <row r="101">
          <cell r="B101">
            <v>39563</v>
          </cell>
          <cell r="H101">
            <v>39197</v>
          </cell>
        </row>
        <row r="102">
          <cell r="B102">
            <v>39566</v>
          </cell>
          <cell r="H102">
            <v>39198</v>
          </cell>
        </row>
        <row r="103">
          <cell r="B103">
            <v>39567</v>
          </cell>
          <cell r="H103">
            <v>39199</v>
          </cell>
        </row>
        <row r="104">
          <cell r="B104">
            <v>39568</v>
          </cell>
          <cell r="H104">
            <v>39202</v>
          </cell>
        </row>
        <row r="105">
          <cell r="B105">
            <v>39572</v>
          </cell>
          <cell r="H105">
            <v>39203</v>
          </cell>
        </row>
        <row r="106">
          <cell r="B106">
            <v>39573</v>
          </cell>
          <cell r="H106">
            <v>39204</v>
          </cell>
        </row>
        <row r="107">
          <cell r="B107">
            <v>39574</v>
          </cell>
          <cell r="H107">
            <v>39205</v>
          </cell>
        </row>
        <row r="108">
          <cell r="B108">
            <v>39575</v>
          </cell>
          <cell r="H108">
            <v>39206</v>
          </cell>
        </row>
        <row r="109">
          <cell r="B109">
            <v>39576</v>
          </cell>
          <cell r="H109">
            <v>39210</v>
          </cell>
        </row>
        <row r="110">
          <cell r="B110">
            <v>39577</v>
          </cell>
          <cell r="H110">
            <v>39211</v>
          </cell>
        </row>
        <row r="111">
          <cell r="B111">
            <v>39580</v>
          </cell>
          <cell r="H111">
            <v>39212</v>
          </cell>
        </row>
        <row r="112">
          <cell r="B112">
            <v>39581</v>
          </cell>
          <cell r="H112">
            <v>39213</v>
          </cell>
        </row>
        <row r="113">
          <cell r="B113">
            <v>39582</v>
          </cell>
          <cell r="H113">
            <v>39216</v>
          </cell>
        </row>
        <row r="114">
          <cell r="B114">
            <v>39583</v>
          </cell>
          <cell r="H114">
            <v>39217</v>
          </cell>
        </row>
        <row r="115">
          <cell r="B115">
            <v>39584</v>
          </cell>
          <cell r="H115">
            <v>39218</v>
          </cell>
        </row>
        <row r="116">
          <cell r="B116">
            <v>39587</v>
          </cell>
          <cell r="H116">
            <v>39219</v>
          </cell>
        </row>
        <row r="117">
          <cell r="B117">
            <v>39588</v>
          </cell>
          <cell r="H117">
            <v>39220</v>
          </cell>
        </row>
        <row r="118">
          <cell r="B118">
            <v>39589</v>
          </cell>
          <cell r="H118">
            <v>39223</v>
          </cell>
        </row>
        <row r="119">
          <cell r="B119">
            <v>39590</v>
          </cell>
          <cell r="H119">
            <v>39224</v>
          </cell>
        </row>
        <row r="120">
          <cell r="B120">
            <v>39591</v>
          </cell>
          <cell r="H120">
            <v>39225</v>
          </cell>
        </row>
        <row r="121">
          <cell r="B121">
            <v>39594</v>
          </cell>
          <cell r="H121">
            <v>39226</v>
          </cell>
        </row>
        <row r="122">
          <cell r="B122">
            <v>39595</v>
          </cell>
          <cell r="H122">
            <v>39227</v>
          </cell>
        </row>
        <row r="123">
          <cell r="B123">
            <v>39596</v>
          </cell>
          <cell r="H123">
            <v>39231</v>
          </cell>
        </row>
        <row r="124">
          <cell r="B124">
            <v>39597</v>
          </cell>
          <cell r="H124">
            <v>39232</v>
          </cell>
        </row>
        <row r="125">
          <cell r="B125">
            <v>39598</v>
          </cell>
          <cell r="H125">
            <v>39233</v>
          </cell>
        </row>
        <row r="126">
          <cell r="B126">
            <v>39601</v>
          </cell>
          <cell r="H126">
            <v>39234</v>
          </cell>
        </row>
        <row r="127">
          <cell r="B127">
            <v>39602</v>
          </cell>
          <cell r="H127">
            <v>39237</v>
          </cell>
        </row>
        <row r="128">
          <cell r="B128">
            <v>39603</v>
          </cell>
          <cell r="H128">
            <v>39238</v>
          </cell>
        </row>
        <row r="129">
          <cell r="B129">
            <v>39604</v>
          </cell>
          <cell r="H129">
            <v>39239</v>
          </cell>
        </row>
        <row r="130">
          <cell r="B130">
            <v>39605</v>
          </cell>
          <cell r="H130">
            <v>39240</v>
          </cell>
        </row>
        <row r="131">
          <cell r="B131">
            <v>39608</v>
          </cell>
          <cell r="H131">
            <v>39241</v>
          </cell>
        </row>
        <row r="132">
          <cell r="B132">
            <v>39609</v>
          </cell>
          <cell r="H132">
            <v>39244</v>
          </cell>
        </row>
        <row r="133">
          <cell r="B133">
            <v>39610</v>
          </cell>
          <cell r="H133">
            <v>39245</v>
          </cell>
        </row>
        <row r="134">
          <cell r="B134">
            <v>39611</v>
          </cell>
          <cell r="H134">
            <v>39246</v>
          </cell>
        </row>
        <row r="135">
          <cell r="B135">
            <v>39612</v>
          </cell>
          <cell r="H135">
            <v>39247</v>
          </cell>
        </row>
        <row r="136">
          <cell r="B136">
            <v>39615</v>
          </cell>
          <cell r="H136">
            <v>39248</v>
          </cell>
        </row>
        <row r="137">
          <cell r="B137">
            <v>39616</v>
          </cell>
          <cell r="H137">
            <v>39251</v>
          </cell>
        </row>
        <row r="138">
          <cell r="B138">
            <v>39617</v>
          </cell>
          <cell r="H138">
            <v>39252</v>
          </cell>
        </row>
        <row r="139">
          <cell r="B139">
            <v>39618</v>
          </cell>
          <cell r="H139">
            <v>39253</v>
          </cell>
        </row>
        <row r="140">
          <cell r="B140">
            <v>39619</v>
          </cell>
          <cell r="H140">
            <v>39254</v>
          </cell>
        </row>
        <row r="141">
          <cell r="B141">
            <v>39622</v>
          </cell>
          <cell r="H141">
            <v>39255</v>
          </cell>
        </row>
        <row r="142">
          <cell r="B142">
            <v>39623</v>
          </cell>
          <cell r="H142">
            <v>39258</v>
          </cell>
        </row>
        <row r="143">
          <cell r="B143">
            <v>39624</v>
          </cell>
          <cell r="H143">
            <v>39259</v>
          </cell>
        </row>
        <row r="144">
          <cell r="B144">
            <v>39625</v>
          </cell>
          <cell r="H144">
            <v>39260</v>
          </cell>
        </row>
        <row r="145">
          <cell r="B145">
            <v>39626</v>
          </cell>
          <cell r="H145">
            <v>39261</v>
          </cell>
        </row>
        <row r="146">
          <cell r="B146">
            <v>39629</v>
          </cell>
          <cell r="H146">
            <v>39262</v>
          </cell>
        </row>
        <row r="147">
          <cell r="B147">
            <v>39630</v>
          </cell>
          <cell r="H147">
            <v>39265</v>
          </cell>
        </row>
        <row r="148">
          <cell r="B148">
            <v>39631</v>
          </cell>
          <cell r="H148">
            <v>39266</v>
          </cell>
        </row>
        <row r="149">
          <cell r="B149">
            <v>39632</v>
          </cell>
          <cell r="H149">
            <v>39267</v>
          </cell>
        </row>
        <row r="150">
          <cell r="B150">
            <v>39633</v>
          </cell>
          <cell r="H150">
            <v>39268</v>
          </cell>
        </row>
        <row r="151">
          <cell r="B151">
            <v>39636</v>
          </cell>
          <cell r="H151">
            <v>39269</v>
          </cell>
        </row>
        <row r="152">
          <cell r="B152">
            <v>39637</v>
          </cell>
          <cell r="H152">
            <v>39272</v>
          </cell>
        </row>
        <row r="153">
          <cell r="B153">
            <v>39638</v>
          </cell>
          <cell r="H153">
            <v>39273</v>
          </cell>
        </row>
        <row r="154">
          <cell r="B154">
            <v>39639</v>
          </cell>
          <cell r="H154">
            <v>39274</v>
          </cell>
        </row>
        <row r="155">
          <cell r="B155">
            <v>39640</v>
          </cell>
          <cell r="H155">
            <v>39275</v>
          </cell>
        </row>
        <row r="156">
          <cell r="B156">
            <v>39643</v>
          </cell>
          <cell r="H156">
            <v>39276</v>
          </cell>
        </row>
        <row r="157">
          <cell r="B157">
            <v>39644</v>
          </cell>
          <cell r="H157">
            <v>39279</v>
          </cell>
        </row>
        <row r="158">
          <cell r="B158">
            <v>39645</v>
          </cell>
          <cell r="H158">
            <v>39280</v>
          </cell>
        </row>
        <row r="159">
          <cell r="B159">
            <v>39646</v>
          </cell>
          <cell r="H159">
            <v>39281</v>
          </cell>
        </row>
        <row r="160">
          <cell r="B160">
            <v>39647</v>
          </cell>
          <cell r="H160">
            <v>39282</v>
          </cell>
        </row>
        <row r="161">
          <cell r="B161">
            <v>39650</v>
          </cell>
          <cell r="H161">
            <v>39283</v>
          </cell>
        </row>
        <row r="162">
          <cell r="B162">
            <v>39651</v>
          </cell>
          <cell r="H162">
            <v>39286</v>
          </cell>
        </row>
        <row r="163">
          <cell r="B163">
            <v>39652</v>
          </cell>
          <cell r="H163">
            <v>39287</v>
          </cell>
        </row>
        <row r="164">
          <cell r="B164">
            <v>39653</v>
          </cell>
          <cell r="H164">
            <v>39288</v>
          </cell>
        </row>
        <row r="165">
          <cell r="B165">
            <v>39654</v>
          </cell>
          <cell r="H165">
            <v>39289</v>
          </cell>
        </row>
        <row r="166">
          <cell r="B166">
            <v>39657</v>
          </cell>
          <cell r="H166">
            <v>39290</v>
          </cell>
        </row>
        <row r="167">
          <cell r="B167">
            <v>39658</v>
          </cell>
          <cell r="H167">
            <v>39293</v>
          </cell>
        </row>
        <row r="168">
          <cell r="B168">
            <v>39659</v>
          </cell>
          <cell r="H168">
            <v>39294</v>
          </cell>
        </row>
        <row r="169">
          <cell r="B169">
            <v>39660</v>
          </cell>
          <cell r="H169">
            <v>39295</v>
          </cell>
        </row>
        <row r="170">
          <cell r="B170">
            <v>39661</v>
          </cell>
          <cell r="H170">
            <v>39296</v>
          </cell>
        </row>
        <row r="171">
          <cell r="B171">
            <v>39664</v>
          </cell>
          <cell r="H171">
            <v>39297</v>
          </cell>
        </row>
        <row r="172">
          <cell r="B172">
            <v>39665</v>
          </cell>
          <cell r="H172">
            <v>39300</v>
          </cell>
        </row>
        <row r="173">
          <cell r="B173">
            <v>39666</v>
          </cell>
          <cell r="H173">
            <v>39301</v>
          </cell>
        </row>
        <row r="174">
          <cell r="B174">
            <v>39667</v>
          </cell>
          <cell r="H174">
            <v>39302</v>
          </cell>
        </row>
        <row r="175">
          <cell r="B175">
            <v>39668</v>
          </cell>
          <cell r="H175">
            <v>39303</v>
          </cell>
        </row>
        <row r="176">
          <cell r="B176">
            <v>39671</v>
          </cell>
          <cell r="H176">
            <v>39304</v>
          </cell>
        </row>
        <row r="177">
          <cell r="B177">
            <v>39672</v>
          </cell>
          <cell r="H177">
            <v>39307</v>
          </cell>
        </row>
        <row r="178">
          <cell r="B178">
            <v>39673</v>
          </cell>
          <cell r="H178">
            <v>39308</v>
          </cell>
        </row>
        <row r="179">
          <cell r="B179">
            <v>39674</v>
          </cell>
          <cell r="H179">
            <v>39309</v>
          </cell>
        </row>
        <row r="180">
          <cell r="B180">
            <v>39675</v>
          </cell>
          <cell r="H180">
            <v>39310</v>
          </cell>
        </row>
        <row r="181">
          <cell r="B181">
            <v>39678</v>
          </cell>
          <cell r="H181">
            <v>39311</v>
          </cell>
        </row>
        <row r="182">
          <cell r="B182">
            <v>39679</v>
          </cell>
          <cell r="H182">
            <v>39314</v>
          </cell>
        </row>
        <row r="183">
          <cell r="B183">
            <v>39680</v>
          </cell>
          <cell r="H183">
            <v>39315</v>
          </cell>
        </row>
        <row r="184">
          <cell r="B184">
            <v>39681</v>
          </cell>
          <cell r="H184">
            <v>39316</v>
          </cell>
        </row>
        <row r="185">
          <cell r="B185">
            <v>39682</v>
          </cell>
          <cell r="H185">
            <v>39317</v>
          </cell>
        </row>
        <row r="186">
          <cell r="B186">
            <v>39685</v>
          </cell>
          <cell r="H186">
            <v>39318</v>
          </cell>
        </row>
        <row r="187">
          <cell r="B187">
            <v>39686</v>
          </cell>
          <cell r="H187">
            <v>39322</v>
          </cell>
        </row>
        <row r="188">
          <cell r="B188">
            <v>39687</v>
          </cell>
          <cell r="H188">
            <v>39323</v>
          </cell>
        </row>
        <row r="189">
          <cell r="B189">
            <v>39688</v>
          </cell>
          <cell r="H189">
            <v>39324</v>
          </cell>
        </row>
        <row r="190">
          <cell r="B190">
            <v>39689</v>
          </cell>
          <cell r="H190">
            <v>39325</v>
          </cell>
        </row>
        <row r="191">
          <cell r="B191">
            <v>39692</v>
          </cell>
          <cell r="H191">
            <v>39328</v>
          </cell>
        </row>
        <row r="192">
          <cell r="B192">
            <v>39693</v>
          </cell>
          <cell r="H192">
            <v>39329</v>
          </cell>
        </row>
        <row r="193">
          <cell r="B193">
            <v>39694</v>
          </cell>
          <cell r="H193">
            <v>39330</v>
          </cell>
        </row>
        <row r="194">
          <cell r="B194">
            <v>39695</v>
          </cell>
          <cell r="H194">
            <v>39331</v>
          </cell>
        </row>
        <row r="195">
          <cell r="B195">
            <v>39696</v>
          </cell>
          <cell r="H195">
            <v>39332</v>
          </cell>
        </row>
        <row r="196">
          <cell r="B196">
            <v>39699</v>
          </cell>
          <cell r="H196">
            <v>39335</v>
          </cell>
        </row>
        <row r="197">
          <cell r="B197">
            <v>39700</v>
          </cell>
          <cell r="H197">
            <v>39336</v>
          </cell>
        </row>
        <row r="198">
          <cell r="B198">
            <v>39701</v>
          </cell>
          <cell r="H198">
            <v>39337</v>
          </cell>
        </row>
        <row r="199">
          <cell r="B199">
            <v>39702</v>
          </cell>
          <cell r="H199">
            <v>39338</v>
          </cell>
        </row>
        <row r="200">
          <cell r="B200">
            <v>39703</v>
          </cell>
          <cell r="H200">
            <v>39339</v>
          </cell>
        </row>
        <row r="201">
          <cell r="B201">
            <v>39706</v>
          </cell>
          <cell r="H201">
            <v>39342</v>
          </cell>
        </row>
        <row r="202">
          <cell r="B202">
            <v>39707</v>
          </cell>
          <cell r="H202">
            <v>39343</v>
          </cell>
        </row>
        <row r="203">
          <cell r="B203">
            <v>39708</v>
          </cell>
          <cell r="H203">
            <v>39344</v>
          </cell>
        </row>
        <row r="204">
          <cell r="B204">
            <v>39709</v>
          </cell>
          <cell r="H204">
            <v>39345</v>
          </cell>
        </row>
        <row r="205">
          <cell r="B205">
            <v>39710</v>
          </cell>
          <cell r="H205">
            <v>39346</v>
          </cell>
        </row>
        <row r="206">
          <cell r="B206">
            <v>39713</v>
          </cell>
          <cell r="H206">
            <v>39349</v>
          </cell>
        </row>
        <row r="207">
          <cell r="B207">
            <v>39714</v>
          </cell>
          <cell r="H207">
            <v>39350</v>
          </cell>
        </row>
        <row r="208">
          <cell r="B208">
            <v>39715</v>
          </cell>
          <cell r="H208">
            <v>39351</v>
          </cell>
        </row>
        <row r="209">
          <cell r="B209">
            <v>39716</v>
          </cell>
          <cell r="H209">
            <v>39352</v>
          </cell>
        </row>
        <row r="210">
          <cell r="B210">
            <v>39717</v>
          </cell>
          <cell r="H210">
            <v>39353</v>
          </cell>
        </row>
        <row r="211">
          <cell r="B211">
            <v>39718</v>
          </cell>
          <cell r="H211">
            <v>39356</v>
          </cell>
        </row>
        <row r="212">
          <cell r="B212">
            <v>39719</v>
          </cell>
          <cell r="H212">
            <v>39357</v>
          </cell>
        </row>
        <row r="213">
          <cell r="B213">
            <v>39727</v>
          </cell>
          <cell r="H213">
            <v>39358</v>
          </cell>
        </row>
        <row r="214">
          <cell r="B214">
            <v>39728</v>
          </cell>
          <cell r="H214">
            <v>39359</v>
          </cell>
        </row>
        <row r="215">
          <cell r="B215">
            <v>39729</v>
          </cell>
          <cell r="H215">
            <v>39360</v>
          </cell>
        </row>
        <row r="216">
          <cell r="B216">
            <v>39730</v>
          </cell>
          <cell r="H216">
            <v>39363</v>
          </cell>
        </row>
        <row r="217">
          <cell r="B217">
            <v>39731</v>
          </cell>
          <cell r="H217">
            <v>39364</v>
          </cell>
        </row>
        <row r="218">
          <cell r="B218">
            <v>39734</v>
          </cell>
          <cell r="H218">
            <v>39365</v>
          </cell>
        </row>
        <row r="219">
          <cell r="B219">
            <v>39735</v>
          </cell>
          <cell r="H219">
            <v>39366</v>
          </cell>
        </row>
        <row r="220">
          <cell r="B220">
            <v>39736</v>
          </cell>
          <cell r="H220">
            <v>39367</v>
          </cell>
        </row>
        <row r="221">
          <cell r="B221">
            <v>39737</v>
          </cell>
          <cell r="H221">
            <v>39370</v>
          </cell>
        </row>
        <row r="222">
          <cell r="B222">
            <v>39738</v>
          </cell>
          <cell r="H222">
            <v>39371</v>
          </cell>
        </row>
        <row r="223">
          <cell r="B223">
            <v>39741</v>
          </cell>
          <cell r="H223">
            <v>39372</v>
          </cell>
        </row>
        <row r="224">
          <cell r="B224">
            <v>39742</v>
          </cell>
          <cell r="H224">
            <v>39373</v>
          </cell>
        </row>
        <row r="225">
          <cell r="B225">
            <v>39743</v>
          </cell>
          <cell r="H225">
            <v>39374</v>
          </cell>
        </row>
        <row r="226">
          <cell r="B226">
            <v>39744</v>
          </cell>
          <cell r="H226">
            <v>39377</v>
          </cell>
        </row>
        <row r="227">
          <cell r="B227">
            <v>39745</v>
          </cell>
          <cell r="H227">
            <v>39378</v>
          </cell>
        </row>
        <row r="228">
          <cell r="B228">
            <v>39748</v>
          </cell>
          <cell r="H228">
            <v>39379</v>
          </cell>
        </row>
        <row r="229">
          <cell r="B229">
            <v>39749</v>
          </cell>
          <cell r="H229">
            <v>39380</v>
          </cell>
        </row>
        <row r="230">
          <cell r="B230">
            <v>39750</v>
          </cell>
          <cell r="H230">
            <v>39381</v>
          </cell>
        </row>
        <row r="231">
          <cell r="B231">
            <v>39751</v>
          </cell>
          <cell r="H231">
            <v>39384</v>
          </cell>
        </row>
        <row r="232">
          <cell r="B232">
            <v>39752</v>
          </cell>
          <cell r="H232">
            <v>39385</v>
          </cell>
        </row>
        <row r="233">
          <cell r="B233">
            <v>39755</v>
          </cell>
          <cell r="H233">
            <v>39386</v>
          </cell>
        </row>
        <row r="234">
          <cell r="B234">
            <v>39756</v>
          </cell>
          <cell r="H234">
            <v>39387</v>
          </cell>
        </row>
        <row r="235">
          <cell r="B235">
            <v>39757</v>
          </cell>
          <cell r="H235">
            <v>39388</v>
          </cell>
        </row>
        <row r="236">
          <cell r="B236">
            <v>39758</v>
          </cell>
          <cell r="H236">
            <v>39391</v>
          </cell>
        </row>
        <row r="237">
          <cell r="B237">
            <v>39759</v>
          </cell>
          <cell r="H237">
            <v>39392</v>
          </cell>
        </row>
        <row r="238">
          <cell r="B238">
            <v>39762</v>
          </cell>
          <cell r="H238">
            <v>39393</v>
          </cell>
        </row>
        <row r="239">
          <cell r="B239">
            <v>39763</v>
          </cell>
          <cell r="H239">
            <v>39394</v>
          </cell>
        </row>
        <row r="240">
          <cell r="B240">
            <v>39764</v>
          </cell>
          <cell r="H240">
            <v>39395</v>
          </cell>
        </row>
        <row r="241">
          <cell r="B241">
            <v>39765</v>
          </cell>
          <cell r="H241">
            <v>39398</v>
          </cell>
        </row>
        <row r="242">
          <cell r="B242">
            <v>39766</v>
          </cell>
          <cell r="H242">
            <v>39399</v>
          </cell>
        </row>
        <row r="243">
          <cell r="B243">
            <v>39769</v>
          </cell>
          <cell r="H243">
            <v>39400</v>
          </cell>
        </row>
        <row r="244">
          <cell r="B244">
            <v>39770</v>
          </cell>
          <cell r="H244">
            <v>39401</v>
          </cell>
        </row>
        <row r="245">
          <cell r="B245">
            <v>39771</v>
          </cell>
          <cell r="H245">
            <v>39402</v>
          </cell>
        </row>
        <row r="246">
          <cell r="B246">
            <v>39772</v>
          </cell>
          <cell r="H246">
            <v>39405</v>
          </cell>
        </row>
        <row r="247">
          <cell r="B247">
            <v>39773</v>
          </cell>
          <cell r="H247">
            <v>39406</v>
          </cell>
        </row>
        <row r="248">
          <cell r="B248">
            <v>39776</v>
          </cell>
          <cell r="H248">
            <v>39407</v>
          </cell>
        </row>
        <row r="249">
          <cell r="B249">
            <v>39777</v>
          </cell>
          <cell r="H249">
            <v>39408</v>
          </cell>
        </row>
        <row r="250">
          <cell r="B250">
            <v>39778</v>
          </cell>
          <cell r="H250">
            <v>39409</v>
          </cell>
        </row>
        <row r="251">
          <cell r="B251">
            <v>39779</v>
          </cell>
          <cell r="H251">
            <v>39412</v>
          </cell>
        </row>
        <row r="252">
          <cell r="B252">
            <v>39780</v>
          </cell>
          <cell r="H252">
            <v>39413</v>
          </cell>
        </row>
        <row r="253">
          <cell r="B253">
            <v>39783</v>
          </cell>
          <cell r="H253">
            <v>39414</v>
          </cell>
        </row>
        <row r="254">
          <cell r="B254">
            <v>39784</v>
          </cell>
          <cell r="H254">
            <v>39415</v>
          </cell>
        </row>
        <row r="255">
          <cell r="B255">
            <v>39785</v>
          </cell>
          <cell r="H255">
            <v>39416</v>
          </cell>
        </row>
        <row r="256">
          <cell r="B256">
            <v>39786</v>
          </cell>
          <cell r="H256">
            <v>39419</v>
          </cell>
        </row>
        <row r="257">
          <cell r="B257">
            <v>39787</v>
          </cell>
          <cell r="H257">
            <v>39420</v>
          </cell>
        </row>
        <row r="258">
          <cell r="B258">
            <v>39790</v>
          </cell>
          <cell r="H258">
            <v>39421</v>
          </cell>
        </row>
        <row r="259">
          <cell r="B259">
            <v>39791</v>
          </cell>
          <cell r="H259">
            <v>39422</v>
          </cell>
        </row>
        <row r="260">
          <cell r="B260">
            <v>39792</v>
          </cell>
          <cell r="H260">
            <v>39423</v>
          </cell>
        </row>
        <row r="261">
          <cell r="B261">
            <v>39793</v>
          </cell>
          <cell r="H261">
            <v>39426</v>
          </cell>
        </row>
        <row r="262">
          <cell r="B262">
            <v>39794</v>
          </cell>
          <cell r="H262">
            <v>39427</v>
          </cell>
        </row>
        <row r="263">
          <cell r="B263">
            <v>39797</v>
          </cell>
          <cell r="H263">
            <v>39428</v>
          </cell>
        </row>
        <row r="264">
          <cell r="B264">
            <v>39798</v>
          </cell>
          <cell r="H264">
            <v>39429</v>
          </cell>
        </row>
        <row r="265">
          <cell r="B265">
            <v>39799</v>
          </cell>
          <cell r="H265">
            <v>39430</v>
          </cell>
        </row>
        <row r="266">
          <cell r="B266">
            <v>39800</v>
          </cell>
          <cell r="H266">
            <v>39433</v>
          </cell>
        </row>
        <row r="267">
          <cell r="B267">
            <v>39801</v>
          </cell>
          <cell r="H267">
            <v>39434</v>
          </cell>
        </row>
        <row r="268">
          <cell r="B268">
            <v>39804</v>
          </cell>
          <cell r="H268">
            <v>39435</v>
          </cell>
        </row>
        <row r="269">
          <cell r="B269">
            <v>39805</v>
          </cell>
          <cell r="H269">
            <v>39436</v>
          </cell>
        </row>
        <row r="270">
          <cell r="B270">
            <v>39806</v>
          </cell>
          <cell r="H270">
            <v>39437</v>
          </cell>
        </row>
        <row r="271">
          <cell r="B271">
            <v>39807</v>
          </cell>
          <cell r="H271">
            <v>39443</v>
          </cell>
        </row>
        <row r="272">
          <cell r="B272">
            <v>39808</v>
          </cell>
          <cell r="H272">
            <v>39444</v>
          </cell>
        </row>
        <row r="273">
          <cell r="B273">
            <v>39811</v>
          </cell>
          <cell r="H273">
            <v>39447</v>
          </cell>
        </row>
        <row r="274">
          <cell r="B274">
            <v>39812</v>
          </cell>
          <cell r="H274">
            <v>39449</v>
          </cell>
        </row>
        <row r="275">
          <cell r="B275">
            <v>39813</v>
          </cell>
          <cell r="H275">
            <v>39450</v>
          </cell>
        </row>
        <row r="276">
          <cell r="B276">
            <v>39817</v>
          </cell>
          <cell r="H276">
            <v>39451</v>
          </cell>
        </row>
        <row r="277">
          <cell r="B277">
            <v>39818</v>
          </cell>
          <cell r="H277">
            <v>39454</v>
          </cell>
        </row>
        <row r="278">
          <cell r="B278">
            <v>39819</v>
          </cell>
          <cell r="H278">
            <v>39455</v>
          </cell>
        </row>
        <row r="279">
          <cell r="B279">
            <v>39820</v>
          </cell>
          <cell r="H279">
            <v>39456</v>
          </cell>
        </row>
        <row r="280">
          <cell r="B280">
            <v>39821</v>
          </cell>
          <cell r="H280">
            <v>39457</v>
          </cell>
        </row>
        <row r="281">
          <cell r="B281">
            <v>39822</v>
          </cell>
          <cell r="H281">
            <v>39458</v>
          </cell>
        </row>
        <row r="282">
          <cell r="B282">
            <v>39825</v>
          </cell>
          <cell r="H282">
            <v>39461</v>
          </cell>
        </row>
        <row r="283">
          <cell r="B283">
            <v>39826</v>
          </cell>
          <cell r="H283">
            <v>39462</v>
          </cell>
        </row>
        <row r="284">
          <cell r="B284">
            <v>39827</v>
          </cell>
          <cell r="H284">
            <v>39463</v>
          </cell>
        </row>
        <row r="285">
          <cell r="B285">
            <v>39828</v>
          </cell>
          <cell r="H285">
            <v>39464</v>
          </cell>
        </row>
        <row r="286">
          <cell r="B286">
            <v>39829</v>
          </cell>
          <cell r="H286">
            <v>39465</v>
          </cell>
        </row>
        <row r="287">
          <cell r="B287">
            <v>39832</v>
          </cell>
          <cell r="H287">
            <v>39468</v>
          </cell>
        </row>
        <row r="288">
          <cell r="B288">
            <v>39833</v>
          </cell>
          <cell r="H288">
            <v>39469</v>
          </cell>
        </row>
        <row r="289">
          <cell r="B289">
            <v>39834</v>
          </cell>
          <cell r="H289">
            <v>39470</v>
          </cell>
        </row>
        <row r="290">
          <cell r="B290">
            <v>39835</v>
          </cell>
          <cell r="H290">
            <v>39471</v>
          </cell>
        </row>
        <row r="291">
          <cell r="B291">
            <v>39836</v>
          </cell>
          <cell r="H291">
            <v>39472</v>
          </cell>
        </row>
        <row r="292">
          <cell r="B292">
            <v>39845</v>
          </cell>
          <cell r="H292">
            <v>39475</v>
          </cell>
        </row>
        <row r="293">
          <cell r="B293">
            <v>39846</v>
          </cell>
          <cell r="H293">
            <v>39476</v>
          </cell>
        </row>
        <row r="294">
          <cell r="B294">
            <v>39847</v>
          </cell>
          <cell r="H294">
            <v>39477</v>
          </cell>
        </row>
        <row r="295">
          <cell r="B295">
            <v>39848</v>
          </cell>
          <cell r="H295">
            <v>39478</v>
          </cell>
        </row>
        <row r="296">
          <cell r="B296">
            <v>39849</v>
          </cell>
          <cell r="H296">
            <v>39479</v>
          </cell>
        </row>
        <row r="297">
          <cell r="B297">
            <v>39850</v>
          </cell>
          <cell r="H297">
            <v>39482</v>
          </cell>
        </row>
        <row r="298">
          <cell r="B298">
            <v>39853</v>
          </cell>
          <cell r="H298">
            <v>39483</v>
          </cell>
        </row>
        <row r="299">
          <cell r="B299">
            <v>39854</v>
          </cell>
          <cell r="H299">
            <v>39484</v>
          </cell>
        </row>
        <row r="300">
          <cell r="B300">
            <v>39855</v>
          </cell>
          <cell r="H300">
            <v>39485</v>
          </cell>
        </row>
        <row r="301">
          <cell r="B301">
            <v>39856</v>
          </cell>
          <cell r="H301">
            <v>39486</v>
          </cell>
        </row>
        <row r="302">
          <cell r="B302">
            <v>39857</v>
          </cell>
          <cell r="H302">
            <v>39489</v>
          </cell>
        </row>
        <row r="303">
          <cell r="B303">
            <v>39860</v>
          </cell>
          <cell r="H303">
            <v>39490</v>
          </cell>
        </row>
        <row r="304">
          <cell r="B304">
            <v>39861</v>
          </cell>
          <cell r="H304">
            <v>39491</v>
          </cell>
        </row>
        <row r="305">
          <cell r="B305">
            <v>39862</v>
          </cell>
          <cell r="H305">
            <v>39492</v>
          </cell>
        </row>
        <row r="306">
          <cell r="B306">
            <v>39863</v>
          </cell>
          <cell r="H306">
            <v>39493</v>
          </cell>
        </row>
        <row r="307">
          <cell r="B307">
            <v>39864</v>
          </cell>
          <cell r="H307">
            <v>39496</v>
          </cell>
        </row>
        <row r="308">
          <cell r="B308">
            <v>39867</v>
          </cell>
          <cell r="H308">
            <v>39497</v>
          </cell>
        </row>
        <row r="309">
          <cell r="B309">
            <v>39868</v>
          </cell>
          <cell r="H309">
            <v>39498</v>
          </cell>
        </row>
        <row r="310">
          <cell r="B310">
            <v>39869</v>
          </cell>
          <cell r="H310">
            <v>39499</v>
          </cell>
        </row>
        <row r="311">
          <cell r="B311">
            <v>39870</v>
          </cell>
          <cell r="H311">
            <v>39500</v>
          </cell>
        </row>
        <row r="312">
          <cell r="B312">
            <v>39871</v>
          </cell>
          <cell r="H312">
            <v>39503</v>
          </cell>
        </row>
        <row r="313">
          <cell r="B313">
            <v>39874</v>
          </cell>
          <cell r="H313">
            <v>39504</v>
          </cell>
        </row>
        <row r="314">
          <cell r="B314">
            <v>39875</v>
          </cell>
          <cell r="H314">
            <v>39505</v>
          </cell>
        </row>
        <row r="315">
          <cell r="B315">
            <v>39876</v>
          </cell>
          <cell r="H315">
            <v>39506</v>
          </cell>
        </row>
        <row r="316">
          <cell r="B316">
            <v>39877</v>
          </cell>
          <cell r="H316">
            <v>39507</v>
          </cell>
        </row>
        <row r="317">
          <cell r="B317">
            <v>39878</v>
          </cell>
          <cell r="H317">
            <v>39510</v>
          </cell>
        </row>
        <row r="318">
          <cell r="B318">
            <v>39881</v>
          </cell>
          <cell r="H318">
            <v>39511</v>
          </cell>
        </row>
        <row r="319">
          <cell r="B319">
            <v>39882</v>
          </cell>
          <cell r="H319">
            <v>39512</v>
          </cell>
        </row>
        <row r="320">
          <cell r="B320">
            <v>39883</v>
          </cell>
          <cell r="H320">
            <v>39513</v>
          </cell>
        </row>
        <row r="321">
          <cell r="B321">
            <v>39884</v>
          </cell>
          <cell r="H321">
            <v>39514</v>
          </cell>
        </row>
        <row r="322">
          <cell r="B322">
            <v>39885</v>
          </cell>
          <cell r="H322">
            <v>39517</v>
          </cell>
        </row>
        <row r="323">
          <cell r="B323">
            <v>39888</v>
          </cell>
          <cell r="H323">
            <v>39518</v>
          </cell>
        </row>
        <row r="324">
          <cell r="B324">
            <v>39889</v>
          </cell>
          <cell r="H324">
            <v>39519</v>
          </cell>
        </row>
        <row r="325">
          <cell r="B325">
            <v>39890</v>
          </cell>
          <cell r="H325">
            <v>39520</v>
          </cell>
        </row>
        <row r="326">
          <cell r="B326">
            <v>39891</v>
          </cell>
          <cell r="H326">
            <v>39521</v>
          </cell>
        </row>
        <row r="327">
          <cell r="B327">
            <v>39892</v>
          </cell>
          <cell r="H327">
            <v>39524</v>
          </cell>
        </row>
        <row r="328">
          <cell r="B328">
            <v>39895</v>
          </cell>
          <cell r="H328">
            <v>39525</v>
          </cell>
        </row>
        <row r="329">
          <cell r="B329">
            <v>39896</v>
          </cell>
          <cell r="H329">
            <v>39526</v>
          </cell>
        </row>
        <row r="330">
          <cell r="B330">
            <v>39897</v>
          </cell>
          <cell r="H330">
            <v>39527</v>
          </cell>
        </row>
        <row r="331">
          <cell r="B331">
            <v>39898</v>
          </cell>
          <cell r="H331">
            <v>39532</v>
          </cell>
        </row>
        <row r="332">
          <cell r="B332">
            <v>39899</v>
          </cell>
          <cell r="H332">
            <v>39533</v>
          </cell>
        </row>
        <row r="333">
          <cell r="B333">
            <v>39902</v>
          </cell>
          <cell r="H333">
            <v>39534</v>
          </cell>
        </row>
        <row r="334">
          <cell r="B334">
            <v>39903</v>
          </cell>
          <cell r="H334">
            <v>39535</v>
          </cell>
        </row>
        <row r="335">
          <cell r="B335">
            <v>39904</v>
          </cell>
          <cell r="H335">
            <v>39538</v>
          </cell>
        </row>
        <row r="336">
          <cell r="B336">
            <v>39905</v>
          </cell>
          <cell r="H336">
            <v>39539</v>
          </cell>
        </row>
        <row r="337">
          <cell r="B337">
            <v>39906</v>
          </cell>
          <cell r="H337">
            <v>39540</v>
          </cell>
        </row>
        <row r="338">
          <cell r="B338">
            <v>39909</v>
          </cell>
          <cell r="H338">
            <v>39541</v>
          </cell>
        </row>
        <row r="339">
          <cell r="B339">
            <v>39910</v>
          </cell>
          <cell r="H339">
            <v>39542</v>
          </cell>
        </row>
        <row r="340">
          <cell r="B340">
            <v>39911</v>
          </cell>
          <cell r="H340">
            <v>39545</v>
          </cell>
        </row>
        <row r="341">
          <cell r="B341">
            <v>39912</v>
          </cell>
          <cell r="H341">
            <v>39546</v>
          </cell>
        </row>
        <row r="342">
          <cell r="B342">
            <v>39913</v>
          </cell>
          <cell r="H342">
            <v>39547</v>
          </cell>
        </row>
        <row r="343">
          <cell r="B343">
            <v>39916</v>
          </cell>
          <cell r="H343">
            <v>39548</v>
          </cell>
        </row>
        <row r="344">
          <cell r="B344">
            <v>39917</v>
          </cell>
          <cell r="H344">
            <v>39549</v>
          </cell>
        </row>
        <row r="345">
          <cell r="B345">
            <v>39918</v>
          </cell>
          <cell r="H345">
            <v>39552</v>
          </cell>
        </row>
        <row r="346">
          <cell r="B346">
            <v>39919</v>
          </cell>
          <cell r="H346">
            <v>39553</v>
          </cell>
        </row>
        <row r="347">
          <cell r="B347">
            <v>39920</v>
          </cell>
          <cell r="H347">
            <v>39554</v>
          </cell>
        </row>
        <row r="348">
          <cell r="B348">
            <v>39923</v>
          </cell>
          <cell r="H348">
            <v>39555</v>
          </cell>
        </row>
        <row r="349">
          <cell r="B349">
            <v>39924</v>
          </cell>
          <cell r="H349">
            <v>39556</v>
          </cell>
        </row>
        <row r="350">
          <cell r="B350">
            <v>39925</v>
          </cell>
          <cell r="H350">
            <v>39559</v>
          </cell>
        </row>
        <row r="351">
          <cell r="B351">
            <v>39926</v>
          </cell>
          <cell r="H351">
            <v>39560</v>
          </cell>
        </row>
        <row r="352">
          <cell r="B352">
            <v>39927</v>
          </cell>
          <cell r="H352">
            <v>39561</v>
          </cell>
        </row>
        <row r="353">
          <cell r="B353">
            <v>39930</v>
          </cell>
          <cell r="H353">
            <v>39562</v>
          </cell>
        </row>
        <row r="354">
          <cell r="B354">
            <v>39931</v>
          </cell>
          <cell r="H354">
            <v>39563</v>
          </cell>
        </row>
        <row r="355">
          <cell r="B355">
            <v>39932</v>
          </cell>
          <cell r="H355">
            <v>39566</v>
          </cell>
        </row>
        <row r="356">
          <cell r="B356">
            <v>39933</v>
          </cell>
          <cell r="H356">
            <v>39567</v>
          </cell>
        </row>
        <row r="357">
          <cell r="B357">
            <v>39937</v>
          </cell>
          <cell r="H357">
            <v>39568</v>
          </cell>
        </row>
        <row r="358">
          <cell r="B358">
            <v>39938</v>
          </cell>
          <cell r="H358">
            <v>39569</v>
          </cell>
        </row>
        <row r="359">
          <cell r="B359">
            <v>39939</v>
          </cell>
          <cell r="H359">
            <v>39570</v>
          </cell>
        </row>
        <row r="360">
          <cell r="B360">
            <v>39940</v>
          </cell>
          <cell r="H360">
            <v>39574</v>
          </cell>
        </row>
        <row r="361">
          <cell r="B361">
            <v>39941</v>
          </cell>
          <cell r="H361">
            <v>39575</v>
          </cell>
        </row>
        <row r="362">
          <cell r="B362">
            <v>39944</v>
          </cell>
          <cell r="H362">
            <v>39576</v>
          </cell>
        </row>
        <row r="363">
          <cell r="B363">
            <v>39945</v>
          </cell>
          <cell r="H363">
            <v>39577</v>
          </cell>
        </row>
        <row r="364">
          <cell r="B364">
            <v>39946</v>
          </cell>
          <cell r="H364">
            <v>39580</v>
          </cell>
        </row>
        <row r="365">
          <cell r="B365">
            <v>39947</v>
          </cell>
          <cell r="H365">
            <v>39581</v>
          </cell>
        </row>
        <row r="366">
          <cell r="B366">
            <v>39948</v>
          </cell>
          <cell r="H366">
            <v>39582</v>
          </cell>
        </row>
        <row r="367">
          <cell r="B367">
            <v>39951</v>
          </cell>
          <cell r="H367">
            <v>39583</v>
          </cell>
        </row>
        <row r="368">
          <cell r="B368">
            <v>39952</v>
          </cell>
          <cell r="H368">
            <v>39584</v>
          </cell>
        </row>
        <row r="369">
          <cell r="B369">
            <v>39953</v>
          </cell>
          <cell r="H369">
            <v>39587</v>
          </cell>
        </row>
        <row r="370">
          <cell r="B370">
            <v>39954</v>
          </cell>
          <cell r="H370">
            <v>39588</v>
          </cell>
        </row>
        <row r="371">
          <cell r="B371">
            <v>39955</v>
          </cell>
          <cell r="H371">
            <v>39589</v>
          </cell>
        </row>
        <row r="372">
          <cell r="B372">
            <v>39958</v>
          </cell>
          <cell r="H372">
            <v>39590</v>
          </cell>
        </row>
        <row r="373">
          <cell r="B373">
            <v>39959</v>
          </cell>
          <cell r="H373">
            <v>39591</v>
          </cell>
        </row>
        <row r="374">
          <cell r="B374">
            <v>39960</v>
          </cell>
          <cell r="H374">
            <v>39595</v>
          </cell>
        </row>
        <row r="375">
          <cell r="B375">
            <v>39964</v>
          </cell>
          <cell r="H375">
            <v>39596</v>
          </cell>
        </row>
        <row r="376">
          <cell r="B376">
            <v>39965</v>
          </cell>
          <cell r="H376">
            <v>39597</v>
          </cell>
        </row>
        <row r="377">
          <cell r="B377">
            <v>39966</v>
          </cell>
          <cell r="H377">
            <v>39598</v>
          </cell>
        </row>
        <row r="378">
          <cell r="B378">
            <v>39967</v>
          </cell>
          <cell r="H378">
            <v>39601</v>
          </cell>
        </row>
        <row r="379">
          <cell r="B379">
            <v>39968</v>
          </cell>
          <cell r="H379">
            <v>39602</v>
          </cell>
        </row>
        <row r="380">
          <cell r="B380">
            <v>39969</v>
          </cell>
          <cell r="H380">
            <v>39603</v>
          </cell>
        </row>
        <row r="381">
          <cell r="B381">
            <v>39972</v>
          </cell>
          <cell r="H381">
            <v>39604</v>
          </cell>
        </row>
        <row r="382">
          <cell r="B382">
            <v>39973</v>
          </cell>
          <cell r="H382">
            <v>39605</v>
          </cell>
        </row>
        <row r="383">
          <cell r="B383">
            <v>39974</v>
          </cell>
          <cell r="H383">
            <v>39608</v>
          </cell>
        </row>
        <row r="384">
          <cell r="B384">
            <v>39975</v>
          </cell>
          <cell r="H384">
            <v>39609</v>
          </cell>
        </row>
        <row r="385">
          <cell r="B385">
            <v>39976</v>
          </cell>
          <cell r="H385">
            <v>39610</v>
          </cell>
        </row>
        <row r="386">
          <cell r="B386">
            <v>39979</v>
          </cell>
          <cell r="H386">
            <v>39611</v>
          </cell>
        </row>
        <row r="387">
          <cell r="B387">
            <v>39980</v>
          </cell>
          <cell r="H387">
            <v>39612</v>
          </cell>
        </row>
        <row r="388">
          <cell r="B388">
            <v>39981</v>
          </cell>
          <cell r="H388">
            <v>39615</v>
          </cell>
        </row>
        <row r="389">
          <cell r="B389">
            <v>39982</v>
          </cell>
          <cell r="H389">
            <v>39616</v>
          </cell>
        </row>
        <row r="390">
          <cell r="B390">
            <v>39983</v>
          </cell>
          <cell r="H390">
            <v>39617</v>
          </cell>
        </row>
        <row r="391">
          <cell r="B391">
            <v>39986</v>
          </cell>
          <cell r="H391">
            <v>39618</v>
          </cell>
        </row>
        <row r="392">
          <cell r="B392">
            <v>39987</v>
          </cell>
          <cell r="H392">
            <v>39619</v>
          </cell>
        </row>
        <row r="393">
          <cell r="B393">
            <v>39988</v>
          </cell>
          <cell r="H393">
            <v>39622</v>
          </cell>
        </row>
        <row r="394">
          <cell r="B394">
            <v>39989</v>
          </cell>
          <cell r="H394">
            <v>39623</v>
          </cell>
        </row>
        <row r="395">
          <cell r="B395">
            <v>39990</v>
          </cell>
          <cell r="H395">
            <v>39624</v>
          </cell>
        </row>
        <row r="396">
          <cell r="B396">
            <v>39993</v>
          </cell>
          <cell r="H396">
            <v>39625</v>
          </cell>
        </row>
        <row r="397">
          <cell r="B397">
            <v>39994</v>
          </cell>
          <cell r="H397">
            <v>39626</v>
          </cell>
        </row>
        <row r="398">
          <cell r="B398">
            <v>39995</v>
          </cell>
          <cell r="H398">
            <v>39629</v>
          </cell>
        </row>
        <row r="399">
          <cell r="B399">
            <v>39996</v>
          </cell>
          <cell r="H399">
            <v>39630</v>
          </cell>
        </row>
        <row r="400">
          <cell r="B400">
            <v>39997</v>
          </cell>
          <cell r="H400">
            <v>39631</v>
          </cell>
        </row>
        <row r="401">
          <cell r="B401">
            <v>40000</v>
          </cell>
          <cell r="H401">
            <v>39632</v>
          </cell>
        </row>
        <row r="402">
          <cell r="B402">
            <v>40001</v>
          </cell>
          <cell r="H402">
            <v>39633</v>
          </cell>
        </row>
        <row r="403">
          <cell r="B403">
            <v>40002</v>
          </cell>
          <cell r="H403">
            <v>39636</v>
          </cell>
        </row>
        <row r="404">
          <cell r="B404">
            <v>40003</v>
          </cell>
          <cell r="H404">
            <v>39637</v>
          </cell>
        </row>
        <row r="405">
          <cell r="B405">
            <v>40004</v>
          </cell>
          <cell r="H405">
            <v>39638</v>
          </cell>
        </row>
        <row r="406">
          <cell r="B406">
            <v>40007</v>
          </cell>
          <cell r="H406">
            <v>39639</v>
          </cell>
        </row>
        <row r="407">
          <cell r="B407">
            <v>40008</v>
          </cell>
          <cell r="H407">
            <v>39640</v>
          </cell>
        </row>
        <row r="408">
          <cell r="B408">
            <v>40009</v>
          </cell>
          <cell r="H408">
            <v>39643</v>
          </cell>
        </row>
        <row r="409">
          <cell r="B409">
            <v>40010</v>
          </cell>
          <cell r="H409">
            <v>39644</v>
          </cell>
        </row>
        <row r="410">
          <cell r="B410">
            <v>40011</v>
          </cell>
          <cell r="H410">
            <v>39645</v>
          </cell>
        </row>
        <row r="411">
          <cell r="B411">
            <v>40014</v>
          </cell>
          <cell r="H411">
            <v>39646</v>
          </cell>
        </row>
        <row r="412">
          <cell r="B412">
            <v>40015</v>
          </cell>
          <cell r="H412">
            <v>39647</v>
          </cell>
        </row>
        <row r="413">
          <cell r="B413">
            <v>40016</v>
          </cell>
          <cell r="H413">
            <v>39650</v>
          </cell>
        </row>
        <row r="414">
          <cell r="B414">
            <v>40017</v>
          </cell>
          <cell r="H414">
            <v>39651</v>
          </cell>
        </row>
        <row r="415">
          <cell r="B415">
            <v>40018</v>
          </cell>
          <cell r="H415">
            <v>39652</v>
          </cell>
        </row>
        <row r="416">
          <cell r="B416">
            <v>40021</v>
          </cell>
          <cell r="H416">
            <v>39653</v>
          </cell>
        </row>
        <row r="417">
          <cell r="B417">
            <v>40022</v>
          </cell>
          <cell r="H417">
            <v>39654</v>
          </cell>
        </row>
        <row r="418">
          <cell r="B418">
            <v>40023</v>
          </cell>
          <cell r="H418">
            <v>39657</v>
          </cell>
        </row>
        <row r="419">
          <cell r="B419">
            <v>40024</v>
          </cell>
          <cell r="H419">
            <v>39658</v>
          </cell>
        </row>
        <row r="420">
          <cell r="B420">
            <v>40025</v>
          </cell>
          <cell r="H420">
            <v>39659</v>
          </cell>
        </row>
        <row r="421">
          <cell r="B421">
            <v>40028</v>
          </cell>
          <cell r="H421">
            <v>39660</v>
          </cell>
        </row>
        <row r="422">
          <cell r="B422">
            <v>40029</v>
          </cell>
          <cell r="H422">
            <v>39661</v>
          </cell>
        </row>
        <row r="423">
          <cell r="B423">
            <v>40030</v>
          </cell>
          <cell r="H423">
            <v>39664</v>
          </cell>
        </row>
        <row r="424">
          <cell r="B424">
            <v>40031</v>
          </cell>
          <cell r="H424">
            <v>39665</v>
          </cell>
        </row>
        <row r="425">
          <cell r="B425">
            <v>40032</v>
          </cell>
          <cell r="H425">
            <v>39666</v>
          </cell>
        </row>
        <row r="426">
          <cell r="B426">
            <v>40035</v>
          </cell>
          <cell r="H426">
            <v>39667</v>
          </cell>
        </row>
        <row r="427">
          <cell r="B427">
            <v>40036</v>
          </cell>
          <cell r="H427">
            <v>39668</v>
          </cell>
        </row>
        <row r="428">
          <cell r="B428">
            <v>40037</v>
          </cell>
          <cell r="H428">
            <v>39671</v>
          </cell>
        </row>
        <row r="429">
          <cell r="B429">
            <v>40038</v>
          </cell>
          <cell r="H429">
            <v>39672</v>
          </cell>
        </row>
        <row r="430">
          <cell r="B430">
            <v>40039</v>
          </cell>
          <cell r="H430">
            <v>39673</v>
          </cell>
        </row>
        <row r="431">
          <cell r="B431">
            <v>40042</v>
          </cell>
          <cell r="H431">
            <v>39674</v>
          </cell>
        </row>
        <row r="432">
          <cell r="B432">
            <v>40043</v>
          </cell>
          <cell r="H432">
            <v>39675</v>
          </cell>
        </row>
        <row r="433">
          <cell r="B433">
            <v>40044</v>
          </cell>
          <cell r="H433">
            <v>39678</v>
          </cell>
        </row>
        <row r="434">
          <cell r="B434">
            <v>40045</v>
          </cell>
          <cell r="H434">
            <v>39679</v>
          </cell>
        </row>
        <row r="435">
          <cell r="B435">
            <v>40046</v>
          </cell>
          <cell r="H435">
            <v>39680</v>
          </cell>
        </row>
        <row r="436">
          <cell r="B436">
            <v>40049</v>
          </cell>
          <cell r="H436">
            <v>39681</v>
          </cell>
        </row>
        <row r="437">
          <cell r="B437">
            <v>40050</v>
          </cell>
          <cell r="H437">
            <v>39682</v>
          </cell>
        </row>
        <row r="438">
          <cell r="B438">
            <v>40051</v>
          </cell>
          <cell r="H438">
            <v>39686</v>
          </cell>
        </row>
        <row r="439">
          <cell r="B439">
            <v>40052</v>
          </cell>
          <cell r="H439">
            <v>39687</v>
          </cell>
        </row>
        <row r="440">
          <cell r="B440">
            <v>40053</v>
          </cell>
          <cell r="H440">
            <v>39688</v>
          </cell>
        </row>
        <row r="441">
          <cell r="B441">
            <v>40056</v>
          </cell>
          <cell r="H441">
            <v>39689</v>
          </cell>
        </row>
        <row r="442">
          <cell r="B442">
            <v>40057</v>
          </cell>
          <cell r="H442">
            <v>39692</v>
          </cell>
        </row>
        <row r="443">
          <cell r="B443">
            <v>40058</v>
          </cell>
          <cell r="H443">
            <v>39693</v>
          </cell>
        </row>
        <row r="444">
          <cell r="B444">
            <v>40059</v>
          </cell>
          <cell r="H444">
            <v>39694</v>
          </cell>
        </row>
        <row r="445">
          <cell r="B445">
            <v>40060</v>
          </cell>
          <cell r="H445">
            <v>39695</v>
          </cell>
        </row>
        <row r="446">
          <cell r="B446">
            <v>40063</v>
          </cell>
          <cell r="H446">
            <v>39696</v>
          </cell>
        </row>
        <row r="447">
          <cell r="B447">
            <v>40064</v>
          </cell>
          <cell r="H447">
            <v>39699</v>
          </cell>
        </row>
        <row r="448">
          <cell r="B448">
            <v>40065</v>
          </cell>
          <cell r="H448">
            <v>39700</v>
          </cell>
        </row>
        <row r="449">
          <cell r="B449">
            <v>40066</v>
          </cell>
          <cell r="H449">
            <v>39701</v>
          </cell>
        </row>
        <row r="450">
          <cell r="B450">
            <v>40067</v>
          </cell>
          <cell r="H450">
            <v>39702</v>
          </cell>
        </row>
        <row r="451">
          <cell r="B451">
            <v>40070</v>
          </cell>
          <cell r="H451">
            <v>39703</v>
          </cell>
        </row>
        <row r="452">
          <cell r="B452">
            <v>40071</v>
          </cell>
          <cell r="H452">
            <v>39706</v>
          </cell>
        </row>
        <row r="453">
          <cell r="B453">
            <v>40072</v>
          </cell>
          <cell r="H453">
            <v>39707</v>
          </cell>
        </row>
        <row r="454">
          <cell r="B454">
            <v>40073</v>
          </cell>
          <cell r="H454">
            <v>39708</v>
          </cell>
        </row>
        <row r="455">
          <cell r="B455">
            <v>40074</v>
          </cell>
          <cell r="H455">
            <v>39709</v>
          </cell>
        </row>
        <row r="456">
          <cell r="B456">
            <v>40077</v>
          </cell>
          <cell r="H456">
            <v>39710</v>
          </cell>
        </row>
        <row r="457">
          <cell r="B457">
            <v>40078</v>
          </cell>
          <cell r="H457">
            <v>39713</v>
          </cell>
        </row>
        <row r="458">
          <cell r="B458">
            <v>40079</v>
          </cell>
          <cell r="H458">
            <v>39714</v>
          </cell>
        </row>
        <row r="459">
          <cell r="B459">
            <v>40080</v>
          </cell>
          <cell r="H459">
            <v>39715</v>
          </cell>
        </row>
        <row r="460">
          <cell r="B460">
            <v>40081</v>
          </cell>
          <cell r="H460">
            <v>39716</v>
          </cell>
        </row>
        <row r="461">
          <cell r="B461">
            <v>40083</v>
          </cell>
          <cell r="H461">
            <v>39717</v>
          </cell>
        </row>
        <row r="462">
          <cell r="B462">
            <v>40084</v>
          </cell>
          <cell r="H462">
            <v>39720</v>
          </cell>
        </row>
        <row r="463">
          <cell r="B463">
            <v>40085</v>
          </cell>
          <cell r="H463">
            <v>39721</v>
          </cell>
        </row>
        <row r="464">
          <cell r="B464">
            <v>40086</v>
          </cell>
          <cell r="H464">
            <v>39722</v>
          </cell>
        </row>
        <row r="465">
          <cell r="B465">
            <v>40095</v>
          </cell>
          <cell r="H465">
            <v>39723</v>
          </cell>
        </row>
        <row r="466">
          <cell r="B466">
            <v>40096</v>
          </cell>
          <cell r="H466">
            <v>39724</v>
          </cell>
        </row>
        <row r="467">
          <cell r="B467">
            <v>40098</v>
          </cell>
          <cell r="H467">
            <v>39727</v>
          </cell>
        </row>
        <row r="468">
          <cell r="B468">
            <v>40099</v>
          </cell>
          <cell r="H468">
            <v>39728</v>
          </cell>
        </row>
        <row r="469">
          <cell r="B469">
            <v>40100</v>
          </cell>
          <cell r="H469">
            <v>39729</v>
          </cell>
        </row>
        <row r="470">
          <cell r="B470">
            <v>40101</v>
          </cell>
          <cell r="H470">
            <v>39730</v>
          </cell>
        </row>
        <row r="471">
          <cell r="B471">
            <v>40102</v>
          </cell>
          <cell r="H471">
            <v>39731</v>
          </cell>
        </row>
        <row r="472">
          <cell r="B472">
            <v>40105</v>
          </cell>
          <cell r="H472">
            <v>39734</v>
          </cell>
        </row>
        <row r="473">
          <cell r="B473">
            <v>40106</v>
          </cell>
          <cell r="H473">
            <v>39735</v>
          </cell>
        </row>
        <row r="474">
          <cell r="B474">
            <v>40107</v>
          </cell>
          <cell r="H474">
            <v>39736</v>
          </cell>
        </row>
        <row r="475">
          <cell r="B475">
            <v>40108</v>
          </cell>
          <cell r="H475">
            <v>39737</v>
          </cell>
        </row>
        <row r="476">
          <cell r="B476">
            <v>40109</v>
          </cell>
          <cell r="H476">
            <v>39738</v>
          </cell>
        </row>
        <row r="477">
          <cell r="B477">
            <v>40112</v>
          </cell>
          <cell r="H477">
            <v>39741</v>
          </cell>
        </row>
        <row r="478">
          <cell r="B478">
            <v>40113</v>
          </cell>
          <cell r="H478">
            <v>39742</v>
          </cell>
        </row>
        <row r="479">
          <cell r="B479">
            <v>40114</v>
          </cell>
          <cell r="H479">
            <v>39743</v>
          </cell>
        </row>
        <row r="480">
          <cell r="B480">
            <v>40115</v>
          </cell>
          <cell r="H480">
            <v>39744</v>
          </cell>
        </row>
        <row r="481">
          <cell r="B481">
            <v>40116</v>
          </cell>
          <cell r="H481">
            <v>39745</v>
          </cell>
        </row>
        <row r="482">
          <cell r="B482">
            <v>40119</v>
          </cell>
          <cell r="H482">
            <v>39748</v>
          </cell>
        </row>
        <row r="483">
          <cell r="B483">
            <v>40120</v>
          </cell>
          <cell r="H483">
            <v>39749</v>
          </cell>
        </row>
        <row r="484">
          <cell r="B484">
            <v>40121</v>
          </cell>
          <cell r="H484">
            <v>39750</v>
          </cell>
        </row>
        <row r="485">
          <cell r="B485">
            <v>40122</v>
          </cell>
          <cell r="H485">
            <v>39751</v>
          </cell>
        </row>
        <row r="486">
          <cell r="B486">
            <v>40123</v>
          </cell>
          <cell r="H486">
            <v>39752</v>
          </cell>
        </row>
        <row r="487">
          <cell r="B487">
            <v>40126</v>
          </cell>
          <cell r="H487">
            <v>39755</v>
          </cell>
        </row>
        <row r="488">
          <cell r="B488">
            <v>40127</v>
          </cell>
          <cell r="H488">
            <v>39756</v>
          </cell>
        </row>
        <row r="489">
          <cell r="B489">
            <v>40128</v>
          </cell>
          <cell r="H489">
            <v>39757</v>
          </cell>
        </row>
        <row r="490">
          <cell r="B490">
            <v>40129</v>
          </cell>
          <cell r="H490">
            <v>39758</v>
          </cell>
        </row>
        <row r="491">
          <cell r="B491">
            <v>40130</v>
          </cell>
          <cell r="H491">
            <v>39759</v>
          </cell>
        </row>
        <row r="492">
          <cell r="B492">
            <v>40133</v>
          </cell>
          <cell r="H492">
            <v>39762</v>
          </cell>
        </row>
        <row r="493">
          <cell r="B493">
            <v>40134</v>
          </cell>
          <cell r="H493">
            <v>39763</v>
          </cell>
        </row>
        <row r="494">
          <cell r="B494">
            <v>40135</v>
          </cell>
          <cell r="H494">
            <v>39764</v>
          </cell>
        </row>
        <row r="495">
          <cell r="B495">
            <v>40136</v>
          </cell>
          <cell r="H495">
            <v>39765</v>
          </cell>
        </row>
        <row r="496">
          <cell r="B496">
            <v>40137</v>
          </cell>
          <cell r="H496">
            <v>39766</v>
          </cell>
        </row>
        <row r="497">
          <cell r="B497">
            <v>40140</v>
          </cell>
          <cell r="H497">
            <v>39769</v>
          </cell>
        </row>
        <row r="498">
          <cell r="B498">
            <v>40141</v>
          </cell>
          <cell r="H498">
            <v>39770</v>
          </cell>
        </row>
        <row r="499">
          <cell r="B499">
            <v>40142</v>
          </cell>
          <cell r="H499">
            <v>39771</v>
          </cell>
        </row>
        <row r="500">
          <cell r="B500">
            <v>40143</v>
          </cell>
          <cell r="H500">
            <v>39772</v>
          </cell>
        </row>
        <row r="501">
          <cell r="B501">
            <v>40144</v>
          </cell>
          <cell r="H501">
            <v>39773</v>
          </cell>
        </row>
        <row r="502">
          <cell r="B502">
            <v>40147</v>
          </cell>
          <cell r="H502">
            <v>39776</v>
          </cell>
        </row>
        <row r="503">
          <cell r="B503">
            <v>40148</v>
          </cell>
          <cell r="H503">
            <v>39777</v>
          </cell>
        </row>
        <row r="504">
          <cell r="B504">
            <v>40149</v>
          </cell>
          <cell r="H504">
            <v>39778</v>
          </cell>
        </row>
        <row r="505">
          <cell r="B505">
            <v>40150</v>
          </cell>
          <cell r="H505">
            <v>39779</v>
          </cell>
        </row>
        <row r="506">
          <cell r="B506">
            <v>40151</v>
          </cell>
          <cell r="H506">
            <v>39780</v>
          </cell>
        </row>
        <row r="507">
          <cell r="B507">
            <v>40154</v>
          </cell>
          <cell r="H507">
            <v>39783</v>
          </cell>
        </row>
        <row r="508">
          <cell r="B508">
            <v>40155</v>
          </cell>
          <cell r="H508">
            <v>39784</v>
          </cell>
        </row>
        <row r="509">
          <cell r="B509">
            <v>40156</v>
          </cell>
          <cell r="H509">
            <v>39785</v>
          </cell>
        </row>
        <row r="510">
          <cell r="B510">
            <v>40157</v>
          </cell>
          <cell r="H510">
            <v>39786</v>
          </cell>
        </row>
        <row r="511">
          <cell r="B511">
            <v>40158</v>
          </cell>
          <cell r="H511">
            <v>39787</v>
          </cell>
        </row>
        <row r="512">
          <cell r="B512">
            <v>40161</v>
          </cell>
          <cell r="H512">
            <v>39790</v>
          </cell>
        </row>
        <row r="513">
          <cell r="B513">
            <v>40162</v>
          </cell>
          <cell r="H513">
            <v>39791</v>
          </cell>
        </row>
        <row r="514">
          <cell r="B514">
            <v>40163</v>
          </cell>
          <cell r="H514">
            <v>39792</v>
          </cell>
        </row>
        <row r="515">
          <cell r="B515">
            <v>40164</v>
          </cell>
          <cell r="H515">
            <v>39793</v>
          </cell>
        </row>
        <row r="516">
          <cell r="B516">
            <v>40165</v>
          </cell>
          <cell r="H516">
            <v>39794</v>
          </cell>
        </row>
        <row r="517">
          <cell r="B517">
            <v>40168</v>
          </cell>
          <cell r="H517">
            <v>39797</v>
          </cell>
        </row>
        <row r="518">
          <cell r="B518">
            <v>40169</v>
          </cell>
          <cell r="H518">
            <v>39798</v>
          </cell>
        </row>
        <row r="519">
          <cell r="B519">
            <v>40170</v>
          </cell>
          <cell r="H519">
            <v>39799</v>
          </cell>
        </row>
        <row r="520">
          <cell r="B520">
            <v>40171</v>
          </cell>
          <cell r="H520">
            <v>39800</v>
          </cell>
        </row>
        <row r="521">
          <cell r="B521">
            <v>40172</v>
          </cell>
          <cell r="H521">
            <v>39801</v>
          </cell>
        </row>
        <row r="522">
          <cell r="B522">
            <v>40175</v>
          </cell>
          <cell r="H522">
            <v>39804</v>
          </cell>
        </row>
        <row r="523">
          <cell r="B523">
            <v>40176</v>
          </cell>
          <cell r="H523">
            <v>39805</v>
          </cell>
        </row>
        <row r="524">
          <cell r="B524">
            <v>40177</v>
          </cell>
          <cell r="H524">
            <v>39806</v>
          </cell>
        </row>
        <row r="525">
          <cell r="B525">
            <v>40178</v>
          </cell>
          <cell r="H525">
            <v>39811</v>
          </cell>
        </row>
        <row r="526">
          <cell r="B526">
            <v>40182</v>
          </cell>
          <cell r="H526">
            <v>39812</v>
          </cell>
        </row>
        <row r="527">
          <cell r="B527">
            <v>40183</v>
          </cell>
          <cell r="H527">
            <v>39813</v>
          </cell>
        </row>
        <row r="528">
          <cell r="B528">
            <v>40184</v>
          </cell>
          <cell r="H528">
            <v>39815</v>
          </cell>
        </row>
        <row r="529">
          <cell r="B529">
            <v>40185</v>
          </cell>
          <cell r="H529">
            <v>39818</v>
          </cell>
        </row>
        <row r="530">
          <cell r="B530">
            <v>40186</v>
          </cell>
          <cell r="H530">
            <v>39819</v>
          </cell>
        </row>
        <row r="531">
          <cell r="B531">
            <v>40189</v>
          </cell>
          <cell r="H531">
            <v>39820</v>
          </cell>
        </row>
        <row r="532">
          <cell r="B532">
            <v>40190</v>
          </cell>
          <cell r="H532">
            <v>39821</v>
          </cell>
        </row>
        <row r="533">
          <cell r="B533">
            <v>40191</v>
          </cell>
          <cell r="H533">
            <v>39822</v>
          </cell>
        </row>
        <row r="534">
          <cell r="B534">
            <v>40192</v>
          </cell>
          <cell r="H534">
            <v>39825</v>
          </cell>
        </row>
        <row r="535">
          <cell r="B535">
            <v>40193</v>
          </cell>
          <cell r="H535">
            <v>39826</v>
          </cell>
        </row>
        <row r="536">
          <cell r="B536">
            <v>40196</v>
          </cell>
          <cell r="H536">
            <v>39827</v>
          </cell>
        </row>
        <row r="537">
          <cell r="B537">
            <v>40197</v>
          </cell>
          <cell r="H537">
            <v>39828</v>
          </cell>
        </row>
        <row r="538">
          <cell r="B538">
            <v>40198</v>
          </cell>
          <cell r="H538">
            <v>39829</v>
          </cell>
        </row>
        <row r="539">
          <cell r="B539">
            <v>40199</v>
          </cell>
          <cell r="H539">
            <v>39832</v>
          </cell>
        </row>
        <row r="540">
          <cell r="B540">
            <v>40200</v>
          </cell>
          <cell r="H540">
            <v>39833</v>
          </cell>
        </row>
        <row r="541">
          <cell r="B541">
            <v>40203</v>
          </cell>
          <cell r="H541">
            <v>39834</v>
          </cell>
        </row>
        <row r="542">
          <cell r="B542">
            <v>40204</v>
          </cell>
          <cell r="H542">
            <v>39835</v>
          </cell>
        </row>
        <row r="543">
          <cell r="B543">
            <v>40205</v>
          </cell>
          <cell r="H543">
            <v>39836</v>
          </cell>
        </row>
        <row r="544">
          <cell r="B544">
            <v>40206</v>
          </cell>
          <cell r="H544">
            <v>39839</v>
          </cell>
        </row>
        <row r="545">
          <cell r="B545">
            <v>40207</v>
          </cell>
          <cell r="H545">
            <v>39840</v>
          </cell>
        </row>
        <row r="546">
          <cell r="B546">
            <v>40210</v>
          </cell>
          <cell r="H546">
            <v>39841</v>
          </cell>
        </row>
        <row r="547">
          <cell r="B547">
            <v>40211</v>
          </cell>
          <cell r="H547">
            <v>39842</v>
          </cell>
        </row>
        <row r="548">
          <cell r="B548">
            <v>40212</v>
          </cell>
          <cell r="H548">
            <v>39843</v>
          </cell>
        </row>
        <row r="549">
          <cell r="B549">
            <v>40213</v>
          </cell>
          <cell r="H549">
            <v>39846</v>
          </cell>
        </row>
        <row r="550">
          <cell r="B550">
            <v>40214</v>
          </cell>
          <cell r="H550">
            <v>39847</v>
          </cell>
        </row>
        <row r="551">
          <cell r="B551">
            <v>40217</v>
          </cell>
          <cell r="H551">
            <v>39848</v>
          </cell>
        </row>
        <row r="552">
          <cell r="B552">
            <v>40218</v>
          </cell>
          <cell r="H552">
            <v>39849</v>
          </cell>
        </row>
        <row r="553">
          <cell r="B553">
            <v>40219</v>
          </cell>
          <cell r="H553">
            <v>39850</v>
          </cell>
        </row>
        <row r="554">
          <cell r="B554">
            <v>40220</v>
          </cell>
          <cell r="H554">
            <v>39853</v>
          </cell>
        </row>
        <row r="555">
          <cell r="B555">
            <v>40229</v>
          </cell>
          <cell r="H555">
            <v>39854</v>
          </cell>
        </row>
        <row r="556">
          <cell r="B556">
            <v>40230</v>
          </cell>
          <cell r="H556">
            <v>39855</v>
          </cell>
        </row>
        <row r="557">
          <cell r="B557">
            <v>40231</v>
          </cell>
          <cell r="H557">
            <v>39856</v>
          </cell>
        </row>
        <row r="558">
          <cell r="B558">
            <v>40232</v>
          </cell>
          <cell r="H558">
            <v>39857</v>
          </cell>
        </row>
        <row r="559">
          <cell r="B559">
            <v>40233</v>
          </cell>
          <cell r="H559">
            <v>39860</v>
          </cell>
        </row>
        <row r="560">
          <cell r="B560">
            <v>40234</v>
          </cell>
          <cell r="H560">
            <v>39861</v>
          </cell>
        </row>
        <row r="561">
          <cell r="B561">
            <v>40235</v>
          </cell>
          <cell r="H561">
            <v>39862</v>
          </cell>
        </row>
        <row r="562">
          <cell r="B562">
            <v>40238</v>
          </cell>
          <cell r="H562">
            <v>39863</v>
          </cell>
        </row>
        <row r="563">
          <cell r="B563">
            <v>40239</v>
          </cell>
          <cell r="H563">
            <v>39864</v>
          </cell>
        </row>
        <row r="564">
          <cell r="B564">
            <v>40240</v>
          </cell>
          <cell r="H564">
            <v>39867</v>
          </cell>
        </row>
        <row r="565">
          <cell r="B565">
            <v>40241</v>
          </cell>
          <cell r="H565">
            <v>39868</v>
          </cell>
        </row>
        <row r="566">
          <cell r="B566">
            <v>40242</v>
          </cell>
          <cell r="H566">
            <v>39869</v>
          </cell>
        </row>
        <row r="567">
          <cell r="B567">
            <v>40245</v>
          </cell>
          <cell r="H567">
            <v>39870</v>
          </cell>
        </row>
        <row r="568">
          <cell r="B568">
            <v>40246</v>
          </cell>
          <cell r="H568">
            <v>39871</v>
          </cell>
        </row>
        <row r="569">
          <cell r="B569">
            <v>40247</v>
          </cell>
          <cell r="H569">
            <v>39874</v>
          </cell>
        </row>
        <row r="570">
          <cell r="B570">
            <v>40248</v>
          </cell>
          <cell r="H570">
            <v>39875</v>
          </cell>
        </row>
        <row r="571">
          <cell r="B571">
            <v>40249</v>
          </cell>
          <cell r="H571">
            <v>39876</v>
          </cell>
        </row>
        <row r="572">
          <cell r="B572">
            <v>40252</v>
          </cell>
          <cell r="H572">
            <v>39877</v>
          </cell>
        </row>
        <row r="573">
          <cell r="B573">
            <v>40253</v>
          </cell>
          <cell r="H573">
            <v>39878</v>
          </cell>
        </row>
        <row r="574">
          <cell r="B574">
            <v>40254</v>
          </cell>
          <cell r="H574">
            <v>39881</v>
          </cell>
        </row>
        <row r="575">
          <cell r="B575">
            <v>40255</v>
          </cell>
          <cell r="H575">
            <v>39882</v>
          </cell>
        </row>
        <row r="576">
          <cell r="B576">
            <v>40256</v>
          </cell>
          <cell r="H576">
            <v>39883</v>
          </cell>
        </row>
        <row r="577">
          <cell r="B577">
            <v>40259</v>
          </cell>
          <cell r="H577">
            <v>39884</v>
          </cell>
        </row>
        <row r="578">
          <cell r="B578">
            <v>40260</v>
          </cell>
          <cell r="H578">
            <v>39885</v>
          </cell>
        </row>
        <row r="579">
          <cell r="B579">
            <v>40261</v>
          </cell>
          <cell r="H579">
            <v>39888</v>
          </cell>
        </row>
        <row r="580">
          <cell r="B580">
            <v>40262</v>
          </cell>
          <cell r="H580">
            <v>39889</v>
          </cell>
        </row>
        <row r="581">
          <cell r="B581">
            <v>40263</v>
          </cell>
          <cell r="H581">
            <v>39890</v>
          </cell>
        </row>
        <row r="582">
          <cell r="B582">
            <v>40266</v>
          </cell>
          <cell r="H582">
            <v>39891</v>
          </cell>
        </row>
        <row r="583">
          <cell r="B583">
            <v>40267</v>
          </cell>
          <cell r="H583">
            <v>39892</v>
          </cell>
        </row>
        <row r="584">
          <cell r="B584">
            <v>40268</v>
          </cell>
          <cell r="H584">
            <v>39895</v>
          </cell>
        </row>
        <row r="585">
          <cell r="B585">
            <v>40269</v>
          </cell>
          <cell r="H585">
            <v>39896</v>
          </cell>
        </row>
        <row r="586">
          <cell r="B586">
            <v>40270</v>
          </cell>
          <cell r="H586">
            <v>39897</v>
          </cell>
        </row>
        <row r="587">
          <cell r="B587">
            <v>40274</v>
          </cell>
          <cell r="H587">
            <v>39898</v>
          </cell>
        </row>
        <row r="588">
          <cell r="B588">
            <v>40275</v>
          </cell>
          <cell r="H588">
            <v>39899</v>
          </cell>
        </row>
        <row r="589">
          <cell r="B589">
            <v>40276</v>
          </cell>
          <cell r="H589">
            <v>39902</v>
          </cell>
        </row>
        <row r="590">
          <cell r="B590">
            <v>40277</v>
          </cell>
          <cell r="H590">
            <v>39903</v>
          </cell>
        </row>
        <row r="591">
          <cell r="B591">
            <v>40280</v>
          </cell>
          <cell r="H591">
            <v>39904</v>
          </cell>
        </row>
        <row r="592">
          <cell r="B592">
            <v>40281</v>
          </cell>
          <cell r="H592">
            <v>39905</v>
          </cell>
        </row>
        <row r="593">
          <cell r="B593">
            <v>40282</v>
          </cell>
          <cell r="H593">
            <v>39906</v>
          </cell>
        </row>
        <row r="594">
          <cell r="B594">
            <v>40283</v>
          </cell>
          <cell r="H594">
            <v>39909</v>
          </cell>
        </row>
        <row r="595">
          <cell r="B595">
            <v>40284</v>
          </cell>
          <cell r="H595">
            <v>39910</v>
          </cell>
        </row>
        <row r="596">
          <cell r="B596">
            <v>40287</v>
          </cell>
          <cell r="H596">
            <v>39911</v>
          </cell>
        </row>
        <row r="597">
          <cell r="B597">
            <v>40288</v>
          </cell>
          <cell r="H597">
            <v>39912</v>
          </cell>
        </row>
        <row r="598">
          <cell r="B598">
            <v>40289</v>
          </cell>
          <cell r="H598">
            <v>39917</v>
          </cell>
        </row>
        <row r="599">
          <cell r="B599">
            <v>40290</v>
          </cell>
          <cell r="H599">
            <v>39918</v>
          </cell>
        </row>
        <row r="600">
          <cell r="B600">
            <v>40291</v>
          </cell>
          <cell r="H600">
            <v>39919</v>
          </cell>
        </row>
        <row r="601">
          <cell r="B601">
            <v>40294</v>
          </cell>
          <cell r="H601">
            <v>39920</v>
          </cell>
        </row>
        <row r="602">
          <cell r="B602">
            <v>40295</v>
          </cell>
          <cell r="H602">
            <v>39923</v>
          </cell>
        </row>
        <row r="603">
          <cell r="B603">
            <v>40296</v>
          </cell>
          <cell r="H603">
            <v>39924</v>
          </cell>
        </row>
        <row r="604">
          <cell r="B604">
            <v>40297</v>
          </cell>
          <cell r="H604">
            <v>39925</v>
          </cell>
        </row>
        <row r="605">
          <cell r="B605">
            <v>40298</v>
          </cell>
          <cell r="H605">
            <v>39926</v>
          </cell>
        </row>
        <row r="606">
          <cell r="B606">
            <v>40302</v>
          </cell>
          <cell r="H606">
            <v>39927</v>
          </cell>
        </row>
        <row r="607">
          <cell r="B607">
            <v>40303</v>
          </cell>
          <cell r="H607">
            <v>39930</v>
          </cell>
        </row>
        <row r="608">
          <cell r="B608">
            <v>40304</v>
          </cell>
          <cell r="H608">
            <v>39931</v>
          </cell>
        </row>
        <row r="609">
          <cell r="B609">
            <v>40305</v>
          </cell>
          <cell r="H609">
            <v>39932</v>
          </cell>
        </row>
        <row r="610">
          <cell r="B610">
            <v>40308</v>
          </cell>
          <cell r="H610">
            <v>39933</v>
          </cell>
        </row>
        <row r="611">
          <cell r="B611">
            <v>40309</v>
          </cell>
          <cell r="H611">
            <v>39934</v>
          </cell>
        </row>
        <row r="612">
          <cell r="B612">
            <v>40310</v>
          </cell>
          <cell r="H612">
            <v>39938</v>
          </cell>
        </row>
        <row r="613">
          <cell r="B613">
            <v>40311</v>
          </cell>
          <cell r="H613">
            <v>39939</v>
          </cell>
        </row>
        <row r="614">
          <cell r="B614">
            <v>40312</v>
          </cell>
          <cell r="H614">
            <v>39940</v>
          </cell>
        </row>
        <row r="615">
          <cell r="B615">
            <v>40315</v>
          </cell>
          <cell r="H615">
            <v>39941</v>
          </cell>
        </row>
        <row r="616">
          <cell r="B616">
            <v>40316</v>
          </cell>
          <cell r="H616">
            <v>39944</v>
          </cell>
        </row>
        <row r="617">
          <cell r="B617">
            <v>40317</v>
          </cell>
          <cell r="H617">
            <v>39945</v>
          </cell>
        </row>
        <row r="618">
          <cell r="B618">
            <v>40318</v>
          </cell>
          <cell r="H618">
            <v>39946</v>
          </cell>
        </row>
        <row r="619">
          <cell r="B619">
            <v>40319</v>
          </cell>
          <cell r="H619">
            <v>39947</v>
          </cell>
        </row>
        <row r="620">
          <cell r="B620">
            <v>40322</v>
          </cell>
          <cell r="H620">
            <v>39948</v>
          </cell>
        </row>
        <row r="621">
          <cell r="B621">
            <v>40323</v>
          </cell>
          <cell r="H621">
            <v>39951</v>
          </cell>
        </row>
        <row r="622">
          <cell r="B622">
            <v>40324</v>
          </cell>
          <cell r="H622">
            <v>39952</v>
          </cell>
        </row>
        <row r="623">
          <cell r="B623">
            <v>40325</v>
          </cell>
          <cell r="H623">
            <v>39953</v>
          </cell>
        </row>
        <row r="624">
          <cell r="B624">
            <v>40326</v>
          </cell>
          <cell r="H624">
            <v>39954</v>
          </cell>
        </row>
        <row r="625">
          <cell r="B625">
            <v>40329</v>
          </cell>
          <cell r="H625">
            <v>39955</v>
          </cell>
        </row>
        <row r="626">
          <cell r="B626">
            <v>40330</v>
          </cell>
          <cell r="H626">
            <v>39959</v>
          </cell>
        </row>
        <row r="627">
          <cell r="B627">
            <v>40331</v>
          </cell>
          <cell r="H627">
            <v>39960</v>
          </cell>
        </row>
        <row r="628">
          <cell r="B628">
            <v>40332</v>
          </cell>
          <cell r="H628">
            <v>39961</v>
          </cell>
        </row>
        <row r="629">
          <cell r="B629">
            <v>40333</v>
          </cell>
          <cell r="H629">
            <v>39962</v>
          </cell>
        </row>
        <row r="630">
          <cell r="B630">
            <v>40336</v>
          </cell>
          <cell r="H630">
            <v>39965</v>
          </cell>
        </row>
        <row r="631">
          <cell r="B631">
            <v>40337</v>
          </cell>
          <cell r="H631">
            <v>39966</v>
          </cell>
        </row>
        <row r="632">
          <cell r="B632">
            <v>40338</v>
          </cell>
          <cell r="H632">
            <v>39967</v>
          </cell>
        </row>
        <row r="633">
          <cell r="B633">
            <v>40339</v>
          </cell>
          <cell r="H633">
            <v>39968</v>
          </cell>
        </row>
        <row r="634">
          <cell r="B634">
            <v>40340</v>
          </cell>
          <cell r="H634">
            <v>39969</v>
          </cell>
        </row>
        <row r="635">
          <cell r="B635">
            <v>40341</v>
          </cell>
          <cell r="H635">
            <v>39972</v>
          </cell>
        </row>
        <row r="636">
          <cell r="B636">
            <v>40342</v>
          </cell>
          <cell r="H636">
            <v>39973</v>
          </cell>
        </row>
        <row r="637">
          <cell r="B637">
            <v>40343</v>
          </cell>
          <cell r="H637">
            <v>39974</v>
          </cell>
        </row>
        <row r="638">
          <cell r="B638">
            <v>40344</v>
          </cell>
          <cell r="H638">
            <v>39975</v>
          </cell>
        </row>
        <row r="639">
          <cell r="B639">
            <v>40345</v>
          </cell>
          <cell r="H639">
            <v>39976</v>
          </cell>
        </row>
        <row r="640">
          <cell r="B640">
            <v>40346</v>
          </cell>
          <cell r="H640">
            <v>39979</v>
          </cell>
        </row>
        <row r="641">
          <cell r="B641">
            <v>40347</v>
          </cell>
          <cell r="H641">
            <v>39980</v>
          </cell>
        </row>
        <row r="642">
          <cell r="B642">
            <v>40350</v>
          </cell>
          <cell r="H642">
            <v>39981</v>
          </cell>
        </row>
        <row r="643">
          <cell r="B643">
            <v>40351</v>
          </cell>
          <cell r="H643">
            <v>39982</v>
          </cell>
        </row>
        <row r="644">
          <cell r="B644">
            <v>40352</v>
          </cell>
          <cell r="H644">
            <v>39983</v>
          </cell>
        </row>
        <row r="645">
          <cell r="B645">
            <v>40353</v>
          </cell>
          <cell r="H645">
            <v>39986</v>
          </cell>
        </row>
        <row r="646">
          <cell r="B646">
            <v>40354</v>
          </cell>
          <cell r="H646">
            <v>39987</v>
          </cell>
        </row>
        <row r="647">
          <cell r="B647">
            <v>40357</v>
          </cell>
          <cell r="H647">
            <v>39988</v>
          </cell>
        </row>
        <row r="648">
          <cell r="B648">
            <v>40358</v>
          </cell>
          <cell r="H648">
            <v>39989</v>
          </cell>
        </row>
        <row r="649">
          <cell r="B649">
            <v>40359</v>
          </cell>
          <cell r="H649">
            <v>39990</v>
          </cell>
        </row>
        <row r="650">
          <cell r="B650">
            <v>40360</v>
          </cell>
          <cell r="H650">
            <v>39993</v>
          </cell>
        </row>
        <row r="651">
          <cell r="B651">
            <v>40361</v>
          </cell>
          <cell r="H651">
            <v>39994</v>
          </cell>
        </row>
        <row r="652">
          <cell r="B652">
            <v>40364</v>
          </cell>
          <cell r="H652">
            <v>39995</v>
          </cell>
        </row>
        <row r="653">
          <cell r="B653">
            <v>40365</v>
          </cell>
          <cell r="H653">
            <v>39996</v>
          </cell>
        </row>
        <row r="654">
          <cell r="B654">
            <v>40366</v>
          </cell>
          <cell r="H654">
            <v>39997</v>
          </cell>
        </row>
        <row r="655">
          <cell r="B655">
            <v>40367</v>
          </cell>
          <cell r="H655">
            <v>40000</v>
          </cell>
        </row>
        <row r="656">
          <cell r="B656">
            <v>40368</v>
          </cell>
          <cell r="H656">
            <v>40001</v>
          </cell>
        </row>
        <row r="657">
          <cell r="B657">
            <v>40371</v>
          </cell>
          <cell r="H657">
            <v>40002</v>
          </cell>
        </row>
        <row r="658">
          <cell r="B658">
            <v>40372</v>
          </cell>
          <cell r="H658">
            <v>40003</v>
          </cell>
        </row>
        <row r="659">
          <cell r="B659">
            <v>40373</v>
          </cell>
          <cell r="H659">
            <v>40004</v>
          </cell>
        </row>
        <row r="660">
          <cell r="B660">
            <v>40374</v>
          </cell>
          <cell r="H660">
            <v>40007</v>
          </cell>
        </row>
        <row r="661">
          <cell r="B661">
            <v>40375</v>
          </cell>
          <cell r="H661">
            <v>40008</v>
          </cell>
        </row>
        <row r="662">
          <cell r="B662">
            <v>40378</v>
          </cell>
          <cell r="H662">
            <v>40009</v>
          </cell>
        </row>
        <row r="663">
          <cell r="B663">
            <v>40379</v>
          </cell>
          <cell r="H663">
            <v>40010</v>
          </cell>
        </row>
        <row r="664">
          <cell r="B664">
            <v>40380</v>
          </cell>
          <cell r="H664">
            <v>40011</v>
          </cell>
        </row>
        <row r="665">
          <cell r="B665">
            <v>40381</v>
          </cell>
          <cell r="H665">
            <v>40014</v>
          </cell>
        </row>
        <row r="666">
          <cell r="B666">
            <v>40382</v>
          </cell>
          <cell r="H666">
            <v>40015</v>
          </cell>
        </row>
        <row r="667">
          <cell r="B667">
            <v>40385</v>
          </cell>
          <cell r="H667">
            <v>40016</v>
          </cell>
        </row>
        <row r="668">
          <cell r="B668">
            <v>40386</v>
          </cell>
          <cell r="H668">
            <v>40017</v>
          </cell>
        </row>
        <row r="669">
          <cell r="B669">
            <v>40387</v>
          </cell>
          <cell r="H669">
            <v>40018</v>
          </cell>
        </row>
        <row r="670">
          <cell r="B670">
            <v>40388</v>
          </cell>
          <cell r="H670">
            <v>40021</v>
          </cell>
        </row>
        <row r="671">
          <cell r="B671">
            <v>40389</v>
          </cell>
          <cell r="H671">
            <v>40022</v>
          </cell>
        </row>
        <row r="672">
          <cell r="B672">
            <v>40392</v>
          </cell>
          <cell r="H672">
            <v>40023</v>
          </cell>
        </row>
        <row r="673">
          <cell r="B673">
            <v>40393</v>
          </cell>
          <cell r="H673">
            <v>40024</v>
          </cell>
        </row>
        <row r="674">
          <cell r="B674">
            <v>40394</v>
          </cell>
          <cell r="H674">
            <v>40025</v>
          </cell>
        </row>
        <row r="675">
          <cell r="B675">
            <v>40395</v>
          </cell>
          <cell r="H675">
            <v>40028</v>
          </cell>
        </row>
        <row r="676">
          <cell r="B676">
            <v>40396</v>
          </cell>
          <cell r="H676">
            <v>40029</v>
          </cell>
        </row>
        <row r="677">
          <cell r="B677">
            <v>40399</v>
          </cell>
          <cell r="H677">
            <v>40030</v>
          </cell>
        </row>
        <row r="678">
          <cell r="B678">
            <v>40400</v>
          </cell>
          <cell r="H678">
            <v>40031</v>
          </cell>
        </row>
        <row r="679">
          <cell r="B679">
            <v>40401</v>
          </cell>
          <cell r="H679">
            <v>40032</v>
          </cell>
        </row>
        <row r="680">
          <cell r="B680">
            <v>40402</v>
          </cell>
          <cell r="H680">
            <v>40035</v>
          </cell>
        </row>
        <row r="681">
          <cell r="B681">
            <v>40403</v>
          </cell>
          <cell r="H681">
            <v>40036</v>
          </cell>
        </row>
        <row r="682">
          <cell r="B682">
            <v>40406</v>
          </cell>
          <cell r="H682">
            <v>40037</v>
          </cell>
        </row>
        <row r="683">
          <cell r="B683">
            <v>40407</v>
          </cell>
          <cell r="H683">
            <v>40038</v>
          </cell>
        </row>
        <row r="684">
          <cell r="B684">
            <v>40408</v>
          </cell>
          <cell r="H684">
            <v>40039</v>
          </cell>
        </row>
        <row r="685">
          <cell r="B685">
            <v>40409</v>
          </cell>
          <cell r="H685">
            <v>40042</v>
          </cell>
        </row>
        <row r="686">
          <cell r="B686">
            <v>40410</v>
          </cell>
          <cell r="H686">
            <v>40043</v>
          </cell>
        </row>
        <row r="687">
          <cell r="B687">
            <v>40413</v>
          </cell>
          <cell r="H687">
            <v>40044</v>
          </cell>
        </row>
        <row r="688">
          <cell r="B688">
            <v>40414</v>
          </cell>
          <cell r="H688">
            <v>40045</v>
          </cell>
        </row>
        <row r="689">
          <cell r="B689">
            <v>40415</v>
          </cell>
          <cell r="H689">
            <v>40046</v>
          </cell>
        </row>
        <row r="690">
          <cell r="B690">
            <v>40416</v>
          </cell>
          <cell r="H690">
            <v>40049</v>
          </cell>
        </row>
        <row r="691">
          <cell r="B691">
            <v>40417</v>
          </cell>
          <cell r="H691">
            <v>40050</v>
          </cell>
        </row>
        <row r="692">
          <cell r="B692">
            <v>40420</v>
          </cell>
          <cell r="H692">
            <v>40051</v>
          </cell>
        </row>
        <row r="693">
          <cell r="B693">
            <v>40421</v>
          </cell>
          <cell r="H693">
            <v>40052</v>
          </cell>
        </row>
        <row r="694">
          <cell r="B694">
            <v>40422</v>
          </cell>
          <cell r="H694">
            <v>40053</v>
          </cell>
        </row>
        <row r="695">
          <cell r="B695">
            <v>40423</v>
          </cell>
          <cell r="H695">
            <v>40057</v>
          </cell>
        </row>
        <row r="696">
          <cell r="B696">
            <v>40424</v>
          </cell>
          <cell r="H696">
            <v>40058</v>
          </cell>
        </row>
        <row r="697">
          <cell r="B697">
            <v>40427</v>
          </cell>
          <cell r="H697">
            <v>40059</v>
          </cell>
        </row>
        <row r="698">
          <cell r="B698">
            <v>40428</v>
          </cell>
          <cell r="H698">
            <v>40060</v>
          </cell>
        </row>
        <row r="699">
          <cell r="B699">
            <v>40429</v>
          </cell>
          <cell r="H699">
            <v>40063</v>
          </cell>
        </row>
        <row r="700">
          <cell r="B700">
            <v>40430</v>
          </cell>
          <cell r="H700">
            <v>40064</v>
          </cell>
        </row>
        <row r="701">
          <cell r="B701">
            <v>40431</v>
          </cell>
          <cell r="H701">
            <v>40065</v>
          </cell>
        </row>
        <row r="702">
          <cell r="B702">
            <v>40434</v>
          </cell>
          <cell r="H702">
            <v>40066</v>
          </cell>
        </row>
        <row r="703">
          <cell r="B703">
            <v>40435</v>
          </cell>
          <cell r="H703">
            <v>40067</v>
          </cell>
        </row>
        <row r="704">
          <cell r="B704">
            <v>40436</v>
          </cell>
          <cell r="H704">
            <v>40070</v>
          </cell>
        </row>
        <row r="705">
          <cell r="B705">
            <v>40437</v>
          </cell>
          <cell r="H705">
            <v>40071</v>
          </cell>
        </row>
        <row r="706">
          <cell r="B706">
            <v>40438</v>
          </cell>
          <cell r="H706">
            <v>40072</v>
          </cell>
        </row>
        <row r="707">
          <cell r="B707">
            <v>40440</v>
          </cell>
          <cell r="H707">
            <v>40073</v>
          </cell>
        </row>
        <row r="708">
          <cell r="B708">
            <v>40441</v>
          </cell>
          <cell r="H708">
            <v>40074</v>
          </cell>
        </row>
        <row r="709">
          <cell r="B709">
            <v>40442</v>
          </cell>
          <cell r="H709">
            <v>40077</v>
          </cell>
        </row>
        <row r="710">
          <cell r="B710">
            <v>40446</v>
          </cell>
          <cell r="H710">
            <v>40078</v>
          </cell>
        </row>
        <row r="711">
          <cell r="B711">
            <v>40447</v>
          </cell>
          <cell r="H711">
            <v>40079</v>
          </cell>
        </row>
        <row r="712">
          <cell r="B712">
            <v>40448</v>
          </cell>
          <cell r="H712">
            <v>40080</v>
          </cell>
        </row>
        <row r="713">
          <cell r="B713">
            <v>40449</v>
          </cell>
          <cell r="H713">
            <v>40081</v>
          </cell>
        </row>
        <row r="714">
          <cell r="B714">
            <v>40450</v>
          </cell>
          <cell r="H714">
            <v>40084</v>
          </cell>
        </row>
        <row r="715">
          <cell r="B715">
            <v>40451</v>
          </cell>
          <cell r="H715">
            <v>40085</v>
          </cell>
        </row>
        <row r="716">
          <cell r="B716">
            <v>40459</v>
          </cell>
          <cell r="H716">
            <v>40086</v>
          </cell>
        </row>
        <row r="717">
          <cell r="B717">
            <v>40460</v>
          </cell>
          <cell r="H717">
            <v>40087</v>
          </cell>
        </row>
        <row r="718">
          <cell r="B718">
            <v>40462</v>
          </cell>
          <cell r="H718">
            <v>40088</v>
          </cell>
        </row>
        <row r="719">
          <cell r="B719">
            <v>40463</v>
          </cell>
          <cell r="H719">
            <v>40091</v>
          </cell>
        </row>
        <row r="720">
          <cell r="B720">
            <v>40464</v>
          </cell>
          <cell r="H720">
            <v>40092</v>
          </cell>
        </row>
        <row r="721">
          <cell r="B721">
            <v>40465</v>
          </cell>
          <cell r="H721">
            <v>40093</v>
          </cell>
        </row>
        <row r="722">
          <cell r="B722">
            <v>40466</v>
          </cell>
          <cell r="H722">
            <v>40094</v>
          </cell>
        </row>
        <row r="723">
          <cell r="B723">
            <v>40469</v>
          </cell>
          <cell r="H723">
            <v>40095</v>
          </cell>
        </row>
        <row r="724">
          <cell r="B724">
            <v>40470</v>
          </cell>
          <cell r="H724">
            <v>40098</v>
          </cell>
        </row>
        <row r="725">
          <cell r="B725">
            <v>40471</v>
          </cell>
          <cell r="H725">
            <v>40099</v>
          </cell>
        </row>
        <row r="726">
          <cell r="B726">
            <v>40472</v>
          </cell>
          <cell r="H726">
            <v>40100</v>
          </cell>
        </row>
        <row r="727">
          <cell r="B727">
            <v>40473</v>
          </cell>
          <cell r="H727">
            <v>40101</v>
          </cell>
        </row>
        <row r="728">
          <cell r="B728">
            <v>40476</v>
          </cell>
          <cell r="H728">
            <v>40102</v>
          </cell>
        </row>
        <row r="729">
          <cell r="B729">
            <v>40477</v>
          </cell>
          <cell r="H729">
            <v>40105</v>
          </cell>
        </row>
        <row r="730">
          <cell r="B730">
            <v>40478</v>
          </cell>
          <cell r="H730">
            <v>40106</v>
          </cell>
        </row>
        <row r="731">
          <cell r="B731">
            <v>40479</v>
          </cell>
          <cell r="H731">
            <v>40107</v>
          </cell>
        </row>
        <row r="732">
          <cell r="B732">
            <v>40480</v>
          </cell>
          <cell r="H732">
            <v>40108</v>
          </cell>
        </row>
        <row r="733">
          <cell r="B733">
            <v>40483</v>
          </cell>
          <cell r="H733">
            <v>40109</v>
          </cell>
        </row>
        <row r="734">
          <cell r="B734">
            <v>40484</v>
          </cell>
          <cell r="H734">
            <v>40112</v>
          </cell>
        </row>
        <row r="735">
          <cell r="B735">
            <v>40485</v>
          </cell>
          <cell r="H735">
            <v>40113</v>
          </cell>
        </row>
        <row r="736">
          <cell r="B736">
            <v>40486</v>
          </cell>
          <cell r="H736">
            <v>40114</v>
          </cell>
        </row>
        <row r="737">
          <cell r="B737">
            <v>40487</v>
          </cell>
          <cell r="H737">
            <v>40115</v>
          </cell>
        </row>
        <row r="738">
          <cell r="B738">
            <v>40490</v>
          </cell>
          <cell r="H738">
            <v>40116</v>
          </cell>
        </row>
        <row r="739">
          <cell r="B739">
            <v>40491</v>
          </cell>
          <cell r="H739">
            <v>40119</v>
          </cell>
        </row>
        <row r="740">
          <cell r="B740">
            <v>40492</v>
          </cell>
          <cell r="H740">
            <v>40120</v>
          </cell>
        </row>
        <row r="741">
          <cell r="B741">
            <v>40493</v>
          </cell>
          <cell r="H741">
            <v>40121</v>
          </cell>
        </row>
        <row r="742">
          <cell r="B742">
            <v>40494</v>
          </cell>
          <cell r="H742">
            <v>40122</v>
          </cell>
        </row>
        <row r="743">
          <cell r="B743">
            <v>40497</v>
          </cell>
          <cell r="H743">
            <v>40123</v>
          </cell>
        </row>
        <row r="744">
          <cell r="B744">
            <v>40498</v>
          </cell>
          <cell r="H744">
            <v>40126</v>
          </cell>
        </row>
        <row r="745">
          <cell r="B745">
            <v>40499</v>
          </cell>
          <cell r="H745">
            <v>40127</v>
          </cell>
        </row>
        <row r="746">
          <cell r="B746">
            <v>40500</v>
          </cell>
          <cell r="H746">
            <v>40128</v>
          </cell>
        </row>
        <row r="747">
          <cell r="B747">
            <v>40501</v>
          </cell>
          <cell r="H747">
            <v>40129</v>
          </cell>
        </row>
        <row r="748">
          <cell r="B748">
            <v>40504</v>
          </cell>
          <cell r="H748">
            <v>40130</v>
          </cell>
        </row>
        <row r="749">
          <cell r="B749">
            <v>40505</v>
          </cell>
          <cell r="H749">
            <v>40133</v>
          </cell>
        </row>
        <row r="750">
          <cell r="B750">
            <v>40506</v>
          </cell>
          <cell r="H750">
            <v>40134</v>
          </cell>
        </row>
        <row r="751">
          <cell r="B751">
            <v>40507</v>
          </cell>
          <cell r="H751">
            <v>40135</v>
          </cell>
        </row>
        <row r="752">
          <cell r="B752">
            <v>40508</v>
          </cell>
          <cell r="H752">
            <v>40136</v>
          </cell>
        </row>
        <row r="753">
          <cell r="B753">
            <v>40511</v>
          </cell>
          <cell r="H753">
            <v>40137</v>
          </cell>
        </row>
        <row r="754">
          <cell r="B754">
            <v>40512</v>
          </cell>
          <cell r="H754">
            <v>40140</v>
          </cell>
        </row>
        <row r="755">
          <cell r="B755">
            <v>40513</v>
          </cell>
          <cell r="H755">
            <v>40141</v>
          </cell>
        </row>
        <row r="756">
          <cell r="B756">
            <v>40514</v>
          </cell>
          <cell r="H756">
            <v>40142</v>
          </cell>
        </row>
        <row r="757">
          <cell r="B757">
            <v>40515</v>
          </cell>
          <cell r="H757">
            <v>40143</v>
          </cell>
        </row>
        <row r="758">
          <cell r="B758">
            <v>40518</v>
          </cell>
          <cell r="H758">
            <v>40144</v>
          </cell>
        </row>
        <row r="759">
          <cell r="B759">
            <v>40519</v>
          </cell>
          <cell r="H759">
            <v>40147</v>
          </cell>
        </row>
        <row r="760">
          <cell r="B760">
            <v>40520</v>
          </cell>
          <cell r="H760">
            <v>40148</v>
          </cell>
        </row>
        <row r="761">
          <cell r="B761">
            <v>40521</v>
          </cell>
          <cell r="H761">
            <v>40149</v>
          </cell>
        </row>
        <row r="762">
          <cell r="B762">
            <v>40522</v>
          </cell>
          <cell r="H762">
            <v>40150</v>
          </cell>
        </row>
        <row r="763">
          <cell r="B763">
            <v>40525</v>
          </cell>
          <cell r="H763">
            <v>40151</v>
          </cell>
        </row>
        <row r="764">
          <cell r="B764">
            <v>40526</v>
          </cell>
          <cell r="H764">
            <v>40154</v>
          </cell>
        </row>
        <row r="765">
          <cell r="B765">
            <v>40527</v>
          </cell>
          <cell r="H765">
            <v>40155</v>
          </cell>
        </row>
        <row r="766">
          <cell r="B766">
            <v>40528</v>
          </cell>
          <cell r="H766">
            <v>40156</v>
          </cell>
        </row>
        <row r="767">
          <cell r="B767">
            <v>40529</v>
          </cell>
          <cell r="H767">
            <v>40157</v>
          </cell>
        </row>
        <row r="768">
          <cell r="B768">
            <v>40532</v>
          </cell>
          <cell r="H768">
            <v>40158</v>
          </cell>
        </row>
        <row r="769">
          <cell r="B769">
            <v>40533</v>
          </cell>
          <cell r="H769">
            <v>40161</v>
          </cell>
        </row>
        <row r="770">
          <cell r="B770">
            <v>40534</v>
          </cell>
          <cell r="H770">
            <v>40162</v>
          </cell>
        </row>
        <row r="771">
          <cell r="B771">
            <v>40535</v>
          </cell>
          <cell r="H771">
            <v>40163</v>
          </cell>
        </row>
        <row r="772">
          <cell r="B772">
            <v>40536</v>
          </cell>
          <cell r="H772">
            <v>40164</v>
          </cell>
        </row>
        <row r="773">
          <cell r="B773">
            <v>40539</v>
          </cell>
          <cell r="H773">
            <v>40165</v>
          </cell>
        </row>
        <row r="774">
          <cell r="B774">
            <v>40540</v>
          </cell>
          <cell r="H774">
            <v>40168</v>
          </cell>
        </row>
        <row r="775">
          <cell r="B775">
            <v>40541</v>
          </cell>
          <cell r="H775">
            <v>40169</v>
          </cell>
        </row>
        <row r="776">
          <cell r="B776">
            <v>40542</v>
          </cell>
          <cell r="H776">
            <v>40170</v>
          </cell>
        </row>
        <row r="777">
          <cell r="B777">
            <v>40543</v>
          </cell>
          <cell r="H777">
            <v>40171</v>
          </cell>
        </row>
        <row r="778">
          <cell r="B778">
            <v>40547</v>
          </cell>
          <cell r="H778">
            <v>40176</v>
          </cell>
        </row>
        <row r="779">
          <cell r="B779">
            <v>40548</v>
          </cell>
          <cell r="H779">
            <v>40177</v>
          </cell>
        </row>
        <row r="780">
          <cell r="B780">
            <v>40549</v>
          </cell>
          <cell r="H780">
            <v>40178</v>
          </cell>
        </row>
        <row r="781">
          <cell r="B781">
            <v>40550</v>
          </cell>
          <cell r="H781">
            <v>40182</v>
          </cell>
        </row>
        <row r="782">
          <cell r="B782">
            <v>40553</v>
          </cell>
          <cell r="H782">
            <v>40183</v>
          </cell>
        </row>
        <row r="783">
          <cell r="B783">
            <v>40554</v>
          </cell>
          <cell r="H783">
            <v>40184</v>
          </cell>
        </row>
        <row r="784">
          <cell r="B784">
            <v>40555</v>
          </cell>
          <cell r="H784">
            <v>40185</v>
          </cell>
        </row>
        <row r="785">
          <cell r="B785">
            <v>40556</v>
          </cell>
          <cell r="H785">
            <v>40186</v>
          </cell>
        </row>
        <row r="786">
          <cell r="B786">
            <v>40557</v>
          </cell>
          <cell r="H786">
            <v>40189</v>
          </cell>
        </row>
        <row r="787">
          <cell r="B787">
            <v>40560</v>
          </cell>
          <cell r="H787">
            <v>40190</v>
          </cell>
        </row>
        <row r="788">
          <cell r="B788">
            <v>40561</v>
          </cell>
          <cell r="H788">
            <v>40191</v>
          </cell>
        </row>
        <row r="789">
          <cell r="B789">
            <v>40562</v>
          </cell>
          <cell r="H789">
            <v>40192</v>
          </cell>
        </row>
        <row r="790">
          <cell r="B790">
            <v>40563</v>
          </cell>
          <cell r="H790">
            <v>40193</v>
          </cell>
        </row>
        <row r="791">
          <cell r="B791">
            <v>40564</v>
          </cell>
          <cell r="H791">
            <v>40196</v>
          </cell>
        </row>
        <row r="792">
          <cell r="B792">
            <v>40567</v>
          </cell>
          <cell r="H792">
            <v>40197</v>
          </cell>
        </row>
        <row r="793">
          <cell r="B793">
            <v>40568</v>
          </cell>
          <cell r="H793">
            <v>40198</v>
          </cell>
        </row>
        <row r="794">
          <cell r="B794">
            <v>40569</v>
          </cell>
          <cell r="H794">
            <v>40199</v>
          </cell>
        </row>
        <row r="795">
          <cell r="B795">
            <v>40570</v>
          </cell>
          <cell r="H795">
            <v>40200</v>
          </cell>
        </row>
        <row r="796">
          <cell r="B796">
            <v>40571</v>
          </cell>
          <cell r="H796">
            <v>40203</v>
          </cell>
        </row>
        <row r="797">
          <cell r="B797">
            <v>40573</v>
          </cell>
          <cell r="H797">
            <v>40204</v>
          </cell>
        </row>
        <row r="798">
          <cell r="B798">
            <v>40574</v>
          </cell>
          <cell r="H798">
            <v>40205</v>
          </cell>
        </row>
        <row r="799">
          <cell r="B799">
            <v>40583</v>
          </cell>
          <cell r="H799">
            <v>40206</v>
          </cell>
        </row>
        <row r="800">
          <cell r="B800">
            <v>40584</v>
          </cell>
          <cell r="H800">
            <v>40207</v>
          </cell>
        </row>
        <row r="801">
          <cell r="B801">
            <v>40585</v>
          </cell>
          <cell r="H801">
            <v>40210</v>
          </cell>
        </row>
        <row r="802">
          <cell r="B802">
            <v>40586</v>
          </cell>
          <cell r="H802">
            <v>40211</v>
          </cell>
        </row>
        <row r="803">
          <cell r="B803">
            <v>40588</v>
          </cell>
          <cell r="H803">
            <v>40212</v>
          </cell>
        </row>
        <row r="804">
          <cell r="B804">
            <v>40589</v>
          </cell>
          <cell r="H804">
            <v>40213</v>
          </cell>
        </row>
        <row r="805">
          <cell r="B805">
            <v>40590</v>
          </cell>
          <cell r="H805">
            <v>40214</v>
          </cell>
        </row>
        <row r="806">
          <cell r="B806">
            <v>40591</v>
          </cell>
          <cell r="H806">
            <v>40217</v>
          </cell>
        </row>
        <row r="807">
          <cell r="B807">
            <v>40592</v>
          </cell>
          <cell r="H807">
            <v>40218</v>
          </cell>
        </row>
        <row r="808">
          <cell r="B808">
            <v>40595</v>
          </cell>
          <cell r="H808">
            <v>40219</v>
          </cell>
        </row>
        <row r="809">
          <cell r="B809">
            <v>40596</v>
          </cell>
          <cell r="H809">
            <v>40220</v>
          </cell>
        </row>
        <row r="810">
          <cell r="B810">
            <v>40597</v>
          </cell>
          <cell r="H810">
            <v>40221</v>
          </cell>
        </row>
        <row r="811">
          <cell r="B811">
            <v>40598</v>
          </cell>
          <cell r="H811">
            <v>40224</v>
          </cell>
        </row>
        <row r="812">
          <cell r="B812">
            <v>40599</v>
          </cell>
          <cell r="H812">
            <v>40225</v>
          </cell>
        </row>
        <row r="813">
          <cell r="B813">
            <v>40602</v>
          </cell>
          <cell r="H813">
            <v>40226</v>
          </cell>
        </row>
        <row r="814">
          <cell r="B814">
            <v>40603</v>
          </cell>
          <cell r="H814">
            <v>40227</v>
          </cell>
        </row>
        <row r="815">
          <cell r="B815">
            <v>40604</v>
          </cell>
          <cell r="H815">
            <v>40228</v>
          </cell>
        </row>
        <row r="816">
          <cell r="B816">
            <v>40605</v>
          </cell>
          <cell r="H816">
            <v>40231</v>
          </cell>
        </row>
        <row r="817">
          <cell r="B817">
            <v>40606</v>
          </cell>
          <cell r="H817">
            <v>40232</v>
          </cell>
        </row>
        <row r="818">
          <cell r="B818">
            <v>40609</v>
          </cell>
          <cell r="H818">
            <v>40233</v>
          </cell>
        </row>
        <row r="819">
          <cell r="B819">
            <v>40610</v>
          </cell>
          <cell r="H819">
            <v>40234</v>
          </cell>
        </row>
        <row r="820">
          <cell r="B820">
            <v>40611</v>
          </cell>
          <cell r="H820">
            <v>40235</v>
          </cell>
        </row>
        <row r="821">
          <cell r="B821">
            <v>40612</v>
          </cell>
          <cell r="H821">
            <v>40238</v>
          </cell>
        </row>
        <row r="822">
          <cell r="B822">
            <v>40613</v>
          </cell>
          <cell r="H822">
            <v>40239</v>
          </cell>
        </row>
        <row r="823">
          <cell r="B823">
            <v>40616</v>
          </cell>
          <cell r="H823">
            <v>40240</v>
          </cell>
        </row>
        <row r="824">
          <cell r="B824">
            <v>40617</v>
          </cell>
          <cell r="H824">
            <v>40241</v>
          </cell>
        </row>
        <row r="825">
          <cell r="B825">
            <v>40618</v>
          </cell>
          <cell r="H825">
            <v>40242</v>
          </cell>
        </row>
        <row r="826">
          <cell r="B826">
            <v>40619</v>
          </cell>
          <cell r="H826">
            <v>40245</v>
          </cell>
        </row>
        <row r="827">
          <cell r="B827">
            <v>40620</v>
          </cell>
          <cell r="H827">
            <v>40246</v>
          </cell>
        </row>
        <row r="828">
          <cell r="B828">
            <v>40623</v>
          </cell>
          <cell r="H828">
            <v>40247</v>
          </cell>
        </row>
        <row r="829">
          <cell r="B829">
            <v>40624</v>
          </cell>
          <cell r="H829">
            <v>40248</v>
          </cell>
        </row>
        <row r="830">
          <cell r="B830">
            <v>40625</v>
          </cell>
          <cell r="H830">
            <v>40249</v>
          </cell>
        </row>
        <row r="831">
          <cell r="B831">
            <v>40626</v>
          </cell>
          <cell r="H831">
            <v>40252</v>
          </cell>
        </row>
        <row r="832">
          <cell r="B832">
            <v>40627</v>
          </cell>
          <cell r="H832">
            <v>40253</v>
          </cell>
        </row>
        <row r="833">
          <cell r="B833">
            <v>40630</v>
          </cell>
          <cell r="H833">
            <v>40254</v>
          </cell>
        </row>
        <row r="834">
          <cell r="B834">
            <v>40631</v>
          </cell>
          <cell r="H834">
            <v>40255</v>
          </cell>
        </row>
        <row r="835">
          <cell r="B835">
            <v>40632</v>
          </cell>
          <cell r="H835">
            <v>40256</v>
          </cell>
        </row>
        <row r="836">
          <cell r="B836">
            <v>40633</v>
          </cell>
          <cell r="H836">
            <v>40259</v>
          </cell>
        </row>
        <row r="837">
          <cell r="B837">
            <v>40634</v>
          </cell>
          <cell r="H837">
            <v>40260</v>
          </cell>
        </row>
        <row r="838">
          <cell r="B838">
            <v>40635</v>
          </cell>
          <cell r="H838">
            <v>40261</v>
          </cell>
        </row>
        <row r="839">
          <cell r="B839">
            <v>40639</v>
          </cell>
          <cell r="H839">
            <v>40262</v>
          </cell>
        </row>
        <row r="840">
          <cell r="B840">
            <v>40640</v>
          </cell>
          <cell r="H840">
            <v>40263</v>
          </cell>
        </row>
        <row r="841">
          <cell r="B841">
            <v>40641</v>
          </cell>
          <cell r="H841">
            <v>40266</v>
          </cell>
        </row>
        <row r="842">
          <cell r="B842">
            <v>40644</v>
          </cell>
          <cell r="H842">
            <v>40267</v>
          </cell>
        </row>
        <row r="843">
          <cell r="B843">
            <v>40645</v>
          </cell>
          <cell r="H843">
            <v>40268</v>
          </cell>
        </row>
        <row r="844">
          <cell r="B844">
            <v>40646</v>
          </cell>
          <cell r="H844">
            <v>40269</v>
          </cell>
        </row>
        <row r="845">
          <cell r="B845">
            <v>40647</v>
          </cell>
          <cell r="H845">
            <v>40274</v>
          </cell>
        </row>
        <row r="846">
          <cell r="B846">
            <v>40648</v>
          </cell>
          <cell r="H846">
            <v>40275</v>
          </cell>
        </row>
        <row r="847">
          <cell r="B847">
            <v>40651</v>
          </cell>
          <cell r="H847">
            <v>40276</v>
          </cell>
        </row>
        <row r="848">
          <cell r="B848">
            <v>40652</v>
          </cell>
          <cell r="H848">
            <v>40277</v>
          </cell>
        </row>
        <row r="849">
          <cell r="B849">
            <v>40653</v>
          </cell>
          <cell r="H849">
            <v>40280</v>
          </cell>
        </row>
        <row r="850">
          <cell r="B850">
            <v>40654</v>
          </cell>
          <cell r="H850">
            <v>40281</v>
          </cell>
        </row>
        <row r="851">
          <cell r="B851">
            <v>40655</v>
          </cell>
          <cell r="H851">
            <v>40282</v>
          </cell>
        </row>
        <row r="852">
          <cell r="B852">
            <v>40658</v>
          </cell>
          <cell r="H852">
            <v>40283</v>
          </cell>
        </row>
        <row r="853">
          <cell r="B853">
            <v>40659</v>
          </cell>
          <cell r="H853">
            <v>40284</v>
          </cell>
        </row>
        <row r="854">
          <cell r="B854">
            <v>40660</v>
          </cell>
          <cell r="H854">
            <v>40287</v>
          </cell>
        </row>
        <row r="855">
          <cell r="B855">
            <v>40661</v>
          </cell>
          <cell r="H855">
            <v>40288</v>
          </cell>
        </row>
        <row r="856">
          <cell r="B856">
            <v>40662</v>
          </cell>
          <cell r="H856">
            <v>40289</v>
          </cell>
        </row>
        <row r="857">
          <cell r="B857">
            <v>40666</v>
          </cell>
          <cell r="H857">
            <v>40290</v>
          </cell>
        </row>
        <row r="858">
          <cell r="B858">
            <v>40667</v>
          </cell>
          <cell r="H858">
            <v>40291</v>
          </cell>
        </row>
        <row r="859">
          <cell r="B859">
            <v>40668</v>
          </cell>
          <cell r="H859">
            <v>40294</v>
          </cell>
        </row>
        <row r="860">
          <cell r="B860">
            <v>40669</v>
          </cell>
          <cell r="H860">
            <v>40295</v>
          </cell>
        </row>
        <row r="861">
          <cell r="B861">
            <v>40672</v>
          </cell>
          <cell r="H861">
            <v>40296</v>
          </cell>
        </row>
        <row r="862">
          <cell r="B862">
            <v>40673</v>
          </cell>
          <cell r="H862">
            <v>40297</v>
          </cell>
        </row>
        <row r="863">
          <cell r="B863">
            <v>40674</v>
          </cell>
          <cell r="H863">
            <v>40298</v>
          </cell>
        </row>
        <row r="864">
          <cell r="B864">
            <v>40675</v>
          </cell>
          <cell r="H864">
            <v>40302</v>
          </cell>
        </row>
        <row r="865">
          <cell r="B865">
            <v>40676</v>
          </cell>
          <cell r="H865">
            <v>40303</v>
          </cell>
        </row>
        <row r="866">
          <cell r="B866">
            <v>40679</v>
          </cell>
          <cell r="H866">
            <v>40304</v>
          </cell>
        </row>
        <row r="867">
          <cell r="B867">
            <v>40680</v>
          </cell>
          <cell r="H867">
            <v>40305</v>
          </cell>
        </row>
        <row r="868">
          <cell r="B868">
            <v>40681</v>
          </cell>
          <cell r="H868">
            <v>40308</v>
          </cell>
        </row>
        <row r="869">
          <cell r="B869">
            <v>40682</v>
          </cell>
          <cell r="H869">
            <v>40309</v>
          </cell>
        </row>
        <row r="870">
          <cell r="B870">
            <v>40683</v>
          </cell>
          <cell r="H870">
            <v>40310</v>
          </cell>
        </row>
        <row r="871">
          <cell r="B871">
            <v>40686</v>
          </cell>
          <cell r="H871">
            <v>40311</v>
          </cell>
        </row>
        <row r="872">
          <cell r="B872">
            <v>40687</v>
          </cell>
          <cell r="H872">
            <v>40312</v>
          </cell>
        </row>
        <row r="873">
          <cell r="B873">
            <v>40688</v>
          </cell>
          <cell r="H873">
            <v>40315</v>
          </cell>
        </row>
        <row r="874">
          <cell r="B874">
            <v>40689</v>
          </cell>
          <cell r="H874">
            <v>40316</v>
          </cell>
        </row>
        <row r="875">
          <cell r="B875">
            <v>40690</v>
          </cell>
          <cell r="H875">
            <v>40317</v>
          </cell>
        </row>
        <row r="876">
          <cell r="B876">
            <v>40693</v>
          </cell>
          <cell r="H876">
            <v>40318</v>
          </cell>
        </row>
        <row r="877">
          <cell r="B877">
            <v>40694</v>
          </cell>
          <cell r="H877">
            <v>40319</v>
          </cell>
        </row>
        <row r="878">
          <cell r="B878">
            <v>40695</v>
          </cell>
          <cell r="H878">
            <v>40322</v>
          </cell>
        </row>
        <row r="879">
          <cell r="B879">
            <v>40696</v>
          </cell>
          <cell r="H879">
            <v>40323</v>
          </cell>
        </row>
        <row r="880">
          <cell r="B880">
            <v>40697</v>
          </cell>
          <cell r="H880">
            <v>40324</v>
          </cell>
        </row>
        <row r="881">
          <cell r="B881">
            <v>40701</v>
          </cell>
          <cell r="H881">
            <v>40325</v>
          </cell>
        </row>
        <row r="882">
          <cell r="B882">
            <v>40702</v>
          </cell>
          <cell r="H882">
            <v>40326</v>
          </cell>
        </row>
        <row r="883">
          <cell r="B883">
            <v>40703</v>
          </cell>
          <cell r="H883">
            <v>40330</v>
          </cell>
        </row>
        <row r="884">
          <cell r="B884">
            <v>40704</v>
          </cell>
          <cell r="H884">
            <v>40331</v>
          </cell>
        </row>
        <row r="885">
          <cell r="B885">
            <v>40707</v>
          </cell>
          <cell r="H885">
            <v>40332</v>
          </cell>
        </row>
        <row r="886">
          <cell r="B886">
            <v>40708</v>
          </cell>
          <cell r="H886">
            <v>40333</v>
          </cell>
        </row>
        <row r="887">
          <cell r="B887">
            <v>40709</v>
          </cell>
          <cell r="H887">
            <v>40336</v>
          </cell>
        </row>
        <row r="888">
          <cell r="B888">
            <v>40710</v>
          </cell>
          <cell r="H888">
            <v>40337</v>
          </cell>
        </row>
        <row r="889">
          <cell r="B889">
            <v>40711</v>
          </cell>
          <cell r="H889">
            <v>40338</v>
          </cell>
        </row>
        <row r="890">
          <cell r="B890">
            <v>40714</v>
          </cell>
          <cell r="H890">
            <v>40339</v>
          </cell>
        </row>
        <row r="891">
          <cell r="B891">
            <v>40715</v>
          </cell>
          <cell r="H891">
            <v>40340</v>
          </cell>
        </row>
        <row r="892">
          <cell r="B892">
            <v>40716</v>
          </cell>
          <cell r="H892">
            <v>40343</v>
          </cell>
        </row>
        <row r="893">
          <cell r="B893">
            <v>40717</v>
          </cell>
          <cell r="H893">
            <v>40344</v>
          </cell>
        </row>
        <row r="894">
          <cell r="B894">
            <v>40718</v>
          </cell>
          <cell r="H894">
            <v>40345</v>
          </cell>
        </row>
        <row r="895">
          <cell r="B895">
            <v>40721</v>
          </cell>
          <cell r="H895">
            <v>40346</v>
          </cell>
        </row>
        <row r="896">
          <cell r="B896">
            <v>40722</v>
          </cell>
          <cell r="H896">
            <v>40347</v>
          </cell>
        </row>
        <row r="897">
          <cell r="B897">
            <v>40723</v>
          </cell>
          <cell r="H897">
            <v>40350</v>
          </cell>
        </row>
        <row r="898">
          <cell r="B898">
            <v>40724</v>
          </cell>
          <cell r="H898">
            <v>40351</v>
          </cell>
        </row>
        <row r="899">
          <cell r="B899">
            <v>40725</v>
          </cell>
          <cell r="H899">
            <v>40352</v>
          </cell>
        </row>
        <row r="900">
          <cell r="B900">
            <v>40728</v>
          </cell>
          <cell r="H900">
            <v>40353</v>
          </cell>
        </row>
        <row r="901">
          <cell r="B901">
            <v>40729</v>
          </cell>
          <cell r="H901">
            <v>40354</v>
          </cell>
        </row>
        <row r="902">
          <cell r="B902">
            <v>40730</v>
          </cell>
          <cell r="H902">
            <v>40357</v>
          </cell>
        </row>
        <row r="903">
          <cell r="B903">
            <v>40731</v>
          </cell>
          <cell r="H903">
            <v>40358</v>
          </cell>
        </row>
        <row r="904">
          <cell r="B904">
            <v>40732</v>
          </cell>
          <cell r="H904">
            <v>40359</v>
          </cell>
        </row>
        <row r="905">
          <cell r="B905">
            <v>40735</v>
          </cell>
          <cell r="H905">
            <v>40360</v>
          </cell>
        </row>
        <row r="906">
          <cell r="B906">
            <v>40736</v>
          </cell>
          <cell r="H906">
            <v>40361</v>
          </cell>
        </row>
        <row r="907">
          <cell r="B907">
            <v>40737</v>
          </cell>
          <cell r="H907">
            <v>40364</v>
          </cell>
        </row>
        <row r="908">
          <cell r="B908">
            <v>40738</v>
          </cell>
          <cell r="H908">
            <v>40365</v>
          </cell>
        </row>
        <row r="909">
          <cell r="B909">
            <v>40739</v>
          </cell>
          <cell r="H909">
            <v>40366</v>
          </cell>
        </row>
        <row r="910">
          <cell r="B910">
            <v>40742</v>
          </cell>
          <cell r="H910">
            <v>40367</v>
          </cell>
        </row>
        <row r="911">
          <cell r="B911">
            <v>40743</v>
          </cell>
          <cell r="H911">
            <v>40368</v>
          </cell>
        </row>
        <row r="912">
          <cell r="B912">
            <v>40744</v>
          </cell>
          <cell r="H912">
            <v>40371</v>
          </cell>
        </row>
        <row r="913">
          <cell r="B913">
            <v>40745</v>
          </cell>
          <cell r="H913">
            <v>40372</v>
          </cell>
        </row>
        <row r="914">
          <cell r="B914">
            <v>40746</v>
          </cell>
          <cell r="H914">
            <v>40373</v>
          </cell>
        </row>
        <row r="915">
          <cell r="B915">
            <v>40749</v>
          </cell>
          <cell r="H915">
            <v>40374</v>
          </cell>
        </row>
        <row r="916">
          <cell r="B916">
            <v>40750</v>
          </cell>
          <cell r="H916">
            <v>40375</v>
          </cell>
        </row>
        <row r="917">
          <cell r="B917">
            <v>40751</v>
          </cell>
          <cell r="H917">
            <v>40378</v>
          </cell>
        </row>
        <row r="918">
          <cell r="B918">
            <v>40752</v>
          </cell>
          <cell r="H918">
            <v>40379</v>
          </cell>
        </row>
        <row r="919">
          <cell r="B919">
            <v>40753</v>
          </cell>
          <cell r="H919">
            <v>40380</v>
          </cell>
        </row>
        <row r="920">
          <cell r="B920">
            <v>40756</v>
          </cell>
          <cell r="H920">
            <v>40381</v>
          </cell>
        </row>
        <row r="921">
          <cell r="B921">
            <v>40757</v>
          </cell>
          <cell r="H921">
            <v>40382</v>
          </cell>
        </row>
        <row r="922">
          <cell r="B922">
            <v>40758</v>
          </cell>
          <cell r="H922">
            <v>40385</v>
          </cell>
        </row>
        <row r="923">
          <cell r="B923">
            <v>40759</v>
          </cell>
          <cell r="H923">
            <v>40386</v>
          </cell>
        </row>
        <row r="924">
          <cell r="B924">
            <v>40760</v>
          </cell>
          <cell r="H924">
            <v>40387</v>
          </cell>
        </row>
        <row r="925">
          <cell r="B925">
            <v>40763</v>
          </cell>
          <cell r="H925">
            <v>40388</v>
          </cell>
        </row>
        <row r="926">
          <cell r="B926">
            <v>40764</v>
          </cell>
          <cell r="H926">
            <v>40389</v>
          </cell>
        </row>
        <row r="927">
          <cell r="B927">
            <v>40765</v>
          </cell>
          <cell r="H927">
            <v>40392</v>
          </cell>
        </row>
        <row r="928">
          <cell r="B928">
            <v>40766</v>
          </cell>
          <cell r="H928">
            <v>40393</v>
          </cell>
        </row>
        <row r="929">
          <cell r="B929">
            <v>40767</v>
          </cell>
          <cell r="H929">
            <v>40394</v>
          </cell>
        </row>
        <row r="930">
          <cell r="B930">
            <v>40770</v>
          </cell>
          <cell r="H930">
            <v>40395</v>
          </cell>
        </row>
        <row r="931">
          <cell r="B931">
            <v>40771</v>
          </cell>
          <cell r="H931">
            <v>40396</v>
          </cell>
        </row>
        <row r="932">
          <cell r="B932">
            <v>40772</v>
          </cell>
          <cell r="H932">
            <v>40399</v>
          </cell>
        </row>
        <row r="933">
          <cell r="B933">
            <v>40773</v>
          </cell>
          <cell r="H933">
            <v>40400</v>
          </cell>
        </row>
        <row r="934">
          <cell r="B934">
            <v>40774</v>
          </cell>
          <cell r="H934">
            <v>40401</v>
          </cell>
        </row>
        <row r="935">
          <cell r="B935">
            <v>40777</v>
          </cell>
          <cell r="H935">
            <v>40402</v>
          </cell>
        </row>
        <row r="936">
          <cell r="B936">
            <v>40778</v>
          </cell>
          <cell r="H936">
            <v>40403</v>
          </cell>
        </row>
        <row r="937">
          <cell r="B937">
            <v>40779</v>
          </cell>
          <cell r="H937">
            <v>40406</v>
          </cell>
        </row>
        <row r="938">
          <cell r="B938">
            <v>40780</v>
          </cell>
          <cell r="H938">
            <v>40407</v>
          </cell>
        </row>
        <row r="939">
          <cell r="B939">
            <v>40781</v>
          </cell>
          <cell r="H939">
            <v>40408</v>
          </cell>
        </row>
        <row r="940">
          <cell r="B940">
            <v>40784</v>
          </cell>
          <cell r="H940">
            <v>40409</v>
          </cell>
        </row>
        <row r="941">
          <cell r="B941">
            <v>40785</v>
          </cell>
          <cell r="H941">
            <v>40410</v>
          </cell>
        </row>
        <row r="942">
          <cell r="B942">
            <v>40786</v>
          </cell>
          <cell r="H942">
            <v>40413</v>
          </cell>
        </row>
        <row r="943">
          <cell r="B943">
            <v>40787</v>
          </cell>
          <cell r="H943">
            <v>40414</v>
          </cell>
        </row>
        <row r="944">
          <cell r="B944">
            <v>40788</v>
          </cell>
          <cell r="H944">
            <v>40415</v>
          </cell>
        </row>
        <row r="945">
          <cell r="B945">
            <v>40791</v>
          </cell>
          <cell r="H945">
            <v>40416</v>
          </cell>
        </row>
        <row r="946">
          <cell r="B946">
            <v>40792</v>
          </cell>
          <cell r="H946">
            <v>40417</v>
          </cell>
        </row>
        <row r="947">
          <cell r="B947">
            <v>40793</v>
          </cell>
          <cell r="H947">
            <v>40421</v>
          </cell>
        </row>
        <row r="948">
          <cell r="B948">
            <v>40794</v>
          </cell>
          <cell r="H948">
            <v>40422</v>
          </cell>
        </row>
        <row r="949">
          <cell r="B949">
            <v>40795</v>
          </cell>
          <cell r="H949">
            <v>40423</v>
          </cell>
        </row>
        <row r="950">
          <cell r="B950">
            <v>40799</v>
          </cell>
          <cell r="H950">
            <v>40424</v>
          </cell>
        </row>
        <row r="951">
          <cell r="B951">
            <v>40800</v>
          </cell>
          <cell r="H951">
            <v>40427</v>
          </cell>
        </row>
        <row r="952">
          <cell r="B952">
            <v>40801</v>
          </cell>
          <cell r="H952">
            <v>40428</v>
          </cell>
        </row>
        <row r="953">
          <cell r="B953">
            <v>40802</v>
          </cell>
          <cell r="H953">
            <v>40429</v>
          </cell>
        </row>
        <row r="954">
          <cell r="B954">
            <v>40805</v>
          </cell>
          <cell r="H954">
            <v>40430</v>
          </cell>
        </row>
        <row r="955">
          <cell r="B955">
            <v>40806</v>
          </cell>
          <cell r="H955">
            <v>40431</v>
          </cell>
        </row>
        <row r="956">
          <cell r="B956">
            <v>40807</v>
          </cell>
          <cell r="H956">
            <v>40434</v>
          </cell>
        </row>
        <row r="957">
          <cell r="B957">
            <v>40808</v>
          </cell>
          <cell r="H957">
            <v>40435</v>
          </cell>
        </row>
        <row r="958">
          <cell r="B958">
            <v>40809</v>
          </cell>
          <cell r="H958">
            <v>40436</v>
          </cell>
        </row>
        <row r="959">
          <cell r="B959">
            <v>40812</v>
          </cell>
          <cell r="H959">
            <v>40437</v>
          </cell>
        </row>
        <row r="960">
          <cell r="B960">
            <v>40813</v>
          </cell>
          <cell r="H960">
            <v>40438</v>
          </cell>
        </row>
        <row r="961">
          <cell r="B961">
            <v>40814</v>
          </cell>
          <cell r="H961">
            <v>40441</v>
          </cell>
        </row>
        <row r="962">
          <cell r="B962">
            <v>40815</v>
          </cell>
          <cell r="H962">
            <v>40442</v>
          </cell>
        </row>
        <row r="963">
          <cell r="B963">
            <v>40816</v>
          </cell>
          <cell r="H963">
            <v>40443</v>
          </cell>
        </row>
        <row r="964">
          <cell r="B964">
            <v>40824</v>
          </cell>
          <cell r="H964">
            <v>40444</v>
          </cell>
        </row>
        <row r="965">
          <cell r="B965">
            <v>40825</v>
          </cell>
          <cell r="H965">
            <v>40445</v>
          </cell>
        </row>
        <row r="966">
          <cell r="B966">
            <v>40826</v>
          </cell>
          <cell r="H966">
            <v>40448</v>
          </cell>
        </row>
        <row r="967">
          <cell r="B967">
            <v>40827</v>
          </cell>
          <cell r="H967">
            <v>40449</v>
          </cell>
        </row>
        <row r="968">
          <cell r="B968">
            <v>40828</v>
          </cell>
          <cell r="H968">
            <v>40450</v>
          </cell>
        </row>
        <row r="969">
          <cell r="B969">
            <v>40829</v>
          </cell>
          <cell r="H969">
            <v>40451</v>
          </cell>
        </row>
        <row r="970">
          <cell r="B970">
            <v>40830</v>
          </cell>
          <cell r="H970">
            <v>40452</v>
          </cell>
        </row>
        <row r="971">
          <cell r="B971">
            <v>40833</v>
          </cell>
          <cell r="H971">
            <v>40455</v>
          </cell>
        </row>
        <row r="972">
          <cell r="B972">
            <v>40834</v>
          </cell>
          <cell r="H972">
            <v>40456</v>
          </cell>
        </row>
        <row r="973">
          <cell r="B973">
            <v>40835</v>
          </cell>
          <cell r="H973">
            <v>40457</v>
          </cell>
        </row>
        <row r="974">
          <cell r="B974">
            <v>40836</v>
          </cell>
          <cell r="H974">
            <v>40458</v>
          </cell>
        </row>
        <row r="975">
          <cell r="B975">
            <v>40837</v>
          </cell>
          <cell r="H975">
            <v>40459</v>
          </cell>
        </row>
        <row r="976">
          <cell r="B976">
            <v>40840</v>
          </cell>
          <cell r="H976">
            <v>40462</v>
          </cell>
        </row>
        <row r="977">
          <cell r="B977">
            <v>40841</v>
          </cell>
          <cell r="H977">
            <v>40463</v>
          </cell>
        </row>
        <row r="978">
          <cell r="B978">
            <v>40842</v>
          </cell>
          <cell r="H978">
            <v>40464</v>
          </cell>
        </row>
        <row r="979">
          <cell r="B979">
            <v>40843</v>
          </cell>
          <cell r="H979">
            <v>40465</v>
          </cell>
        </row>
        <row r="980">
          <cell r="B980">
            <v>40844</v>
          </cell>
          <cell r="H980">
            <v>40466</v>
          </cell>
        </row>
        <row r="981">
          <cell r="B981">
            <v>40847</v>
          </cell>
          <cell r="H981">
            <v>40469</v>
          </cell>
        </row>
        <row r="982">
          <cell r="B982">
            <v>40848</v>
          </cell>
          <cell r="H982">
            <v>40470</v>
          </cell>
        </row>
        <row r="983">
          <cell r="B983">
            <v>40849</v>
          </cell>
          <cell r="H983">
            <v>40471</v>
          </cell>
        </row>
        <row r="984">
          <cell r="B984">
            <v>40850</v>
          </cell>
          <cell r="H984">
            <v>40472</v>
          </cell>
        </row>
        <row r="985">
          <cell r="B985">
            <v>40851</v>
          </cell>
          <cell r="H985">
            <v>40473</v>
          </cell>
        </row>
        <row r="986">
          <cell r="B986">
            <v>40854</v>
          </cell>
          <cell r="H986">
            <v>40476</v>
          </cell>
        </row>
        <row r="987">
          <cell r="B987">
            <v>40855</v>
          </cell>
          <cell r="H987">
            <v>40477</v>
          </cell>
        </row>
        <row r="988">
          <cell r="B988">
            <v>40856</v>
          </cell>
          <cell r="H988">
            <v>40478</v>
          </cell>
        </row>
        <row r="989">
          <cell r="B989">
            <v>40857</v>
          </cell>
          <cell r="H989">
            <v>40479</v>
          </cell>
        </row>
        <row r="990">
          <cell r="B990">
            <v>40858</v>
          </cell>
          <cell r="H990">
            <v>40480</v>
          </cell>
        </row>
        <row r="991">
          <cell r="B991">
            <v>40861</v>
          </cell>
          <cell r="H991">
            <v>40483</v>
          </cell>
        </row>
        <row r="992">
          <cell r="B992">
            <v>40862</v>
          </cell>
          <cell r="H992">
            <v>40484</v>
          </cell>
        </row>
        <row r="993">
          <cell r="B993">
            <v>40863</v>
          </cell>
          <cell r="H993">
            <v>40485</v>
          </cell>
        </row>
        <row r="994">
          <cell r="B994">
            <v>40864</v>
          </cell>
          <cell r="H994">
            <v>40486</v>
          </cell>
        </row>
        <row r="995">
          <cell r="B995">
            <v>40865</v>
          </cell>
          <cell r="H995">
            <v>40487</v>
          </cell>
        </row>
        <row r="996">
          <cell r="B996">
            <v>40868</v>
          </cell>
          <cell r="H996">
            <v>40490</v>
          </cell>
        </row>
        <row r="997">
          <cell r="B997">
            <v>40869</v>
          </cell>
          <cell r="H997">
            <v>40491</v>
          </cell>
        </row>
        <row r="998">
          <cell r="B998">
            <v>40870</v>
          </cell>
          <cell r="H998">
            <v>40492</v>
          </cell>
        </row>
        <row r="999">
          <cell r="B999">
            <v>40871</v>
          </cell>
          <cell r="H999">
            <v>40493</v>
          </cell>
        </row>
        <row r="1000">
          <cell r="B1000">
            <v>40872</v>
          </cell>
          <cell r="H1000">
            <v>40494</v>
          </cell>
        </row>
        <row r="1001">
          <cell r="B1001">
            <v>40875</v>
          </cell>
          <cell r="H1001">
            <v>40497</v>
          </cell>
        </row>
        <row r="1002">
          <cell r="B1002">
            <v>40876</v>
          </cell>
          <cell r="H1002">
            <v>40498</v>
          </cell>
        </row>
        <row r="1003">
          <cell r="B1003">
            <v>40877</v>
          </cell>
          <cell r="H1003">
            <v>40499</v>
          </cell>
        </row>
        <row r="1004">
          <cell r="B1004">
            <v>40878</v>
          </cell>
          <cell r="H1004">
            <v>40500</v>
          </cell>
        </row>
        <row r="1005">
          <cell r="B1005">
            <v>40879</v>
          </cell>
          <cell r="H1005">
            <v>40501</v>
          </cell>
        </row>
        <row r="1006">
          <cell r="B1006">
            <v>40882</v>
          </cell>
          <cell r="H1006">
            <v>40504</v>
          </cell>
        </row>
        <row r="1007">
          <cell r="B1007">
            <v>40883</v>
          </cell>
          <cell r="H1007">
            <v>40505</v>
          </cell>
        </row>
        <row r="1008">
          <cell r="B1008">
            <v>40884</v>
          </cell>
          <cell r="H1008">
            <v>40506</v>
          </cell>
        </row>
        <row r="1009">
          <cell r="B1009">
            <v>40885</v>
          </cell>
          <cell r="H1009">
            <v>40507</v>
          </cell>
        </row>
        <row r="1010">
          <cell r="B1010">
            <v>40886</v>
          </cell>
          <cell r="H1010">
            <v>40508</v>
          </cell>
        </row>
        <row r="1011">
          <cell r="B1011">
            <v>40889</v>
          </cell>
          <cell r="H1011">
            <v>40511</v>
          </cell>
        </row>
        <row r="1012">
          <cell r="B1012">
            <v>40890</v>
          </cell>
          <cell r="H1012">
            <v>40512</v>
          </cell>
        </row>
        <row r="1013">
          <cell r="B1013">
            <v>40891</v>
          </cell>
          <cell r="H1013">
            <v>40513</v>
          </cell>
        </row>
        <row r="1014">
          <cell r="B1014">
            <v>40892</v>
          </cell>
          <cell r="H1014">
            <v>40514</v>
          </cell>
        </row>
        <row r="1015">
          <cell r="B1015">
            <v>40893</v>
          </cell>
          <cell r="H1015">
            <v>40515</v>
          </cell>
        </row>
        <row r="1016">
          <cell r="B1016">
            <v>40896</v>
          </cell>
          <cell r="H1016">
            <v>40518</v>
          </cell>
        </row>
        <row r="1017">
          <cell r="B1017">
            <v>40897</v>
          </cell>
          <cell r="H1017">
            <v>40519</v>
          </cell>
        </row>
        <row r="1018">
          <cell r="B1018">
            <v>40898</v>
          </cell>
          <cell r="H1018">
            <v>40520</v>
          </cell>
        </row>
        <row r="1019">
          <cell r="B1019">
            <v>40899</v>
          </cell>
          <cell r="H1019">
            <v>40521</v>
          </cell>
        </row>
        <row r="1020">
          <cell r="B1020">
            <v>40900</v>
          </cell>
          <cell r="H1020">
            <v>40522</v>
          </cell>
        </row>
        <row r="1021">
          <cell r="B1021">
            <v>40903</v>
          </cell>
          <cell r="H1021">
            <v>40525</v>
          </cell>
        </row>
        <row r="1022">
          <cell r="B1022">
            <v>40904</v>
          </cell>
          <cell r="H1022">
            <v>40526</v>
          </cell>
        </row>
        <row r="1023">
          <cell r="B1023">
            <v>40905</v>
          </cell>
          <cell r="H1023">
            <v>40527</v>
          </cell>
        </row>
        <row r="1024">
          <cell r="B1024">
            <v>40906</v>
          </cell>
          <cell r="H1024">
            <v>40528</v>
          </cell>
        </row>
        <row r="1025">
          <cell r="B1025">
            <v>40907</v>
          </cell>
          <cell r="H1025">
            <v>40529</v>
          </cell>
        </row>
        <row r="1026">
          <cell r="B1026">
            <v>40908</v>
          </cell>
          <cell r="H1026">
            <v>40532</v>
          </cell>
        </row>
        <row r="1027">
          <cell r="B1027">
            <v>40912</v>
          </cell>
          <cell r="C1027">
            <v>5250</v>
          </cell>
          <cell r="D1027">
            <v>5220</v>
          </cell>
          <cell r="E1027">
            <v>4970</v>
          </cell>
          <cell r="F1027">
            <v>5146.666666666667</v>
          </cell>
          <cell r="H1027">
            <v>40533</v>
          </cell>
        </row>
        <row r="1028">
          <cell r="B1028">
            <v>40913</v>
          </cell>
          <cell r="H1028">
            <v>40534</v>
          </cell>
        </row>
        <row r="1029">
          <cell r="B1029">
            <v>40914</v>
          </cell>
          <cell r="H1029">
            <v>40535</v>
          </cell>
        </row>
        <row r="1030">
          <cell r="B1030">
            <v>40917</v>
          </cell>
          <cell r="H1030">
            <v>40536</v>
          </cell>
        </row>
        <row r="1031">
          <cell r="B1031">
            <v>40918</v>
          </cell>
          <cell r="H1031">
            <v>40541</v>
          </cell>
        </row>
        <row r="1032">
          <cell r="B1032">
            <v>40919</v>
          </cell>
          <cell r="H1032">
            <v>40542</v>
          </cell>
        </row>
        <row r="1033">
          <cell r="B1033">
            <v>40920</v>
          </cell>
          <cell r="H1033">
            <v>40543</v>
          </cell>
        </row>
        <row r="1034">
          <cell r="B1034">
            <v>40921</v>
          </cell>
          <cell r="H1034">
            <v>40547</v>
          </cell>
        </row>
        <row r="1035">
          <cell r="B1035">
            <v>40924</v>
          </cell>
          <cell r="H1035">
            <v>40548</v>
          </cell>
        </row>
        <row r="1036">
          <cell r="B1036">
            <v>40925</v>
          </cell>
          <cell r="H1036">
            <v>40549</v>
          </cell>
        </row>
        <row r="1037">
          <cell r="B1037">
            <v>40926</v>
          </cell>
          <cell r="H1037">
            <v>40550</v>
          </cell>
        </row>
        <row r="1038">
          <cell r="B1038">
            <v>40927</v>
          </cell>
          <cell r="H1038">
            <v>40553</v>
          </cell>
        </row>
        <row r="1039">
          <cell r="B1039">
            <v>40928</v>
          </cell>
          <cell r="H1039">
            <v>40554</v>
          </cell>
        </row>
        <row r="1040">
          <cell r="B1040">
            <v>40929</v>
          </cell>
          <cell r="H1040">
            <v>40555</v>
          </cell>
        </row>
        <row r="1041">
          <cell r="B1041">
            <v>40937</v>
          </cell>
          <cell r="H1041">
            <v>40556</v>
          </cell>
        </row>
        <row r="1042">
          <cell r="B1042">
            <v>40938</v>
          </cell>
          <cell r="H1042">
            <v>40557</v>
          </cell>
        </row>
        <row r="1043">
          <cell r="B1043">
            <v>40939</v>
          </cell>
          <cell r="H1043">
            <v>40560</v>
          </cell>
        </row>
        <row r="1044">
          <cell r="B1044">
            <v>40940</v>
          </cell>
          <cell r="H1044">
            <v>40561</v>
          </cell>
        </row>
        <row r="1045">
          <cell r="B1045">
            <v>40941</v>
          </cell>
          <cell r="H1045">
            <v>40562</v>
          </cell>
        </row>
        <row r="1046">
          <cell r="B1046">
            <v>40942</v>
          </cell>
          <cell r="H1046">
            <v>40563</v>
          </cell>
        </row>
        <row r="1047">
          <cell r="B1047">
            <v>40945</v>
          </cell>
          <cell r="H1047">
            <v>40564</v>
          </cell>
        </row>
        <row r="1048">
          <cell r="B1048">
            <v>40946</v>
          </cell>
          <cell r="H1048">
            <v>40567</v>
          </cell>
        </row>
        <row r="1049">
          <cell r="B1049">
            <v>40947</v>
          </cell>
          <cell r="H1049">
            <v>40568</v>
          </cell>
        </row>
        <row r="1050">
          <cell r="B1050">
            <v>40948</v>
          </cell>
          <cell r="H1050">
            <v>40569</v>
          </cell>
        </row>
        <row r="1051">
          <cell r="B1051">
            <v>40949</v>
          </cell>
          <cell r="H1051">
            <v>40570</v>
          </cell>
        </row>
        <row r="1052">
          <cell r="B1052">
            <v>40952</v>
          </cell>
          <cell r="H1052">
            <v>40571</v>
          </cell>
        </row>
        <row r="1053">
          <cell r="B1053">
            <v>40953</v>
          </cell>
          <cell r="H1053">
            <v>40574</v>
          </cell>
        </row>
        <row r="1054">
          <cell r="B1054">
            <v>40954</v>
          </cell>
          <cell r="H1054">
            <v>40575</v>
          </cell>
        </row>
        <row r="1055">
          <cell r="B1055">
            <v>40955</v>
          </cell>
          <cell r="H1055">
            <v>40576</v>
          </cell>
        </row>
        <row r="1056">
          <cell r="B1056">
            <v>40956</v>
          </cell>
          <cell r="H1056">
            <v>40577</v>
          </cell>
        </row>
        <row r="1057">
          <cell r="B1057">
            <v>40959</v>
          </cell>
          <cell r="H1057">
            <v>40578</v>
          </cell>
        </row>
        <row r="1058">
          <cell r="B1058">
            <v>40960</v>
          </cell>
          <cell r="H1058">
            <v>40581</v>
          </cell>
        </row>
        <row r="1059">
          <cell r="B1059">
            <v>40961</v>
          </cell>
          <cell r="H1059">
            <v>40582</v>
          </cell>
        </row>
        <row r="1060">
          <cell r="B1060">
            <v>40962</v>
          </cell>
          <cell r="H1060">
            <v>40583</v>
          </cell>
        </row>
        <row r="1061">
          <cell r="B1061">
            <v>40963</v>
          </cell>
          <cell r="H1061">
            <v>40584</v>
          </cell>
        </row>
        <row r="1062">
          <cell r="B1062">
            <v>40966</v>
          </cell>
          <cell r="H1062">
            <v>40585</v>
          </cell>
        </row>
        <row r="1063">
          <cell r="B1063">
            <v>40967</v>
          </cell>
          <cell r="H1063">
            <v>40588</v>
          </cell>
        </row>
        <row r="1064">
          <cell r="B1064">
            <v>40968</v>
          </cell>
          <cell r="H1064">
            <v>40589</v>
          </cell>
        </row>
        <row r="1065">
          <cell r="B1065">
            <v>40969</v>
          </cell>
          <cell r="H1065">
            <v>40590</v>
          </cell>
        </row>
        <row r="1066">
          <cell r="B1066">
            <v>40970</v>
          </cell>
          <cell r="H1066">
            <v>40591</v>
          </cell>
        </row>
        <row r="1067">
          <cell r="B1067">
            <v>40973</v>
          </cell>
          <cell r="H1067">
            <v>40592</v>
          </cell>
        </row>
        <row r="1068">
          <cell r="B1068">
            <v>40974</v>
          </cell>
          <cell r="H1068">
            <v>40595</v>
          </cell>
        </row>
        <row r="1069">
          <cell r="B1069">
            <v>40975</v>
          </cell>
          <cell r="H1069">
            <v>40596</v>
          </cell>
        </row>
        <row r="1070">
          <cell r="B1070">
            <v>40976</v>
          </cell>
          <cell r="H1070">
            <v>40597</v>
          </cell>
        </row>
        <row r="1071">
          <cell r="B1071">
            <v>40977</v>
          </cell>
          <cell r="H1071">
            <v>40598</v>
          </cell>
        </row>
        <row r="1072">
          <cell r="B1072">
            <v>40980</v>
          </cell>
          <cell r="H1072">
            <v>40599</v>
          </cell>
        </row>
        <row r="1073">
          <cell r="B1073">
            <v>40981</v>
          </cell>
          <cell r="H1073">
            <v>40602</v>
          </cell>
        </row>
        <row r="1074">
          <cell r="B1074">
            <v>40982</v>
          </cell>
          <cell r="H1074">
            <v>40603</v>
          </cell>
        </row>
        <row r="1075">
          <cell r="B1075">
            <v>40983</v>
          </cell>
          <cell r="H1075">
            <v>40604</v>
          </cell>
        </row>
        <row r="1076">
          <cell r="B1076">
            <v>40984</v>
          </cell>
          <cell r="H1076">
            <v>40605</v>
          </cell>
        </row>
        <row r="1077">
          <cell r="B1077">
            <v>40987</v>
          </cell>
          <cell r="H1077">
            <v>40606</v>
          </cell>
        </row>
        <row r="1078">
          <cell r="B1078">
            <v>40988</v>
          </cell>
          <cell r="H1078">
            <v>40609</v>
          </cell>
        </row>
        <row r="1079">
          <cell r="B1079">
            <v>40989</v>
          </cell>
          <cell r="H1079">
            <v>40610</v>
          </cell>
        </row>
        <row r="1080">
          <cell r="B1080">
            <v>40990</v>
          </cell>
          <cell r="H1080">
            <v>40611</v>
          </cell>
        </row>
        <row r="1081">
          <cell r="B1081">
            <v>40991</v>
          </cell>
          <cell r="H1081">
            <v>40612</v>
          </cell>
        </row>
        <row r="1082">
          <cell r="B1082">
            <v>40994</v>
          </cell>
          <cell r="H1082">
            <v>40613</v>
          </cell>
        </row>
        <row r="1083">
          <cell r="B1083">
            <v>40995</v>
          </cell>
          <cell r="H1083">
            <v>40616</v>
          </cell>
        </row>
        <row r="1084">
          <cell r="B1084">
            <v>40996</v>
          </cell>
          <cell r="H1084">
            <v>40617</v>
          </cell>
        </row>
        <row r="1085">
          <cell r="B1085">
            <v>40997</v>
          </cell>
          <cell r="H1085">
            <v>40618</v>
          </cell>
        </row>
        <row r="1086">
          <cell r="B1086">
            <v>40998</v>
          </cell>
          <cell r="H1086">
            <v>40619</v>
          </cell>
        </row>
        <row r="1087">
          <cell r="B1087">
            <v>40999</v>
          </cell>
          <cell r="H1087">
            <v>40620</v>
          </cell>
        </row>
        <row r="1088">
          <cell r="B1088">
            <v>41000</v>
          </cell>
          <cell r="H1088">
            <v>40623</v>
          </cell>
        </row>
        <row r="1089">
          <cell r="B1089">
            <v>41004</v>
          </cell>
          <cell r="H1089">
            <v>40624</v>
          </cell>
        </row>
        <row r="1090">
          <cell r="B1090">
            <v>41005</v>
          </cell>
          <cell r="H1090">
            <v>40625</v>
          </cell>
        </row>
        <row r="1091">
          <cell r="B1091">
            <v>41008</v>
          </cell>
          <cell r="H1091">
            <v>40626</v>
          </cell>
        </row>
        <row r="1092">
          <cell r="B1092">
            <v>41009</v>
          </cell>
          <cell r="H1092">
            <v>40627</v>
          </cell>
        </row>
        <row r="1093">
          <cell r="B1093">
            <v>41010</v>
          </cell>
          <cell r="H1093">
            <v>40630</v>
          </cell>
        </row>
        <row r="1094">
          <cell r="B1094">
            <v>41011</v>
          </cell>
          <cell r="H1094">
            <v>40631</v>
          </cell>
        </row>
        <row r="1095">
          <cell r="B1095">
            <v>41012</v>
          </cell>
          <cell r="H1095">
            <v>40632</v>
          </cell>
        </row>
        <row r="1096">
          <cell r="B1096">
            <v>41015</v>
          </cell>
          <cell r="H1096">
            <v>40633</v>
          </cell>
        </row>
        <row r="1097">
          <cell r="B1097">
            <v>41016</v>
          </cell>
          <cell r="H1097">
            <v>40634</v>
          </cell>
        </row>
        <row r="1098">
          <cell r="B1098">
            <v>41017</v>
          </cell>
          <cell r="H1098">
            <v>40637</v>
          </cell>
        </row>
        <row r="1099">
          <cell r="B1099">
            <v>41018</v>
          </cell>
          <cell r="H1099">
            <v>40638</v>
          </cell>
        </row>
        <row r="1100">
          <cell r="B1100">
            <v>41019</v>
          </cell>
          <cell r="H1100">
            <v>40639</v>
          </cell>
        </row>
        <row r="1101">
          <cell r="B1101">
            <v>41022</v>
          </cell>
          <cell r="H1101">
            <v>40640</v>
          </cell>
        </row>
        <row r="1102">
          <cell r="B1102">
            <v>41023</v>
          </cell>
          <cell r="H1102">
            <v>40641</v>
          </cell>
        </row>
        <row r="1103">
          <cell r="B1103">
            <v>41024</v>
          </cell>
          <cell r="H1103">
            <v>40644</v>
          </cell>
        </row>
        <row r="1104">
          <cell r="B1104">
            <v>41025</v>
          </cell>
          <cell r="H1104">
            <v>40645</v>
          </cell>
        </row>
        <row r="1105">
          <cell r="B1105">
            <v>41026</v>
          </cell>
          <cell r="H1105">
            <v>40646</v>
          </cell>
        </row>
        <row r="1106">
          <cell r="B1106">
            <v>41027</v>
          </cell>
          <cell r="H1106">
            <v>40647</v>
          </cell>
        </row>
        <row r="1107">
          <cell r="B1107">
            <v>41031</v>
          </cell>
          <cell r="H1107">
            <v>40648</v>
          </cell>
        </row>
        <row r="1108">
          <cell r="B1108">
            <v>41032</v>
          </cell>
          <cell r="H1108">
            <v>40651</v>
          </cell>
        </row>
        <row r="1109">
          <cell r="B1109">
            <v>41033</v>
          </cell>
          <cell r="H1109">
            <v>40652</v>
          </cell>
        </row>
        <row r="1110">
          <cell r="B1110">
            <v>41036</v>
          </cell>
          <cell r="H1110">
            <v>40653</v>
          </cell>
        </row>
        <row r="1111">
          <cell r="B1111">
            <v>41037</v>
          </cell>
          <cell r="H1111">
            <v>40654</v>
          </cell>
        </row>
        <row r="1112">
          <cell r="B1112">
            <v>41038</v>
          </cell>
          <cell r="H1112">
            <v>40659</v>
          </cell>
        </row>
        <row r="1113">
          <cell r="B1113">
            <v>41039</v>
          </cell>
          <cell r="H1113">
            <v>40660</v>
          </cell>
        </row>
        <row r="1114">
          <cell r="B1114">
            <v>41040</v>
          </cell>
          <cell r="H1114">
            <v>40661</v>
          </cell>
        </row>
        <row r="1115">
          <cell r="B1115">
            <v>41043</v>
          </cell>
          <cell r="H1115">
            <v>40666</v>
          </cell>
        </row>
        <row r="1116">
          <cell r="B1116">
            <v>41044</v>
          </cell>
          <cell r="H1116">
            <v>40667</v>
          </cell>
        </row>
        <row r="1117">
          <cell r="B1117">
            <v>41045</v>
          </cell>
          <cell r="H1117">
            <v>40668</v>
          </cell>
        </row>
        <row r="1118">
          <cell r="B1118">
            <v>41046</v>
          </cell>
          <cell r="H1118">
            <v>40669</v>
          </cell>
        </row>
        <row r="1119">
          <cell r="B1119">
            <v>41047</v>
          </cell>
          <cell r="H1119">
            <v>40672</v>
          </cell>
        </row>
        <row r="1120">
          <cell r="B1120">
            <v>41050</v>
          </cell>
          <cell r="H1120">
            <v>40673</v>
          </cell>
        </row>
        <row r="1121">
          <cell r="B1121">
            <v>41051</v>
          </cell>
          <cell r="H1121">
            <v>40674</v>
          </cell>
        </row>
        <row r="1122">
          <cell r="B1122">
            <v>41052</v>
          </cell>
          <cell r="H1122">
            <v>40675</v>
          </cell>
        </row>
        <row r="1123">
          <cell r="B1123">
            <v>41053</v>
          </cell>
          <cell r="H1123">
            <v>40676</v>
          </cell>
        </row>
        <row r="1124">
          <cell r="B1124">
            <v>41054</v>
          </cell>
          <cell r="H1124">
            <v>40679</v>
          </cell>
        </row>
        <row r="1125">
          <cell r="B1125">
            <v>41057</v>
          </cell>
          <cell r="H1125">
            <v>40680</v>
          </cell>
        </row>
        <row r="1126">
          <cell r="B1126">
            <v>41058</v>
          </cell>
          <cell r="H1126">
            <v>40681</v>
          </cell>
        </row>
        <row r="1127">
          <cell r="B1127">
            <v>41059</v>
          </cell>
          <cell r="H1127">
            <v>40682</v>
          </cell>
        </row>
        <row r="1128">
          <cell r="B1128">
            <v>41060</v>
          </cell>
          <cell r="H1128">
            <v>40683</v>
          </cell>
        </row>
        <row r="1129">
          <cell r="B1129">
            <v>41061</v>
          </cell>
          <cell r="H1129">
            <v>40686</v>
          </cell>
        </row>
        <row r="1130">
          <cell r="B1130">
            <v>41064</v>
          </cell>
          <cell r="H1130">
            <v>40687</v>
          </cell>
        </row>
        <row r="1131">
          <cell r="B1131">
            <v>41065</v>
          </cell>
          <cell r="H1131">
            <v>40688</v>
          </cell>
        </row>
        <row r="1132">
          <cell r="B1132">
            <v>41066</v>
          </cell>
          <cell r="H1132">
            <v>40689</v>
          </cell>
        </row>
        <row r="1133">
          <cell r="B1133">
            <v>41067</v>
          </cell>
          <cell r="H1133">
            <v>40690</v>
          </cell>
        </row>
        <row r="1134">
          <cell r="B1134">
            <v>41068</v>
          </cell>
          <cell r="H1134">
            <v>40694</v>
          </cell>
        </row>
        <row r="1135">
          <cell r="B1135">
            <v>41071</v>
          </cell>
          <cell r="H1135">
            <v>40695</v>
          </cell>
        </row>
        <row r="1136">
          <cell r="B1136">
            <v>41072</v>
          </cell>
          <cell r="H1136">
            <v>40696</v>
          </cell>
        </row>
        <row r="1137">
          <cell r="B1137">
            <v>41073</v>
          </cell>
          <cell r="H1137">
            <v>40697</v>
          </cell>
        </row>
        <row r="1138">
          <cell r="B1138">
            <v>41074</v>
          </cell>
          <cell r="H1138">
            <v>40700</v>
          </cell>
        </row>
        <row r="1139">
          <cell r="B1139">
            <v>41075</v>
          </cell>
          <cell r="H1139">
            <v>40701</v>
          </cell>
        </row>
        <row r="1140">
          <cell r="B1140">
            <v>41078</v>
          </cell>
          <cell r="H1140">
            <v>40702</v>
          </cell>
        </row>
        <row r="1141">
          <cell r="B1141">
            <v>41079</v>
          </cell>
          <cell r="H1141">
            <v>40703</v>
          </cell>
        </row>
        <row r="1142">
          <cell r="B1142">
            <v>41080</v>
          </cell>
          <cell r="H1142">
            <v>40704</v>
          </cell>
        </row>
        <row r="1143">
          <cell r="B1143">
            <v>41081</v>
          </cell>
          <cell r="H1143">
            <v>40707</v>
          </cell>
        </row>
        <row r="1144">
          <cell r="B1144">
            <v>41085</v>
          </cell>
          <cell r="H1144">
            <v>40708</v>
          </cell>
        </row>
        <row r="1145">
          <cell r="B1145">
            <v>41086</v>
          </cell>
          <cell r="H1145">
            <v>40709</v>
          </cell>
        </row>
        <row r="1146">
          <cell r="B1146">
            <v>41087</v>
          </cell>
          <cell r="H1146">
            <v>40710</v>
          </cell>
        </row>
        <row r="1147">
          <cell r="B1147">
            <v>41088</v>
          </cell>
          <cell r="H1147">
            <v>40711</v>
          </cell>
        </row>
        <row r="1148">
          <cell r="B1148">
            <v>41089</v>
          </cell>
          <cell r="H1148">
            <v>40714</v>
          </cell>
        </row>
        <row r="1149">
          <cell r="B1149">
            <v>41092</v>
          </cell>
          <cell r="H1149">
            <v>40715</v>
          </cell>
        </row>
        <row r="1150">
          <cell r="B1150">
            <v>41093</v>
          </cell>
          <cell r="H1150">
            <v>40716</v>
          </cell>
        </row>
        <row r="1151">
          <cell r="B1151">
            <v>41094</v>
          </cell>
          <cell r="H1151">
            <v>40717</v>
          </cell>
        </row>
        <row r="1152">
          <cell r="B1152">
            <v>41095</v>
          </cell>
          <cell r="H1152">
            <v>40718</v>
          </cell>
        </row>
        <row r="1153">
          <cell r="B1153">
            <v>41096</v>
          </cell>
          <cell r="H1153">
            <v>40721</v>
          </cell>
        </row>
        <row r="1154">
          <cell r="B1154">
            <v>41099</v>
          </cell>
          <cell r="H1154">
            <v>40722</v>
          </cell>
        </row>
        <row r="1155">
          <cell r="B1155">
            <v>41100</v>
          </cell>
          <cell r="H1155">
            <v>40723</v>
          </cell>
        </row>
        <row r="1156">
          <cell r="B1156">
            <v>41101</v>
          </cell>
          <cell r="H1156">
            <v>40724</v>
          </cell>
        </row>
        <row r="1157">
          <cell r="B1157">
            <v>41102</v>
          </cell>
          <cell r="H1157">
            <v>40725</v>
          </cell>
        </row>
        <row r="1158">
          <cell r="B1158">
            <v>41103</v>
          </cell>
          <cell r="H1158">
            <v>40728</v>
          </cell>
        </row>
        <row r="1159">
          <cell r="B1159">
            <v>41106</v>
          </cell>
          <cell r="H1159">
            <v>40729</v>
          </cell>
        </row>
        <row r="1160">
          <cell r="B1160">
            <v>41107</v>
          </cell>
          <cell r="H1160">
            <v>40730</v>
          </cell>
        </row>
        <row r="1161">
          <cell r="B1161">
            <v>41108</v>
          </cell>
          <cell r="H1161">
            <v>40731</v>
          </cell>
        </row>
        <row r="1162">
          <cell r="B1162">
            <v>41109</v>
          </cell>
          <cell r="H1162">
            <v>40732</v>
          </cell>
        </row>
        <row r="1163">
          <cell r="B1163">
            <v>41110</v>
          </cell>
          <cell r="H1163">
            <v>40735</v>
          </cell>
        </row>
        <row r="1164">
          <cell r="B1164">
            <v>41113</v>
          </cell>
          <cell r="H1164">
            <v>40736</v>
          </cell>
        </row>
        <row r="1165">
          <cell r="B1165">
            <v>41114</v>
          </cell>
          <cell r="H1165">
            <v>40737</v>
          </cell>
        </row>
        <row r="1166">
          <cell r="B1166">
            <v>41115</v>
          </cell>
          <cell r="H1166">
            <v>40738</v>
          </cell>
        </row>
        <row r="1167">
          <cell r="B1167">
            <v>41116</v>
          </cell>
          <cell r="H1167">
            <v>40739</v>
          </cell>
        </row>
        <row r="1168">
          <cell r="B1168">
            <v>41117</v>
          </cell>
          <cell r="H1168">
            <v>40742</v>
          </cell>
        </row>
        <row r="1169">
          <cell r="B1169">
            <v>41120</v>
          </cell>
          <cell r="H1169">
            <v>40743</v>
          </cell>
        </row>
        <row r="1170">
          <cell r="B1170">
            <v>41121</v>
          </cell>
          <cell r="H1170">
            <v>40744</v>
          </cell>
        </row>
        <row r="1171">
          <cell r="B1171">
            <v>41122</v>
          </cell>
          <cell r="H1171">
            <v>40745</v>
          </cell>
        </row>
        <row r="1172">
          <cell r="B1172">
            <v>41123</v>
          </cell>
          <cell r="H1172">
            <v>40746</v>
          </cell>
        </row>
        <row r="1173">
          <cell r="B1173">
            <v>41124</v>
          </cell>
          <cell r="H1173">
            <v>40749</v>
          </cell>
        </row>
        <row r="1174">
          <cell r="B1174">
            <v>41127</v>
          </cell>
          <cell r="H1174">
            <v>40750</v>
          </cell>
        </row>
        <row r="1175">
          <cell r="B1175">
            <v>41128</v>
          </cell>
          <cell r="H1175">
            <v>40751</v>
          </cell>
        </row>
        <row r="1176">
          <cell r="B1176">
            <v>41129</v>
          </cell>
          <cell r="H1176">
            <v>40752</v>
          </cell>
        </row>
        <row r="1177">
          <cell r="B1177">
            <v>41130</v>
          </cell>
          <cell r="H1177">
            <v>40753</v>
          </cell>
        </row>
        <row r="1178">
          <cell r="B1178">
            <v>41131</v>
          </cell>
          <cell r="H1178">
            <v>40756</v>
          </cell>
        </row>
        <row r="1179">
          <cell r="B1179">
            <v>41134</v>
          </cell>
          <cell r="H1179">
            <v>40757</v>
          </cell>
        </row>
        <row r="1180">
          <cell r="B1180">
            <v>41135</v>
          </cell>
          <cell r="H1180">
            <v>40758</v>
          </cell>
        </row>
        <row r="1181">
          <cell r="B1181">
            <v>41136</v>
          </cell>
          <cell r="H1181">
            <v>40759</v>
          </cell>
        </row>
        <row r="1182">
          <cell r="B1182">
            <v>41137</v>
          </cell>
          <cell r="H1182">
            <v>40760</v>
          </cell>
        </row>
        <row r="1183">
          <cell r="B1183">
            <v>41138</v>
          </cell>
          <cell r="H1183">
            <v>40763</v>
          </cell>
        </row>
        <row r="1184">
          <cell r="B1184">
            <v>41141</v>
          </cell>
          <cell r="H1184">
            <v>40764</v>
          </cell>
        </row>
        <row r="1185">
          <cell r="B1185">
            <v>41142</v>
          </cell>
          <cell r="H1185">
            <v>40765</v>
          </cell>
        </row>
        <row r="1186">
          <cell r="B1186">
            <v>41143</v>
          </cell>
          <cell r="H1186">
            <v>40766</v>
          </cell>
        </row>
        <row r="1187">
          <cell r="B1187">
            <v>41144</v>
          </cell>
          <cell r="H1187">
            <v>40767</v>
          </cell>
        </row>
        <row r="1188">
          <cell r="B1188">
            <v>41145</v>
          </cell>
          <cell r="H1188">
            <v>40770</v>
          </cell>
        </row>
        <row r="1189">
          <cell r="B1189">
            <v>41148</v>
          </cell>
          <cell r="H1189">
            <v>40771</v>
          </cell>
        </row>
        <row r="1190">
          <cell r="B1190">
            <v>41149</v>
          </cell>
          <cell r="H1190">
            <v>40772</v>
          </cell>
        </row>
        <row r="1191">
          <cell r="B1191">
            <v>41150</v>
          </cell>
          <cell r="H1191">
            <v>40773</v>
          </cell>
        </row>
        <row r="1192">
          <cell r="B1192">
            <v>41151</v>
          </cell>
          <cell r="H1192">
            <v>40774</v>
          </cell>
        </row>
        <row r="1193">
          <cell r="B1193">
            <v>41152</v>
          </cell>
          <cell r="H1193">
            <v>40777</v>
          </cell>
        </row>
        <row r="1194">
          <cell r="B1194">
            <v>41155</v>
          </cell>
          <cell r="H1194">
            <v>40778</v>
          </cell>
        </row>
        <row r="1195">
          <cell r="B1195">
            <v>41156</v>
          </cell>
          <cell r="H1195">
            <v>40779</v>
          </cell>
        </row>
        <row r="1196">
          <cell r="B1196">
            <v>41157</v>
          </cell>
          <cell r="H1196">
            <v>40780</v>
          </cell>
        </row>
        <row r="1197">
          <cell r="B1197">
            <v>41158</v>
          </cell>
          <cell r="H1197">
            <v>40781</v>
          </cell>
        </row>
        <row r="1198">
          <cell r="B1198">
            <v>41159</v>
          </cell>
          <cell r="H1198">
            <v>40785</v>
          </cell>
        </row>
        <row r="1199">
          <cell r="B1199">
            <v>41162</v>
          </cell>
          <cell r="H1199">
            <v>40786</v>
          </cell>
        </row>
        <row r="1200">
          <cell r="B1200">
            <v>41163</v>
          </cell>
          <cell r="H1200">
            <v>40787</v>
          </cell>
        </row>
        <row r="1201">
          <cell r="B1201">
            <v>41164</v>
          </cell>
          <cell r="H1201">
            <v>40788</v>
          </cell>
        </row>
        <row r="1202">
          <cell r="B1202">
            <v>41165</v>
          </cell>
          <cell r="H1202">
            <v>40791</v>
          </cell>
        </row>
        <row r="1203">
          <cell r="B1203">
            <v>41166</v>
          </cell>
          <cell r="H1203">
            <v>40792</v>
          </cell>
        </row>
        <row r="1204">
          <cell r="B1204">
            <v>41169</v>
          </cell>
          <cell r="H1204">
            <v>40793</v>
          </cell>
        </row>
        <row r="1205">
          <cell r="B1205">
            <v>41170</v>
          </cell>
          <cell r="H1205">
            <v>40794</v>
          </cell>
        </row>
        <row r="1206">
          <cell r="B1206">
            <v>41171</v>
          </cell>
          <cell r="H1206">
            <v>40795</v>
          </cell>
        </row>
        <row r="1207">
          <cell r="B1207">
            <v>41172</v>
          </cell>
          <cell r="H1207">
            <v>40798</v>
          </cell>
        </row>
        <row r="1208">
          <cell r="B1208">
            <v>41173</v>
          </cell>
          <cell r="H1208">
            <v>40799</v>
          </cell>
        </row>
        <row r="1209">
          <cell r="B1209">
            <v>41176</v>
          </cell>
          <cell r="H1209">
            <v>40800</v>
          </cell>
        </row>
        <row r="1210">
          <cell r="B1210">
            <v>41177</v>
          </cell>
          <cell r="H1210">
            <v>40801</v>
          </cell>
        </row>
        <row r="1211">
          <cell r="B1211">
            <v>41178</v>
          </cell>
          <cell r="H1211">
            <v>40802</v>
          </cell>
        </row>
        <row r="1212">
          <cell r="B1212">
            <v>41179</v>
          </cell>
          <cell r="H1212">
            <v>40805</v>
          </cell>
        </row>
        <row r="1213">
          <cell r="B1213">
            <v>41180</v>
          </cell>
          <cell r="H1213">
            <v>40806</v>
          </cell>
        </row>
        <row r="1214">
          <cell r="B1214">
            <v>41181</v>
          </cell>
          <cell r="H1214">
            <v>40807</v>
          </cell>
        </row>
        <row r="1215">
          <cell r="B1215">
            <v>41190</v>
          </cell>
          <cell r="H1215">
            <v>40808</v>
          </cell>
        </row>
        <row r="1216">
          <cell r="B1216">
            <v>41191</v>
          </cell>
          <cell r="H1216">
            <v>40809</v>
          </cell>
        </row>
        <row r="1217">
          <cell r="B1217">
            <v>41192</v>
          </cell>
          <cell r="H1217">
            <v>40812</v>
          </cell>
        </row>
        <row r="1218">
          <cell r="B1218">
            <v>41193</v>
          </cell>
          <cell r="H1218">
            <v>40813</v>
          </cell>
        </row>
        <row r="1219">
          <cell r="B1219">
            <v>41194</v>
          </cell>
          <cell r="H1219">
            <v>40814</v>
          </cell>
        </row>
        <row r="1220">
          <cell r="B1220">
            <v>41197</v>
          </cell>
          <cell r="H1220">
            <v>40815</v>
          </cell>
        </row>
        <row r="1221">
          <cell r="B1221">
            <v>41198</v>
          </cell>
          <cell r="H1221">
            <v>40816</v>
          </cell>
        </row>
        <row r="1222">
          <cell r="B1222">
            <v>41199</v>
          </cell>
          <cell r="H1222">
            <v>40819</v>
          </cell>
        </row>
        <row r="1223">
          <cell r="B1223">
            <v>41200</v>
          </cell>
          <cell r="H1223">
            <v>40820</v>
          </cell>
        </row>
        <row r="1224">
          <cell r="B1224">
            <v>41201</v>
          </cell>
          <cell r="H1224">
            <v>40821</v>
          </cell>
        </row>
        <row r="1225">
          <cell r="B1225">
            <v>41204</v>
          </cell>
          <cell r="H1225">
            <v>40822</v>
          </cell>
        </row>
        <row r="1226">
          <cell r="B1226">
            <v>41205</v>
          </cell>
          <cell r="H1226">
            <v>40823</v>
          </cell>
        </row>
        <row r="1227">
          <cell r="B1227">
            <v>41206</v>
          </cell>
          <cell r="H1227">
            <v>40826</v>
          </cell>
        </row>
        <row r="1228">
          <cell r="B1228">
            <v>41207</v>
          </cell>
          <cell r="H1228">
            <v>40827</v>
          </cell>
        </row>
        <row r="1229">
          <cell r="B1229">
            <v>41208</v>
          </cell>
          <cell r="H1229">
            <v>40828</v>
          </cell>
        </row>
        <row r="1230">
          <cell r="B1230">
            <v>41211</v>
          </cell>
          <cell r="H1230">
            <v>40829</v>
          </cell>
        </row>
        <row r="1231">
          <cell r="B1231">
            <v>41212</v>
          </cell>
          <cell r="H1231">
            <v>40830</v>
          </cell>
        </row>
        <row r="1232">
          <cell r="B1232">
            <v>41213</v>
          </cell>
          <cell r="H1232">
            <v>40833</v>
          </cell>
        </row>
        <row r="1233">
          <cell r="B1233">
            <v>41214</v>
          </cell>
          <cell r="H1233">
            <v>40834</v>
          </cell>
        </row>
        <row r="1234">
          <cell r="B1234">
            <v>41215</v>
          </cell>
          <cell r="H1234">
            <v>40835</v>
          </cell>
        </row>
        <row r="1235">
          <cell r="B1235">
            <v>41218</v>
          </cell>
          <cell r="H1235">
            <v>40836</v>
          </cell>
        </row>
        <row r="1236">
          <cell r="B1236">
            <v>41219</v>
          </cell>
          <cell r="H1236">
            <v>40837</v>
          </cell>
        </row>
        <row r="1237">
          <cell r="B1237">
            <v>41220</v>
          </cell>
          <cell r="H1237">
            <v>40840</v>
          </cell>
        </row>
        <row r="1238">
          <cell r="B1238">
            <v>41221</v>
          </cell>
          <cell r="H1238">
            <v>40841</v>
          </cell>
        </row>
        <row r="1239">
          <cell r="B1239">
            <v>41222</v>
          </cell>
          <cell r="H1239">
            <v>40842</v>
          </cell>
        </row>
        <row r="1240">
          <cell r="B1240">
            <v>41225</v>
          </cell>
          <cell r="H1240">
            <v>40843</v>
          </cell>
        </row>
        <row r="1241">
          <cell r="B1241">
            <v>41226</v>
          </cell>
          <cell r="H1241">
            <v>40844</v>
          </cell>
        </row>
        <row r="1242">
          <cell r="B1242">
            <v>41227</v>
          </cell>
          <cell r="H1242">
            <v>40847</v>
          </cell>
        </row>
        <row r="1243">
          <cell r="B1243">
            <v>41228</v>
          </cell>
          <cell r="H1243">
            <v>40848</v>
          </cell>
        </row>
        <row r="1244">
          <cell r="B1244">
            <v>41229</v>
          </cell>
          <cell r="H1244">
            <v>40849</v>
          </cell>
        </row>
        <row r="1245">
          <cell r="B1245">
            <v>41232</v>
          </cell>
          <cell r="H1245">
            <v>40850</v>
          </cell>
        </row>
        <row r="1246">
          <cell r="B1246">
            <v>41233</v>
          </cell>
          <cell r="H1246">
            <v>40851</v>
          </cell>
        </row>
        <row r="1247">
          <cell r="B1247">
            <v>41234</v>
          </cell>
          <cell r="H1247">
            <v>40854</v>
          </cell>
        </row>
        <row r="1248">
          <cell r="B1248">
            <v>41235</v>
          </cell>
          <cell r="H1248">
            <v>40855</v>
          </cell>
        </row>
        <row r="1249">
          <cell r="B1249">
            <v>41236</v>
          </cell>
          <cell r="H1249">
            <v>40856</v>
          </cell>
        </row>
        <row r="1250">
          <cell r="B1250">
            <v>41239</v>
          </cell>
          <cell r="H1250">
            <v>40857</v>
          </cell>
        </row>
        <row r="1251">
          <cell r="B1251">
            <v>41240</v>
          </cell>
          <cell r="H1251">
            <v>40858</v>
          </cell>
        </row>
        <row r="1252">
          <cell r="B1252">
            <v>41241</v>
          </cell>
          <cell r="H1252">
            <v>40861</v>
          </cell>
        </row>
        <row r="1253">
          <cell r="B1253">
            <v>41242</v>
          </cell>
          <cell r="H1253">
            <v>40862</v>
          </cell>
        </row>
        <row r="1254">
          <cell r="B1254">
            <v>41243</v>
          </cell>
          <cell r="H1254">
            <v>40863</v>
          </cell>
        </row>
        <row r="1255">
          <cell r="B1255">
            <v>41246</v>
          </cell>
          <cell r="H1255">
            <v>40864</v>
          </cell>
        </row>
        <row r="1256">
          <cell r="B1256">
            <v>41247</v>
          </cell>
          <cell r="H1256">
            <v>40865</v>
          </cell>
        </row>
        <row r="1257">
          <cell r="B1257">
            <v>41248</v>
          </cell>
          <cell r="H1257">
            <v>40868</v>
          </cell>
        </row>
        <row r="1258">
          <cell r="B1258">
            <v>41249</v>
          </cell>
          <cell r="H1258">
            <v>40869</v>
          </cell>
        </row>
        <row r="1259">
          <cell r="B1259">
            <v>41250</v>
          </cell>
          <cell r="H1259">
            <v>40870</v>
          </cell>
        </row>
        <row r="1260">
          <cell r="B1260">
            <v>41253</v>
          </cell>
          <cell r="H1260">
            <v>40871</v>
          </cell>
        </row>
        <row r="1261">
          <cell r="B1261">
            <v>41254</v>
          </cell>
          <cell r="H1261">
            <v>40872</v>
          </cell>
        </row>
        <row r="1262">
          <cell r="B1262">
            <v>41255</v>
          </cell>
          <cell r="H1262">
            <v>40875</v>
          </cell>
        </row>
        <row r="1263">
          <cell r="B1263">
            <v>41256</v>
          </cell>
          <cell r="H1263">
            <v>40876</v>
          </cell>
        </row>
        <row r="1264">
          <cell r="B1264">
            <v>41257</v>
          </cell>
          <cell r="H1264">
            <v>40877</v>
          </cell>
        </row>
        <row r="1265">
          <cell r="B1265">
            <v>41260</v>
          </cell>
          <cell r="H1265">
            <v>40878</v>
          </cell>
        </row>
        <row r="1266">
          <cell r="B1266">
            <v>41261</v>
          </cell>
          <cell r="H1266">
            <v>40879</v>
          </cell>
        </row>
        <row r="1267">
          <cell r="B1267">
            <v>41262</v>
          </cell>
          <cell r="H1267">
            <v>40882</v>
          </cell>
        </row>
        <row r="1268">
          <cell r="B1268">
            <v>41263</v>
          </cell>
          <cell r="H1268">
            <v>40883</v>
          </cell>
        </row>
        <row r="1269">
          <cell r="B1269">
            <v>41264</v>
          </cell>
          <cell r="H1269">
            <v>40884</v>
          </cell>
        </row>
        <row r="1270">
          <cell r="B1270">
            <v>41267</v>
          </cell>
          <cell r="H1270">
            <v>40885</v>
          </cell>
        </row>
        <row r="1271">
          <cell r="B1271">
            <v>41268</v>
          </cell>
          <cell r="H1271">
            <v>40886</v>
          </cell>
        </row>
        <row r="1272">
          <cell r="B1272">
            <v>41269</v>
          </cell>
          <cell r="H1272">
            <v>40889</v>
          </cell>
        </row>
        <row r="1273">
          <cell r="B1273">
            <v>41270</v>
          </cell>
          <cell r="H1273">
            <v>40890</v>
          </cell>
        </row>
        <row r="1274">
          <cell r="B1274">
            <v>41271</v>
          </cell>
          <cell r="H1274">
            <v>40891</v>
          </cell>
        </row>
        <row r="1275">
          <cell r="B1275">
            <v>41274</v>
          </cell>
          <cell r="H1275">
            <v>40892</v>
          </cell>
        </row>
        <row r="1276">
          <cell r="B1276">
            <v>41278</v>
          </cell>
          <cell r="H1276">
            <v>40893</v>
          </cell>
        </row>
        <row r="1277">
          <cell r="B1277">
            <v>41279</v>
          </cell>
          <cell r="H1277">
            <v>40896</v>
          </cell>
        </row>
        <row r="1278">
          <cell r="B1278">
            <v>41280</v>
          </cell>
          <cell r="H1278">
            <v>40897</v>
          </cell>
        </row>
        <row r="1279">
          <cell r="B1279">
            <v>41281</v>
          </cell>
          <cell r="H1279">
            <v>40898</v>
          </cell>
        </row>
        <row r="1280">
          <cell r="B1280">
            <v>41282</v>
          </cell>
          <cell r="H1280">
            <v>40899</v>
          </cell>
        </row>
        <row r="1281">
          <cell r="B1281">
            <v>41283</v>
          </cell>
          <cell r="H1281">
            <v>40900</v>
          </cell>
        </row>
        <row r="1282">
          <cell r="B1282">
            <v>41284</v>
          </cell>
          <cell r="H1282">
            <v>40905</v>
          </cell>
        </row>
        <row r="1283">
          <cell r="B1283">
            <v>41285</v>
          </cell>
          <cell r="H1283">
            <v>40906</v>
          </cell>
        </row>
        <row r="1284">
          <cell r="B1284">
            <v>41288</v>
          </cell>
          <cell r="H1284">
            <v>40907</v>
          </cell>
        </row>
        <row r="1285">
          <cell r="B1285">
            <v>41289</v>
          </cell>
          <cell r="H1285">
            <v>40911</v>
          </cell>
        </row>
        <row r="1286">
          <cell r="B1286">
            <v>41290</v>
          </cell>
          <cell r="H1286">
            <v>40912</v>
          </cell>
        </row>
        <row r="1287">
          <cell r="B1287">
            <v>41291</v>
          </cell>
          <cell r="H1287">
            <v>40913</v>
          </cell>
        </row>
        <row r="1288">
          <cell r="B1288">
            <v>41292</v>
          </cell>
          <cell r="H1288">
            <v>40914</v>
          </cell>
        </row>
        <row r="1289">
          <cell r="B1289">
            <v>41295</v>
          </cell>
          <cell r="H1289">
            <v>40917</v>
          </cell>
        </row>
        <row r="1290">
          <cell r="B1290">
            <v>41296</v>
          </cell>
          <cell r="H1290">
            <v>40918</v>
          </cell>
        </row>
        <row r="1291">
          <cell r="B1291">
            <v>41297</v>
          </cell>
          <cell r="H1291">
            <v>40919</v>
          </cell>
        </row>
        <row r="1292">
          <cell r="B1292">
            <v>41298</v>
          </cell>
          <cell r="H1292">
            <v>40920</v>
          </cell>
        </row>
        <row r="1293">
          <cell r="B1293">
            <v>41299</v>
          </cell>
          <cell r="H1293">
            <v>40921</v>
          </cell>
        </row>
        <row r="1294">
          <cell r="B1294">
            <v>41302</v>
          </cell>
          <cell r="H1294">
            <v>40924</v>
          </cell>
        </row>
        <row r="1295">
          <cell r="B1295">
            <v>41303</v>
          </cell>
          <cell r="H1295">
            <v>40925</v>
          </cell>
        </row>
        <row r="1296">
          <cell r="B1296">
            <v>41304</v>
          </cell>
          <cell r="H1296">
            <v>40926</v>
          </cell>
        </row>
        <row r="1297">
          <cell r="B1297">
            <v>41305</v>
          </cell>
          <cell r="H1297">
            <v>40927</v>
          </cell>
        </row>
        <row r="1298">
          <cell r="B1298">
            <v>41306</v>
          </cell>
          <cell r="H1298">
            <v>40928</v>
          </cell>
        </row>
        <row r="1299">
          <cell r="B1299">
            <v>41309</v>
          </cell>
          <cell r="H1299">
            <v>40931</v>
          </cell>
        </row>
        <row r="1300">
          <cell r="B1300">
            <v>41310</v>
          </cell>
          <cell r="H1300">
            <v>40932</v>
          </cell>
        </row>
        <row r="1301">
          <cell r="B1301">
            <v>41311</v>
          </cell>
          <cell r="H1301">
            <v>40933</v>
          </cell>
        </row>
        <row r="1302">
          <cell r="B1302">
            <v>41312</v>
          </cell>
          <cell r="H1302">
            <v>40934</v>
          </cell>
        </row>
        <row r="1303">
          <cell r="B1303">
            <v>41313</v>
          </cell>
          <cell r="H1303">
            <v>40935</v>
          </cell>
        </row>
        <row r="1304">
          <cell r="B1304">
            <v>41321</v>
          </cell>
          <cell r="H1304">
            <v>40938</v>
          </cell>
        </row>
        <row r="1305">
          <cell r="B1305">
            <v>41322</v>
          </cell>
          <cell r="H1305">
            <v>40939</v>
          </cell>
        </row>
        <row r="1306">
          <cell r="B1306">
            <v>41323</v>
          </cell>
          <cell r="H1306">
            <v>40940</v>
          </cell>
        </row>
        <row r="1307">
          <cell r="B1307">
            <v>41324</v>
          </cell>
          <cell r="H1307">
            <v>40941</v>
          </cell>
        </row>
        <row r="1308">
          <cell r="B1308">
            <v>41325</v>
          </cell>
          <cell r="H1308">
            <v>40942</v>
          </cell>
        </row>
        <row r="1309">
          <cell r="B1309">
            <v>41326</v>
          </cell>
          <cell r="H1309">
            <v>40945</v>
          </cell>
        </row>
        <row r="1310">
          <cell r="B1310">
            <v>41327</v>
          </cell>
          <cell r="H1310">
            <v>40946</v>
          </cell>
        </row>
        <row r="1311">
          <cell r="B1311">
            <v>41330</v>
          </cell>
          <cell r="H1311">
            <v>40947</v>
          </cell>
        </row>
        <row r="1312">
          <cell r="B1312">
            <v>41331</v>
          </cell>
          <cell r="H1312">
            <v>40948</v>
          </cell>
        </row>
        <row r="1313">
          <cell r="B1313">
            <v>41332</v>
          </cell>
          <cell r="H1313">
            <v>40949</v>
          </cell>
        </row>
        <row r="1314">
          <cell r="B1314">
            <v>41333</v>
          </cell>
          <cell r="H1314">
            <v>40952</v>
          </cell>
        </row>
        <row r="1315">
          <cell r="B1315">
            <v>41334</v>
          </cell>
          <cell r="H1315">
            <v>40953</v>
          </cell>
        </row>
        <row r="1316">
          <cell r="B1316">
            <v>41337</v>
          </cell>
          <cell r="H1316">
            <v>40954</v>
          </cell>
        </row>
        <row r="1317">
          <cell r="B1317">
            <v>41338</v>
          </cell>
          <cell r="H1317">
            <v>40955</v>
          </cell>
        </row>
        <row r="1318">
          <cell r="B1318">
            <v>41339</v>
          </cell>
          <cell r="H1318">
            <v>40956</v>
          </cell>
        </row>
        <row r="1319">
          <cell r="B1319">
            <v>41340</v>
          </cell>
          <cell r="H1319">
            <v>40959</v>
          </cell>
        </row>
        <row r="1320">
          <cell r="B1320">
            <v>41341</v>
          </cell>
          <cell r="H1320">
            <v>40960</v>
          </cell>
        </row>
        <row r="1321">
          <cell r="B1321">
            <v>41344</v>
          </cell>
          <cell r="H1321">
            <v>40961</v>
          </cell>
        </row>
        <row r="1322">
          <cell r="B1322">
            <v>41345</v>
          </cell>
          <cell r="H1322">
            <v>40962</v>
          </cell>
        </row>
        <row r="1323">
          <cell r="B1323">
            <v>41346</v>
          </cell>
          <cell r="H1323">
            <v>40963</v>
          </cell>
        </row>
        <row r="1324">
          <cell r="B1324">
            <v>41347</v>
          </cell>
          <cell r="H1324">
            <v>40966</v>
          </cell>
        </row>
        <row r="1325">
          <cell r="B1325">
            <v>41348</v>
          </cell>
          <cell r="H1325">
            <v>40967</v>
          </cell>
        </row>
        <row r="1326">
          <cell r="B1326">
            <v>41351</v>
          </cell>
          <cell r="H1326">
            <v>40968</v>
          </cell>
        </row>
        <row r="1327">
          <cell r="B1327">
            <v>41352</v>
          </cell>
          <cell r="H1327">
            <v>40969</v>
          </cell>
        </row>
        <row r="1328">
          <cell r="B1328">
            <v>41353</v>
          </cell>
          <cell r="H1328">
            <v>40970</v>
          </cell>
        </row>
        <row r="1329">
          <cell r="B1329">
            <v>41354</v>
          </cell>
          <cell r="H1329">
            <v>40973</v>
          </cell>
        </row>
        <row r="1330">
          <cell r="B1330">
            <v>41355</v>
          </cell>
          <cell r="H1330">
            <v>40974</v>
          </cell>
        </row>
        <row r="1331">
          <cell r="B1331">
            <v>41358</v>
          </cell>
          <cell r="H1331">
            <v>40975</v>
          </cell>
        </row>
        <row r="1332">
          <cell r="B1332">
            <v>41359</v>
          </cell>
          <cell r="H1332">
            <v>40976</v>
          </cell>
        </row>
        <row r="1333">
          <cell r="B1333">
            <v>41360</v>
          </cell>
          <cell r="H1333">
            <v>40977</v>
          </cell>
        </row>
        <row r="1334">
          <cell r="B1334">
            <v>41361</v>
          </cell>
          <cell r="H1334">
            <v>40980</v>
          </cell>
        </row>
        <row r="1335">
          <cell r="B1335">
            <v>41362</v>
          </cell>
          <cell r="H1335">
            <v>40981</v>
          </cell>
        </row>
        <row r="1336">
          <cell r="B1336">
            <v>41365</v>
          </cell>
          <cell r="H1336">
            <v>40982</v>
          </cell>
        </row>
        <row r="1337">
          <cell r="B1337">
            <v>41366</v>
          </cell>
          <cell r="H1337">
            <v>40983</v>
          </cell>
        </row>
        <row r="1338">
          <cell r="B1338">
            <v>41367</v>
          </cell>
          <cell r="H1338">
            <v>40984</v>
          </cell>
        </row>
        <row r="1339">
          <cell r="B1339">
            <v>41371</v>
          </cell>
          <cell r="H1339">
            <v>40987</v>
          </cell>
        </row>
        <row r="1340">
          <cell r="B1340">
            <v>41372</v>
          </cell>
          <cell r="H1340">
            <v>40988</v>
          </cell>
        </row>
        <row r="1341">
          <cell r="B1341">
            <v>41373</v>
          </cell>
          <cell r="H1341">
            <v>40989</v>
          </cell>
        </row>
        <row r="1342">
          <cell r="B1342">
            <v>41374</v>
          </cell>
          <cell r="H1342">
            <v>40990</v>
          </cell>
        </row>
        <row r="1343">
          <cell r="B1343">
            <v>41375</v>
          </cell>
          <cell r="H1343">
            <v>40991</v>
          </cell>
        </row>
        <row r="1344">
          <cell r="B1344">
            <v>41376</v>
          </cell>
          <cell r="H1344">
            <v>40994</v>
          </cell>
        </row>
        <row r="1345">
          <cell r="B1345">
            <v>41379</v>
          </cell>
          <cell r="H1345">
            <v>40995</v>
          </cell>
        </row>
        <row r="1346">
          <cell r="B1346">
            <v>41380</v>
          </cell>
          <cell r="H1346">
            <v>40996</v>
          </cell>
        </row>
        <row r="1347">
          <cell r="B1347">
            <v>41381</v>
          </cell>
          <cell r="H1347">
            <v>40997</v>
          </cell>
        </row>
        <row r="1348">
          <cell r="B1348">
            <v>41382</v>
          </cell>
          <cell r="H1348">
            <v>40998</v>
          </cell>
        </row>
        <row r="1349">
          <cell r="B1349">
            <v>41383</v>
          </cell>
          <cell r="H1349">
            <v>41001</v>
          </cell>
        </row>
        <row r="1350">
          <cell r="B1350">
            <v>41386</v>
          </cell>
          <cell r="H1350">
            <v>41002</v>
          </cell>
        </row>
        <row r="1351">
          <cell r="B1351">
            <v>41387</v>
          </cell>
          <cell r="H1351">
            <v>41003</v>
          </cell>
        </row>
        <row r="1352">
          <cell r="B1352">
            <v>41388</v>
          </cell>
          <cell r="H1352">
            <v>41004</v>
          </cell>
        </row>
        <row r="1353">
          <cell r="B1353">
            <v>41389</v>
          </cell>
          <cell r="H1353">
            <v>41009</v>
          </cell>
        </row>
        <row r="1354">
          <cell r="B1354">
            <v>41392</v>
          </cell>
          <cell r="H1354">
            <v>41010</v>
          </cell>
        </row>
        <row r="1355">
          <cell r="B1355">
            <v>41396</v>
          </cell>
          <cell r="H1355">
            <v>41011</v>
          </cell>
        </row>
        <row r="1356">
          <cell r="B1356">
            <v>41397</v>
          </cell>
          <cell r="H1356">
            <v>41012</v>
          </cell>
        </row>
        <row r="1357">
          <cell r="B1357">
            <v>41400</v>
          </cell>
          <cell r="H1357">
            <v>41015</v>
          </cell>
        </row>
        <row r="1358">
          <cell r="B1358">
            <v>41401</v>
          </cell>
          <cell r="H1358">
            <v>41016</v>
          </cell>
        </row>
        <row r="1359">
          <cell r="B1359">
            <v>41402</v>
          </cell>
          <cell r="H1359">
            <v>41017</v>
          </cell>
        </row>
        <row r="1360">
          <cell r="B1360">
            <v>41403</v>
          </cell>
          <cell r="H1360">
            <v>41018</v>
          </cell>
        </row>
        <row r="1361">
          <cell r="B1361">
            <v>41404</v>
          </cell>
          <cell r="H1361">
            <v>41019</v>
          </cell>
        </row>
        <row r="1362">
          <cell r="B1362">
            <v>41407</v>
          </cell>
          <cell r="H1362">
            <v>41022</v>
          </cell>
        </row>
        <row r="1363">
          <cell r="B1363">
            <v>41408</v>
          </cell>
          <cell r="H1363">
            <v>41023</v>
          </cell>
        </row>
        <row r="1364">
          <cell r="B1364">
            <v>41409</v>
          </cell>
          <cell r="H1364">
            <v>41024</v>
          </cell>
        </row>
        <row r="1365">
          <cell r="B1365">
            <v>41410</v>
          </cell>
          <cell r="H1365">
            <v>41025</v>
          </cell>
        </row>
        <row r="1366">
          <cell r="B1366">
            <v>41411</v>
          </cell>
          <cell r="H1366">
            <v>41026</v>
          </cell>
        </row>
        <row r="1367">
          <cell r="B1367">
            <v>41414</v>
          </cell>
          <cell r="H1367">
            <v>41029</v>
          </cell>
        </row>
        <row r="1368">
          <cell r="B1368">
            <v>41415</v>
          </cell>
          <cell r="H1368">
            <v>41030</v>
          </cell>
        </row>
        <row r="1369">
          <cell r="B1369">
            <v>41416</v>
          </cell>
          <cell r="H1369">
            <v>41031</v>
          </cell>
        </row>
        <row r="1370">
          <cell r="B1370">
            <v>41417</v>
          </cell>
          <cell r="H1370">
            <v>41032</v>
          </cell>
        </row>
        <row r="1371">
          <cell r="B1371">
            <v>41418</v>
          </cell>
          <cell r="H1371">
            <v>41033</v>
          </cell>
        </row>
        <row r="1372">
          <cell r="B1372">
            <v>41421</v>
          </cell>
          <cell r="H1372">
            <v>41037</v>
          </cell>
        </row>
        <row r="1373">
          <cell r="B1373">
            <v>41422</v>
          </cell>
          <cell r="H1373">
            <v>41038</v>
          </cell>
        </row>
        <row r="1374">
          <cell r="B1374">
            <v>41423</v>
          </cell>
          <cell r="H1374">
            <v>41039</v>
          </cell>
        </row>
        <row r="1375">
          <cell r="B1375">
            <v>41424</v>
          </cell>
          <cell r="H1375">
            <v>41040</v>
          </cell>
        </row>
        <row r="1376">
          <cell r="B1376">
            <v>41425</v>
          </cell>
          <cell r="H1376">
            <v>41043</v>
          </cell>
        </row>
        <row r="1377">
          <cell r="B1377">
            <v>41428</v>
          </cell>
          <cell r="H1377">
            <v>41044</v>
          </cell>
        </row>
        <row r="1378">
          <cell r="B1378">
            <v>41429</v>
          </cell>
          <cell r="H1378">
            <v>41045</v>
          </cell>
        </row>
        <row r="1379">
          <cell r="B1379">
            <v>41430</v>
          </cell>
          <cell r="H1379">
            <v>41046</v>
          </cell>
        </row>
        <row r="1380">
          <cell r="B1380">
            <v>41431</v>
          </cell>
          <cell r="H1380">
            <v>41047</v>
          </cell>
        </row>
        <row r="1381">
          <cell r="B1381">
            <v>41432</v>
          </cell>
          <cell r="H1381">
            <v>41050</v>
          </cell>
        </row>
        <row r="1382">
          <cell r="B1382">
            <v>41433</v>
          </cell>
          <cell r="H1382">
            <v>41051</v>
          </cell>
        </row>
        <row r="1383">
          <cell r="B1383">
            <v>41434</v>
          </cell>
          <cell r="H1383">
            <v>41052</v>
          </cell>
        </row>
        <row r="1384">
          <cell r="B1384">
            <v>41438</v>
          </cell>
          <cell r="H1384">
            <v>41053</v>
          </cell>
        </row>
        <row r="1385">
          <cell r="B1385">
            <v>41439</v>
          </cell>
          <cell r="H1385">
            <v>41054</v>
          </cell>
        </row>
        <row r="1386">
          <cell r="B1386">
            <v>41442</v>
          </cell>
          <cell r="H1386">
            <v>41057</v>
          </cell>
        </row>
        <row r="1387">
          <cell r="B1387">
            <v>41443</v>
          </cell>
          <cell r="H1387">
            <v>41058</v>
          </cell>
        </row>
        <row r="1388">
          <cell r="B1388">
            <v>41444</v>
          </cell>
          <cell r="H1388">
            <v>41059</v>
          </cell>
        </row>
        <row r="1389">
          <cell r="B1389">
            <v>41445</v>
          </cell>
          <cell r="H1389">
            <v>41060</v>
          </cell>
        </row>
        <row r="1390">
          <cell r="B1390">
            <v>41446</v>
          </cell>
          <cell r="H1390">
            <v>41061</v>
          </cell>
        </row>
        <row r="1391">
          <cell r="B1391">
            <v>41449</v>
          </cell>
          <cell r="H1391">
            <v>41066</v>
          </cell>
        </row>
        <row r="1392">
          <cell r="B1392">
            <v>41450</v>
          </cell>
          <cell r="H1392">
            <v>41067</v>
          </cell>
        </row>
        <row r="1393">
          <cell r="B1393">
            <v>41451</v>
          </cell>
          <cell r="H1393">
            <v>41068</v>
          </cell>
        </row>
        <row r="1394">
          <cell r="B1394">
            <v>41452</v>
          </cell>
          <cell r="H1394">
            <v>41071</v>
          </cell>
        </row>
        <row r="1395">
          <cell r="B1395">
            <v>41453</v>
          </cell>
          <cell r="H1395">
            <v>41072</v>
          </cell>
        </row>
        <row r="1396">
          <cell r="B1396">
            <v>41456</v>
          </cell>
          <cell r="H1396">
            <v>41073</v>
          </cell>
        </row>
        <row r="1397">
          <cell r="B1397">
            <v>41457</v>
          </cell>
          <cell r="H1397">
            <v>41074</v>
          </cell>
        </row>
        <row r="1398">
          <cell r="B1398">
            <v>41458</v>
          </cell>
          <cell r="H1398">
            <v>41075</v>
          </cell>
        </row>
        <row r="1399">
          <cell r="B1399">
            <v>41459</v>
          </cell>
          <cell r="H1399">
            <v>41078</v>
          </cell>
        </row>
        <row r="1400">
          <cell r="B1400">
            <v>41460</v>
          </cell>
          <cell r="H1400">
            <v>41079</v>
          </cell>
        </row>
        <row r="1401">
          <cell r="B1401">
            <v>41463</v>
          </cell>
          <cell r="H1401">
            <v>41080</v>
          </cell>
        </row>
        <row r="1402">
          <cell r="B1402">
            <v>41464</v>
          </cell>
          <cell r="H1402">
            <v>41081</v>
          </cell>
        </row>
        <row r="1403">
          <cell r="B1403">
            <v>41465</v>
          </cell>
          <cell r="H1403">
            <v>41082</v>
          </cell>
        </row>
        <row r="1404">
          <cell r="B1404">
            <v>41466</v>
          </cell>
          <cell r="H1404">
            <v>41085</v>
          </cell>
        </row>
        <row r="1405">
          <cell r="B1405">
            <v>41467</v>
          </cell>
          <cell r="H1405">
            <v>41086</v>
          </cell>
        </row>
        <row r="1406">
          <cell r="B1406">
            <v>41470</v>
          </cell>
          <cell r="H1406">
            <v>41087</v>
          </cell>
        </row>
        <row r="1407">
          <cell r="B1407">
            <v>41471</v>
          </cell>
          <cell r="H1407">
            <v>41088</v>
          </cell>
        </row>
        <row r="1408">
          <cell r="B1408">
            <v>41472</v>
          </cell>
          <cell r="H1408">
            <v>41089</v>
          </cell>
        </row>
        <row r="1409">
          <cell r="B1409">
            <v>41473</v>
          </cell>
          <cell r="H1409">
            <v>41092</v>
          </cell>
        </row>
        <row r="1410">
          <cell r="B1410">
            <v>41474</v>
          </cell>
          <cell r="H1410">
            <v>41093</v>
          </cell>
        </row>
        <row r="1411">
          <cell r="B1411">
            <v>41477</v>
          </cell>
          <cell r="H1411">
            <v>41094</v>
          </cell>
        </row>
        <row r="1412">
          <cell r="B1412">
            <v>41478</v>
          </cell>
          <cell r="H1412">
            <v>41095</v>
          </cell>
        </row>
        <row r="1413">
          <cell r="B1413">
            <v>41479</v>
          </cell>
          <cell r="H1413">
            <v>41096</v>
          </cell>
        </row>
        <row r="1414">
          <cell r="B1414">
            <v>41480</v>
          </cell>
          <cell r="H1414">
            <v>41099</v>
          </cell>
        </row>
        <row r="1415">
          <cell r="B1415">
            <v>41481</v>
          </cell>
          <cell r="H1415">
            <v>41100</v>
          </cell>
        </row>
        <row r="1416">
          <cell r="B1416">
            <v>41484</v>
          </cell>
          <cell r="H1416">
            <v>41101</v>
          </cell>
        </row>
        <row r="1417">
          <cell r="B1417">
            <v>41485</v>
          </cell>
          <cell r="H1417">
            <v>41102</v>
          </cell>
        </row>
        <row r="1418">
          <cell r="B1418">
            <v>41486</v>
          </cell>
          <cell r="H1418">
            <v>41103</v>
          </cell>
        </row>
        <row r="1419">
          <cell r="B1419">
            <v>41487</v>
          </cell>
          <cell r="H1419">
            <v>41106</v>
          </cell>
        </row>
        <row r="1420">
          <cell r="B1420">
            <v>41488</v>
          </cell>
          <cell r="H1420">
            <v>41107</v>
          </cell>
        </row>
        <row r="1421">
          <cell r="B1421">
            <v>41491</v>
          </cell>
          <cell r="H1421">
            <v>41108</v>
          </cell>
        </row>
        <row r="1422">
          <cell r="B1422">
            <v>41492</v>
          </cell>
          <cell r="H1422">
            <v>41109</v>
          </cell>
        </row>
        <row r="1423">
          <cell r="B1423">
            <v>41493</v>
          </cell>
          <cell r="H1423">
            <v>41110</v>
          </cell>
        </row>
        <row r="1424">
          <cell r="B1424">
            <v>41494</v>
          </cell>
          <cell r="H1424">
            <v>41113</v>
          </cell>
        </row>
        <row r="1425">
          <cell r="B1425">
            <v>41495</v>
          </cell>
          <cell r="H1425">
            <v>41114</v>
          </cell>
        </row>
        <row r="1426">
          <cell r="B1426">
            <v>41498</v>
          </cell>
          <cell r="H1426">
            <v>41115</v>
          </cell>
        </row>
        <row r="1427">
          <cell r="B1427">
            <v>41499</v>
          </cell>
          <cell r="H1427">
            <v>41116</v>
          </cell>
        </row>
        <row r="1428">
          <cell r="B1428">
            <v>41500</v>
          </cell>
          <cell r="H1428">
            <v>41117</v>
          </cell>
        </row>
        <row r="1429">
          <cell r="B1429">
            <v>41501</v>
          </cell>
          <cell r="H1429">
            <v>41120</v>
          </cell>
        </row>
        <row r="1430">
          <cell r="B1430">
            <v>41502</v>
          </cell>
          <cell r="H1430">
            <v>41121</v>
          </cell>
        </row>
        <row r="1431">
          <cell r="B1431">
            <v>41505</v>
          </cell>
          <cell r="H1431">
            <v>41122</v>
          </cell>
        </row>
        <row r="1432">
          <cell r="B1432">
            <v>41506</v>
          </cell>
          <cell r="H1432">
            <v>41123</v>
          </cell>
        </row>
        <row r="1433">
          <cell r="B1433">
            <v>41507</v>
          </cell>
          <cell r="H1433">
            <v>41124</v>
          </cell>
        </row>
        <row r="1434">
          <cell r="B1434">
            <v>41508</v>
          </cell>
          <cell r="H1434">
            <v>41127</v>
          </cell>
        </row>
        <row r="1435">
          <cell r="B1435">
            <v>41509</v>
          </cell>
          <cell r="H1435">
            <v>41128</v>
          </cell>
        </row>
        <row r="1436">
          <cell r="B1436">
            <v>41512</v>
          </cell>
          <cell r="H1436">
            <v>41129</v>
          </cell>
        </row>
        <row r="1437">
          <cell r="B1437">
            <v>41513</v>
          </cell>
          <cell r="H1437">
            <v>41130</v>
          </cell>
        </row>
        <row r="1438">
          <cell r="B1438">
            <v>41514</v>
          </cell>
          <cell r="H1438">
            <v>41131</v>
          </cell>
        </row>
        <row r="1439">
          <cell r="B1439">
            <v>41515</v>
          </cell>
          <cell r="H1439">
            <v>41134</v>
          </cell>
        </row>
        <row r="1440">
          <cell r="B1440">
            <v>41516</v>
          </cell>
          <cell r="H1440">
            <v>41135</v>
          </cell>
        </row>
        <row r="1441">
          <cell r="B1441">
            <v>41519</v>
          </cell>
          <cell r="H1441">
            <v>41136</v>
          </cell>
        </row>
        <row r="1442">
          <cell r="B1442">
            <v>41520</v>
          </cell>
          <cell r="H1442">
            <v>41137</v>
          </cell>
        </row>
        <row r="1443">
          <cell r="B1443">
            <v>41521</v>
          </cell>
          <cell r="H1443">
            <v>41138</v>
          </cell>
        </row>
        <row r="1444">
          <cell r="B1444">
            <v>41522</v>
          </cell>
          <cell r="H1444">
            <v>41141</v>
          </cell>
        </row>
        <row r="1445">
          <cell r="B1445">
            <v>41523</v>
          </cell>
          <cell r="H1445">
            <v>41142</v>
          </cell>
        </row>
        <row r="1446">
          <cell r="B1446">
            <v>41526</v>
          </cell>
          <cell r="H1446">
            <v>41143</v>
          </cell>
        </row>
        <row r="1447">
          <cell r="B1447">
            <v>41527</v>
          </cell>
          <cell r="H1447">
            <v>41144</v>
          </cell>
        </row>
        <row r="1448">
          <cell r="B1448">
            <v>41528</v>
          </cell>
          <cell r="H1448">
            <v>41145</v>
          </cell>
        </row>
        <row r="1449">
          <cell r="B1449">
            <v>41529</v>
          </cell>
          <cell r="H1449">
            <v>41149</v>
          </cell>
        </row>
        <row r="1450">
          <cell r="B1450">
            <v>41530</v>
          </cell>
          <cell r="H1450">
            <v>41150</v>
          </cell>
        </row>
        <row r="1451">
          <cell r="B1451">
            <v>41533</v>
          </cell>
          <cell r="H1451">
            <v>41151</v>
          </cell>
        </row>
        <row r="1452">
          <cell r="B1452">
            <v>41534</v>
          </cell>
          <cell r="H1452">
            <v>41152</v>
          </cell>
        </row>
        <row r="1453">
          <cell r="B1453">
            <v>41535</v>
          </cell>
          <cell r="H1453">
            <v>41155</v>
          </cell>
        </row>
        <row r="1454">
          <cell r="B1454">
            <v>41539</v>
          </cell>
          <cell r="H1454">
            <v>41156</v>
          </cell>
        </row>
        <row r="1455">
          <cell r="B1455">
            <v>41540</v>
          </cell>
          <cell r="H1455">
            <v>41157</v>
          </cell>
        </row>
        <row r="1456">
          <cell r="B1456">
            <v>41541</v>
          </cell>
          <cell r="H1456">
            <v>41158</v>
          </cell>
        </row>
        <row r="1457">
          <cell r="B1457">
            <v>41542</v>
          </cell>
          <cell r="H1457">
            <v>41159</v>
          </cell>
        </row>
        <row r="1458">
          <cell r="B1458">
            <v>41543</v>
          </cell>
          <cell r="H1458">
            <v>41162</v>
          </cell>
        </row>
        <row r="1459">
          <cell r="B1459">
            <v>41544</v>
          </cell>
          <cell r="H1459">
            <v>41163</v>
          </cell>
        </row>
        <row r="1460">
          <cell r="B1460">
            <v>41546</v>
          </cell>
          <cell r="H1460">
            <v>41164</v>
          </cell>
        </row>
        <row r="1461">
          <cell r="B1461">
            <v>41547</v>
          </cell>
          <cell r="H1461">
            <v>41165</v>
          </cell>
        </row>
        <row r="1462">
          <cell r="B1462">
            <v>41555</v>
          </cell>
          <cell r="H1462">
            <v>41166</v>
          </cell>
        </row>
        <row r="1463">
          <cell r="B1463">
            <v>41556</v>
          </cell>
          <cell r="H1463">
            <v>41169</v>
          </cell>
        </row>
        <row r="1464">
          <cell r="B1464">
            <v>41557</v>
          </cell>
          <cell r="H1464">
            <v>41170</v>
          </cell>
        </row>
        <row r="1465">
          <cell r="B1465">
            <v>41558</v>
          </cell>
          <cell r="H1465">
            <v>41171</v>
          </cell>
        </row>
        <row r="1466">
          <cell r="B1466">
            <v>41559</v>
          </cell>
          <cell r="H1466">
            <v>41172</v>
          </cell>
        </row>
        <row r="1467">
          <cell r="B1467">
            <v>41561</v>
          </cell>
          <cell r="H1467">
            <v>41173</v>
          </cell>
        </row>
        <row r="1468">
          <cell r="B1468">
            <v>41562</v>
          </cell>
          <cell r="H1468">
            <v>41176</v>
          </cell>
        </row>
        <row r="1469">
          <cell r="B1469">
            <v>41563</v>
          </cell>
          <cell r="H1469">
            <v>41177</v>
          </cell>
        </row>
        <row r="1470">
          <cell r="B1470">
            <v>41564</v>
          </cell>
          <cell r="H1470">
            <v>41178</v>
          </cell>
        </row>
        <row r="1471">
          <cell r="B1471">
            <v>41565</v>
          </cell>
          <cell r="H1471">
            <v>41179</v>
          </cell>
        </row>
        <row r="1472">
          <cell r="B1472">
            <v>41568</v>
          </cell>
          <cell r="H1472">
            <v>41180</v>
          </cell>
        </row>
        <row r="1473">
          <cell r="B1473">
            <v>41569</v>
          </cell>
          <cell r="H1473">
            <v>41183</v>
          </cell>
        </row>
        <row r="1474">
          <cell r="B1474">
            <v>41570</v>
          </cell>
          <cell r="H1474">
            <v>41184</v>
          </cell>
        </row>
        <row r="1475">
          <cell r="B1475">
            <v>41571</v>
          </cell>
          <cell r="H1475">
            <v>41185</v>
          </cell>
        </row>
        <row r="1476">
          <cell r="B1476">
            <v>41572</v>
          </cell>
          <cell r="H1476">
            <v>41186</v>
          </cell>
        </row>
        <row r="1477">
          <cell r="B1477">
            <v>41575</v>
          </cell>
          <cell r="H1477">
            <v>41187</v>
          </cell>
        </row>
        <row r="1478">
          <cell r="B1478">
            <v>41576</v>
          </cell>
          <cell r="H1478">
            <v>41190</v>
          </cell>
        </row>
        <row r="1479">
          <cell r="B1479">
            <v>41577</v>
          </cell>
          <cell r="H1479">
            <v>41191</v>
          </cell>
        </row>
        <row r="1480">
          <cell r="B1480">
            <v>41578</v>
          </cell>
          <cell r="H1480">
            <v>41192</v>
          </cell>
        </row>
        <row r="1481">
          <cell r="B1481">
            <v>41579</v>
          </cell>
          <cell r="H1481">
            <v>41193</v>
          </cell>
        </row>
        <row r="1482">
          <cell r="B1482">
            <v>41582</v>
          </cell>
          <cell r="H1482">
            <v>41194</v>
          </cell>
        </row>
        <row r="1483">
          <cell r="B1483">
            <v>41583</v>
          </cell>
          <cell r="H1483">
            <v>41197</v>
          </cell>
        </row>
        <row r="1484">
          <cell r="B1484">
            <v>41584</v>
          </cell>
          <cell r="H1484">
            <v>41198</v>
          </cell>
        </row>
        <row r="1485">
          <cell r="B1485">
            <v>41585</v>
          </cell>
          <cell r="H1485">
            <v>41199</v>
          </cell>
        </row>
        <row r="1486">
          <cell r="B1486">
            <v>41586</v>
          </cell>
          <cell r="H1486">
            <v>41200</v>
          </cell>
        </row>
        <row r="1487">
          <cell r="B1487">
            <v>41589</v>
          </cell>
          <cell r="H1487">
            <v>41201</v>
          </cell>
        </row>
        <row r="1488">
          <cell r="B1488">
            <v>41590</v>
          </cell>
          <cell r="H1488">
            <v>41204</v>
          </cell>
        </row>
        <row r="1489">
          <cell r="B1489">
            <v>41591</v>
          </cell>
          <cell r="H1489">
            <v>41205</v>
          </cell>
        </row>
        <row r="1490">
          <cell r="B1490">
            <v>41592</v>
          </cell>
          <cell r="H1490">
            <v>41206</v>
          </cell>
        </row>
        <row r="1491">
          <cell r="B1491">
            <v>41593</v>
          </cell>
          <cell r="H1491">
            <v>41207</v>
          </cell>
        </row>
        <row r="1492">
          <cell r="B1492">
            <v>41596</v>
          </cell>
          <cell r="H1492">
            <v>41208</v>
          </cell>
        </row>
        <row r="1493">
          <cell r="B1493">
            <v>41597</v>
          </cell>
          <cell r="H1493">
            <v>41211</v>
          </cell>
        </row>
        <row r="1494">
          <cell r="B1494">
            <v>41598</v>
          </cell>
          <cell r="H1494">
            <v>41212</v>
          </cell>
        </row>
        <row r="1495">
          <cell r="B1495">
            <v>41599</v>
          </cell>
          <cell r="H1495">
            <v>41213</v>
          </cell>
        </row>
        <row r="1496">
          <cell r="B1496">
            <v>41600</v>
          </cell>
          <cell r="H1496">
            <v>41214</v>
          </cell>
        </row>
        <row r="1497">
          <cell r="B1497">
            <v>41603</v>
          </cell>
          <cell r="H1497">
            <v>41215</v>
          </cell>
        </row>
        <row r="1498">
          <cell r="B1498">
            <v>41604</v>
          </cell>
          <cell r="H1498">
            <v>41218</v>
          </cell>
        </row>
        <row r="1499">
          <cell r="B1499">
            <v>41605</v>
          </cell>
          <cell r="H1499">
            <v>41219</v>
          </cell>
        </row>
        <row r="1500">
          <cell r="B1500">
            <v>41606</v>
          </cell>
          <cell r="H1500">
            <v>41220</v>
          </cell>
        </row>
        <row r="1501">
          <cell r="B1501">
            <v>41607</v>
          </cell>
          <cell r="H1501">
            <v>41221</v>
          </cell>
        </row>
        <row r="1502">
          <cell r="B1502">
            <v>41610</v>
          </cell>
          <cell r="H1502">
            <v>41222</v>
          </cell>
        </row>
        <row r="1503">
          <cell r="B1503">
            <v>41611</v>
          </cell>
          <cell r="H1503">
            <v>41225</v>
          </cell>
        </row>
        <row r="1504">
          <cell r="B1504">
            <v>41612</v>
          </cell>
          <cell r="H1504">
            <v>41226</v>
          </cell>
        </row>
        <row r="1505">
          <cell r="B1505">
            <v>41613</v>
          </cell>
          <cell r="H1505">
            <v>41227</v>
          </cell>
        </row>
        <row r="1506">
          <cell r="B1506">
            <v>41614</v>
          </cell>
          <cell r="H1506">
            <v>41228</v>
          </cell>
        </row>
        <row r="1507">
          <cell r="B1507">
            <v>41617</v>
          </cell>
          <cell r="H1507">
            <v>41229</v>
          </cell>
        </row>
        <row r="1508">
          <cell r="B1508">
            <v>41618</v>
          </cell>
          <cell r="H1508">
            <v>41232</v>
          </cell>
        </row>
        <row r="1509">
          <cell r="B1509">
            <v>41619</v>
          </cell>
          <cell r="H1509">
            <v>41233</v>
          </cell>
        </row>
        <row r="1510">
          <cell r="B1510">
            <v>41620</v>
          </cell>
          <cell r="H1510">
            <v>41234</v>
          </cell>
        </row>
        <row r="1511">
          <cell r="B1511">
            <v>41621</v>
          </cell>
          <cell r="H1511">
            <v>41235</v>
          </cell>
        </row>
        <row r="1512">
          <cell r="B1512">
            <v>41624</v>
          </cell>
          <cell r="H1512">
            <v>41236</v>
          </cell>
        </row>
        <row r="1513">
          <cell r="B1513">
            <v>41625</v>
          </cell>
          <cell r="H1513">
            <v>41239</v>
          </cell>
        </row>
        <row r="1514">
          <cell r="B1514">
            <v>41626</v>
          </cell>
          <cell r="H1514">
            <v>41240</v>
          </cell>
        </row>
        <row r="1515">
          <cell r="B1515">
            <v>41627</v>
          </cell>
          <cell r="H1515">
            <v>41241</v>
          </cell>
        </row>
        <row r="1516">
          <cell r="B1516">
            <v>41628</v>
          </cell>
          <cell r="H1516">
            <v>41242</v>
          </cell>
        </row>
        <row r="1517">
          <cell r="B1517">
            <v>41631</v>
          </cell>
          <cell r="H1517">
            <v>41243</v>
          </cell>
        </row>
        <row r="1518">
          <cell r="B1518">
            <v>41632</v>
          </cell>
          <cell r="H1518">
            <v>41246</v>
          </cell>
        </row>
        <row r="1519">
          <cell r="B1519">
            <v>41633</v>
          </cell>
          <cell r="H1519">
            <v>41247</v>
          </cell>
        </row>
        <row r="1520">
          <cell r="B1520">
            <v>41634</v>
          </cell>
          <cell r="H1520">
            <v>41248</v>
          </cell>
        </row>
        <row r="1521">
          <cell r="B1521">
            <v>41635</v>
          </cell>
          <cell r="H1521">
            <v>41249</v>
          </cell>
        </row>
        <row r="1522">
          <cell r="B1522">
            <v>41638</v>
          </cell>
          <cell r="H1522">
            <v>41250</v>
          </cell>
        </row>
        <row r="1523">
          <cell r="B1523">
            <v>41639</v>
          </cell>
          <cell r="H1523">
            <v>41253</v>
          </cell>
        </row>
        <row r="1524">
          <cell r="B1524">
            <v>41641</v>
          </cell>
          <cell r="H1524">
            <v>41254</v>
          </cell>
        </row>
        <row r="1525">
          <cell r="B1525">
            <v>41642</v>
          </cell>
          <cell r="H1525">
            <v>41255</v>
          </cell>
        </row>
        <row r="1526">
          <cell r="B1526">
            <v>41645</v>
          </cell>
          <cell r="H1526">
            <v>41256</v>
          </cell>
        </row>
        <row r="1527">
          <cell r="B1527">
            <v>41646</v>
          </cell>
          <cell r="H1527">
            <v>41257</v>
          </cell>
        </row>
        <row r="1528">
          <cell r="B1528">
            <v>41647</v>
          </cell>
          <cell r="H1528">
            <v>41260</v>
          </cell>
        </row>
        <row r="1529">
          <cell r="B1529">
            <v>41648</v>
          </cell>
          <cell r="H1529">
            <v>41261</v>
          </cell>
        </row>
        <row r="1530">
          <cell r="B1530">
            <v>41649</v>
          </cell>
          <cell r="H1530">
            <v>41262</v>
          </cell>
        </row>
        <row r="1531">
          <cell r="B1531">
            <v>41652</v>
          </cell>
          <cell r="H1531">
            <v>41263</v>
          </cell>
        </row>
        <row r="1532">
          <cell r="B1532">
            <v>41653</v>
          </cell>
          <cell r="H1532">
            <v>41264</v>
          </cell>
        </row>
        <row r="1533">
          <cell r="B1533">
            <v>41654</v>
          </cell>
          <cell r="H1533">
            <v>41267</v>
          </cell>
        </row>
        <row r="1534">
          <cell r="B1534">
            <v>41655</v>
          </cell>
          <cell r="H1534">
            <v>41270</v>
          </cell>
        </row>
        <row r="1535">
          <cell r="B1535">
            <v>41656</v>
          </cell>
          <cell r="H1535">
            <v>41271</v>
          </cell>
        </row>
        <row r="1536">
          <cell r="B1536">
            <v>41659</v>
          </cell>
          <cell r="H1536">
            <v>41274</v>
          </cell>
        </row>
        <row r="1537">
          <cell r="B1537">
            <v>41660</v>
          </cell>
          <cell r="H1537">
            <v>41276</v>
          </cell>
        </row>
        <row r="1538">
          <cell r="B1538">
            <v>41661</v>
          </cell>
          <cell r="H1538">
            <v>41277</v>
          </cell>
        </row>
        <row r="1539">
          <cell r="B1539">
            <v>41662</v>
          </cell>
          <cell r="H1539">
            <v>41278</v>
          </cell>
        </row>
        <row r="1540">
          <cell r="B1540">
            <v>41663</v>
          </cell>
          <cell r="H1540">
            <v>41281</v>
          </cell>
        </row>
        <row r="1541">
          <cell r="B1541">
            <v>41665</v>
          </cell>
          <cell r="H1541">
            <v>41282</v>
          </cell>
        </row>
        <row r="1542">
          <cell r="B1542">
            <v>41666</v>
          </cell>
          <cell r="H1542">
            <v>41283</v>
          </cell>
        </row>
        <row r="1543">
          <cell r="B1543">
            <v>41667</v>
          </cell>
          <cell r="H1543">
            <v>41284</v>
          </cell>
        </row>
        <row r="1544">
          <cell r="B1544">
            <v>41668</v>
          </cell>
          <cell r="H1544">
            <v>41285</v>
          </cell>
        </row>
        <row r="1545">
          <cell r="B1545">
            <v>41669</v>
          </cell>
          <cell r="H1545">
            <v>41288</v>
          </cell>
        </row>
        <row r="1546">
          <cell r="B1546">
            <v>41677</v>
          </cell>
          <cell r="H1546">
            <v>41289</v>
          </cell>
        </row>
        <row r="1547">
          <cell r="B1547">
            <v>41678</v>
          </cell>
          <cell r="H1547">
            <v>41290</v>
          </cell>
        </row>
        <row r="1548">
          <cell r="B1548">
            <v>41680</v>
          </cell>
          <cell r="H1548">
            <v>41291</v>
          </cell>
        </row>
        <row r="1549">
          <cell r="B1549">
            <v>41681</v>
          </cell>
          <cell r="H1549">
            <v>41292</v>
          </cell>
        </row>
        <row r="1550">
          <cell r="B1550">
            <v>41682</v>
          </cell>
          <cell r="H1550">
            <v>41295</v>
          </cell>
        </row>
        <row r="1551">
          <cell r="B1551">
            <v>41683</v>
          </cell>
          <cell r="H1551">
            <v>41296</v>
          </cell>
        </row>
        <row r="1552">
          <cell r="B1552">
            <v>41684</v>
          </cell>
          <cell r="H1552">
            <v>41297</v>
          </cell>
        </row>
        <row r="1553">
          <cell r="B1553">
            <v>41687</v>
          </cell>
          <cell r="H1553">
            <v>41298</v>
          </cell>
        </row>
        <row r="1554">
          <cell r="B1554">
            <v>41688</v>
          </cell>
          <cell r="H1554">
            <v>41299</v>
          </cell>
        </row>
        <row r="1555">
          <cell r="B1555">
            <v>41689</v>
          </cell>
          <cell r="H1555">
            <v>41302</v>
          </cell>
        </row>
        <row r="1556">
          <cell r="B1556">
            <v>41690</v>
          </cell>
          <cell r="H1556">
            <v>41303</v>
          </cell>
        </row>
        <row r="1557">
          <cell r="B1557">
            <v>41691</v>
          </cell>
          <cell r="H1557">
            <v>41304</v>
          </cell>
        </row>
        <row r="1558">
          <cell r="B1558">
            <v>41694</v>
          </cell>
          <cell r="H1558">
            <v>41305</v>
          </cell>
        </row>
        <row r="1559">
          <cell r="B1559">
            <v>41695</v>
          </cell>
          <cell r="H1559">
            <v>41306</v>
          </cell>
        </row>
        <row r="1560">
          <cell r="B1560">
            <v>41696</v>
          </cell>
          <cell r="H1560">
            <v>41309</v>
          </cell>
        </row>
        <row r="1561">
          <cell r="B1561">
            <v>41697</v>
          </cell>
          <cell r="H1561">
            <v>41310</v>
          </cell>
        </row>
        <row r="1562">
          <cell r="B1562">
            <v>41698</v>
          </cell>
          <cell r="H1562">
            <v>41311</v>
          </cell>
        </row>
        <row r="1563">
          <cell r="B1563">
            <v>41701</v>
          </cell>
          <cell r="H1563">
            <v>41312</v>
          </cell>
        </row>
        <row r="1564">
          <cell r="B1564">
            <v>41702</v>
          </cell>
          <cell r="H1564">
            <v>41313</v>
          </cell>
        </row>
        <row r="1565">
          <cell r="B1565">
            <v>41703</v>
          </cell>
          <cell r="H1565">
            <v>41316</v>
          </cell>
        </row>
        <row r="1566">
          <cell r="B1566">
            <v>41704</v>
          </cell>
          <cell r="H1566">
            <v>41317</v>
          </cell>
        </row>
        <row r="1567">
          <cell r="B1567">
            <v>41705</v>
          </cell>
          <cell r="H1567">
            <v>41318</v>
          </cell>
        </row>
        <row r="1568">
          <cell r="B1568">
            <v>41708</v>
          </cell>
          <cell r="H1568">
            <v>41319</v>
          </cell>
        </row>
        <row r="1569">
          <cell r="B1569">
            <v>41709</v>
          </cell>
          <cell r="H1569">
            <v>41320</v>
          </cell>
        </row>
        <row r="1570">
          <cell r="B1570">
            <v>41710</v>
          </cell>
          <cell r="H1570">
            <v>41323</v>
          </cell>
        </row>
        <row r="1571">
          <cell r="B1571">
            <v>41711</v>
          </cell>
          <cell r="H1571">
            <v>41324</v>
          </cell>
        </row>
        <row r="1572">
          <cell r="B1572">
            <v>41712</v>
          </cell>
          <cell r="H1572">
            <v>41325</v>
          </cell>
        </row>
        <row r="1573">
          <cell r="B1573">
            <v>41715</v>
          </cell>
          <cell r="H1573">
            <v>41326</v>
          </cell>
        </row>
        <row r="1574">
          <cell r="B1574">
            <v>41716</v>
          </cell>
          <cell r="H1574">
            <v>41327</v>
          </cell>
        </row>
        <row r="1575">
          <cell r="B1575">
            <v>41717</v>
          </cell>
          <cell r="H1575">
            <v>41330</v>
          </cell>
        </row>
        <row r="1576">
          <cell r="B1576">
            <v>41718</v>
          </cell>
          <cell r="H1576">
            <v>41331</v>
          </cell>
        </row>
        <row r="1577">
          <cell r="B1577">
            <v>41719</v>
          </cell>
          <cell r="H1577">
            <v>41332</v>
          </cell>
        </row>
        <row r="1578">
          <cell r="B1578">
            <v>41722</v>
          </cell>
          <cell r="H1578">
            <v>41333</v>
          </cell>
        </row>
        <row r="1579">
          <cell r="B1579">
            <v>41723</v>
          </cell>
          <cell r="H1579">
            <v>41334</v>
          </cell>
        </row>
        <row r="1580">
          <cell r="B1580">
            <v>41724</v>
          </cell>
          <cell r="H1580">
            <v>41337</v>
          </cell>
        </row>
        <row r="1581">
          <cell r="B1581">
            <v>41725</v>
          </cell>
          <cell r="H1581">
            <v>41338</v>
          </cell>
        </row>
        <row r="1582">
          <cell r="B1582">
            <v>41726</v>
          </cell>
          <cell r="H1582">
            <v>41339</v>
          </cell>
        </row>
        <row r="1583">
          <cell r="B1583">
            <v>41729</v>
          </cell>
          <cell r="H1583">
            <v>41340</v>
          </cell>
        </row>
        <row r="1584">
          <cell r="B1584">
            <v>41730</v>
          </cell>
          <cell r="H1584">
            <v>41341</v>
          </cell>
        </row>
        <row r="1585">
          <cell r="B1585">
            <v>41731</v>
          </cell>
          <cell r="H1585">
            <v>41344</v>
          </cell>
        </row>
        <row r="1586">
          <cell r="B1586">
            <v>41732</v>
          </cell>
          <cell r="H1586">
            <v>41345</v>
          </cell>
        </row>
        <row r="1587">
          <cell r="B1587">
            <v>41733</v>
          </cell>
          <cell r="H1587">
            <v>41346</v>
          </cell>
        </row>
        <row r="1588">
          <cell r="B1588">
            <v>41737</v>
          </cell>
          <cell r="H1588">
            <v>41347</v>
          </cell>
        </row>
        <row r="1589">
          <cell r="B1589">
            <v>41738</v>
          </cell>
          <cell r="H1589">
            <v>41348</v>
          </cell>
        </row>
        <row r="1590">
          <cell r="B1590">
            <v>41739</v>
          </cell>
          <cell r="H1590">
            <v>41351</v>
          </cell>
        </row>
        <row r="1591">
          <cell r="B1591">
            <v>41740</v>
          </cell>
          <cell r="H1591">
            <v>41352</v>
          </cell>
        </row>
        <row r="1592">
          <cell r="B1592">
            <v>41743</v>
          </cell>
          <cell r="H1592">
            <v>41353</v>
          </cell>
        </row>
        <row r="1593">
          <cell r="B1593">
            <v>41744</v>
          </cell>
          <cell r="H1593">
            <v>41354</v>
          </cell>
        </row>
        <row r="1594">
          <cell r="B1594">
            <v>41745</v>
          </cell>
          <cell r="H1594">
            <v>41355</v>
          </cell>
        </row>
        <row r="1595">
          <cell r="B1595">
            <v>41746</v>
          </cell>
          <cell r="H1595">
            <v>41358</v>
          </cell>
        </row>
        <row r="1596">
          <cell r="B1596">
            <v>41747</v>
          </cell>
          <cell r="H1596">
            <v>41359</v>
          </cell>
        </row>
        <row r="1597">
          <cell r="B1597">
            <v>41750</v>
          </cell>
          <cell r="H1597">
            <v>41360</v>
          </cell>
        </row>
        <row r="1598">
          <cell r="B1598">
            <v>41751</v>
          </cell>
          <cell r="H1598">
            <v>41361</v>
          </cell>
        </row>
        <row r="1599">
          <cell r="B1599">
            <v>41752</v>
          </cell>
          <cell r="H1599">
            <v>41366</v>
          </cell>
        </row>
        <row r="1600">
          <cell r="B1600">
            <v>41753</v>
          </cell>
          <cell r="H1600">
            <v>41367</v>
          </cell>
        </row>
        <row r="1601">
          <cell r="B1601">
            <v>41754</v>
          </cell>
          <cell r="H1601">
            <v>41368</v>
          </cell>
        </row>
        <row r="1602">
          <cell r="B1602">
            <v>41757</v>
          </cell>
          <cell r="H1602">
            <v>41369</v>
          </cell>
        </row>
        <row r="1603">
          <cell r="B1603">
            <v>41758</v>
          </cell>
          <cell r="H1603">
            <v>41372</v>
          </cell>
        </row>
        <row r="1604">
          <cell r="B1604">
            <v>41759</v>
          </cell>
          <cell r="H1604">
            <v>41373</v>
          </cell>
        </row>
        <row r="1605">
          <cell r="B1605">
            <v>41763</v>
          </cell>
          <cell r="H1605">
            <v>41374</v>
          </cell>
        </row>
        <row r="1606">
          <cell r="B1606">
            <v>41764</v>
          </cell>
          <cell r="H1606">
            <v>41375</v>
          </cell>
        </row>
        <row r="1607">
          <cell r="B1607">
            <v>41765</v>
          </cell>
          <cell r="H1607">
            <v>41376</v>
          </cell>
        </row>
        <row r="1608">
          <cell r="B1608">
            <v>41766</v>
          </cell>
          <cell r="H1608">
            <v>41379</v>
          </cell>
        </row>
        <row r="1609">
          <cell r="B1609">
            <v>41767</v>
          </cell>
          <cell r="H1609">
            <v>41380</v>
          </cell>
        </row>
        <row r="1610">
          <cell r="B1610">
            <v>41768</v>
          </cell>
          <cell r="H1610">
            <v>41381</v>
          </cell>
        </row>
        <row r="1611">
          <cell r="B1611">
            <v>41771</v>
          </cell>
          <cell r="H1611">
            <v>41382</v>
          </cell>
        </row>
        <row r="1612">
          <cell r="B1612">
            <v>41772</v>
          </cell>
          <cell r="H1612">
            <v>41383</v>
          </cell>
        </row>
        <row r="1613">
          <cell r="B1613">
            <v>41773</v>
          </cell>
          <cell r="H1613">
            <v>41386</v>
          </cell>
        </row>
        <row r="1614">
          <cell r="B1614">
            <v>41774</v>
          </cell>
          <cell r="H1614">
            <v>41387</v>
          </cell>
        </row>
        <row r="1615">
          <cell r="B1615">
            <v>41775</v>
          </cell>
          <cell r="H1615">
            <v>41388</v>
          </cell>
        </row>
        <row r="1616">
          <cell r="B1616">
            <v>41778</v>
          </cell>
          <cell r="H1616">
            <v>41389</v>
          </cell>
        </row>
        <row r="1617">
          <cell r="B1617">
            <v>41779</v>
          </cell>
          <cell r="H1617">
            <v>41390</v>
          </cell>
        </row>
        <row r="1618">
          <cell r="B1618">
            <v>41780</v>
          </cell>
          <cell r="H1618">
            <v>41393</v>
          </cell>
        </row>
        <row r="1619">
          <cell r="B1619">
            <v>41781</v>
          </cell>
          <cell r="H1619">
            <v>41394</v>
          </cell>
        </row>
        <row r="1620">
          <cell r="B1620">
            <v>41782</v>
          </cell>
          <cell r="H1620">
            <v>41395</v>
          </cell>
        </row>
        <row r="1621">
          <cell r="B1621">
            <v>41785</v>
          </cell>
          <cell r="H1621">
            <v>41396</v>
          </cell>
        </row>
        <row r="1622">
          <cell r="B1622">
            <v>41786</v>
          </cell>
          <cell r="H1622">
            <v>41397</v>
          </cell>
        </row>
        <row r="1623">
          <cell r="B1623">
            <v>41787</v>
          </cell>
          <cell r="H1623">
            <v>41401</v>
          </cell>
        </row>
        <row r="1624">
          <cell r="B1624">
            <v>41788</v>
          </cell>
          <cell r="H1624">
            <v>41402</v>
          </cell>
        </row>
        <row r="1625">
          <cell r="B1625">
            <v>41789</v>
          </cell>
          <cell r="H1625">
            <v>41403</v>
          </cell>
        </row>
        <row r="1626">
          <cell r="B1626">
            <v>41793</v>
          </cell>
          <cell r="H1626">
            <v>41404</v>
          </cell>
        </row>
        <row r="1627">
          <cell r="B1627">
            <v>41794</v>
          </cell>
          <cell r="H1627">
            <v>41407</v>
          </cell>
        </row>
        <row r="1628">
          <cell r="B1628">
            <v>41795</v>
          </cell>
          <cell r="H1628">
            <v>41408</v>
          </cell>
        </row>
        <row r="1629">
          <cell r="B1629">
            <v>41796</v>
          </cell>
          <cell r="H1629">
            <v>41409</v>
          </cell>
        </row>
        <row r="1630">
          <cell r="B1630">
            <v>41799</v>
          </cell>
          <cell r="H1630">
            <v>41410</v>
          </cell>
        </row>
        <row r="1631">
          <cell r="B1631">
            <v>41800</v>
          </cell>
          <cell r="H1631">
            <v>41411</v>
          </cell>
        </row>
        <row r="1632">
          <cell r="B1632">
            <v>41801</v>
          </cell>
          <cell r="H1632">
            <v>41414</v>
          </cell>
        </row>
        <row r="1633">
          <cell r="B1633">
            <v>41802</v>
          </cell>
          <cell r="H1633">
            <v>41415</v>
          </cell>
        </row>
        <row r="1634">
          <cell r="B1634">
            <v>41803</v>
          </cell>
          <cell r="H1634">
            <v>41416</v>
          </cell>
        </row>
        <row r="1635">
          <cell r="B1635">
            <v>41806</v>
          </cell>
          <cell r="H1635">
            <v>41417</v>
          </cell>
        </row>
        <row r="1636">
          <cell r="B1636">
            <v>41807</v>
          </cell>
          <cell r="H1636">
            <v>41418</v>
          </cell>
        </row>
        <row r="1637">
          <cell r="B1637">
            <v>41808</v>
          </cell>
          <cell r="H1637">
            <v>41422</v>
          </cell>
        </row>
        <row r="1638">
          <cell r="B1638">
            <v>41809</v>
          </cell>
          <cell r="H1638">
            <v>41423</v>
          </cell>
        </row>
        <row r="1639">
          <cell r="B1639">
            <v>41810</v>
          </cell>
          <cell r="H1639">
            <v>41424</v>
          </cell>
        </row>
        <row r="1640">
          <cell r="B1640">
            <v>41813</v>
          </cell>
          <cell r="H1640">
            <v>41425</v>
          </cell>
        </row>
        <row r="1641">
          <cell r="B1641">
            <v>41814</v>
          </cell>
          <cell r="H1641">
            <v>41428</v>
          </cell>
        </row>
        <row r="1642">
          <cell r="B1642">
            <v>41815</v>
          </cell>
          <cell r="H1642">
            <v>41429</v>
          </cell>
        </row>
        <row r="1643">
          <cell r="B1643">
            <v>41816</v>
          </cell>
          <cell r="H1643">
            <v>41430</v>
          </cell>
        </row>
        <row r="1644">
          <cell r="B1644">
            <v>41817</v>
          </cell>
          <cell r="H1644">
            <v>41431</v>
          </cell>
        </row>
        <row r="1645">
          <cell r="B1645">
            <v>41820</v>
          </cell>
          <cell r="H1645">
            <v>41432</v>
          </cell>
        </row>
        <row r="1646">
          <cell r="B1646">
            <v>41821</v>
          </cell>
          <cell r="H1646">
            <v>41435</v>
          </cell>
        </row>
        <row r="1647">
          <cell r="B1647">
            <v>41822</v>
          </cell>
          <cell r="H1647">
            <v>41436</v>
          </cell>
        </row>
        <row r="1648">
          <cell r="B1648">
            <v>41823</v>
          </cell>
          <cell r="H1648">
            <v>41437</v>
          </cell>
        </row>
        <row r="1649">
          <cell r="B1649">
            <v>41824</v>
          </cell>
          <cell r="H1649">
            <v>41438</v>
          </cell>
        </row>
        <row r="1650">
          <cell r="B1650">
            <v>41827</v>
          </cell>
          <cell r="H1650">
            <v>41439</v>
          </cell>
        </row>
        <row r="1651">
          <cell r="B1651">
            <v>41828</v>
          </cell>
          <cell r="H1651">
            <v>41442</v>
          </cell>
        </row>
        <row r="1652">
          <cell r="B1652">
            <v>41829</v>
          </cell>
          <cell r="H1652">
            <v>41443</v>
          </cell>
        </row>
        <row r="1653">
          <cell r="B1653">
            <v>41830</v>
          </cell>
          <cell r="H1653">
            <v>41444</v>
          </cell>
        </row>
        <row r="1654">
          <cell r="B1654">
            <v>41831</v>
          </cell>
          <cell r="H1654">
            <v>41445</v>
          </cell>
        </row>
        <row r="1655">
          <cell r="B1655">
            <v>41834</v>
          </cell>
          <cell r="H1655">
            <v>41446</v>
          </cell>
        </row>
        <row r="1656">
          <cell r="B1656">
            <v>41835</v>
          </cell>
          <cell r="H1656">
            <v>41449</v>
          </cell>
        </row>
        <row r="1657">
          <cell r="B1657">
            <v>41836</v>
          </cell>
          <cell r="H1657">
            <v>41450</v>
          </cell>
        </row>
        <row r="1658">
          <cell r="B1658">
            <v>41837</v>
          </cell>
          <cell r="H1658">
            <v>41451</v>
          </cell>
        </row>
        <row r="1659">
          <cell r="B1659">
            <v>41838</v>
          </cell>
          <cell r="H1659">
            <v>41452</v>
          </cell>
        </row>
        <row r="1660">
          <cell r="B1660">
            <v>41841</v>
          </cell>
          <cell r="H1660">
            <v>41453</v>
          </cell>
        </row>
        <row r="1661">
          <cell r="B1661">
            <v>41842</v>
          </cell>
          <cell r="H1661">
            <v>41456</v>
          </cell>
        </row>
        <row r="1662">
          <cell r="B1662">
            <v>41843</v>
          </cell>
          <cell r="H1662">
            <v>41457</v>
          </cell>
        </row>
        <row r="1663">
          <cell r="B1663">
            <v>41844</v>
          </cell>
          <cell r="H1663">
            <v>41458</v>
          </cell>
        </row>
        <row r="1664">
          <cell r="B1664">
            <v>41845</v>
          </cell>
          <cell r="H1664">
            <v>41459</v>
          </cell>
        </row>
        <row r="1665">
          <cell r="B1665">
            <v>41848</v>
          </cell>
          <cell r="H1665">
            <v>41460</v>
          </cell>
        </row>
        <row r="1666">
          <cell r="B1666">
            <v>41849</v>
          </cell>
          <cell r="H1666">
            <v>41463</v>
          </cell>
        </row>
        <row r="1667">
          <cell r="B1667">
            <v>41850</v>
          </cell>
          <cell r="H1667">
            <v>41464</v>
          </cell>
        </row>
        <row r="1668">
          <cell r="B1668">
            <v>41851</v>
          </cell>
          <cell r="H1668">
            <v>41465</v>
          </cell>
        </row>
        <row r="1669">
          <cell r="B1669">
            <v>41852</v>
          </cell>
          <cell r="H1669">
            <v>41466</v>
          </cell>
        </row>
        <row r="1670">
          <cell r="B1670">
            <v>41855</v>
          </cell>
          <cell r="H1670">
            <v>41467</v>
          </cell>
        </row>
        <row r="1671">
          <cell r="B1671">
            <v>41856</v>
          </cell>
          <cell r="H1671">
            <v>41470</v>
          </cell>
        </row>
        <row r="1672">
          <cell r="B1672">
            <v>41857</v>
          </cell>
          <cell r="H1672">
            <v>41471</v>
          </cell>
        </row>
        <row r="1673">
          <cell r="B1673">
            <v>41858</v>
          </cell>
          <cell r="H1673">
            <v>41472</v>
          </cell>
        </row>
        <row r="1674">
          <cell r="B1674">
            <v>41859</v>
          </cell>
          <cell r="H1674">
            <v>41473</v>
          </cell>
        </row>
        <row r="1675">
          <cell r="B1675">
            <v>41862</v>
          </cell>
          <cell r="H1675">
            <v>41474</v>
          </cell>
        </row>
        <row r="1676">
          <cell r="B1676">
            <v>41863</v>
          </cell>
          <cell r="H1676">
            <v>41477</v>
          </cell>
        </row>
        <row r="1677">
          <cell r="B1677">
            <v>41864</v>
          </cell>
          <cell r="H1677">
            <v>41478</v>
          </cell>
        </row>
        <row r="1678">
          <cell r="B1678">
            <v>41865</v>
          </cell>
          <cell r="H1678">
            <v>41479</v>
          </cell>
        </row>
        <row r="1679">
          <cell r="B1679">
            <v>41866</v>
          </cell>
          <cell r="H1679">
            <v>41480</v>
          </cell>
        </row>
        <row r="1680">
          <cell r="B1680">
            <v>41869</v>
          </cell>
          <cell r="H1680">
            <v>41481</v>
          </cell>
        </row>
        <row r="1681">
          <cell r="B1681">
            <v>41870</v>
          </cell>
          <cell r="H1681">
            <v>41484</v>
          </cell>
        </row>
        <row r="1682">
          <cell r="B1682">
            <v>41871</v>
          </cell>
          <cell r="H1682">
            <v>41485</v>
          </cell>
        </row>
        <row r="1683">
          <cell r="B1683">
            <v>41872</v>
          </cell>
          <cell r="H1683">
            <v>41486</v>
          </cell>
        </row>
        <row r="1684">
          <cell r="B1684">
            <v>41873</v>
          </cell>
          <cell r="H1684">
            <v>41487</v>
          </cell>
        </row>
        <row r="1685">
          <cell r="B1685">
            <v>41876</v>
          </cell>
          <cell r="H1685">
            <v>41488</v>
          </cell>
        </row>
        <row r="1686">
          <cell r="B1686">
            <v>41877</v>
          </cell>
          <cell r="H1686">
            <v>41491</v>
          </cell>
        </row>
        <row r="1687">
          <cell r="B1687">
            <v>41878</v>
          </cell>
          <cell r="H1687">
            <v>41492</v>
          </cell>
        </row>
        <row r="1688">
          <cell r="B1688">
            <v>41879</v>
          </cell>
          <cell r="H1688">
            <v>41493</v>
          </cell>
        </row>
        <row r="1689">
          <cell r="B1689">
            <v>41880</v>
          </cell>
          <cell r="H1689">
            <v>41494</v>
          </cell>
        </row>
        <row r="1690">
          <cell r="B1690">
            <v>41883</v>
          </cell>
          <cell r="H1690">
            <v>41495</v>
          </cell>
        </row>
        <row r="1691">
          <cell r="B1691">
            <v>41884</v>
          </cell>
          <cell r="H1691">
            <v>41498</v>
          </cell>
        </row>
        <row r="1692">
          <cell r="B1692">
            <v>41885</v>
          </cell>
          <cell r="H1692">
            <v>41499</v>
          </cell>
        </row>
        <row r="1693">
          <cell r="B1693">
            <v>41886</v>
          </cell>
          <cell r="H1693">
            <v>41500</v>
          </cell>
        </row>
        <row r="1694">
          <cell r="B1694">
            <v>41887</v>
          </cell>
          <cell r="H1694">
            <v>41501</v>
          </cell>
        </row>
        <row r="1695">
          <cell r="B1695">
            <v>41891</v>
          </cell>
          <cell r="H1695">
            <v>41502</v>
          </cell>
        </row>
        <row r="1696">
          <cell r="B1696">
            <v>41892</v>
          </cell>
          <cell r="H1696">
            <v>41505</v>
          </cell>
        </row>
        <row r="1697">
          <cell r="B1697">
            <v>41893</v>
          </cell>
          <cell r="H1697">
            <v>41506</v>
          </cell>
        </row>
        <row r="1698">
          <cell r="B1698">
            <v>41894</v>
          </cell>
          <cell r="H1698">
            <v>41507</v>
          </cell>
        </row>
        <row r="1699">
          <cell r="B1699">
            <v>41897</v>
          </cell>
          <cell r="H1699">
            <v>41508</v>
          </cell>
        </row>
        <row r="1700">
          <cell r="B1700">
            <v>41898</v>
          </cell>
          <cell r="H1700">
            <v>41513</v>
          </cell>
        </row>
        <row r="1701">
          <cell r="B1701">
            <v>41899</v>
          </cell>
          <cell r="H1701">
            <v>41514</v>
          </cell>
        </row>
        <row r="1702">
          <cell r="B1702">
            <v>41900</v>
          </cell>
          <cell r="H1702">
            <v>41515</v>
          </cell>
        </row>
        <row r="1703">
          <cell r="B1703">
            <v>41901</v>
          </cell>
          <cell r="H1703">
            <v>41516</v>
          </cell>
        </row>
        <row r="1704">
          <cell r="B1704">
            <v>41904</v>
          </cell>
          <cell r="H1704">
            <v>41519</v>
          </cell>
        </row>
        <row r="1705">
          <cell r="B1705">
            <v>41905</v>
          </cell>
          <cell r="H1705">
            <v>41520</v>
          </cell>
        </row>
        <row r="1706">
          <cell r="B1706">
            <v>41906</v>
          </cell>
          <cell r="H1706">
            <v>41521</v>
          </cell>
        </row>
        <row r="1707">
          <cell r="B1707">
            <v>41907</v>
          </cell>
          <cell r="H1707">
            <v>41522</v>
          </cell>
        </row>
        <row r="1708">
          <cell r="B1708">
            <v>41908</v>
          </cell>
          <cell r="H1708">
            <v>41523</v>
          </cell>
        </row>
        <row r="1709">
          <cell r="B1709">
            <v>41910</v>
          </cell>
          <cell r="H1709">
            <v>41526</v>
          </cell>
        </row>
        <row r="1710">
          <cell r="B1710">
            <v>41911</v>
          </cell>
          <cell r="H1710">
            <v>41527</v>
          </cell>
        </row>
        <row r="1711">
          <cell r="B1711">
            <v>41912</v>
          </cell>
          <cell r="H1711">
            <v>41528</v>
          </cell>
        </row>
        <row r="1712">
          <cell r="B1712">
            <v>41920</v>
          </cell>
          <cell r="H1712">
            <v>41529</v>
          </cell>
        </row>
        <row r="1713">
          <cell r="B1713">
            <v>41921</v>
          </cell>
          <cell r="H1713">
            <v>41530</v>
          </cell>
        </row>
        <row r="1714">
          <cell r="B1714">
            <v>41922</v>
          </cell>
          <cell r="H1714">
            <v>41533</v>
          </cell>
        </row>
        <row r="1715">
          <cell r="B1715">
            <v>41923</v>
          </cell>
          <cell r="H1715">
            <v>41534</v>
          </cell>
        </row>
        <row r="1716">
          <cell r="B1716">
            <v>41925</v>
          </cell>
          <cell r="H1716">
            <v>41535</v>
          </cell>
        </row>
        <row r="1717">
          <cell r="B1717">
            <v>41926</v>
          </cell>
          <cell r="H1717">
            <v>41536</v>
          </cell>
        </row>
        <row r="1718">
          <cell r="B1718">
            <v>41927</v>
          </cell>
          <cell r="H1718">
            <v>41537</v>
          </cell>
        </row>
        <row r="1719">
          <cell r="B1719">
            <v>41928</v>
          </cell>
          <cell r="H1719">
            <v>41540</v>
          </cell>
        </row>
        <row r="1720">
          <cell r="B1720">
            <v>41929</v>
          </cell>
          <cell r="H1720">
            <v>41541</v>
          </cell>
        </row>
        <row r="1721">
          <cell r="B1721">
            <v>41932</v>
          </cell>
          <cell r="H1721">
            <v>41542</v>
          </cell>
        </row>
        <row r="1722">
          <cell r="B1722">
            <v>41933</v>
          </cell>
          <cell r="H1722">
            <v>41543</v>
          </cell>
        </row>
        <row r="1723">
          <cell r="B1723">
            <v>41934</v>
          </cell>
          <cell r="H1723">
            <v>41544</v>
          </cell>
        </row>
        <row r="1724">
          <cell r="B1724">
            <v>41935</v>
          </cell>
          <cell r="H1724">
            <v>41547</v>
          </cell>
        </row>
        <row r="1725">
          <cell r="B1725">
            <v>41936</v>
          </cell>
          <cell r="H1725">
            <v>41548</v>
          </cell>
        </row>
        <row r="1726">
          <cell r="B1726">
            <v>41939</v>
          </cell>
          <cell r="H1726">
            <v>41549</v>
          </cell>
        </row>
        <row r="1727">
          <cell r="B1727">
            <v>41940</v>
          </cell>
          <cell r="H1727">
            <v>41550</v>
          </cell>
        </row>
        <row r="1728">
          <cell r="B1728">
            <v>41941</v>
          </cell>
          <cell r="H1728">
            <v>41551</v>
          </cell>
        </row>
        <row r="1729">
          <cell r="B1729">
            <v>41942</v>
          </cell>
          <cell r="H1729">
            <v>41554</v>
          </cell>
        </row>
        <row r="1730">
          <cell r="B1730">
            <v>41943</v>
          </cell>
          <cell r="H1730">
            <v>41555</v>
          </cell>
        </row>
        <row r="1731">
          <cell r="B1731">
            <v>41946</v>
          </cell>
          <cell r="H1731">
            <v>41556</v>
          </cell>
        </row>
        <row r="1732">
          <cell r="B1732">
            <v>41947</v>
          </cell>
          <cell r="H1732">
            <v>41557</v>
          </cell>
        </row>
        <row r="1733">
          <cell r="B1733">
            <v>41948</v>
          </cell>
          <cell r="H1733">
            <v>41558</v>
          </cell>
        </row>
        <row r="1734">
          <cell r="B1734">
            <v>41949</v>
          </cell>
          <cell r="H1734">
            <v>41561</v>
          </cell>
        </row>
        <row r="1735">
          <cell r="B1735">
            <v>41950</v>
          </cell>
          <cell r="H1735">
            <v>41562</v>
          </cell>
        </row>
        <row r="1736">
          <cell r="B1736">
            <v>41953</v>
          </cell>
          <cell r="H1736">
            <v>41563</v>
          </cell>
        </row>
        <row r="1737">
          <cell r="B1737">
            <v>41954</v>
          </cell>
          <cell r="H1737">
            <v>41564</v>
          </cell>
        </row>
        <row r="1738">
          <cell r="B1738">
            <v>41955</v>
          </cell>
          <cell r="H1738">
            <v>41565</v>
          </cell>
        </row>
        <row r="1739">
          <cell r="B1739">
            <v>41956</v>
          </cell>
          <cell r="H1739">
            <v>41568</v>
          </cell>
        </row>
        <row r="1740">
          <cell r="B1740">
            <v>41957</v>
          </cell>
          <cell r="H1740">
            <v>41569</v>
          </cell>
        </row>
        <row r="1741">
          <cell r="B1741">
            <v>41960</v>
          </cell>
          <cell r="H1741">
            <v>41570</v>
          </cell>
        </row>
        <row r="1742">
          <cell r="B1742">
            <v>41961</v>
          </cell>
          <cell r="H1742">
            <v>41571</v>
          </cell>
        </row>
        <row r="1743">
          <cell r="B1743">
            <v>41962</v>
          </cell>
          <cell r="H1743">
            <v>41572</v>
          </cell>
        </row>
        <row r="1744">
          <cell r="B1744">
            <v>41963</v>
          </cell>
          <cell r="H1744">
            <v>41575</v>
          </cell>
        </row>
        <row r="1745">
          <cell r="B1745">
            <v>41964</v>
          </cell>
          <cell r="H1745">
            <v>41576</v>
          </cell>
        </row>
        <row r="1746">
          <cell r="B1746">
            <v>41967</v>
          </cell>
          <cell r="H1746">
            <v>41577</v>
          </cell>
        </row>
        <row r="1747">
          <cell r="B1747">
            <v>41968</v>
          </cell>
          <cell r="H1747">
            <v>41578</v>
          </cell>
        </row>
        <row r="1748">
          <cell r="B1748">
            <v>41969</v>
          </cell>
          <cell r="H1748">
            <v>41579</v>
          </cell>
        </row>
        <row r="1749">
          <cell r="B1749">
            <v>41970</v>
          </cell>
          <cell r="H1749">
            <v>41582</v>
          </cell>
        </row>
        <row r="1750">
          <cell r="B1750">
            <v>41971</v>
          </cell>
          <cell r="H1750">
            <v>41583</v>
          </cell>
        </row>
        <row r="1751">
          <cell r="B1751">
            <v>41974</v>
          </cell>
          <cell r="H1751">
            <v>41584</v>
          </cell>
        </row>
        <row r="1752">
          <cell r="B1752">
            <v>41975</v>
          </cell>
          <cell r="H1752">
            <v>41585</v>
          </cell>
        </row>
        <row r="1753">
          <cell r="B1753">
            <v>41976</v>
          </cell>
          <cell r="H1753">
            <v>41586</v>
          </cell>
        </row>
        <row r="1754">
          <cell r="B1754">
            <v>41977</v>
          </cell>
          <cell r="H1754">
            <v>41589</v>
          </cell>
        </row>
        <row r="1755">
          <cell r="B1755">
            <v>41978</v>
          </cell>
          <cell r="H1755">
            <v>41590</v>
          </cell>
        </row>
        <row r="1756">
          <cell r="B1756">
            <v>41981</v>
          </cell>
          <cell r="H1756">
            <v>41591</v>
          </cell>
        </row>
        <row r="1757">
          <cell r="B1757">
            <v>41982</v>
          </cell>
          <cell r="H1757">
            <v>41592</v>
          </cell>
        </row>
        <row r="1758">
          <cell r="B1758">
            <v>41983</v>
          </cell>
          <cell r="H1758">
            <v>41593</v>
          </cell>
        </row>
        <row r="1759">
          <cell r="B1759">
            <v>41984</v>
          </cell>
          <cell r="H1759">
            <v>41596</v>
          </cell>
        </row>
        <row r="1760">
          <cell r="B1760">
            <v>41985</v>
          </cell>
          <cell r="H1760">
            <v>41597</v>
          </cell>
        </row>
        <row r="1761">
          <cell r="B1761">
            <v>41988</v>
          </cell>
          <cell r="H1761">
            <v>41598</v>
          </cell>
        </row>
        <row r="1762">
          <cell r="B1762">
            <v>41989</v>
          </cell>
          <cell r="H1762">
            <v>41599</v>
          </cell>
        </row>
        <row r="1763">
          <cell r="B1763">
            <v>41990</v>
          </cell>
          <cell r="H1763">
            <v>41600</v>
          </cell>
        </row>
        <row r="1764">
          <cell r="B1764">
            <v>41991</v>
          </cell>
          <cell r="H1764">
            <v>41603</v>
          </cell>
        </row>
        <row r="1765">
          <cell r="B1765">
            <v>41992</v>
          </cell>
          <cell r="H1765">
            <v>41604</v>
          </cell>
        </row>
        <row r="1766">
          <cell r="B1766">
            <v>41995</v>
          </cell>
          <cell r="H1766">
            <v>41605</v>
          </cell>
        </row>
        <row r="1767">
          <cell r="B1767">
            <v>41996</v>
          </cell>
          <cell r="H1767">
            <v>41606</v>
          </cell>
        </row>
        <row r="1768">
          <cell r="B1768">
            <v>41997</v>
          </cell>
          <cell r="H1768">
            <v>41607</v>
          </cell>
        </row>
        <row r="1769">
          <cell r="B1769">
            <v>41998</v>
          </cell>
          <cell r="H1769">
            <v>41610</v>
          </cell>
        </row>
        <row r="1770">
          <cell r="B1770">
            <v>41999</v>
          </cell>
          <cell r="H1770">
            <v>41611</v>
          </cell>
        </row>
        <row r="1771">
          <cell r="B1771">
            <v>42002</v>
          </cell>
          <cell r="H1771">
            <v>41612</v>
          </cell>
        </row>
        <row r="1772">
          <cell r="B1772">
            <v>42003</v>
          </cell>
          <cell r="H1772">
            <v>41613</v>
          </cell>
        </row>
        <row r="1773">
          <cell r="B1773">
            <v>42004</v>
          </cell>
          <cell r="H1773">
            <v>41614</v>
          </cell>
        </row>
        <row r="1774">
          <cell r="B1774">
            <v>42008</v>
          </cell>
          <cell r="H1774">
            <v>41617</v>
          </cell>
        </row>
        <row r="1775">
          <cell r="B1775">
            <v>42009</v>
          </cell>
          <cell r="H1775">
            <v>41618</v>
          </cell>
        </row>
        <row r="1776">
          <cell r="B1776">
            <v>42010</v>
          </cell>
          <cell r="H1776">
            <v>41619</v>
          </cell>
        </row>
        <row r="1777">
          <cell r="B1777">
            <v>42011</v>
          </cell>
          <cell r="H1777">
            <v>41620</v>
          </cell>
        </row>
        <row r="1778">
          <cell r="B1778">
            <v>42012</v>
          </cell>
          <cell r="H1778">
            <v>41621</v>
          </cell>
        </row>
        <row r="1779">
          <cell r="B1779">
            <v>42013</v>
          </cell>
          <cell r="H1779">
            <v>41624</v>
          </cell>
        </row>
        <row r="1780">
          <cell r="B1780">
            <v>42016</v>
          </cell>
          <cell r="H1780">
            <v>41625</v>
          </cell>
        </row>
        <row r="1781">
          <cell r="B1781">
            <v>42017</v>
          </cell>
          <cell r="H1781">
            <v>41626</v>
          </cell>
        </row>
        <row r="1782">
          <cell r="B1782">
            <v>42018</v>
          </cell>
          <cell r="H1782">
            <v>41627</v>
          </cell>
        </row>
        <row r="1783">
          <cell r="B1783">
            <v>42019</v>
          </cell>
          <cell r="H1783">
            <v>41628</v>
          </cell>
        </row>
        <row r="1784">
          <cell r="B1784">
            <v>42020</v>
          </cell>
          <cell r="H1784">
            <v>41631</v>
          </cell>
        </row>
        <row r="1785">
          <cell r="B1785">
            <v>42023</v>
          </cell>
          <cell r="H1785">
            <v>41632</v>
          </cell>
        </row>
        <row r="1786">
          <cell r="B1786">
            <v>42024</v>
          </cell>
          <cell r="H1786">
            <v>41635</v>
          </cell>
        </row>
        <row r="1787">
          <cell r="B1787">
            <v>42025</v>
          </cell>
          <cell r="H1787">
            <v>41638</v>
          </cell>
        </row>
        <row r="1788">
          <cell r="B1788">
            <v>42026</v>
          </cell>
          <cell r="H1788">
            <v>41639</v>
          </cell>
        </row>
        <row r="1789">
          <cell r="B1789">
            <v>42027</v>
          </cell>
          <cell r="H1789">
            <v>41641</v>
          </cell>
        </row>
        <row r="1790">
          <cell r="B1790">
            <v>42030</v>
          </cell>
          <cell r="H1790">
            <v>41642</v>
          </cell>
        </row>
        <row r="1791">
          <cell r="B1791">
            <v>42031</v>
          </cell>
          <cell r="H1791">
            <v>41645</v>
          </cell>
        </row>
        <row r="1792">
          <cell r="B1792">
            <v>42032</v>
          </cell>
          <cell r="H1792">
            <v>41646</v>
          </cell>
        </row>
        <row r="1793">
          <cell r="B1793">
            <v>42033</v>
          </cell>
          <cell r="H1793">
            <v>41647</v>
          </cell>
        </row>
        <row r="1794">
          <cell r="B1794">
            <v>42034</v>
          </cell>
          <cell r="H1794">
            <v>41648</v>
          </cell>
        </row>
        <row r="1795">
          <cell r="B1795">
            <v>42037</v>
          </cell>
          <cell r="H1795">
            <v>41649</v>
          </cell>
        </row>
        <row r="1796">
          <cell r="B1796">
            <v>42038</v>
          </cell>
          <cell r="H1796">
            <v>41652</v>
          </cell>
        </row>
        <row r="1797">
          <cell r="B1797">
            <v>42039</v>
          </cell>
          <cell r="H1797">
            <v>41653</v>
          </cell>
        </row>
        <row r="1798">
          <cell r="B1798">
            <v>42040</v>
          </cell>
          <cell r="H1798">
            <v>41654</v>
          </cell>
        </row>
        <row r="1799">
          <cell r="B1799">
            <v>42041</v>
          </cell>
          <cell r="H1799">
            <v>41655</v>
          </cell>
        </row>
        <row r="1800">
          <cell r="B1800">
            <v>42044</v>
          </cell>
          <cell r="H1800">
            <v>41656</v>
          </cell>
        </row>
        <row r="1801">
          <cell r="B1801">
            <v>42045</v>
          </cell>
          <cell r="H1801">
            <v>41659</v>
          </cell>
        </row>
        <row r="1802">
          <cell r="B1802">
            <v>42046</v>
          </cell>
          <cell r="H1802">
            <v>41660</v>
          </cell>
        </row>
        <row r="1803">
          <cell r="B1803">
            <v>42047</v>
          </cell>
          <cell r="H1803">
            <v>41661</v>
          </cell>
        </row>
        <row r="1804">
          <cell r="B1804">
            <v>42048</v>
          </cell>
          <cell r="H1804">
            <v>41662</v>
          </cell>
        </row>
        <row r="1805">
          <cell r="B1805">
            <v>42050</v>
          </cell>
          <cell r="H1805">
            <v>41663</v>
          </cell>
        </row>
        <row r="1806">
          <cell r="B1806">
            <v>42051</v>
          </cell>
          <cell r="H1806">
            <v>41666</v>
          </cell>
        </row>
        <row r="1807">
          <cell r="B1807">
            <v>42052</v>
          </cell>
          <cell r="H1807">
            <v>41667</v>
          </cell>
        </row>
        <row r="1808">
          <cell r="B1808">
            <v>42060</v>
          </cell>
          <cell r="H1808">
            <v>41668</v>
          </cell>
        </row>
        <row r="1809">
          <cell r="B1809">
            <v>42061</v>
          </cell>
          <cell r="H1809">
            <v>41669</v>
          </cell>
        </row>
        <row r="1810">
          <cell r="B1810">
            <v>42062</v>
          </cell>
          <cell r="H1810">
            <v>41670</v>
          </cell>
        </row>
        <row r="1811">
          <cell r="B1811">
            <v>42063</v>
          </cell>
          <cell r="H1811">
            <v>41673</v>
          </cell>
        </row>
        <row r="1812">
          <cell r="B1812">
            <v>42065</v>
          </cell>
          <cell r="H1812">
            <v>41674</v>
          </cell>
        </row>
        <row r="1813">
          <cell r="B1813">
            <v>42066</v>
          </cell>
          <cell r="H1813">
            <v>41675</v>
          </cell>
        </row>
        <row r="1814">
          <cell r="B1814">
            <v>42067</v>
          </cell>
          <cell r="H1814">
            <v>41676</v>
          </cell>
        </row>
        <row r="1815">
          <cell r="B1815">
            <v>42068</v>
          </cell>
          <cell r="H1815">
            <v>41677</v>
          </cell>
        </row>
        <row r="1816">
          <cell r="B1816">
            <v>42069</v>
          </cell>
          <cell r="H1816">
            <v>41680</v>
          </cell>
        </row>
        <row r="1817">
          <cell r="B1817">
            <v>42072</v>
          </cell>
          <cell r="H1817">
            <v>41681</v>
          </cell>
        </row>
        <row r="1818">
          <cell r="B1818">
            <v>42073</v>
          </cell>
          <cell r="H1818">
            <v>41682</v>
          </cell>
        </row>
        <row r="1819">
          <cell r="B1819">
            <v>42074</v>
          </cell>
          <cell r="H1819">
            <v>41683</v>
          </cell>
        </row>
        <row r="1820">
          <cell r="B1820">
            <v>42075</v>
          </cell>
          <cell r="H1820">
            <v>41684</v>
          </cell>
        </row>
        <row r="1821">
          <cell r="B1821">
            <v>42076</v>
          </cell>
          <cell r="H1821">
            <v>41687</v>
          </cell>
        </row>
        <row r="1822">
          <cell r="B1822">
            <v>42079</v>
          </cell>
          <cell r="H1822">
            <v>41688</v>
          </cell>
        </row>
        <row r="1823">
          <cell r="B1823">
            <v>42080</v>
          </cell>
          <cell r="H1823">
            <v>41689</v>
          </cell>
        </row>
        <row r="1824">
          <cell r="B1824">
            <v>42081</v>
          </cell>
          <cell r="H1824">
            <v>41690</v>
          </cell>
        </row>
        <row r="1825">
          <cell r="B1825">
            <v>42082</v>
          </cell>
          <cell r="H1825">
            <v>41691</v>
          </cell>
        </row>
        <row r="1826">
          <cell r="B1826">
            <v>42083</v>
          </cell>
          <cell r="H1826">
            <v>41694</v>
          </cell>
        </row>
        <row r="1827">
          <cell r="B1827">
            <v>42086</v>
          </cell>
          <cell r="H1827">
            <v>41695</v>
          </cell>
        </row>
        <row r="1828">
          <cell r="B1828">
            <v>42087</v>
          </cell>
          <cell r="H1828">
            <v>41696</v>
          </cell>
        </row>
        <row r="1829">
          <cell r="B1829">
            <v>42088</v>
          </cell>
          <cell r="H1829">
            <v>41697</v>
          </cell>
        </row>
        <row r="1830">
          <cell r="B1830">
            <v>42089</v>
          </cell>
          <cell r="H1830">
            <v>41698</v>
          </cell>
        </row>
        <row r="1831">
          <cell r="B1831">
            <v>42090</v>
          </cell>
          <cell r="H1831">
            <v>41701</v>
          </cell>
        </row>
        <row r="1832">
          <cell r="B1832">
            <v>42093</v>
          </cell>
          <cell r="H1832">
            <v>41702</v>
          </cell>
        </row>
        <row r="1833">
          <cell r="B1833">
            <v>42094</v>
          </cell>
          <cell r="H1833">
            <v>41703</v>
          </cell>
        </row>
        <row r="1834">
          <cell r="B1834">
            <v>42095</v>
          </cell>
          <cell r="H1834">
            <v>41704</v>
          </cell>
        </row>
        <row r="1835">
          <cell r="B1835">
            <v>42096</v>
          </cell>
          <cell r="H1835">
            <v>41705</v>
          </cell>
        </row>
        <row r="1836">
          <cell r="B1836">
            <v>42097</v>
          </cell>
          <cell r="H1836">
            <v>41708</v>
          </cell>
        </row>
        <row r="1837">
          <cell r="B1837">
            <v>42101</v>
          </cell>
          <cell r="H1837">
            <v>41709</v>
          </cell>
        </row>
        <row r="1838">
          <cell r="B1838">
            <v>42102</v>
          </cell>
          <cell r="H1838">
            <v>41710</v>
          </cell>
        </row>
        <row r="1839">
          <cell r="B1839">
            <v>42103</v>
          </cell>
          <cell r="H1839">
            <v>41711</v>
          </cell>
        </row>
        <row r="1840">
          <cell r="B1840">
            <v>42104</v>
          </cell>
          <cell r="H1840">
            <v>41712</v>
          </cell>
        </row>
        <row r="1841">
          <cell r="B1841">
            <v>42107</v>
          </cell>
          <cell r="H1841">
            <v>41715</v>
          </cell>
        </row>
        <row r="1842">
          <cell r="B1842">
            <v>42108</v>
          </cell>
          <cell r="H1842">
            <v>41716</v>
          </cell>
        </row>
        <row r="1843">
          <cell r="B1843">
            <v>42109</v>
          </cell>
          <cell r="H1843">
            <v>41717</v>
          </cell>
        </row>
        <row r="1844">
          <cell r="B1844">
            <v>42110</v>
          </cell>
          <cell r="H1844">
            <v>41718</v>
          </cell>
        </row>
        <row r="1845">
          <cell r="B1845">
            <v>42111</v>
          </cell>
          <cell r="H1845">
            <v>41719</v>
          </cell>
        </row>
        <row r="1846">
          <cell r="B1846">
            <v>42114</v>
          </cell>
          <cell r="H1846">
            <v>41722</v>
          </cell>
        </row>
        <row r="1847">
          <cell r="B1847">
            <v>42115</v>
          </cell>
          <cell r="H1847">
            <v>41723</v>
          </cell>
        </row>
        <row r="1848">
          <cell r="B1848">
            <v>42116</v>
          </cell>
          <cell r="H1848">
            <v>41724</v>
          </cell>
        </row>
        <row r="1849">
          <cell r="B1849">
            <v>42117</v>
          </cell>
          <cell r="H1849">
            <v>41725</v>
          </cell>
        </row>
        <row r="1850">
          <cell r="B1850">
            <v>42118</v>
          </cell>
          <cell r="H1850">
            <v>41726</v>
          </cell>
        </row>
        <row r="1851">
          <cell r="B1851">
            <v>42121</v>
          </cell>
          <cell r="H1851">
            <v>41729</v>
          </cell>
        </row>
        <row r="1852">
          <cell r="B1852">
            <v>42122</v>
          </cell>
          <cell r="H1852">
            <v>41730</v>
          </cell>
        </row>
        <row r="1853">
          <cell r="B1853">
            <v>42123</v>
          </cell>
          <cell r="H1853">
            <v>41731</v>
          </cell>
        </row>
        <row r="1854">
          <cell r="B1854">
            <v>42124</v>
          </cell>
          <cell r="H1854">
            <v>41732</v>
          </cell>
        </row>
        <row r="1855">
          <cell r="B1855">
            <v>42128</v>
          </cell>
          <cell r="H1855">
            <v>41733</v>
          </cell>
        </row>
        <row r="1856">
          <cell r="B1856">
            <v>42129</v>
          </cell>
          <cell r="H1856">
            <v>41736</v>
          </cell>
        </row>
        <row r="1857">
          <cell r="B1857">
            <v>42130</v>
          </cell>
          <cell r="H1857">
            <v>41737</v>
          </cell>
        </row>
        <row r="1858">
          <cell r="B1858">
            <v>42131</v>
          </cell>
          <cell r="H1858">
            <v>41738</v>
          </cell>
        </row>
        <row r="1859">
          <cell r="B1859">
            <v>42132</v>
          </cell>
          <cell r="H1859">
            <v>41739</v>
          </cell>
        </row>
        <row r="1860">
          <cell r="B1860">
            <v>42135</v>
          </cell>
          <cell r="H1860">
            <v>41740</v>
          </cell>
        </row>
        <row r="1861">
          <cell r="B1861">
            <v>42136</v>
          </cell>
          <cell r="H1861">
            <v>41743</v>
          </cell>
        </row>
        <row r="1862">
          <cell r="B1862">
            <v>42137</v>
          </cell>
          <cell r="H1862">
            <v>41744</v>
          </cell>
        </row>
        <row r="1863">
          <cell r="B1863">
            <v>42138</v>
          </cell>
          <cell r="H1863">
            <v>41745</v>
          </cell>
        </row>
        <row r="1864">
          <cell r="B1864">
            <v>42139</v>
          </cell>
          <cell r="H1864">
            <v>41746</v>
          </cell>
        </row>
        <row r="1865">
          <cell r="B1865">
            <v>42142</v>
          </cell>
          <cell r="H1865">
            <v>41751</v>
          </cell>
        </row>
        <row r="1866">
          <cell r="B1866">
            <v>42143</v>
          </cell>
          <cell r="H1866">
            <v>41752</v>
          </cell>
        </row>
        <row r="1867">
          <cell r="B1867">
            <v>42144</v>
          </cell>
          <cell r="H1867">
            <v>41753</v>
          </cell>
        </row>
        <row r="1868">
          <cell r="B1868">
            <v>42145</v>
          </cell>
          <cell r="H1868">
            <v>41754</v>
          </cell>
        </row>
        <row r="1869">
          <cell r="B1869">
            <v>42146</v>
          </cell>
          <cell r="H1869">
            <v>41757</v>
          </cell>
        </row>
        <row r="1870">
          <cell r="B1870">
            <v>42149</v>
          </cell>
          <cell r="H1870">
            <v>41758</v>
          </cell>
        </row>
        <row r="1871">
          <cell r="B1871">
            <v>42150</v>
          </cell>
          <cell r="H1871">
            <v>41759</v>
          </cell>
        </row>
        <row r="1872">
          <cell r="B1872">
            <v>42151</v>
          </cell>
          <cell r="H1872">
            <v>41760</v>
          </cell>
        </row>
        <row r="1873">
          <cell r="B1873">
            <v>42152</v>
          </cell>
          <cell r="H1873">
            <v>41761</v>
          </cell>
        </row>
        <row r="1874">
          <cell r="B1874">
            <v>42153</v>
          </cell>
          <cell r="H1874">
            <v>41765</v>
          </cell>
        </row>
        <row r="1875">
          <cell r="B1875">
            <v>42156</v>
          </cell>
          <cell r="H1875">
            <v>41766</v>
          </cell>
        </row>
        <row r="1876">
          <cell r="B1876">
            <v>42157</v>
          </cell>
          <cell r="H1876">
            <v>41767</v>
          </cell>
        </row>
        <row r="1877">
          <cell r="B1877">
            <v>42158</v>
          </cell>
          <cell r="H1877">
            <v>41768</v>
          </cell>
        </row>
        <row r="1878">
          <cell r="B1878">
            <v>42159</v>
          </cell>
          <cell r="H1878">
            <v>41771</v>
          </cell>
        </row>
        <row r="1879">
          <cell r="B1879">
            <v>42160</v>
          </cell>
          <cell r="H1879">
            <v>41772</v>
          </cell>
        </row>
        <row r="1880">
          <cell r="B1880">
            <v>42163</v>
          </cell>
          <cell r="H1880">
            <v>41773</v>
          </cell>
        </row>
        <row r="1881">
          <cell r="B1881">
            <v>42164</v>
          </cell>
          <cell r="H1881">
            <v>41774</v>
          </cell>
        </row>
        <row r="1882">
          <cell r="B1882">
            <v>42165</v>
          </cell>
          <cell r="H1882">
            <v>41775</v>
          </cell>
        </row>
        <row r="1883">
          <cell r="B1883">
            <v>42166</v>
          </cell>
          <cell r="H1883">
            <v>41778</v>
          </cell>
        </row>
        <row r="1884">
          <cell r="B1884">
            <v>42167</v>
          </cell>
          <cell r="H1884">
            <v>41779</v>
          </cell>
        </row>
        <row r="1885">
          <cell r="B1885">
            <v>42170</v>
          </cell>
          <cell r="H1885">
            <v>41780</v>
          </cell>
        </row>
        <row r="1886">
          <cell r="B1886">
            <v>42171</v>
          </cell>
          <cell r="H1886">
            <v>41781</v>
          </cell>
        </row>
        <row r="1887">
          <cell r="B1887">
            <v>42172</v>
          </cell>
          <cell r="H1887">
            <v>41782</v>
          </cell>
        </row>
        <row r="1888">
          <cell r="B1888">
            <v>42173</v>
          </cell>
          <cell r="H1888">
            <v>41786</v>
          </cell>
        </row>
        <row r="1889">
          <cell r="B1889">
            <v>42174</v>
          </cell>
          <cell r="H1889">
            <v>41787</v>
          </cell>
        </row>
        <row r="1890">
          <cell r="B1890">
            <v>42178</v>
          </cell>
          <cell r="H1890">
            <v>41788</v>
          </cell>
        </row>
        <row r="1891">
          <cell r="B1891">
            <v>42179</v>
          </cell>
          <cell r="H1891">
            <v>41789</v>
          </cell>
        </row>
        <row r="1892">
          <cell r="B1892">
            <v>42180</v>
          </cell>
          <cell r="H1892">
            <v>41792</v>
          </cell>
        </row>
        <row r="1893">
          <cell r="B1893">
            <v>42181</v>
          </cell>
          <cell r="H1893">
            <v>41793</v>
          </cell>
        </row>
        <row r="1894">
          <cell r="B1894">
            <v>42184</v>
          </cell>
          <cell r="H1894">
            <v>41794</v>
          </cell>
        </row>
        <row r="1895">
          <cell r="B1895">
            <v>42185</v>
          </cell>
          <cell r="H1895">
            <v>41795</v>
          </cell>
        </row>
        <row r="1896">
          <cell r="B1896">
            <v>42186</v>
          </cell>
          <cell r="H1896">
            <v>41796</v>
          </cell>
        </row>
        <row r="1897">
          <cell r="B1897">
            <v>42187</v>
          </cell>
          <cell r="H1897">
            <v>41799</v>
          </cell>
        </row>
        <row r="1898">
          <cell r="B1898">
            <v>42188</v>
          </cell>
          <cell r="H1898">
            <v>41800</v>
          </cell>
        </row>
        <row r="1899">
          <cell r="B1899">
            <v>42191</v>
          </cell>
          <cell r="H1899">
            <v>41801</v>
          </cell>
        </row>
        <row r="1900">
          <cell r="B1900">
            <v>42192</v>
          </cell>
          <cell r="H1900">
            <v>41802</v>
          </cell>
        </row>
        <row r="1901">
          <cell r="B1901">
            <v>42193</v>
          </cell>
          <cell r="H1901">
            <v>41803</v>
          </cell>
        </row>
        <row r="1902">
          <cell r="B1902">
            <v>42194</v>
          </cell>
          <cell r="H1902">
            <v>41806</v>
          </cell>
        </row>
        <row r="1903">
          <cell r="B1903">
            <v>42195</v>
          </cell>
          <cell r="H1903">
            <v>41807</v>
          </cell>
        </row>
        <row r="1904">
          <cell r="B1904">
            <v>42198</v>
          </cell>
          <cell r="H1904">
            <v>41808</v>
          </cell>
        </row>
        <row r="1905">
          <cell r="B1905">
            <v>42199</v>
          </cell>
          <cell r="H1905">
            <v>41809</v>
          </cell>
        </row>
        <row r="1906">
          <cell r="B1906">
            <v>42200</v>
          </cell>
          <cell r="H1906">
            <v>41810</v>
          </cell>
        </row>
        <row r="1907">
          <cell r="B1907">
            <v>42201</v>
          </cell>
          <cell r="H1907">
            <v>41813</v>
          </cell>
        </row>
        <row r="1908">
          <cell r="B1908">
            <v>42202</v>
          </cell>
          <cell r="H1908">
            <v>41814</v>
          </cell>
        </row>
        <row r="1909">
          <cell r="B1909">
            <v>42205</v>
          </cell>
          <cell r="H1909">
            <v>41815</v>
          </cell>
        </row>
        <row r="1910">
          <cell r="B1910">
            <v>42206</v>
          </cell>
          <cell r="H1910">
            <v>41816</v>
          </cell>
        </row>
        <row r="1911">
          <cell r="B1911">
            <v>42207</v>
          </cell>
          <cell r="H1911">
            <v>41817</v>
          </cell>
        </row>
        <row r="1912">
          <cell r="B1912">
            <v>42208</v>
          </cell>
          <cell r="H1912">
            <v>41820</v>
          </cell>
        </row>
        <row r="1913">
          <cell r="B1913">
            <v>42209</v>
          </cell>
          <cell r="H1913">
            <v>41821</v>
          </cell>
        </row>
        <row r="1914">
          <cell r="B1914">
            <v>42212</v>
          </cell>
          <cell r="H1914">
            <v>41822</v>
          </cell>
        </row>
        <row r="1915">
          <cell r="B1915">
            <v>42213</v>
          </cell>
          <cell r="H1915">
            <v>41823</v>
          </cell>
        </row>
        <row r="1916">
          <cell r="B1916">
            <v>42214</v>
          </cell>
          <cell r="H1916">
            <v>41824</v>
          </cell>
        </row>
        <row r="1917">
          <cell r="B1917">
            <v>42215</v>
          </cell>
          <cell r="H1917">
            <v>41827</v>
          </cell>
        </row>
        <row r="1918">
          <cell r="B1918">
            <v>42216</v>
          </cell>
          <cell r="H1918">
            <v>41828</v>
          </cell>
        </row>
        <row r="1919">
          <cell r="B1919">
            <v>42219</v>
          </cell>
          <cell r="H1919">
            <v>41829</v>
          </cell>
        </row>
        <row r="1920">
          <cell r="B1920">
            <v>42220</v>
          </cell>
          <cell r="H1920">
            <v>41830</v>
          </cell>
        </row>
        <row r="1921">
          <cell r="B1921">
            <v>42221</v>
          </cell>
          <cell r="H1921">
            <v>41831</v>
          </cell>
        </row>
        <row r="1922">
          <cell r="B1922">
            <v>42222</v>
          </cell>
          <cell r="H1922">
            <v>41834</v>
          </cell>
        </row>
        <row r="1923">
          <cell r="B1923">
            <v>42223</v>
          </cell>
          <cell r="H1923">
            <v>41835</v>
          </cell>
        </row>
        <row r="1924">
          <cell r="B1924">
            <v>42226</v>
          </cell>
          <cell r="H1924">
            <v>41836</v>
          </cell>
        </row>
        <row r="1925">
          <cell r="B1925">
            <v>42227</v>
          </cell>
          <cell r="H1925">
            <v>41837</v>
          </cell>
        </row>
        <row r="1926">
          <cell r="B1926">
            <v>42228</v>
          </cell>
          <cell r="H1926">
            <v>41838</v>
          </cell>
        </row>
        <row r="1927">
          <cell r="B1927">
            <v>42229</v>
          </cell>
          <cell r="H1927">
            <v>41841</v>
          </cell>
        </row>
        <row r="1928">
          <cell r="B1928">
            <v>42230</v>
          </cell>
          <cell r="H1928">
            <v>41842</v>
          </cell>
        </row>
        <row r="1929">
          <cell r="B1929">
            <v>42233</v>
          </cell>
          <cell r="H1929">
            <v>41843</v>
          </cell>
        </row>
        <row r="1930">
          <cell r="B1930">
            <v>42234</v>
          </cell>
          <cell r="H1930">
            <v>41844</v>
          </cell>
        </row>
        <row r="1931">
          <cell r="B1931">
            <v>42235</v>
          </cell>
          <cell r="H1931">
            <v>41845</v>
          </cell>
        </row>
        <row r="1932">
          <cell r="B1932">
            <v>42236</v>
          </cell>
          <cell r="H1932">
            <v>41848</v>
          </cell>
        </row>
        <row r="1933">
          <cell r="B1933">
            <v>42237</v>
          </cell>
          <cell r="H1933">
            <v>41849</v>
          </cell>
        </row>
        <row r="1934">
          <cell r="B1934">
            <v>42240</v>
          </cell>
          <cell r="H1934">
            <v>41850</v>
          </cell>
        </row>
        <row r="1935">
          <cell r="B1935">
            <v>42241</v>
          </cell>
          <cell r="H1935">
            <v>41851</v>
          </cell>
        </row>
        <row r="1936">
          <cell r="B1936">
            <v>42242</v>
          </cell>
          <cell r="H1936">
            <v>41852</v>
          </cell>
        </row>
        <row r="1937">
          <cell r="B1937">
            <v>42243</v>
          </cell>
          <cell r="H1937">
            <v>41855</v>
          </cell>
        </row>
        <row r="1938">
          <cell r="B1938">
            <v>42244</v>
          </cell>
          <cell r="H1938">
            <v>41856</v>
          </cell>
        </row>
        <row r="1939">
          <cell r="B1939">
            <v>42247</v>
          </cell>
          <cell r="H1939">
            <v>41857</v>
          </cell>
        </row>
        <row r="1940">
          <cell r="B1940">
            <v>42249</v>
          </cell>
          <cell r="H1940">
            <v>41858</v>
          </cell>
        </row>
        <row r="1941">
          <cell r="B1941">
            <v>42253</v>
          </cell>
          <cell r="H1941">
            <v>41859</v>
          </cell>
        </row>
        <row r="1942">
          <cell r="B1942">
            <v>42254</v>
          </cell>
          <cell r="H1942">
            <v>41862</v>
          </cell>
        </row>
        <row r="1943">
          <cell r="B1943">
            <v>42255</v>
          </cell>
          <cell r="H1943">
            <v>41863</v>
          </cell>
        </row>
        <row r="1944">
          <cell r="B1944">
            <v>42256</v>
          </cell>
          <cell r="H1944">
            <v>41864</v>
          </cell>
        </row>
        <row r="1945">
          <cell r="B1945">
            <v>42257</v>
          </cell>
          <cell r="H1945">
            <v>41865</v>
          </cell>
        </row>
        <row r="1946">
          <cell r="B1946">
            <v>42258</v>
          </cell>
          <cell r="H1946">
            <v>41866</v>
          </cell>
        </row>
        <row r="1947">
          <cell r="B1947">
            <v>42261</v>
          </cell>
          <cell r="H1947">
            <v>41869</v>
          </cell>
        </row>
        <row r="1948">
          <cell r="B1948">
            <v>42262</v>
          </cell>
          <cell r="H1948">
            <v>41870</v>
          </cell>
        </row>
        <row r="1949">
          <cell r="B1949">
            <v>42263</v>
          </cell>
          <cell r="H1949">
            <v>41871</v>
          </cell>
        </row>
        <row r="1950">
          <cell r="B1950">
            <v>42264</v>
          </cell>
          <cell r="H1950">
            <v>41872</v>
          </cell>
        </row>
        <row r="1951">
          <cell r="B1951">
            <v>42265</v>
          </cell>
          <cell r="H1951">
            <v>41873</v>
          </cell>
        </row>
        <row r="1952">
          <cell r="B1952">
            <v>42268</v>
          </cell>
          <cell r="H1952">
            <v>41877</v>
          </cell>
        </row>
        <row r="1953">
          <cell r="B1953">
            <v>42269</v>
          </cell>
          <cell r="H1953">
            <v>41878</v>
          </cell>
        </row>
        <row r="1954">
          <cell r="B1954">
            <v>42270</v>
          </cell>
          <cell r="H1954">
            <v>41879</v>
          </cell>
        </row>
        <row r="1955">
          <cell r="B1955">
            <v>42271</v>
          </cell>
          <cell r="H1955">
            <v>41880</v>
          </cell>
        </row>
        <row r="1956">
          <cell r="B1956">
            <v>42272</v>
          </cell>
          <cell r="H1956">
            <v>41883</v>
          </cell>
        </row>
        <row r="1957">
          <cell r="B1957">
            <v>42275</v>
          </cell>
          <cell r="H1957">
            <v>41884</v>
          </cell>
        </row>
        <row r="1958">
          <cell r="B1958">
            <v>42276</v>
          </cell>
          <cell r="H1958">
            <v>41885</v>
          </cell>
        </row>
        <row r="1959">
          <cell r="B1959">
            <v>42277</v>
          </cell>
          <cell r="H1959">
            <v>41886</v>
          </cell>
        </row>
        <row r="1960">
          <cell r="B1960">
            <v>42285</v>
          </cell>
          <cell r="H1960">
            <v>41887</v>
          </cell>
        </row>
        <row r="1961">
          <cell r="B1961">
            <v>42286</v>
          </cell>
          <cell r="H1961">
            <v>41890</v>
          </cell>
        </row>
        <row r="1962">
          <cell r="B1962">
            <v>42287</v>
          </cell>
          <cell r="H1962">
            <v>41891</v>
          </cell>
        </row>
        <row r="1963">
          <cell r="B1963">
            <v>42289</v>
          </cell>
          <cell r="H1963">
            <v>41892</v>
          </cell>
        </row>
        <row r="1964">
          <cell r="B1964">
            <v>42290</v>
          </cell>
          <cell r="H1964">
            <v>41893</v>
          </cell>
        </row>
        <row r="1965">
          <cell r="B1965">
            <v>42291</v>
          </cell>
          <cell r="H1965">
            <v>41894</v>
          </cell>
        </row>
        <row r="1966">
          <cell r="B1966">
            <v>42292</v>
          </cell>
          <cell r="H1966">
            <v>41897</v>
          </cell>
        </row>
        <row r="1967">
          <cell r="B1967">
            <v>42293</v>
          </cell>
          <cell r="H1967">
            <v>41898</v>
          </cell>
        </row>
        <row r="1968">
          <cell r="B1968">
            <v>42296</v>
          </cell>
          <cell r="H1968">
            <v>41899</v>
          </cell>
        </row>
        <row r="1969">
          <cell r="B1969">
            <v>42297</v>
          </cell>
          <cell r="H1969">
            <v>41900</v>
          </cell>
        </row>
        <row r="1970">
          <cell r="B1970">
            <v>42298</v>
          </cell>
          <cell r="H1970">
            <v>41901</v>
          </cell>
        </row>
        <row r="1971">
          <cell r="B1971">
            <v>42299</v>
          </cell>
          <cell r="H1971">
            <v>41904</v>
          </cell>
        </row>
        <row r="1972">
          <cell r="B1972">
            <v>42300</v>
          </cell>
          <cell r="H1972">
            <v>41905</v>
          </cell>
        </row>
        <row r="1973">
          <cell r="B1973">
            <v>42303</v>
          </cell>
          <cell r="H1973">
            <v>41906</v>
          </cell>
        </row>
        <row r="1974">
          <cell r="B1974">
            <v>42304</v>
          </cell>
          <cell r="H1974">
            <v>41907</v>
          </cell>
        </row>
        <row r="1975">
          <cell r="B1975">
            <v>42305</v>
          </cell>
          <cell r="H1975">
            <v>41908</v>
          </cell>
        </row>
        <row r="1976">
          <cell r="B1976">
            <v>42306</v>
          </cell>
          <cell r="H1976">
            <v>41911</v>
          </cell>
        </row>
        <row r="1977">
          <cell r="B1977">
            <v>42307</v>
          </cell>
          <cell r="H1977">
            <v>41912</v>
          </cell>
        </row>
        <row r="1978">
          <cell r="B1978">
            <v>42310</v>
          </cell>
          <cell r="H1978">
            <v>41913</v>
          </cell>
        </row>
        <row r="1979">
          <cell r="B1979">
            <v>42311</v>
          </cell>
          <cell r="H1979">
            <v>41914</v>
          </cell>
        </row>
        <row r="1980">
          <cell r="B1980">
            <v>42312</v>
          </cell>
          <cell r="H1980">
            <v>41915</v>
          </cell>
        </row>
        <row r="1981">
          <cell r="B1981">
            <v>42313</v>
          </cell>
          <cell r="H1981">
            <v>41919</v>
          </cell>
        </row>
        <row r="1982">
          <cell r="B1982">
            <v>42314</v>
          </cell>
          <cell r="H1982">
            <v>41920</v>
          </cell>
        </row>
        <row r="1983">
          <cell r="B1983">
            <v>42317</v>
          </cell>
          <cell r="H1983">
            <v>41921</v>
          </cell>
        </row>
        <row r="1984">
          <cell r="B1984">
            <v>42318</v>
          </cell>
          <cell r="H1984">
            <v>41922</v>
          </cell>
        </row>
        <row r="1985">
          <cell r="B1985">
            <v>42319</v>
          </cell>
          <cell r="H1985">
            <v>41925</v>
          </cell>
        </row>
        <row r="1986">
          <cell r="B1986">
            <v>42320</v>
          </cell>
          <cell r="H1986">
            <v>41926</v>
          </cell>
        </row>
        <row r="1987">
          <cell r="B1987">
            <v>42321</v>
          </cell>
          <cell r="H1987">
            <v>41927</v>
          </cell>
        </row>
        <row r="1988">
          <cell r="B1988">
            <v>42324</v>
          </cell>
          <cell r="H1988">
            <v>41928</v>
          </cell>
        </row>
        <row r="1989">
          <cell r="B1989">
            <v>42325</v>
          </cell>
          <cell r="H1989">
            <v>41929</v>
          </cell>
        </row>
        <row r="1990">
          <cell r="B1990">
            <v>42326</v>
          </cell>
          <cell r="H1990">
            <v>41932</v>
          </cell>
        </row>
        <row r="1991">
          <cell r="B1991">
            <v>42327</v>
          </cell>
          <cell r="H1991">
            <v>41933</v>
          </cell>
        </row>
        <row r="1992">
          <cell r="B1992">
            <v>42328</v>
          </cell>
          <cell r="H1992">
            <v>41934</v>
          </cell>
        </row>
        <row r="1993">
          <cell r="B1993">
            <v>42331</v>
          </cell>
          <cell r="H1993">
            <v>41935</v>
          </cell>
        </row>
        <row r="1994">
          <cell r="B1994">
            <v>42332</v>
          </cell>
          <cell r="H1994">
            <v>41936</v>
          </cell>
        </row>
        <row r="1995">
          <cell r="B1995">
            <v>42333</v>
          </cell>
          <cell r="H1995">
            <v>41939</v>
          </cell>
        </row>
        <row r="1996">
          <cell r="B1996">
            <v>42334</v>
          </cell>
          <cell r="H1996">
            <v>41940</v>
          </cell>
        </row>
        <row r="1997">
          <cell r="B1997">
            <v>42335</v>
          </cell>
          <cell r="H1997">
            <v>41941</v>
          </cell>
        </row>
        <row r="1998">
          <cell r="B1998">
            <v>42338</v>
          </cell>
          <cell r="H1998">
            <v>41942</v>
          </cell>
        </row>
        <row r="1999">
          <cell r="B1999">
            <v>42339</v>
          </cell>
          <cell r="H1999">
            <v>41943</v>
          </cell>
        </row>
        <row r="2000">
          <cell r="B2000">
            <v>42340</v>
          </cell>
          <cell r="H2000">
            <v>41946</v>
          </cell>
        </row>
        <row r="2001">
          <cell r="B2001">
            <v>42341</v>
          </cell>
          <cell r="H2001">
            <v>41947</v>
          </cell>
        </row>
        <row r="2002">
          <cell r="B2002">
            <v>42342</v>
          </cell>
          <cell r="H2002">
            <v>41948</v>
          </cell>
        </row>
        <row r="2003">
          <cell r="B2003">
            <v>42345</v>
          </cell>
          <cell r="H2003">
            <v>41949</v>
          </cell>
        </row>
        <row r="2004">
          <cell r="B2004">
            <v>42346</v>
          </cell>
          <cell r="H2004">
            <v>41950</v>
          </cell>
        </row>
        <row r="2005">
          <cell r="B2005">
            <v>42347</v>
          </cell>
          <cell r="H2005">
            <v>41953</v>
          </cell>
        </row>
        <row r="2006">
          <cell r="B2006">
            <v>42348</v>
          </cell>
          <cell r="H2006">
            <v>41954</v>
          </cell>
        </row>
        <row r="2007">
          <cell r="B2007">
            <v>42349</v>
          </cell>
          <cell r="H2007">
            <v>41955</v>
          </cell>
        </row>
        <row r="2008">
          <cell r="B2008">
            <v>42352</v>
          </cell>
          <cell r="H2008">
            <v>41956</v>
          </cell>
        </row>
        <row r="2009">
          <cell r="B2009">
            <v>42353</v>
          </cell>
          <cell r="H2009">
            <v>41957</v>
          </cell>
        </row>
        <row r="2010">
          <cell r="B2010">
            <v>42354</v>
          </cell>
          <cell r="H2010">
            <v>41960</v>
          </cell>
        </row>
        <row r="2011">
          <cell r="B2011">
            <v>42355</v>
          </cell>
          <cell r="H2011">
            <v>41961</v>
          </cell>
        </row>
        <row r="2012">
          <cell r="B2012">
            <v>42356</v>
          </cell>
          <cell r="H2012">
            <v>41962</v>
          </cell>
        </row>
        <row r="2013">
          <cell r="B2013">
            <v>42359</v>
          </cell>
          <cell r="H2013">
            <v>41963</v>
          </cell>
        </row>
        <row r="2014">
          <cell r="B2014">
            <v>42360</v>
          </cell>
          <cell r="H2014">
            <v>41964</v>
          </cell>
        </row>
        <row r="2015">
          <cell r="B2015">
            <v>42361</v>
          </cell>
          <cell r="H2015">
            <v>41967</v>
          </cell>
        </row>
        <row r="2016">
          <cell r="B2016">
            <v>42362</v>
          </cell>
          <cell r="H2016">
            <v>41968</v>
          </cell>
        </row>
        <row r="2017">
          <cell r="B2017">
            <v>42363</v>
          </cell>
          <cell r="H2017">
            <v>41969</v>
          </cell>
        </row>
        <row r="2018">
          <cell r="B2018">
            <v>42366</v>
          </cell>
          <cell r="H2018">
            <v>41970</v>
          </cell>
        </row>
        <row r="2019">
          <cell r="B2019">
            <v>42367</v>
          </cell>
          <cell r="H2019">
            <v>41971</v>
          </cell>
        </row>
        <row r="2020">
          <cell r="B2020">
            <v>42368</v>
          </cell>
          <cell r="H2020">
            <v>41974</v>
          </cell>
        </row>
        <row r="2021">
          <cell r="B2021">
            <v>42369</v>
          </cell>
          <cell r="H2021">
            <v>41975</v>
          </cell>
        </row>
        <row r="2022">
          <cell r="B2022">
            <v>42373</v>
          </cell>
          <cell r="H2022">
            <v>41976</v>
          </cell>
        </row>
        <row r="2023">
          <cell r="B2023">
            <v>42374</v>
          </cell>
          <cell r="H2023">
            <v>41977</v>
          </cell>
        </row>
        <row r="2024">
          <cell r="B2024">
            <v>42375</v>
          </cell>
          <cell r="H2024">
            <v>41978</v>
          </cell>
        </row>
        <row r="2025">
          <cell r="B2025">
            <v>42376</v>
          </cell>
          <cell r="H2025">
            <v>41981</v>
          </cell>
        </row>
        <row r="2026">
          <cell r="B2026">
            <v>42377</v>
          </cell>
          <cell r="H2026">
            <v>41982</v>
          </cell>
        </row>
        <row r="2027">
          <cell r="B2027">
            <v>42380</v>
          </cell>
          <cell r="H2027">
            <v>41983</v>
          </cell>
        </row>
        <row r="2028">
          <cell r="B2028">
            <v>42381</v>
          </cell>
          <cell r="H2028">
            <v>41984</v>
          </cell>
        </row>
        <row r="2029">
          <cell r="B2029">
            <v>42382</v>
          </cell>
          <cell r="H2029">
            <v>41985</v>
          </cell>
        </row>
        <row r="2030">
          <cell r="B2030">
            <v>42383</v>
          </cell>
          <cell r="H2030">
            <v>41988</v>
          </cell>
        </row>
        <row r="2031">
          <cell r="B2031">
            <v>42384</v>
          </cell>
          <cell r="H2031">
            <v>41989</v>
          </cell>
          <cell r="L2031">
            <v>42006</v>
          </cell>
          <cell r="M2031">
            <v>52.69</v>
          </cell>
        </row>
        <row r="2032">
          <cell r="B2032">
            <v>42387</v>
          </cell>
          <cell r="H2032">
            <v>41990</v>
          </cell>
        </row>
        <row r="2033">
          <cell r="B2033">
            <v>42388</v>
          </cell>
          <cell r="H2033">
            <v>41991</v>
          </cell>
        </row>
        <row r="2034">
          <cell r="B2034">
            <v>42389</v>
          </cell>
          <cell r="H2034">
            <v>41992</v>
          </cell>
        </row>
        <row r="2035">
          <cell r="B2035">
            <v>42390</v>
          </cell>
          <cell r="H2035">
            <v>41995</v>
          </cell>
        </row>
        <row r="2036">
          <cell r="B2036">
            <v>42391</v>
          </cell>
          <cell r="H2036">
            <v>41996</v>
          </cell>
        </row>
        <row r="2037">
          <cell r="B2037">
            <v>42394</v>
          </cell>
          <cell r="H2037">
            <v>41997</v>
          </cell>
        </row>
        <row r="2038">
          <cell r="B2038">
            <v>42395</v>
          </cell>
          <cell r="H2038">
            <v>42003</v>
          </cell>
        </row>
        <row r="2039">
          <cell r="B2039">
            <v>42396</v>
          </cell>
          <cell r="H2039">
            <v>42004</v>
          </cell>
        </row>
        <row r="2040">
          <cell r="B2040">
            <v>42397</v>
          </cell>
          <cell r="H2040">
            <v>42006</v>
          </cell>
          <cell r="I2040">
            <v>6250.25</v>
          </cell>
          <cell r="J2040">
            <v>1834.5</v>
          </cell>
        </row>
        <row r="2041">
          <cell r="B2041">
            <v>42401</v>
          </cell>
          <cell r="H2041">
            <v>42009</v>
          </cell>
        </row>
        <row r="2042">
          <cell r="B2042">
            <v>42402</v>
          </cell>
          <cell r="H2042">
            <v>42010</v>
          </cell>
        </row>
        <row r="2043">
          <cell r="B2043">
            <v>42403</v>
          </cell>
          <cell r="H2043">
            <v>42011</v>
          </cell>
        </row>
        <row r="2044">
          <cell r="B2044">
            <v>42404</v>
          </cell>
          <cell r="H2044">
            <v>42012</v>
          </cell>
        </row>
        <row r="2045">
          <cell r="B2045">
            <v>42405</v>
          </cell>
          <cell r="H2045">
            <v>42013</v>
          </cell>
        </row>
        <row r="2046">
          <cell r="B2046">
            <v>42406</v>
          </cell>
          <cell r="H2046">
            <v>42016</v>
          </cell>
        </row>
        <row r="2047">
          <cell r="B2047">
            <v>42414</v>
          </cell>
          <cell r="H2047">
            <v>42017</v>
          </cell>
        </row>
        <row r="2048">
          <cell r="B2048">
            <v>42415</v>
          </cell>
          <cell r="H2048">
            <v>42018</v>
          </cell>
        </row>
        <row r="2049">
          <cell r="B2049">
            <v>42416</v>
          </cell>
          <cell r="H2049">
            <v>42019</v>
          </cell>
        </row>
        <row r="2050">
          <cell r="B2050">
            <v>42417</v>
          </cell>
          <cell r="H2050">
            <v>42020</v>
          </cell>
        </row>
        <row r="2051">
          <cell r="B2051">
            <v>42418</v>
          </cell>
          <cell r="H2051">
            <v>42023</v>
          </cell>
        </row>
        <row r="2052">
          <cell r="B2052">
            <v>42419</v>
          </cell>
          <cell r="H2052">
            <v>42024</v>
          </cell>
        </row>
        <row r="2053">
          <cell r="B2053">
            <v>42422</v>
          </cell>
          <cell r="H2053">
            <v>42025</v>
          </cell>
        </row>
        <row r="2054">
          <cell r="B2054">
            <v>42423</v>
          </cell>
          <cell r="H2054">
            <v>42026</v>
          </cell>
        </row>
        <row r="2055">
          <cell r="B2055">
            <v>42424</v>
          </cell>
          <cell r="H2055">
            <v>42027</v>
          </cell>
        </row>
        <row r="2056">
          <cell r="B2056">
            <v>42425</v>
          </cell>
          <cell r="H2056">
            <v>42030</v>
          </cell>
        </row>
        <row r="2057">
          <cell r="B2057">
            <v>42426</v>
          </cell>
          <cell r="H2057">
            <v>42031</v>
          </cell>
        </row>
        <row r="2058">
          <cell r="B2058">
            <v>42429</v>
          </cell>
          <cell r="H2058">
            <v>42032</v>
          </cell>
        </row>
        <row r="2059">
          <cell r="B2059">
            <v>42430</v>
          </cell>
          <cell r="H2059">
            <v>42033</v>
          </cell>
        </row>
        <row r="2060">
          <cell r="B2060">
            <v>42431</v>
          </cell>
          <cell r="H2060">
            <v>42034</v>
          </cell>
        </row>
        <row r="2061">
          <cell r="B2061">
            <v>42432</v>
          </cell>
          <cell r="H2061">
            <v>42037</v>
          </cell>
        </row>
        <row r="2062">
          <cell r="B2062">
            <v>42433</v>
          </cell>
          <cell r="H2062">
            <v>42038</v>
          </cell>
        </row>
        <row r="2063">
          <cell r="B2063">
            <v>42436</v>
          </cell>
          <cell r="H2063">
            <v>42039</v>
          </cell>
        </row>
        <row r="2064">
          <cell r="B2064">
            <v>42437</v>
          </cell>
          <cell r="H2064">
            <v>42040</v>
          </cell>
        </row>
        <row r="2065">
          <cell r="B2065">
            <v>42438</v>
          </cell>
          <cell r="H2065">
            <v>42041</v>
          </cell>
        </row>
        <row r="2066">
          <cell r="B2066">
            <v>42439</v>
          </cell>
          <cell r="H2066">
            <v>42044</v>
          </cell>
        </row>
        <row r="2067">
          <cell r="B2067">
            <v>42440</v>
          </cell>
          <cell r="H2067">
            <v>42045</v>
          </cell>
        </row>
        <row r="2068">
          <cell r="B2068">
            <v>42443</v>
          </cell>
          <cell r="H2068">
            <v>42046</v>
          </cell>
        </row>
        <row r="2069">
          <cell r="B2069">
            <v>42444</v>
          </cell>
          <cell r="H2069">
            <v>42047</v>
          </cell>
        </row>
        <row r="2070">
          <cell r="B2070">
            <v>42445</v>
          </cell>
          <cell r="H2070">
            <v>42048</v>
          </cell>
        </row>
        <row r="2071">
          <cell r="B2071">
            <v>42446</v>
          </cell>
          <cell r="H2071">
            <v>42051</v>
          </cell>
        </row>
        <row r="2072">
          <cell r="B2072">
            <v>42447</v>
          </cell>
          <cell r="H2072">
            <v>42052</v>
          </cell>
        </row>
        <row r="2073">
          <cell r="B2073">
            <v>42450</v>
          </cell>
          <cell r="H2073">
            <v>42053</v>
          </cell>
        </row>
        <row r="2074">
          <cell r="B2074">
            <v>42451</v>
          </cell>
          <cell r="H2074">
            <v>42054</v>
          </cell>
        </row>
        <row r="2075">
          <cell r="B2075">
            <v>42452</v>
          </cell>
          <cell r="H2075">
            <v>42055</v>
          </cell>
        </row>
        <row r="2076">
          <cell r="B2076">
            <v>42453</v>
          </cell>
          <cell r="H2076">
            <v>42058</v>
          </cell>
        </row>
        <row r="2077">
          <cell r="B2077">
            <v>42454</v>
          </cell>
          <cell r="H2077">
            <v>42059</v>
          </cell>
        </row>
        <row r="2078">
          <cell r="B2078">
            <v>42457</v>
          </cell>
          <cell r="H2078">
            <v>42060</v>
          </cell>
        </row>
        <row r="2079">
          <cell r="B2079">
            <v>42458</v>
          </cell>
          <cell r="H2079">
            <v>42061</v>
          </cell>
        </row>
        <row r="2080">
          <cell r="B2080">
            <v>42459</v>
          </cell>
          <cell r="H2080">
            <v>42062</v>
          </cell>
        </row>
        <row r="2081">
          <cell r="B2081">
            <v>42460</v>
          </cell>
          <cell r="H2081">
            <v>42065</v>
          </cell>
        </row>
        <row r="2082">
          <cell r="B2082">
            <v>42461</v>
          </cell>
          <cell r="H2082">
            <v>42066</v>
          </cell>
        </row>
        <row r="2083">
          <cell r="B2083">
            <v>42465</v>
          </cell>
          <cell r="H2083">
            <v>42067</v>
          </cell>
        </row>
        <row r="2084">
          <cell r="B2084">
            <v>42466</v>
          </cell>
          <cell r="H2084">
            <v>42068</v>
          </cell>
        </row>
        <row r="2085">
          <cell r="B2085">
            <v>42467</v>
          </cell>
          <cell r="H2085">
            <v>42069</v>
          </cell>
        </row>
        <row r="2086">
          <cell r="B2086">
            <v>42468</v>
          </cell>
          <cell r="H2086">
            <v>42072</v>
          </cell>
        </row>
        <row r="2087">
          <cell r="B2087">
            <v>42471</v>
          </cell>
          <cell r="H2087">
            <v>42073</v>
          </cell>
        </row>
        <row r="2088">
          <cell r="B2088">
            <v>42472</v>
          </cell>
          <cell r="H2088">
            <v>42074</v>
          </cell>
        </row>
        <row r="2089">
          <cell r="B2089">
            <v>42473</v>
          </cell>
          <cell r="H2089">
            <v>42075</v>
          </cell>
        </row>
        <row r="2090">
          <cell r="B2090">
            <v>42474</v>
          </cell>
          <cell r="H2090">
            <v>42076</v>
          </cell>
        </row>
        <row r="2091">
          <cell r="B2091">
            <v>42475</v>
          </cell>
          <cell r="H2091">
            <v>42079</v>
          </cell>
        </row>
        <row r="2092">
          <cell r="B2092">
            <v>42478</v>
          </cell>
          <cell r="H2092">
            <v>42080</v>
          </cell>
        </row>
        <row r="2093">
          <cell r="B2093">
            <v>42479</v>
          </cell>
          <cell r="H2093">
            <v>42081</v>
          </cell>
        </row>
        <row r="2094">
          <cell r="B2094">
            <v>42480</v>
          </cell>
          <cell r="H2094">
            <v>42082</v>
          </cell>
        </row>
        <row r="2095">
          <cell r="B2095">
            <v>42481</v>
          </cell>
          <cell r="H2095">
            <v>42083</v>
          </cell>
        </row>
        <row r="2096">
          <cell r="B2096">
            <v>42482</v>
          </cell>
          <cell r="H2096">
            <v>42086</v>
          </cell>
        </row>
        <row r="2097">
          <cell r="B2097">
            <v>42485</v>
          </cell>
          <cell r="H2097">
            <v>42087</v>
          </cell>
        </row>
        <row r="2098">
          <cell r="B2098">
            <v>42486</v>
          </cell>
          <cell r="H2098">
            <v>42088</v>
          </cell>
        </row>
        <row r="2099">
          <cell r="B2099">
            <v>42487</v>
          </cell>
          <cell r="H2099">
            <v>42089</v>
          </cell>
        </row>
        <row r="2100">
          <cell r="B2100">
            <v>42488</v>
          </cell>
          <cell r="H2100">
            <v>42090</v>
          </cell>
        </row>
        <row r="2101">
          <cell r="B2101">
            <v>42489</v>
          </cell>
          <cell r="H2101">
            <v>42093</v>
          </cell>
        </row>
        <row r="2102">
          <cell r="B2102">
            <v>42493</v>
          </cell>
          <cell r="H2102">
            <v>42094</v>
          </cell>
        </row>
        <row r="2103">
          <cell r="B2103">
            <v>42494</v>
          </cell>
          <cell r="H2103">
            <v>42095</v>
          </cell>
        </row>
        <row r="2104">
          <cell r="B2104">
            <v>42495</v>
          </cell>
          <cell r="H2104">
            <v>42096</v>
          </cell>
        </row>
        <row r="2105">
          <cell r="B2105">
            <v>42496</v>
          </cell>
          <cell r="H2105">
            <v>42101</v>
          </cell>
        </row>
        <row r="2106">
          <cell r="B2106">
            <v>42499</v>
          </cell>
          <cell r="H2106">
            <v>42102</v>
          </cell>
        </row>
        <row r="2107">
          <cell r="B2107">
            <v>42500</v>
          </cell>
          <cell r="H2107">
            <v>42103</v>
          </cell>
        </row>
        <row r="2108">
          <cell r="B2108">
            <v>42501</v>
          </cell>
          <cell r="H2108">
            <v>42104</v>
          </cell>
        </row>
        <row r="2109">
          <cell r="B2109">
            <v>42502</v>
          </cell>
          <cell r="H2109">
            <v>42114</v>
          </cell>
        </row>
        <row r="2110">
          <cell r="B2110">
            <v>42503</v>
          </cell>
          <cell r="H2110">
            <v>42115</v>
          </cell>
        </row>
        <row r="2111">
          <cell r="B2111">
            <v>42506</v>
          </cell>
          <cell r="H2111">
            <v>42116</v>
          </cell>
        </row>
        <row r="2112">
          <cell r="B2112">
            <v>42507</v>
          </cell>
          <cell r="H2112">
            <v>42117</v>
          </cell>
        </row>
        <row r="2113">
          <cell r="B2113">
            <v>42508</v>
          </cell>
          <cell r="H2113">
            <v>42121</v>
          </cell>
        </row>
        <row r="2114">
          <cell r="B2114">
            <v>42509</v>
          </cell>
          <cell r="H2114">
            <v>42122</v>
          </cell>
        </row>
        <row r="2115">
          <cell r="B2115">
            <v>42510</v>
          </cell>
          <cell r="H2115">
            <v>42123</v>
          </cell>
        </row>
        <row r="2116">
          <cell r="B2116">
            <v>42513</v>
          </cell>
          <cell r="H2116">
            <v>42124</v>
          </cell>
        </row>
        <row r="2117">
          <cell r="B2117">
            <v>42514</v>
          </cell>
          <cell r="H2117">
            <v>42125</v>
          </cell>
        </row>
        <row r="2118">
          <cell r="B2118">
            <v>42515</v>
          </cell>
          <cell r="H2118">
            <v>42129</v>
          </cell>
        </row>
        <row r="2119">
          <cell r="B2119">
            <v>42516</v>
          </cell>
          <cell r="H2119">
            <v>42130</v>
          </cell>
        </row>
        <row r="2120">
          <cell r="B2120">
            <v>42517</v>
          </cell>
          <cell r="H2120">
            <v>42131</v>
          </cell>
        </row>
        <row r="2121">
          <cell r="B2121">
            <v>42520</v>
          </cell>
          <cell r="H2121">
            <v>42132</v>
          </cell>
        </row>
        <row r="2122">
          <cell r="B2122">
            <v>42521</v>
          </cell>
          <cell r="H2122">
            <v>42135</v>
          </cell>
        </row>
        <row r="2123">
          <cell r="B2123">
            <v>42522</v>
          </cell>
          <cell r="H2123">
            <v>42137</v>
          </cell>
        </row>
        <row r="2124">
          <cell r="B2124">
            <v>42523</v>
          </cell>
          <cell r="H2124">
            <v>42138</v>
          </cell>
        </row>
        <row r="2125">
          <cell r="B2125">
            <v>42524</v>
          </cell>
          <cell r="H2125">
            <v>42139</v>
          </cell>
        </row>
        <row r="2126">
          <cell r="B2126">
            <v>42527</v>
          </cell>
          <cell r="H2126">
            <v>42142</v>
          </cell>
        </row>
        <row r="2127">
          <cell r="B2127">
            <v>42528</v>
          </cell>
          <cell r="H2127">
            <v>42143</v>
          </cell>
        </row>
        <row r="2128">
          <cell r="B2128">
            <v>42529</v>
          </cell>
          <cell r="H2128">
            <v>42144</v>
          </cell>
        </row>
        <row r="2129">
          <cell r="B2129">
            <v>42533</v>
          </cell>
          <cell r="H2129">
            <v>42145</v>
          </cell>
        </row>
        <row r="2130">
          <cell r="B2130">
            <v>42534</v>
          </cell>
          <cell r="H2130">
            <v>42146</v>
          </cell>
        </row>
        <row r="2131">
          <cell r="B2131">
            <v>42535</v>
          </cell>
          <cell r="H2131">
            <v>42150</v>
          </cell>
        </row>
        <row r="2132">
          <cell r="B2132">
            <v>42536</v>
          </cell>
          <cell r="H2132">
            <v>42151</v>
          </cell>
        </row>
        <row r="2133">
          <cell r="B2133">
            <v>42537</v>
          </cell>
          <cell r="H2133">
            <v>42152</v>
          </cell>
        </row>
        <row r="2134">
          <cell r="B2134">
            <v>42538</v>
          </cell>
          <cell r="H2134">
            <v>42153</v>
          </cell>
        </row>
        <row r="2135">
          <cell r="B2135">
            <v>42541</v>
          </cell>
          <cell r="H2135">
            <v>42156</v>
          </cell>
        </row>
        <row r="2136">
          <cell r="B2136">
            <v>42542</v>
          </cell>
          <cell r="H2136">
            <v>42157</v>
          </cell>
        </row>
        <row r="2137">
          <cell r="B2137">
            <v>42543</v>
          </cell>
          <cell r="H2137">
            <v>42158</v>
          </cell>
        </row>
        <row r="2138">
          <cell r="B2138">
            <v>42544</v>
          </cell>
          <cell r="H2138">
            <v>42159</v>
          </cell>
        </row>
        <row r="2139">
          <cell r="B2139">
            <v>42545</v>
          </cell>
          <cell r="H2139">
            <v>42160</v>
          </cell>
        </row>
        <row r="2140">
          <cell r="B2140">
            <v>42548</v>
          </cell>
          <cell r="H2140">
            <v>42163</v>
          </cell>
        </row>
        <row r="2141">
          <cell r="B2141">
            <v>42549</v>
          </cell>
          <cell r="H2141">
            <v>42164</v>
          </cell>
        </row>
        <row r="2142">
          <cell r="B2142">
            <v>42550</v>
          </cell>
          <cell r="H2142">
            <v>42165</v>
          </cell>
        </row>
        <row r="2143">
          <cell r="B2143">
            <v>42551</v>
          </cell>
          <cell r="H2143">
            <v>42166</v>
          </cell>
        </row>
        <row r="2144">
          <cell r="B2144">
            <v>42552</v>
          </cell>
          <cell r="H2144">
            <v>42167</v>
          </cell>
        </row>
        <row r="2145">
          <cell r="B2145">
            <v>42555</v>
          </cell>
          <cell r="H2145">
            <v>42170</v>
          </cell>
        </row>
        <row r="2146">
          <cell r="B2146">
            <v>42556</v>
          </cell>
          <cell r="H2146">
            <v>42171</v>
          </cell>
        </row>
        <row r="2147">
          <cell r="B2147">
            <v>42557</v>
          </cell>
          <cell r="H2147">
            <v>42172</v>
          </cell>
        </row>
        <row r="2148">
          <cell r="B2148">
            <v>42558</v>
          </cell>
          <cell r="H2148">
            <v>42173</v>
          </cell>
        </row>
        <row r="2149">
          <cell r="B2149">
            <v>42559</v>
          </cell>
          <cell r="H2149">
            <v>42174</v>
          </cell>
        </row>
        <row r="2150">
          <cell r="B2150">
            <v>42562</v>
          </cell>
          <cell r="H2150">
            <v>42177</v>
          </cell>
        </row>
        <row r="2151">
          <cell r="B2151">
            <v>42563</v>
          </cell>
          <cell r="H2151">
            <v>42178</v>
          </cell>
        </row>
        <row r="2152">
          <cell r="B2152">
            <v>42564</v>
          </cell>
          <cell r="H2152">
            <v>42179</v>
          </cell>
        </row>
        <row r="2153">
          <cell r="B2153">
            <v>42565</v>
          </cell>
          <cell r="H2153">
            <v>42180</v>
          </cell>
        </row>
        <row r="2154">
          <cell r="B2154">
            <v>42566</v>
          </cell>
          <cell r="H2154">
            <v>42181</v>
          </cell>
        </row>
        <row r="2155">
          <cell r="B2155">
            <v>42569</v>
          </cell>
          <cell r="H2155">
            <v>42184</v>
          </cell>
        </row>
        <row r="2156">
          <cell r="B2156">
            <v>42570</v>
          </cell>
          <cell r="H2156">
            <v>42185</v>
          </cell>
        </row>
        <row r="2157">
          <cell r="B2157">
            <v>42571</v>
          </cell>
          <cell r="H2157">
            <v>42186</v>
          </cell>
        </row>
        <row r="2158">
          <cell r="B2158">
            <v>42572</v>
          </cell>
          <cell r="H2158">
            <v>42187</v>
          </cell>
        </row>
        <row r="2159">
          <cell r="B2159">
            <v>42573</v>
          </cell>
          <cell r="H2159">
            <v>42188</v>
          </cell>
        </row>
        <row r="2160">
          <cell r="B2160">
            <v>42576</v>
          </cell>
          <cell r="H2160">
            <v>42191</v>
          </cell>
        </row>
        <row r="2161">
          <cell r="B2161">
            <v>42577</v>
          </cell>
          <cell r="H2161">
            <v>42192</v>
          </cell>
        </row>
        <row r="2162">
          <cell r="B2162">
            <v>42578</v>
          </cell>
          <cell r="H2162">
            <v>42193</v>
          </cell>
        </row>
        <row r="2163">
          <cell r="B2163">
            <v>42579</v>
          </cell>
          <cell r="H2163">
            <v>42194</v>
          </cell>
        </row>
        <row r="2164">
          <cell r="B2164">
            <v>42580</v>
          </cell>
          <cell r="H2164">
            <v>42195</v>
          </cell>
        </row>
        <row r="2165">
          <cell r="B2165">
            <v>42583</v>
          </cell>
          <cell r="H2165">
            <v>42198</v>
          </cell>
        </row>
        <row r="2166">
          <cell r="B2166">
            <v>42584</v>
          </cell>
          <cell r="H2166">
            <v>42199</v>
          </cell>
        </row>
        <row r="2167">
          <cell r="B2167">
            <v>42585</v>
          </cell>
          <cell r="H2167">
            <v>42200</v>
          </cell>
        </row>
        <row r="2168">
          <cell r="B2168">
            <v>42586</v>
          </cell>
          <cell r="H2168">
            <v>42201</v>
          </cell>
        </row>
        <row r="2169">
          <cell r="B2169">
            <v>42587</v>
          </cell>
          <cell r="H2169">
            <v>42202</v>
          </cell>
        </row>
        <row r="2170">
          <cell r="B2170">
            <v>42590</v>
          </cell>
          <cell r="H2170">
            <v>42205</v>
          </cell>
        </row>
        <row r="2171">
          <cell r="B2171">
            <v>42591</v>
          </cell>
          <cell r="H2171">
            <v>42206</v>
          </cell>
        </row>
        <row r="2172">
          <cell r="B2172">
            <v>42592</v>
          </cell>
          <cell r="H2172">
            <v>42207</v>
          </cell>
        </row>
        <row r="2173">
          <cell r="B2173">
            <v>42593</v>
          </cell>
          <cell r="H2173">
            <v>42208</v>
          </cell>
        </row>
        <row r="2174">
          <cell r="B2174">
            <v>42594</v>
          </cell>
          <cell r="H2174">
            <v>42209</v>
          </cell>
        </row>
        <row r="2175">
          <cell r="B2175">
            <v>42594</v>
          </cell>
          <cell r="H2175">
            <v>42212</v>
          </cell>
        </row>
        <row r="2176">
          <cell r="B2176">
            <v>42597</v>
          </cell>
          <cell r="H2176">
            <v>42213</v>
          </cell>
        </row>
        <row r="2177">
          <cell r="B2177">
            <v>42598</v>
          </cell>
          <cell r="H2177">
            <v>42214</v>
          </cell>
        </row>
        <row r="2178">
          <cell r="B2178">
            <v>42599</v>
          </cell>
          <cell r="H2178">
            <v>42215</v>
          </cell>
        </row>
        <row r="2179">
          <cell r="B2179">
            <v>42600</v>
          </cell>
          <cell r="H2179">
            <v>42216</v>
          </cell>
        </row>
        <row r="2180">
          <cell r="B2180">
            <v>42601</v>
          </cell>
          <cell r="H2180">
            <v>42219</v>
          </cell>
        </row>
        <row r="2181">
          <cell r="B2181">
            <v>42604</v>
          </cell>
          <cell r="H2181">
            <v>42220</v>
          </cell>
        </row>
        <row r="2182">
          <cell r="B2182">
            <v>42605</v>
          </cell>
          <cell r="H2182">
            <v>42221</v>
          </cell>
        </row>
        <row r="2183">
          <cell r="B2183">
            <v>42606</v>
          </cell>
          <cell r="H2183">
            <v>42222</v>
          </cell>
        </row>
        <row r="2184">
          <cell r="B2184">
            <v>42607</v>
          </cell>
          <cell r="H2184">
            <v>42223</v>
          </cell>
        </row>
        <row r="2185">
          <cell r="B2185">
            <v>42608</v>
          </cell>
          <cell r="H2185">
            <v>42226</v>
          </cell>
        </row>
        <row r="2186">
          <cell r="B2186">
            <v>42611</v>
          </cell>
          <cell r="H2186">
            <v>42227</v>
          </cell>
        </row>
        <row r="2187">
          <cell r="B2187">
            <v>42612</v>
          </cell>
          <cell r="H2187">
            <v>42228</v>
          </cell>
        </row>
        <row r="2188">
          <cell r="B2188">
            <v>42613</v>
          </cell>
          <cell r="H2188">
            <v>42229</v>
          </cell>
        </row>
        <row r="2189">
          <cell r="B2189">
            <v>42614</v>
          </cell>
          <cell r="H2189">
            <v>42230</v>
          </cell>
        </row>
        <row r="2190">
          <cell r="B2190">
            <v>42615</v>
          </cell>
          <cell r="H2190">
            <v>42233</v>
          </cell>
        </row>
        <row r="2191">
          <cell r="B2191">
            <v>42618</v>
          </cell>
          <cell r="H2191">
            <v>42234</v>
          </cell>
        </row>
        <row r="2192">
          <cell r="B2192">
            <v>42619</v>
          </cell>
          <cell r="H2192">
            <v>42235</v>
          </cell>
        </row>
        <row r="2193">
          <cell r="B2193">
            <v>42620</v>
          </cell>
          <cell r="H2193">
            <v>42236</v>
          </cell>
        </row>
        <row r="2194">
          <cell r="B2194">
            <v>42621</v>
          </cell>
          <cell r="H2194">
            <v>42237</v>
          </cell>
        </row>
        <row r="2195">
          <cell r="B2195">
            <v>42622</v>
          </cell>
          <cell r="H2195">
            <v>42240</v>
          </cell>
        </row>
        <row r="2196">
          <cell r="B2196">
            <v>42625</v>
          </cell>
          <cell r="H2196">
            <v>42241</v>
          </cell>
        </row>
        <row r="2197">
          <cell r="B2197">
            <v>42626</v>
          </cell>
          <cell r="H2197">
            <v>42242</v>
          </cell>
        </row>
        <row r="2198">
          <cell r="B2198">
            <v>42627</v>
          </cell>
          <cell r="H2198">
            <v>42243</v>
          </cell>
        </row>
        <row r="2199">
          <cell r="B2199">
            <v>42631</v>
          </cell>
          <cell r="H2199">
            <v>42244</v>
          </cell>
        </row>
        <row r="2200">
          <cell r="B2200">
            <v>42632</v>
          </cell>
          <cell r="H2200">
            <v>42248</v>
          </cell>
        </row>
        <row r="2201">
          <cell r="B2201">
            <v>42633</v>
          </cell>
          <cell r="H2201">
            <v>42249</v>
          </cell>
        </row>
        <row r="2202">
          <cell r="B2202">
            <v>42634</v>
          </cell>
          <cell r="H2202">
            <v>42250</v>
          </cell>
        </row>
        <row r="2203">
          <cell r="B2203">
            <v>42635</v>
          </cell>
          <cell r="H2203">
            <v>42251</v>
          </cell>
        </row>
        <row r="2204">
          <cell r="B2204">
            <v>42636</v>
          </cell>
          <cell r="H2204">
            <v>42254</v>
          </cell>
        </row>
        <row r="2205">
          <cell r="B2205">
            <v>42639</v>
          </cell>
          <cell r="H2205">
            <v>42255</v>
          </cell>
        </row>
        <row r="2206">
          <cell r="B2206">
            <v>42640</v>
          </cell>
          <cell r="H2206">
            <v>42256</v>
          </cell>
        </row>
        <row r="2207">
          <cell r="B2207">
            <v>42641</v>
          </cell>
          <cell r="H2207">
            <v>42257</v>
          </cell>
        </row>
        <row r="2208">
          <cell r="B2208">
            <v>42642</v>
          </cell>
          <cell r="H2208">
            <v>42258</v>
          </cell>
        </row>
        <row r="2209">
          <cell r="B2209">
            <v>42643</v>
          </cell>
          <cell r="H2209">
            <v>42261</v>
          </cell>
        </row>
        <row r="2210">
          <cell r="B2210">
            <v>42651</v>
          </cell>
          <cell r="H2210">
            <v>42262</v>
          </cell>
        </row>
        <row r="2211">
          <cell r="B2211">
            <v>42652</v>
          </cell>
          <cell r="H2211">
            <v>42263</v>
          </cell>
        </row>
        <row r="2212">
          <cell r="B2212">
            <v>42653</v>
          </cell>
          <cell r="H2212">
            <v>42264</v>
          </cell>
        </row>
        <row r="2213">
          <cell r="B2213">
            <v>42654</v>
          </cell>
          <cell r="H2213">
            <v>42265</v>
          </cell>
        </row>
        <row r="2214">
          <cell r="B2214">
            <v>42655</v>
          </cell>
          <cell r="H2214">
            <v>42268</v>
          </cell>
        </row>
        <row r="2215">
          <cell r="B2215">
            <v>42656</v>
          </cell>
          <cell r="H2215">
            <v>42269</v>
          </cell>
        </row>
        <row r="2216">
          <cell r="B2216">
            <v>42657</v>
          </cell>
          <cell r="H2216">
            <v>42270</v>
          </cell>
        </row>
        <row r="2217">
          <cell r="B2217">
            <v>42660</v>
          </cell>
          <cell r="H2217">
            <v>42271</v>
          </cell>
        </row>
        <row r="2218">
          <cell r="B2218">
            <v>42661</v>
          </cell>
          <cell r="H2218">
            <v>42272</v>
          </cell>
        </row>
        <row r="2219">
          <cell r="B2219">
            <v>42662</v>
          </cell>
          <cell r="H2219">
            <v>42275</v>
          </cell>
        </row>
        <row r="2220">
          <cell r="B2220">
            <v>42663</v>
          </cell>
          <cell r="H2220">
            <v>42276</v>
          </cell>
        </row>
        <row r="2221">
          <cell r="B2221">
            <v>42664</v>
          </cell>
          <cell r="H2221">
            <v>42277</v>
          </cell>
        </row>
        <row r="2222">
          <cell r="B2222">
            <v>42667</v>
          </cell>
          <cell r="H2222">
            <v>42278</v>
          </cell>
        </row>
        <row r="2223">
          <cell r="B2223">
            <v>42668</v>
          </cell>
          <cell r="H2223">
            <v>42279</v>
          </cell>
        </row>
        <row r="2224">
          <cell r="B2224">
            <v>42669</v>
          </cell>
          <cell r="H2224">
            <v>42282</v>
          </cell>
        </row>
        <row r="2225">
          <cell r="B2225">
            <v>42670</v>
          </cell>
          <cell r="H2225">
            <v>42283</v>
          </cell>
        </row>
        <row r="2226">
          <cell r="B2226">
            <v>42671</v>
          </cell>
          <cell r="H2226">
            <v>42284</v>
          </cell>
        </row>
        <row r="2227">
          <cell r="B2227">
            <v>42674</v>
          </cell>
          <cell r="H2227">
            <v>42285</v>
          </cell>
        </row>
        <row r="2228">
          <cell r="B2228">
            <v>42675</v>
          </cell>
          <cell r="H2228">
            <v>42286</v>
          </cell>
        </row>
        <row r="2229">
          <cell r="B2229">
            <v>42676</v>
          </cell>
          <cell r="H2229">
            <v>42289</v>
          </cell>
        </row>
        <row r="2230">
          <cell r="B2230">
            <v>42677</v>
          </cell>
          <cell r="H2230">
            <v>42290</v>
          </cell>
        </row>
        <row r="2231">
          <cell r="B2231">
            <v>42678</v>
          </cell>
          <cell r="H2231">
            <v>42291</v>
          </cell>
        </row>
        <row r="2232">
          <cell r="B2232">
            <v>42681</v>
          </cell>
          <cell r="H2232">
            <v>42292</v>
          </cell>
        </row>
        <row r="2233">
          <cell r="B2233">
            <v>42682</v>
          </cell>
          <cell r="H2233">
            <v>42293</v>
          </cell>
        </row>
        <row r="2234">
          <cell r="B2234">
            <v>42683</v>
          </cell>
          <cell r="H2234">
            <v>42296</v>
          </cell>
        </row>
        <row r="2235">
          <cell r="B2235">
            <v>42684</v>
          </cell>
          <cell r="H2235">
            <v>42297</v>
          </cell>
        </row>
        <row r="2236">
          <cell r="B2236">
            <v>42685</v>
          </cell>
          <cell r="H2236">
            <v>42298</v>
          </cell>
        </row>
        <row r="2237">
          <cell r="B2237">
            <v>42688</v>
          </cell>
          <cell r="H2237">
            <v>42299</v>
          </cell>
        </row>
        <row r="2238">
          <cell r="B2238">
            <v>42689</v>
          </cell>
          <cell r="H2238">
            <v>42300</v>
          </cell>
        </row>
        <row r="2239">
          <cell r="B2239">
            <v>42690</v>
          </cell>
          <cell r="H2239">
            <v>42303</v>
          </cell>
        </row>
        <row r="2240">
          <cell r="B2240">
            <v>42691</v>
          </cell>
          <cell r="H2240">
            <v>42304</v>
          </cell>
        </row>
        <row r="2241">
          <cell r="B2241">
            <v>42692</v>
          </cell>
          <cell r="H2241">
            <v>42305</v>
          </cell>
        </row>
        <row r="2242">
          <cell r="B2242">
            <v>42695</v>
          </cell>
          <cell r="H2242">
            <v>42306</v>
          </cell>
        </row>
        <row r="2243">
          <cell r="B2243">
            <v>42696</v>
          </cell>
          <cell r="H2243">
            <v>42307</v>
          </cell>
        </row>
        <row r="2244">
          <cell r="B2244">
            <v>42697</v>
          </cell>
          <cell r="H2244">
            <v>42310</v>
          </cell>
        </row>
        <row r="2245">
          <cell r="B2245">
            <v>42698</v>
          </cell>
          <cell r="H2245">
            <v>42311</v>
          </cell>
        </row>
        <row r="2246">
          <cell r="B2246">
            <v>42699</v>
          </cell>
          <cell r="H2246">
            <v>42312</v>
          </cell>
        </row>
        <row r="2247">
          <cell r="B2247">
            <v>42702</v>
          </cell>
          <cell r="H2247">
            <v>42313</v>
          </cell>
        </row>
        <row r="2248">
          <cell r="B2248">
            <v>42703</v>
          </cell>
          <cell r="H2248">
            <v>42314</v>
          </cell>
        </row>
        <row r="2249">
          <cell r="B2249">
            <v>42704</v>
          </cell>
          <cell r="H2249">
            <v>42317</v>
          </cell>
        </row>
        <row r="2250">
          <cell r="B2250">
            <v>42705</v>
          </cell>
          <cell r="H2250">
            <v>42318</v>
          </cell>
        </row>
        <row r="2251">
          <cell r="B2251">
            <v>42706</v>
          </cell>
          <cell r="H2251">
            <v>42319</v>
          </cell>
        </row>
        <row r="2252">
          <cell r="B2252">
            <v>42709</v>
          </cell>
          <cell r="H2252">
            <v>42320</v>
          </cell>
        </row>
        <row r="2253">
          <cell r="B2253">
            <v>42710</v>
          </cell>
          <cell r="H2253">
            <v>42321</v>
          </cell>
        </row>
        <row r="2254">
          <cell r="B2254">
            <v>42711</v>
          </cell>
          <cell r="H2254">
            <v>42324</v>
          </cell>
        </row>
        <row r="2255">
          <cell r="B2255">
            <v>42712</v>
          </cell>
          <cell r="H2255">
            <v>42325</v>
          </cell>
        </row>
        <row r="2256">
          <cell r="B2256">
            <v>42713</v>
          </cell>
          <cell r="H2256">
            <v>42326</v>
          </cell>
        </row>
        <row r="2257">
          <cell r="B2257">
            <v>42716</v>
          </cell>
          <cell r="H2257">
            <v>42327</v>
          </cell>
        </row>
        <row r="2258">
          <cell r="B2258">
            <v>42717</v>
          </cell>
          <cell r="H2258">
            <v>42328</v>
          </cell>
        </row>
        <row r="2259">
          <cell r="B2259">
            <v>42718</v>
          </cell>
          <cell r="H2259">
            <v>42331</v>
          </cell>
        </row>
        <row r="2260">
          <cell r="B2260">
            <v>42719</v>
          </cell>
          <cell r="H2260">
            <v>42332</v>
          </cell>
        </row>
        <row r="2261">
          <cell r="B2261">
            <v>42720</v>
          </cell>
          <cell r="H2261">
            <v>42333</v>
          </cell>
        </row>
        <row r="2262">
          <cell r="B2262">
            <v>42723</v>
          </cell>
          <cell r="H2262">
            <v>42334</v>
          </cell>
        </row>
        <row r="2263">
          <cell r="B2263">
            <v>42724</v>
          </cell>
          <cell r="H2263">
            <v>42335</v>
          </cell>
        </row>
        <row r="2264">
          <cell r="B2264">
            <v>42725</v>
          </cell>
          <cell r="H2264">
            <v>42338</v>
          </cell>
        </row>
        <row r="2265">
          <cell r="B2265">
            <v>42726</v>
          </cell>
          <cell r="H2265">
            <v>42339</v>
          </cell>
        </row>
        <row r="2266">
          <cell r="B2266">
            <v>42727</v>
          </cell>
          <cell r="H2266">
            <v>42340</v>
          </cell>
        </row>
        <row r="2267">
          <cell r="B2267">
            <v>42730</v>
          </cell>
          <cell r="H2267">
            <v>42341</v>
          </cell>
        </row>
        <row r="2268">
          <cell r="B2268">
            <v>42731</v>
          </cell>
          <cell r="H2268">
            <v>42342</v>
          </cell>
        </row>
        <row r="2269">
          <cell r="B2269">
            <v>42732</v>
          </cell>
          <cell r="H2269">
            <v>42345</v>
          </cell>
        </row>
        <row r="2270">
          <cell r="B2270">
            <v>42733</v>
          </cell>
          <cell r="H2270">
            <v>42346</v>
          </cell>
        </row>
        <row r="2271">
          <cell r="B2271">
            <v>42734</v>
          </cell>
          <cell r="H2271">
            <v>42347</v>
          </cell>
        </row>
        <row r="2272">
          <cell r="B2272">
            <v>42738</v>
          </cell>
          <cell r="H2272">
            <v>42348</v>
          </cell>
        </row>
        <row r="2273">
          <cell r="B2273">
            <v>42739</v>
          </cell>
          <cell r="H2273">
            <v>42349</v>
          </cell>
        </row>
        <row r="2274">
          <cell r="B2274">
            <v>42740</v>
          </cell>
          <cell r="H2274">
            <v>42352</v>
          </cell>
        </row>
        <row r="2275">
          <cell r="B2275">
            <v>42741</v>
          </cell>
          <cell r="H2275">
            <v>42353</v>
          </cell>
        </row>
        <row r="2276">
          <cell r="B2276">
            <v>42744</v>
          </cell>
          <cell r="H2276">
            <v>42354</v>
          </cell>
        </row>
        <row r="2277">
          <cell r="B2277">
            <v>42745</v>
          </cell>
          <cell r="H2277">
            <v>42355</v>
          </cell>
        </row>
        <row r="2278">
          <cell r="B2278">
            <v>42746</v>
          </cell>
          <cell r="H2278">
            <v>42356</v>
          </cell>
        </row>
        <row r="2279">
          <cell r="B2279">
            <v>42747</v>
          </cell>
          <cell r="H2279">
            <v>42359</v>
          </cell>
        </row>
        <row r="2280">
          <cell r="B2280">
            <v>42748</v>
          </cell>
          <cell r="H2280">
            <v>42360</v>
          </cell>
        </row>
        <row r="2281">
          <cell r="B2281">
            <v>42751</v>
          </cell>
          <cell r="H2281">
            <v>42361</v>
          </cell>
        </row>
        <row r="2282">
          <cell r="B2282">
            <v>42752</v>
          </cell>
          <cell r="H2282">
            <v>42362</v>
          </cell>
        </row>
        <row r="2283">
          <cell r="B2283">
            <v>42753</v>
          </cell>
          <cell r="H2283">
            <v>42367</v>
          </cell>
        </row>
        <row r="2284">
          <cell r="B2284">
            <v>42754</v>
          </cell>
          <cell r="H2284">
            <v>42368</v>
          </cell>
        </row>
        <row r="2285">
          <cell r="B2285">
            <v>42755</v>
          </cell>
          <cell r="H2285">
            <v>42369</v>
          </cell>
        </row>
        <row r="2286">
          <cell r="B2286">
            <v>42757</v>
          </cell>
          <cell r="H2286">
            <v>42373</v>
          </cell>
        </row>
        <row r="2287">
          <cell r="B2287">
            <v>42758</v>
          </cell>
          <cell r="H2287">
            <v>42374</v>
          </cell>
        </row>
        <row r="2288">
          <cell r="B2288">
            <v>42759</v>
          </cell>
          <cell r="H2288">
            <v>42375</v>
          </cell>
        </row>
        <row r="2289">
          <cell r="B2289">
            <v>42760</v>
          </cell>
          <cell r="H2289">
            <v>42376</v>
          </cell>
        </row>
        <row r="2290">
          <cell r="B2290">
            <v>42761</v>
          </cell>
          <cell r="H2290">
            <v>42377</v>
          </cell>
        </row>
        <row r="2291">
          <cell r="B2291">
            <v>42769</v>
          </cell>
          <cell r="H2291">
            <v>42380</v>
          </cell>
        </row>
        <row r="2292">
          <cell r="B2292">
            <v>42770</v>
          </cell>
          <cell r="H2292">
            <v>42381</v>
          </cell>
        </row>
        <row r="2293">
          <cell r="B2293">
            <v>42772</v>
          </cell>
          <cell r="H2293">
            <v>42382</v>
          </cell>
        </row>
        <row r="2294">
          <cell r="B2294">
            <v>42773</v>
          </cell>
          <cell r="H2294">
            <v>42383</v>
          </cell>
        </row>
        <row r="2295">
          <cell r="B2295">
            <v>42774</v>
          </cell>
          <cell r="H2295">
            <v>42384</v>
          </cell>
        </row>
        <row r="2296">
          <cell r="B2296">
            <v>42775</v>
          </cell>
          <cell r="H2296">
            <v>42387</v>
          </cell>
        </row>
        <row r="2297">
          <cell r="B2297">
            <v>42776</v>
          </cell>
          <cell r="H2297">
            <v>42388</v>
          </cell>
        </row>
        <row r="2298">
          <cell r="B2298">
            <v>42779</v>
          </cell>
          <cell r="H2298">
            <v>42389</v>
          </cell>
        </row>
        <row r="2299">
          <cell r="B2299">
            <v>42780</v>
          </cell>
          <cell r="H2299">
            <v>42390</v>
          </cell>
        </row>
        <row r="2300">
          <cell r="B2300">
            <v>42781</v>
          </cell>
          <cell r="H2300">
            <v>42391</v>
          </cell>
        </row>
        <row r="2301">
          <cell r="B2301">
            <v>42782</v>
          </cell>
          <cell r="H2301">
            <v>42394</v>
          </cell>
        </row>
        <row r="2302">
          <cell r="B2302">
            <v>42783</v>
          </cell>
          <cell r="H2302">
            <v>42395</v>
          </cell>
        </row>
        <row r="2303">
          <cell r="B2303">
            <v>42786</v>
          </cell>
          <cell r="H2303">
            <v>42396</v>
          </cell>
        </row>
        <row r="2304">
          <cell r="B2304">
            <v>42787</v>
          </cell>
          <cell r="H2304">
            <v>42397</v>
          </cell>
        </row>
        <row r="2305">
          <cell r="B2305">
            <v>42788</v>
          </cell>
          <cell r="H2305">
            <v>42398</v>
          </cell>
        </row>
        <row r="2306">
          <cell r="B2306">
            <v>42789</v>
          </cell>
          <cell r="H2306">
            <v>42401</v>
          </cell>
        </row>
        <row r="2307">
          <cell r="B2307">
            <v>42790</v>
          </cell>
          <cell r="H2307">
            <v>42402</v>
          </cell>
        </row>
        <row r="2308">
          <cell r="B2308">
            <v>42793</v>
          </cell>
          <cell r="H2308">
            <v>42403</v>
          </cell>
        </row>
        <row r="2309">
          <cell r="B2309">
            <v>42794</v>
          </cell>
          <cell r="H2309">
            <v>42404</v>
          </cell>
        </row>
        <row r="2310">
          <cell r="B2310">
            <v>42795</v>
          </cell>
          <cell r="H2310">
            <v>42405</v>
          </cell>
        </row>
        <row r="2311">
          <cell r="B2311">
            <v>42796</v>
          </cell>
          <cell r="H2311">
            <v>42408</v>
          </cell>
        </row>
        <row r="2312">
          <cell r="B2312">
            <v>42797</v>
          </cell>
          <cell r="H2312">
            <v>42409</v>
          </cell>
        </row>
        <row r="2313">
          <cell r="B2313">
            <v>42800</v>
          </cell>
          <cell r="H2313">
            <v>42410</v>
          </cell>
        </row>
        <row r="2314">
          <cell r="B2314">
            <v>42801</v>
          </cell>
          <cell r="H2314">
            <v>42411</v>
          </cell>
        </row>
        <row r="2315">
          <cell r="B2315">
            <v>42802</v>
          </cell>
          <cell r="H2315">
            <v>42412</v>
          </cell>
        </row>
        <row r="2316">
          <cell r="B2316">
            <v>42803</v>
          </cell>
          <cell r="H2316">
            <v>42415</v>
          </cell>
        </row>
        <row r="2317">
          <cell r="B2317">
            <v>42804</v>
          </cell>
          <cell r="H2317">
            <v>42416</v>
          </cell>
        </row>
        <row r="2318">
          <cell r="B2318">
            <v>42807</v>
          </cell>
          <cell r="H2318">
            <v>42417</v>
          </cell>
        </row>
        <row r="2319">
          <cell r="B2319">
            <v>42808</v>
          </cell>
          <cell r="H2319">
            <v>42418</v>
          </cell>
        </row>
        <row r="2320">
          <cell r="B2320">
            <v>42809</v>
          </cell>
          <cell r="H2320">
            <v>42419</v>
          </cell>
        </row>
        <row r="2321">
          <cell r="B2321">
            <v>42810</v>
          </cell>
          <cell r="H2321">
            <v>42422</v>
          </cell>
        </row>
        <row r="2322">
          <cell r="B2322">
            <v>42811</v>
          </cell>
          <cell r="H2322">
            <v>42423</v>
          </cell>
        </row>
        <row r="2323">
          <cell r="B2323">
            <v>42814</v>
          </cell>
          <cell r="H2323">
            <v>42424</v>
          </cell>
        </row>
        <row r="2324">
          <cell r="B2324">
            <v>42815</v>
          </cell>
          <cell r="H2324">
            <v>42425</v>
          </cell>
        </row>
        <row r="2325">
          <cell r="B2325">
            <v>42816</v>
          </cell>
          <cell r="H2325">
            <v>42426</v>
          </cell>
        </row>
        <row r="2326">
          <cell r="B2326">
            <v>42817</v>
          </cell>
          <cell r="H2326">
            <v>42429</v>
          </cell>
        </row>
        <row r="2327">
          <cell r="B2327">
            <v>42818</v>
          </cell>
          <cell r="H2327">
            <v>42430</v>
          </cell>
        </row>
        <row r="2328">
          <cell r="B2328">
            <v>42821</v>
          </cell>
          <cell r="H2328">
            <v>42431</v>
          </cell>
        </row>
        <row r="2329">
          <cell r="B2329">
            <v>42822</v>
          </cell>
          <cell r="H2329">
            <v>42432</v>
          </cell>
        </row>
        <row r="2330">
          <cell r="B2330">
            <v>42823</v>
          </cell>
          <cell r="H2330">
            <v>42433</v>
          </cell>
        </row>
        <row r="2331">
          <cell r="B2331">
            <v>42824</v>
          </cell>
          <cell r="H2331">
            <v>42436</v>
          </cell>
        </row>
        <row r="2332">
          <cell r="B2332">
            <v>42825</v>
          </cell>
          <cell r="H2332">
            <v>42437</v>
          </cell>
        </row>
        <row r="2333">
          <cell r="B2333">
            <v>42826</v>
          </cell>
          <cell r="H2333">
            <v>42438</v>
          </cell>
        </row>
        <row r="2334">
          <cell r="B2334">
            <v>42830</v>
          </cell>
          <cell r="H2334">
            <v>42439</v>
          </cell>
        </row>
        <row r="2335">
          <cell r="B2335">
            <v>42831</v>
          </cell>
          <cell r="H2335">
            <v>42440</v>
          </cell>
        </row>
        <row r="2336">
          <cell r="B2336">
            <v>42832</v>
          </cell>
          <cell r="H2336">
            <v>42443</v>
          </cell>
        </row>
        <row r="2337">
          <cell r="B2337">
            <v>42835</v>
          </cell>
          <cell r="H2337">
            <v>42444</v>
          </cell>
        </row>
        <row r="2338">
          <cell r="B2338">
            <v>42836</v>
          </cell>
          <cell r="H2338">
            <v>42445</v>
          </cell>
        </row>
        <row r="2339">
          <cell r="B2339">
            <v>42837</v>
          </cell>
          <cell r="H2339">
            <v>42446</v>
          </cell>
        </row>
        <row r="2340">
          <cell r="B2340">
            <v>42838</v>
          </cell>
          <cell r="H2340">
            <v>42447</v>
          </cell>
        </row>
        <row r="2341">
          <cell r="B2341">
            <v>42839</v>
          </cell>
          <cell r="H2341">
            <v>42450</v>
          </cell>
        </row>
        <row r="2342">
          <cell r="B2342">
            <v>42842</v>
          </cell>
          <cell r="H2342">
            <v>42451</v>
          </cell>
        </row>
        <row r="2343">
          <cell r="B2343">
            <v>42843</v>
          </cell>
          <cell r="H2343">
            <v>42452</v>
          </cell>
        </row>
        <row r="2344">
          <cell r="B2344">
            <v>42844</v>
          </cell>
          <cell r="H2344">
            <v>42453</v>
          </cell>
        </row>
        <row r="2345">
          <cell r="B2345">
            <v>42845</v>
          </cell>
          <cell r="H2345">
            <v>42458</v>
          </cell>
        </row>
        <row r="2346">
          <cell r="B2346">
            <v>42846</v>
          </cell>
          <cell r="H2346">
            <v>42459</v>
          </cell>
        </row>
        <row r="2347">
          <cell r="B2347">
            <v>42849</v>
          </cell>
          <cell r="H2347">
            <v>42460</v>
          </cell>
        </row>
        <row r="2348">
          <cell r="B2348">
            <v>42850</v>
          </cell>
          <cell r="H2348">
            <v>42461</v>
          </cell>
        </row>
        <row r="2349">
          <cell r="B2349">
            <v>42851</v>
          </cell>
          <cell r="H2349">
            <v>42464</v>
          </cell>
        </row>
        <row r="2350">
          <cell r="B2350">
            <v>42852</v>
          </cell>
          <cell r="H2350">
            <v>42465</v>
          </cell>
        </row>
        <row r="2351">
          <cell r="B2351">
            <v>42853</v>
          </cell>
          <cell r="H2351">
            <v>42466</v>
          </cell>
        </row>
        <row r="2352">
          <cell r="B2352">
            <v>42857</v>
          </cell>
          <cell r="H2352">
            <v>42467</v>
          </cell>
        </row>
        <row r="2353">
          <cell r="B2353">
            <v>42858</v>
          </cell>
          <cell r="H2353">
            <v>42468</v>
          </cell>
        </row>
        <row r="2354">
          <cell r="B2354">
            <v>42859</v>
          </cell>
          <cell r="H2354">
            <v>42471</v>
          </cell>
        </row>
        <row r="2355">
          <cell r="B2355">
            <v>42860</v>
          </cell>
          <cell r="H2355">
            <v>42472</v>
          </cell>
        </row>
        <row r="2356">
          <cell r="B2356">
            <v>42863</v>
          </cell>
          <cell r="H2356">
            <v>42473</v>
          </cell>
        </row>
        <row r="2357">
          <cell r="B2357">
            <v>42864</v>
          </cell>
          <cell r="H2357">
            <v>42474</v>
          </cell>
        </row>
        <row r="2358">
          <cell r="B2358">
            <v>42865</v>
          </cell>
          <cell r="H2358">
            <v>42475</v>
          </cell>
        </row>
        <row r="2359">
          <cell r="B2359">
            <v>42866</v>
          </cell>
          <cell r="H2359">
            <v>42478</v>
          </cell>
        </row>
        <row r="2360">
          <cell r="B2360">
            <v>42867</v>
          </cell>
          <cell r="H2360">
            <v>42479</v>
          </cell>
        </row>
        <row r="2361">
          <cell r="B2361">
            <v>42870</v>
          </cell>
          <cell r="H2361">
            <v>42480</v>
          </cell>
        </row>
        <row r="2362">
          <cell r="B2362">
            <v>42871</v>
          </cell>
          <cell r="H2362">
            <v>42481</v>
          </cell>
        </row>
        <row r="2363">
          <cell r="B2363">
            <v>42872</v>
          </cell>
          <cell r="H2363">
            <v>42482</v>
          </cell>
        </row>
        <row r="2364">
          <cell r="B2364">
            <v>42873</v>
          </cell>
          <cell r="H2364">
            <v>42485</v>
          </cell>
        </row>
        <row r="2365">
          <cell r="B2365">
            <v>42874</v>
          </cell>
          <cell r="H2365">
            <v>42486</v>
          </cell>
        </row>
        <row r="2366">
          <cell r="B2366">
            <v>42877</v>
          </cell>
          <cell r="H2366">
            <v>42487</v>
          </cell>
        </row>
        <row r="2367">
          <cell r="B2367">
            <v>42878</v>
          </cell>
          <cell r="H2367">
            <v>42488</v>
          </cell>
        </row>
        <row r="2368">
          <cell r="B2368">
            <v>42879</v>
          </cell>
          <cell r="H2368">
            <v>42489</v>
          </cell>
        </row>
        <row r="2369">
          <cell r="B2369">
            <v>42880</v>
          </cell>
          <cell r="H2369">
            <v>42493</v>
          </cell>
        </row>
        <row r="2370">
          <cell r="B2370">
            <v>42881</v>
          </cell>
          <cell r="H2370">
            <v>42494</v>
          </cell>
        </row>
        <row r="2371">
          <cell r="B2371">
            <v>42882</v>
          </cell>
          <cell r="H2371">
            <v>42495</v>
          </cell>
        </row>
        <row r="2372">
          <cell r="B2372">
            <v>42886</v>
          </cell>
          <cell r="H2372">
            <v>42496</v>
          </cell>
        </row>
        <row r="2373">
          <cell r="B2373">
            <v>42887</v>
          </cell>
          <cell r="H2373">
            <v>42499</v>
          </cell>
        </row>
        <row r="2374">
          <cell r="B2374">
            <v>42888</v>
          </cell>
          <cell r="H2374">
            <v>42500</v>
          </cell>
        </row>
        <row r="2375">
          <cell r="B2375">
            <v>42891</v>
          </cell>
          <cell r="H2375">
            <v>42501</v>
          </cell>
        </row>
        <row r="2376">
          <cell r="B2376">
            <v>42892</v>
          </cell>
          <cell r="H2376">
            <v>42502</v>
          </cell>
        </row>
        <row r="2377">
          <cell r="B2377">
            <v>42893</v>
          </cell>
          <cell r="H2377">
            <v>42503</v>
          </cell>
        </row>
        <row r="2378">
          <cell r="B2378">
            <v>42894</v>
          </cell>
          <cell r="H2378">
            <v>42506</v>
          </cell>
        </row>
        <row r="2379">
          <cell r="B2379">
            <v>42895</v>
          </cell>
          <cell r="H2379">
            <v>42507</v>
          </cell>
        </row>
        <row r="2380">
          <cell r="B2380">
            <v>42898</v>
          </cell>
          <cell r="H2380">
            <v>42508</v>
          </cell>
        </row>
        <row r="2381">
          <cell r="B2381">
            <v>42899</v>
          </cell>
          <cell r="H2381">
            <v>42509</v>
          </cell>
        </row>
        <row r="2382">
          <cell r="B2382">
            <v>42900</v>
          </cell>
          <cell r="H2382">
            <v>42510</v>
          </cell>
        </row>
        <row r="2383">
          <cell r="B2383">
            <v>42901</v>
          </cell>
          <cell r="H2383">
            <v>42513</v>
          </cell>
        </row>
        <row r="2384">
          <cell r="B2384">
            <v>42902</v>
          </cell>
          <cell r="H2384">
            <v>42514</v>
          </cell>
        </row>
        <row r="2385">
          <cell r="B2385">
            <v>42905</v>
          </cell>
          <cell r="H2385">
            <v>42515</v>
          </cell>
        </row>
        <row r="2386">
          <cell r="B2386">
            <v>42906</v>
          </cell>
          <cell r="H2386">
            <v>42516</v>
          </cell>
        </row>
        <row r="2387">
          <cell r="B2387">
            <v>42907</v>
          </cell>
          <cell r="H2387">
            <v>42517</v>
          </cell>
        </row>
        <row r="2388">
          <cell r="B2388">
            <v>42908</v>
          </cell>
          <cell r="H2388">
            <v>42521</v>
          </cell>
        </row>
        <row r="2389">
          <cell r="B2389">
            <v>42909</v>
          </cell>
          <cell r="H2389">
            <v>42522</v>
          </cell>
        </row>
        <row r="2390">
          <cell r="B2390">
            <v>42912</v>
          </cell>
          <cell r="H2390">
            <v>42523</v>
          </cell>
        </row>
        <row r="2391">
          <cell r="B2391">
            <v>42913</v>
          </cell>
          <cell r="H2391">
            <v>42524</v>
          </cell>
        </row>
        <row r="2392">
          <cell r="B2392">
            <v>42914</v>
          </cell>
          <cell r="H2392">
            <v>42527</v>
          </cell>
        </row>
        <row r="2393">
          <cell r="B2393">
            <v>42915</v>
          </cell>
          <cell r="H2393">
            <v>42528</v>
          </cell>
        </row>
        <row r="2394">
          <cell r="B2394">
            <v>42916</v>
          </cell>
          <cell r="H2394">
            <v>42529</v>
          </cell>
        </row>
        <row r="2395">
          <cell r="B2395">
            <v>42919</v>
          </cell>
          <cell r="H2395">
            <v>42530</v>
          </cell>
        </row>
        <row r="2396">
          <cell r="B2396">
            <v>42920</v>
          </cell>
          <cell r="H2396">
            <v>42531</v>
          </cell>
        </row>
        <row r="2397">
          <cell r="B2397">
            <v>42921</v>
          </cell>
          <cell r="H2397">
            <v>42534</v>
          </cell>
        </row>
        <row r="2398">
          <cell r="B2398">
            <v>42922</v>
          </cell>
          <cell r="H2398">
            <v>42535</v>
          </cell>
        </row>
        <row r="2399">
          <cell r="B2399">
            <v>42923</v>
          </cell>
          <cell r="H2399">
            <v>42536</v>
          </cell>
        </row>
        <row r="2400">
          <cell r="B2400">
            <v>42926</v>
          </cell>
          <cell r="H2400">
            <v>42537</v>
          </cell>
        </row>
        <row r="2401">
          <cell r="B2401">
            <v>42927</v>
          </cell>
          <cell r="H2401">
            <v>42538</v>
          </cell>
        </row>
        <row r="2402">
          <cell r="B2402">
            <v>42928</v>
          </cell>
          <cell r="H2402">
            <v>42541</v>
          </cell>
        </row>
        <row r="2403">
          <cell r="B2403">
            <v>42929</v>
          </cell>
          <cell r="H2403">
            <v>42542</v>
          </cell>
        </row>
        <row r="2404">
          <cell r="B2404">
            <v>42930</v>
          </cell>
          <cell r="H2404">
            <v>42543</v>
          </cell>
        </row>
        <row r="2405">
          <cell r="B2405">
            <v>42933</v>
          </cell>
          <cell r="H2405">
            <v>42544</v>
          </cell>
        </row>
        <row r="2406">
          <cell r="B2406">
            <v>42934</v>
          </cell>
          <cell r="H2406">
            <v>42545</v>
          </cell>
        </row>
        <row r="2407">
          <cell r="B2407">
            <v>42935</v>
          </cell>
          <cell r="H2407">
            <v>42548</v>
          </cell>
        </row>
        <row r="2408">
          <cell r="B2408">
            <v>42936</v>
          </cell>
          <cell r="H2408">
            <v>42549</v>
          </cell>
        </row>
        <row r="2409">
          <cell r="B2409">
            <v>42937</v>
          </cell>
          <cell r="H2409">
            <v>42550</v>
          </cell>
        </row>
        <row r="2410">
          <cell r="B2410">
            <v>42940</v>
          </cell>
          <cell r="H2410">
            <v>42551</v>
          </cell>
        </row>
        <row r="2411">
          <cell r="B2411">
            <v>42941</v>
          </cell>
          <cell r="H2411">
            <v>42552</v>
          </cell>
        </row>
        <row r="2412">
          <cell r="B2412">
            <v>42942</v>
          </cell>
          <cell r="H2412">
            <v>42555</v>
          </cell>
        </row>
        <row r="2413">
          <cell r="B2413">
            <v>42943</v>
          </cell>
          <cell r="H2413">
            <v>42556</v>
          </cell>
        </row>
        <row r="2414">
          <cell r="B2414">
            <v>42944</v>
          </cell>
          <cell r="H2414">
            <v>42557</v>
          </cell>
        </row>
        <row r="2415">
          <cell r="B2415">
            <v>42947</v>
          </cell>
          <cell r="H2415">
            <v>42558</v>
          </cell>
        </row>
        <row r="2416">
          <cell r="B2416">
            <v>42948</v>
          </cell>
          <cell r="H2416">
            <v>42559</v>
          </cell>
        </row>
        <row r="2417">
          <cell r="B2417">
            <v>42949</v>
          </cell>
          <cell r="H2417">
            <v>42562</v>
          </cell>
        </row>
        <row r="2418">
          <cell r="B2418">
            <v>42950</v>
          </cell>
          <cell r="H2418">
            <v>42563</v>
          </cell>
        </row>
        <row r="2419">
          <cell r="B2419">
            <v>42951</v>
          </cell>
          <cell r="H2419">
            <v>42564</v>
          </cell>
        </row>
        <row r="2420">
          <cell r="B2420">
            <v>42954</v>
          </cell>
          <cell r="H2420">
            <v>42565</v>
          </cell>
        </row>
        <row r="2421">
          <cell r="B2421">
            <v>42955</v>
          </cell>
          <cell r="H2421">
            <v>42566</v>
          </cell>
        </row>
        <row r="2422">
          <cell r="B2422">
            <v>42956</v>
          </cell>
          <cell r="H2422">
            <v>42569</v>
          </cell>
        </row>
        <row r="2423">
          <cell r="B2423">
            <v>42957</v>
          </cell>
          <cell r="H2423">
            <v>42570</v>
          </cell>
        </row>
        <row r="2424">
          <cell r="B2424">
            <v>42958</v>
          </cell>
          <cell r="H2424">
            <v>42571</v>
          </cell>
        </row>
        <row r="2425">
          <cell r="B2425">
            <v>42961</v>
          </cell>
          <cell r="H2425">
            <v>42572</v>
          </cell>
        </row>
        <row r="2426">
          <cell r="B2426">
            <v>42962</v>
          </cell>
          <cell r="H2426">
            <v>42573</v>
          </cell>
        </row>
        <row r="2427">
          <cell r="B2427">
            <v>42963</v>
          </cell>
          <cell r="H2427">
            <v>42576</v>
          </cell>
        </row>
        <row r="2428">
          <cell r="B2428">
            <v>42964</v>
          </cell>
          <cell r="H2428">
            <v>42577</v>
          </cell>
        </row>
        <row r="2429">
          <cell r="B2429">
            <v>42965</v>
          </cell>
          <cell r="H2429">
            <v>42578</v>
          </cell>
        </row>
        <row r="2430">
          <cell r="B2430">
            <v>42968</v>
          </cell>
          <cell r="H2430">
            <v>42579</v>
          </cell>
        </row>
        <row r="2431">
          <cell r="B2431">
            <v>42969</v>
          </cell>
          <cell r="H2431">
            <v>42580</v>
          </cell>
        </row>
        <row r="2432">
          <cell r="B2432">
            <v>42970</v>
          </cell>
          <cell r="H2432">
            <v>42583</v>
          </cell>
        </row>
        <row r="2433">
          <cell r="B2433">
            <v>42971</v>
          </cell>
          <cell r="H2433">
            <v>42584</v>
          </cell>
        </row>
        <row r="2434">
          <cell r="B2434">
            <v>42972</v>
          </cell>
          <cell r="H2434">
            <v>42585</v>
          </cell>
        </row>
        <row r="2435">
          <cell r="B2435">
            <v>42975</v>
          </cell>
          <cell r="H2435">
            <v>42586</v>
          </cell>
        </row>
        <row r="2436">
          <cell r="B2436">
            <v>42976</v>
          </cell>
          <cell r="H2436">
            <v>42587</v>
          </cell>
        </row>
        <row r="2437">
          <cell r="B2437">
            <v>42977</v>
          </cell>
          <cell r="H2437">
            <v>42590</v>
          </cell>
        </row>
        <row r="2438">
          <cell r="B2438">
            <v>42978</v>
          </cell>
          <cell r="H2438">
            <v>42591</v>
          </cell>
        </row>
        <row r="2439">
          <cell r="B2439">
            <v>42979</v>
          </cell>
          <cell r="H2439">
            <v>42592</v>
          </cell>
        </row>
        <row r="2440">
          <cell r="B2440">
            <v>42982</v>
          </cell>
          <cell r="H2440">
            <v>42593</v>
          </cell>
        </row>
        <row r="2441">
          <cell r="B2441">
            <v>42983</v>
          </cell>
          <cell r="H2441">
            <v>42594</v>
          </cell>
        </row>
        <row r="2442">
          <cell r="B2442">
            <v>42984</v>
          </cell>
          <cell r="H2442">
            <v>42597</v>
          </cell>
        </row>
        <row r="2443">
          <cell r="B2443">
            <v>42985</v>
          </cell>
          <cell r="H2443">
            <v>42598</v>
          </cell>
        </row>
        <row r="2444">
          <cell r="B2444">
            <v>42986</v>
          </cell>
          <cell r="H2444">
            <v>42599</v>
          </cell>
        </row>
        <row r="2445">
          <cell r="B2445">
            <v>42989</v>
          </cell>
          <cell r="H2445">
            <v>42600</v>
          </cell>
        </row>
        <row r="2446">
          <cell r="B2446">
            <v>42990</v>
          </cell>
          <cell r="H2446">
            <v>42601</v>
          </cell>
        </row>
        <row r="2447">
          <cell r="B2447">
            <v>42991</v>
          </cell>
          <cell r="H2447">
            <v>42604</v>
          </cell>
        </row>
        <row r="2448">
          <cell r="B2448">
            <v>42992</v>
          </cell>
          <cell r="H2448">
            <v>42605</v>
          </cell>
        </row>
        <row r="2449">
          <cell r="B2449">
            <v>42993</v>
          </cell>
          <cell r="H2449">
            <v>42606</v>
          </cell>
        </row>
        <row r="2450">
          <cell r="B2450">
            <v>42996</v>
          </cell>
          <cell r="H2450">
            <v>42607</v>
          </cell>
        </row>
        <row r="2451">
          <cell r="B2451">
            <v>42997</v>
          </cell>
          <cell r="H2451">
            <v>42608</v>
          </cell>
        </row>
        <row r="2452">
          <cell r="B2452">
            <v>42998</v>
          </cell>
          <cell r="H2452">
            <v>42612</v>
          </cell>
        </row>
        <row r="2453">
          <cell r="B2453">
            <v>42999</v>
          </cell>
          <cell r="H2453">
            <v>42613</v>
          </cell>
        </row>
        <row r="2454">
          <cell r="B2454">
            <v>43000</v>
          </cell>
          <cell r="H2454">
            <v>42614</v>
          </cell>
        </row>
        <row r="2455">
          <cell r="B2455">
            <v>43003</v>
          </cell>
          <cell r="H2455">
            <v>42615</v>
          </cell>
        </row>
        <row r="2456">
          <cell r="B2456">
            <v>43004</v>
          </cell>
          <cell r="H2456">
            <v>42618</v>
          </cell>
        </row>
        <row r="2457">
          <cell r="B2457">
            <v>43005</v>
          </cell>
          <cell r="H2457">
            <v>42619</v>
          </cell>
        </row>
        <row r="2458">
          <cell r="B2458">
            <v>43006</v>
          </cell>
          <cell r="H2458">
            <v>42620</v>
          </cell>
        </row>
        <row r="2459">
          <cell r="B2459">
            <v>43007</v>
          </cell>
          <cell r="H2459">
            <v>42621</v>
          </cell>
        </row>
        <row r="2460">
          <cell r="B2460">
            <v>43008</v>
          </cell>
          <cell r="H2460">
            <v>42625</v>
          </cell>
        </row>
        <row r="2461">
          <cell r="B2461">
            <v>43017</v>
          </cell>
          <cell r="H2461">
            <v>42626</v>
          </cell>
        </row>
        <row r="2462">
          <cell r="B2462">
            <v>43018</v>
          </cell>
          <cell r="H2462">
            <v>42627</v>
          </cell>
        </row>
        <row r="2463">
          <cell r="B2463">
            <v>43019</v>
          </cell>
          <cell r="H2463">
            <v>42628</v>
          </cell>
        </row>
        <row r="2464">
          <cell r="B2464">
            <v>43020</v>
          </cell>
          <cell r="H2464">
            <v>42629</v>
          </cell>
        </row>
        <row r="2465">
          <cell r="B2465">
            <v>43021</v>
          </cell>
          <cell r="H2465">
            <v>42632</v>
          </cell>
        </row>
        <row r="2466">
          <cell r="B2466">
            <v>43024</v>
          </cell>
          <cell r="H2466">
            <v>42633</v>
          </cell>
        </row>
        <row r="2467">
          <cell r="B2467">
            <v>43025</v>
          </cell>
          <cell r="H2467">
            <v>42634</v>
          </cell>
        </row>
        <row r="2468">
          <cell r="B2468">
            <v>43026</v>
          </cell>
          <cell r="H2468">
            <v>42635</v>
          </cell>
        </row>
        <row r="2469">
          <cell r="B2469">
            <v>43027</v>
          </cell>
          <cell r="H2469">
            <v>42636</v>
          </cell>
        </row>
        <row r="2470">
          <cell r="B2470">
            <v>43028</v>
          </cell>
          <cell r="H2470">
            <v>42639</v>
          </cell>
        </row>
        <row r="2471">
          <cell r="B2471">
            <v>43031</v>
          </cell>
          <cell r="H2471">
            <v>42640</v>
          </cell>
        </row>
        <row r="2472">
          <cell r="B2472">
            <v>43032</v>
          </cell>
          <cell r="H2472">
            <v>42641</v>
          </cell>
        </row>
        <row r="2473">
          <cell r="B2473">
            <v>43033</v>
          </cell>
          <cell r="H2473">
            <v>42642</v>
          </cell>
        </row>
        <row r="2474">
          <cell r="B2474">
            <v>43034</v>
          </cell>
          <cell r="H2474">
            <v>42643</v>
          </cell>
        </row>
        <row r="2475">
          <cell r="B2475">
            <v>43035</v>
          </cell>
          <cell r="H2475">
            <v>42646</v>
          </cell>
        </row>
        <row r="2476">
          <cell r="B2476">
            <v>43038</v>
          </cell>
          <cell r="H2476">
            <v>42647</v>
          </cell>
        </row>
        <row r="2477">
          <cell r="B2477">
            <v>43039</v>
          </cell>
          <cell r="H2477">
            <v>42648</v>
          </cell>
        </row>
        <row r="2478">
          <cell r="B2478">
            <v>43040</v>
          </cell>
          <cell r="H2478">
            <v>42649</v>
          </cell>
        </row>
        <row r="2479">
          <cell r="B2479">
            <v>43041</v>
          </cell>
          <cell r="H2479">
            <v>42650</v>
          </cell>
        </row>
        <row r="2480">
          <cell r="B2480">
            <v>43042</v>
          </cell>
          <cell r="H2480">
            <v>42653</v>
          </cell>
        </row>
        <row r="2481">
          <cell r="B2481">
            <v>43045</v>
          </cell>
          <cell r="H2481">
            <v>42654</v>
          </cell>
        </row>
        <row r="2482">
          <cell r="B2482">
            <v>43046</v>
          </cell>
          <cell r="H2482">
            <v>42655</v>
          </cell>
        </row>
        <row r="2483">
          <cell r="B2483">
            <v>43047</v>
          </cell>
          <cell r="H2483">
            <v>42656</v>
          </cell>
        </row>
        <row r="2484">
          <cell r="B2484">
            <v>43048</v>
          </cell>
          <cell r="H2484">
            <v>42657</v>
          </cell>
        </row>
        <row r="2485">
          <cell r="B2485">
            <v>43049</v>
          </cell>
          <cell r="H2485">
            <v>42660</v>
          </cell>
        </row>
        <row r="2486">
          <cell r="B2486">
            <v>43052</v>
          </cell>
          <cell r="H2486">
            <v>42661</v>
          </cell>
        </row>
        <row r="2487">
          <cell r="B2487">
            <v>43053</v>
          </cell>
          <cell r="H2487">
            <v>42662</v>
          </cell>
        </row>
        <row r="2488">
          <cell r="B2488">
            <v>43054</v>
          </cell>
          <cell r="H2488">
            <v>42663</v>
          </cell>
        </row>
        <row r="2489">
          <cell r="B2489">
            <v>43055</v>
          </cell>
          <cell r="H2489">
            <v>42664</v>
          </cell>
        </row>
        <row r="2490">
          <cell r="B2490">
            <v>43056</v>
          </cell>
          <cell r="H2490">
            <v>42667</v>
          </cell>
        </row>
        <row r="2491">
          <cell r="B2491">
            <v>43059</v>
          </cell>
          <cell r="H2491">
            <v>42668</v>
          </cell>
        </row>
        <row r="2492">
          <cell r="B2492">
            <v>43060</v>
          </cell>
          <cell r="H2492">
            <v>42669</v>
          </cell>
        </row>
        <row r="2493">
          <cell r="B2493">
            <v>43061</v>
          </cell>
          <cell r="H2493">
            <v>42670</v>
          </cell>
        </row>
        <row r="2494">
          <cell r="B2494">
            <v>43062</v>
          </cell>
          <cell r="H2494">
            <v>42671</v>
          </cell>
        </row>
        <row r="2495">
          <cell r="B2495">
            <v>43063</v>
          </cell>
          <cell r="H2495">
            <v>42674</v>
          </cell>
        </row>
        <row r="2496">
          <cell r="B2496">
            <v>43066</v>
          </cell>
          <cell r="H2496">
            <v>42675</v>
          </cell>
        </row>
        <row r="2497">
          <cell r="B2497">
            <v>43067</v>
          </cell>
          <cell r="H2497">
            <v>42676</v>
          </cell>
        </row>
        <row r="2498">
          <cell r="B2498">
            <v>43068</v>
          </cell>
          <cell r="H2498">
            <v>42677</v>
          </cell>
        </row>
        <row r="2499">
          <cell r="B2499">
            <v>43069</v>
          </cell>
          <cell r="H2499">
            <v>42678</v>
          </cell>
        </row>
        <row r="2500">
          <cell r="B2500">
            <v>43070</v>
          </cell>
          <cell r="H2500">
            <v>42681</v>
          </cell>
        </row>
        <row r="2501">
          <cell r="B2501">
            <v>43073</v>
          </cell>
          <cell r="H2501">
            <v>42682</v>
          </cell>
        </row>
        <row r="2502">
          <cell r="B2502">
            <v>43074</v>
          </cell>
          <cell r="H2502">
            <v>42683</v>
          </cell>
        </row>
        <row r="2503">
          <cell r="B2503">
            <v>43075</v>
          </cell>
          <cell r="H2503">
            <v>42684</v>
          </cell>
        </row>
        <row r="2504">
          <cell r="B2504">
            <v>43076</v>
          </cell>
          <cell r="H2504">
            <v>42685</v>
          </cell>
        </row>
        <row r="2505">
          <cell r="B2505">
            <v>43077</v>
          </cell>
          <cell r="H2505">
            <v>42688</v>
          </cell>
        </row>
        <row r="2506">
          <cell r="B2506">
            <v>43080</v>
          </cell>
          <cell r="H2506">
            <v>42689</v>
          </cell>
        </row>
        <row r="2507">
          <cell r="B2507">
            <v>43081</v>
          </cell>
          <cell r="H2507">
            <v>42690</v>
          </cell>
        </row>
        <row r="2508">
          <cell r="B2508">
            <v>43082</v>
          </cell>
          <cell r="H2508">
            <v>42691</v>
          </cell>
        </row>
        <row r="2509">
          <cell r="B2509">
            <v>43083</v>
          </cell>
          <cell r="H2509">
            <v>42692</v>
          </cell>
        </row>
        <row r="2510">
          <cell r="B2510">
            <v>43084</v>
          </cell>
          <cell r="H2510">
            <v>42695</v>
          </cell>
        </row>
        <row r="2511">
          <cell r="B2511">
            <v>43087</v>
          </cell>
          <cell r="H2511">
            <v>42696</v>
          </cell>
        </row>
        <row r="2512">
          <cell r="B2512">
            <v>43088</v>
          </cell>
          <cell r="H2512">
            <v>42697</v>
          </cell>
        </row>
        <row r="2513">
          <cell r="B2513">
            <v>43089</v>
          </cell>
          <cell r="H2513">
            <v>42698</v>
          </cell>
        </row>
        <row r="2514">
          <cell r="B2514">
            <v>43090</v>
          </cell>
          <cell r="H2514">
            <v>42699</v>
          </cell>
        </row>
        <row r="2515">
          <cell r="B2515">
            <v>43091</v>
          </cell>
          <cell r="H2515">
            <v>42702</v>
          </cell>
        </row>
        <row r="2516">
          <cell r="B2516">
            <v>43094</v>
          </cell>
          <cell r="H2516">
            <v>42703</v>
          </cell>
        </row>
        <row r="2517">
          <cell r="B2517">
            <v>43095</v>
          </cell>
          <cell r="H2517">
            <v>42704</v>
          </cell>
        </row>
        <row r="2518">
          <cell r="B2518">
            <v>43096</v>
          </cell>
          <cell r="H2518">
            <v>42705</v>
          </cell>
        </row>
        <row r="2519">
          <cell r="B2519">
            <v>43097</v>
          </cell>
          <cell r="H2519">
            <v>42706</v>
          </cell>
        </row>
        <row r="2520">
          <cell r="B2520">
            <v>43098</v>
          </cell>
          <cell r="H2520">
            <v>42709</v>
          </cell>
        </row>
        <row r="2521">
          <cell r="B2521">
            <v>43102</v>
          </cell>
          <cell r="H2521">
            <v>42710</v>
          </cell>
        </row>
        <row r="2522">
          <cell r="B2522">
            <v>43103</v>
          </cell>
          <cell r="H2522">
            <v>42711</v>
          </cell>
        </row>
        <row r="2523">
          <cell r="B2523">
            <v>43104</v>
          </cell>
          <cell r="H2523">
            <v>42712</v>
          </cell>
        </row>
        <row r="2524">
          <cell r="B2524">
            <v>43105</v>
          </cell>
          <cell r="H2524">
            <v>42713</v>
          </cell>
        </row>
        <row r="2525">
          <cell r="B2525">
            <v>43108</v>
          </cell>
          <cell r="H2525">
            <v>42716</v>
          </cell>
        </row>
        <row r="2526">
          <cell r="B2526">
            <v>43109</v>
          </cell>
          <cell r="H2526">
            <v>42717</v>
          </cell>
        </row>
        <row r="2527">
          <cell r="B2527">
            <v>43110</v>
          </cell>
          <cell r="H2527">
            <v>42718</v>
          </cell>
        </row>
        <row r="2528">
          <cell r="B2528">
            <v>43111</v>
          </cell>
          <cell r="H2528">
            <v>42719</v>
          </cell>
        </row>
        <row r="2529">
          <cell r="B2529">
            <v>43112</v>
          </cell>
          <cell r="H2529">
            <v>42720</v>
          </cell>
        </row>
        <row r="2530">
          <cell r="B2530">
            <v>43115</v>
          </cell>
          <cell r="H2530">
            <v>42723</v>
          </cell>
        </row>
        <row r="2531">
          <cell r="B2531">
            <v>43116</v>
          </cell>
          <cell r="H2531">
            <v>42724</v>
          </cell>
        </row>
        <row r="2532">
          <cell r="B2532">
            <v>43117</v>
          </cell>
          <cell r="H2532">
            <v>42725</v>
          </cell>
        </row>
        <row r="2533">
          <cell r="B2533">
            <v>43118</v>
          </cell>
          <cell r="H2533">
            <v>42726</v>
          </cell>
        </row>
        <row r="2534">
          <cell r="B2534">
            <v>43119</v>
          </cell>
          <cell r="H2534">
            <v>42727</v>
          </cell>
        </row>
        <row r="2535">
          <cell r="B2535">
            <v>43122</v>
          </cell>
          <cell r="H2535">
            <v>42732</v>
          </cell>
        </row>
        <row r="2536">
          <cell r="B2536">
            <v>43123</v>
          </cell>
          <cell r="H2536">
            <v>42733</v>
          </cell>
        </row>
        <row r="2537">
          <cell r="B2537">
            <v>43124</v>
          </cell>
          <cell r="H2537">
            <v>42734</v>
          </cell>
        </row>
        <row r="2538">
          <cell r="B2538">
            <v>43125</v>
          </cell>
          <cell r="H2538">
            <v>42738</v>
          </cell>
        </row>
        <row r="2539">
          <cell r="B2539">
            <v>43126</v>
          </cell>
          <cell r="H2539">
            <v>42739</v>
          </cell>
        </row>
        <row r="2540">
          <cell r="B2540">
            <v>43129</v>
          </cell>
          <cell r="H2540">
            <v>42740</v>
          </cell>
        </row>
        <row r="2541">
          <cell r="B2541">
            <v>43130</v>
          </cell>
          <cell r="H2541">
            <v>42741</v>
          </cell>
        </row>
        <row r="2542">
          <cell r="B2542">
            <v>43131</v>
          </cell>
          <cell r="H2542">
            <v>42744</v>
          </cell>
        </row>
        <row r="2543">
          <cell r="B2543">
            <v>43132</v>
          </cell>
          <cell r="H2543">
            <v>42745</v>
          </cell>
        </row>
        <row r="2544">
          <cell r="B2544">
            <v>43132</v>
          </cell>
          <cell r="H2544">
            <v>42746</v>
          </cell>
        </row>
        <row r="2545">
          <cell r="B2545">
            <v>43133</v>
          </cell>
          <cell r="H2545">
            <v>42747</v>
          </cell>
        </row>
        <row r="2546">
          <cell r="B2546">
            <v>43136</v>
          </cell>
          <cell r="H2546">
            <v>42748</v>
          </cell>
        </row>
        <row r="2547">
          <cell r="B2547">
            <v>43137</v>
          </cell>
          <cell r="H2547">
            <v>42751</v>
          </cell>
        </row>
        <row r="2548">
          <cell r="B2548">
            <v>43138</v>
          </cell>
          <cell r="H2548">
            <v>42752</v>
          </cell>
        </row>
        <row r="2549">
          <cell r="B2549">
            <v>43139</v>
          </cell>
          <cell r="H2549">
            <v>42753</v>
          </cell>
        </row>
        <row r="2550">
          <cell r="B2550">
            <v>43140</v>
          </cell>
          <cell r="H2550">
            <v>42754</v>
          </cell>
        </row>
        <row r="2551">
          <cell r="B2551">
            <v>43142</v>
          </cell>
          <cell r="H2551">
            <v>42755</v>
          </cell>
        </row>
        <row r="2552">
          <cell r="B2552">
            <v>43143</v>
          </cell>
          <cell r="H2552">
            <v>42758</v>
          </cell>
        </row>
        <row r="2553">
          <cell r="B2553">
            <v>43144</v>
          </cell>
          <cell r="H2553">
            <v>42759</v>
          </cell>
        </row>
        <row r="2554">
          <cell r="B2554">
            <v>43145</v>
          </cell>
          <cell r="H2554">
            <v>42760</v>
          </cell>
        </row>
        <row r="2555">
          <cell r="B2555">
            <v>43153</v>
          </cell>
          <cell r="H2555">
            <v>42761</v>
          </cell>
        </row>
        <row r="2556">
          <cell r="B2556">
            <v>43154</v>
          </cell>
          <cell r="H2556">
            <v>42762</v>
          </cell>
        </row>
        <row r="2557">
          <cell r="B2557">
            <v>43155</v>
          </cell>
          <cell r="H2557">
            <v>42765</v>
          </cell>
        </row>
        <row r="2558">
          <cell r="B2558">
            <v>43157</v>
          </cell>
          <cell r="H2558">
            <v>42766</v>
          </cell>
        </row>
        <row r="2559">
          <cell r="B2559">
            <v>43158</v>
          </cell>
          <cell r="H2559">
            <v>42767</v>
          </cell>
        </row>
        <row r="2560">
          <cell r="B2560">
            <v>43159</v>
          </cell>
          <cell r="H2560">
            <v>42768</v>
          </cell>
        </row>
        <row r="2561">
          <cell r="B2561">
            <v>43160</v>
          </cell>
          <cell r="H2561">
            <v>42769</v>
          </cell>
        </row>
        <row r="2562">
          <cell r="B2562">
            <v>43161</v>
          </cell>
          <cell r="H2562">
            <v>42772</v>
          </cell>
        </row>
        <row r="2563">
          <cell r="B2563">
            <v>43164</v>
          </cell>
          <cell r="H2563">
            <v>42773</v>
          </cell>
        </row>
        <row r="2564">
          <cell r="B2564">
            <v>43165</v>
          </cell>
          <cell r="H2564">
            <v>42774</v>
          </cell>
        </row>
        <row r="2565">
          <cell r="B2565">
            <v>43166</v>
          </cell>
          <cell r="H2565">
            <v>42775</v>
          </cell>
        </row>
        <row r="2566">
          <cell r="B2566">
            <v>43167</v>
          </cell>
          <cell r="H2566">
            <v>42776</v>
          </cell>
        </row>
        <row r="2567">
          <cell r="B2567">
            <v>43168</v>
          </cell>
          <cell r="H2567">
            <v>42779</v>
          </cell>
        </row>
        <row r="2568">
          <cell r="B2568">
            <v>43171</v>
          </cell>
          <cell r="H2568">
            <v>42780</v>
          </cell>
        </row>
        <row r="2569">
          <cell r="B2569">
            <v>43172</v>
          </cell>
          <cell r="H2569">
            <v>42781</v>
          </cell>
        </row>
        <row r="2570">
          <cell r="B2570">
            <v>43173</v>
          </cell>
          <cell r="H2570">
            <v>42782</v>
          </cell>
        </row>
        <row r="2571">
          <cell r="B2571">
            <v>43174</v>
          </cell>
          <cell r="H2571">
            <v>42783</v>
          </cell>
        </row>
        <row r="2572">
          <cell r="B2572">
            <v>43175</v>
          </cell>
          <cell r="H2572">
            <v>42786</v>
          </cell>
        </row>
        <row r="2573">
          <cell r="B2573">
            <v>43178</v>
          </cell>
          <cell r="H2573">
            <v>42787</v>
          </cell>
        </row>
        <row r="2574">
          <cell r="B2574">
            <v>43179</v>
          </cell>
          <cell r="H2574">
            <v>42788</v>
          </cell>
        </row>
        <row r="2575">
          <cell r="B2575">
            <v>43180</v>
          </cell>
          <cell r="H2575">
            <v>42789</v>
          </cell>
        </row>
        <row r="2576">
          <cell r="B2576">
            <v>43181</v>
          </cell>
          <cell r="H2576">
            <v>42790</v>
          </cell>
        </row>
        <row r="2577">
          <cell r="B2577">
            <v>43182</v>
          </cell>
          <cell r="H2577">
            <v>42793</v>
          </cell>
        </row>
        <row r="2578">
          <cell r="B2578">
            <v>43185</v>
          </cell>
          <cell r="H2578">
            <v>42794</v>
          </cell>
        </row>
        <row r="2579">
          <cell r="B2579">
            <v>43186</v>
          </cell>
          <cell r="H2579">
            <v>42795</v>
          </cell>
        </row>
        <row r="2580">
          <cell r="B2580">
            <v>43187</v>
          </cell>
          <cell r="H2580">
            <v>42796</v>
          </cell>
        </row>
        <row r="2581">
          <cell r="B2581">
            <v>43188</v>
          </cell>
          <cell r="H2581">
            <v>42797</v>
          </cell>
        </row>
        <row r="2582">
          <cell r="B2582">
            <v>43189</v>
          </cell>
          <cell r="H2582">
            <v>42800</v>
          </cell>
        </row>
        <row r="2583">
          <cell r="B2583">
            <v>43192</v>
          </cell>
          <cell r="H2583">
            <v>42801</v>
          </cell>
        </row>
        <row r="2584">
          <cell r="B2584">
            <v>43193</v>
          </cell>
          <cell r="H2584">
            <v>42802</v>
          </cell>
        </row>
        <row r="2585">
          <cell r="B2585">
            <v>43194</v>
          </cell>
          <cell r="H2585">
            <v>42803</v>
          </cell>
        </row>
        <row r="2586">
          <cell r="B2586">
            <v>43198</v>
          </cell>
          <cell r="H2586">
            <v>42804</v>
          </cell>
        </row>
        <row r="2587">
          <cell r="B2587">
            <v>43199</v>
          </cell>
          <cell r="H2587">
            <v>42807</v>
          </cell>
        </row>
        <row r="2588">
          <cell r="B2588">
            <v>43200</v>
          </cell>
          <cell r="H2588">
            <v>42808</v>
          </cell>
        </row>
        <row r="2589">
          <cell r="B2589">
            <v>43201</v>
          </cell>
          <cell r="H2589">
            <v>42809</v>
          </cell>
        </row>
        <row r="2590">
          <cell r="B2590">
            <v>43202</v>
          </cell>
          <cell r="H2590">
            <v>42810</v>
          </cell>
        </row>
        <row r="2591">
          <cell r="B2591">
            <v>43203</v>
          </cell>
          <cell r="H2591">
            <v>42811</v>
          </cell>
        </row>
        <row r="2592">
          <cell r="B2592">
            <v>43206</v>
          </cell>
          <cell r="H2592">
            <v>42814</v>
          </cell>
        </row>
        <row r="2593">
          <cell r="B2593">
            <v>43207</v>
          </cell>
          <cell r="H2593">
            <v>42815</v>
          </cell>
        </row>
        <row r="2594">
          <cell r="B2594">
            <v>43208</v>
          </cell>
          <cell r="H2594">
            <v>42816</v>
          </cell>
        </row>
        <row r="2595">
          <cell r="B2595">
            <v>43209</v>
          </cell>
          <cell r="H2595">
            <v>42817</v>
          </cell>
        </row>
        <row r="2596">
          <cell r="B2596">
            <v>43210</v>
          </cell>
          <cell r="H2596">
            <v>42818</v>
          </cell>
        </row>
        <row r="2597">
          <cell r="B2597">
            <v>43213</v>
          </cell>
          <cell r="H2597">
            <v>42818</v>
          </cell>
        </row>
        <row r="2598">
          <cell r="B2598">
            <v>43214</v>
          </cell>
          <cell r="H2598">
            <v>42821</v>
          </cell>
        </row>
        <row r="2599">
          <cell r="B2599">
            <v>43215</v>
          </cell>
          <cell r="H2599">
            <v>42822</v>
          </cell>
        </row>
        <row r="2600">
          <cell r="B2600">
            <v>43216</v>
          </cell>
          <cell r="H2600">
            <v>42823</v>
          </cell>
        </row>
        <row r="2601">
          <cell r="B2601">
            <v>43217</v>
          </cell>
          <cell r="H2601">
            <v>42824</v>
          </cell>
        </row>
        <row r="2602">
          <cell r="B2602">
            <v>43218</v>
          </cell>
          <cell r="H2602">
            <v>42825</v>
          </cell>
        </row>
        <row r="2603">
          <cell r="B2603">
            <v>43222</v>
          </cell>
          <cell r="H2603">
            <v>42828</v>
          </cell>
        </row>
        <row r="2604">
          <cell r="B2604">
            <v>43223</v>
          </cell>
          <cell r="H2604">
            <v>42829</v>
          </cell>
        </row>
        <row r="2605">
          <cell r="B2605">
            <v>43224</v>
          </cell>
          <cell r="H2605">
            <v>42830</v>
          </cell>
        </row>
        <row r="2606">
          <cell r="B2606">
            <v>43227</v>
          </cell>
          <cell r="H2606">
            <v>42831</v>
          </cell>
        </row>
        <row r="2607">
          <cell r="B2607">
            <v>43228</v>
          </cell>
          <cell r="H2607">
            <v>42832</v>
          </cell>
        </row>
        <row r="2608">
          <cell r="B2608">
            <v>43229</v>
          </cell>
          <cell r="H2608">
            <v>42835</v>
          </cell>
        </row>
        <row r="2609">
          <cell r="B2609">
            <v>43230</v>
          </cell>
          <cell r="H2609">
            <v>42836</v>
          </cell>
        </row>
        <row r="2610">
          <cell r="B2610">
            <v>43231</v>
          </cell>
          <cell r="H2610">
            <v>42837</v>
          </cell>
        </row>
        <row r="2611">
          <cell r="B2611">
            <v>43234</v>
          </cell>
          <cell r="H2611">
            <v>42838</v>
          </cell>
        </row>
        <row r="2612">
          <cell r="B2612">
            <v>43235</v>
          </cell>
          <cell r="H2612">
            <v>42843</v>
          </cell>
        </row>
        <row r="2613">
          <cell r="B2613">
            <v>43236</v>
          </cell>
          <cell r="H2613">
            <v>42844</v>
          </cell>
        </row>
        <row r="2614">
          <cell r="B2614">
            <v>43237</v>
          </cell>
          <cell r="H2614">
            <v>42845</v>
          </cell>
        </row>
        <row r="2615">
          <cell r="B2615">
            <v>43238</v>
          </cell>
          <cell r="H2615">
            <v>42849</v>
          </cell>
        </row>
        <row r="2616">
          <cell r="B2616">
            <v>43241</v>
          </cell>
          <cell r="H2616">
            <v>42850</v>
          </cell>
        </row>
        <row r="2617">
          <cell r="B2617">
            <v>43242</v>
          </cell>
          <cell r="H2617">
            <v>42851</v>
          </cell>
        </row>
        <row r="2618">
          <cell r="B2618">
            <v>43243</v>
          </cell>
          <cell r="H2618">
            <v>42852</v>
          </cell>
        </row>
        <row r="2619">
          <cell r="B2619">
            <v>43244</v>
          </cell>
          <cell r="H2619">
            <v>42853</v>
          </cell>
        </row>
        <row r="2620">
          <cell r="B2620">
            <v>43245</v>
          </cell>
          <cell r="H2620">
            <v>42857</v>
          </cell>
        </row>
        <row r="2621">
          <cell r="B2621">
            <v>43248</v>
          </cell>
          <cell r="H2621">
            <v>42858</v>
          </cell>
        </row>
        <row r="2622">
          <cell r="B2622">
            <v>43249</v>
          </cell>
          <cell r="H2622">
            <v>42859</v>
          </cell>
        </row>
        <row r="2623">
          <cell r="B2623">
            <v>43250</v>
          </cell>
          <cell r="H2623">
            <v>42860</v>
          </cell>
        </row>
        <row r="2624">
          <cell r="B2624">
            <v>43251</v>
          </cell>
          <cell r="H2624">
            <v>42863</v>
          </cell>
        </row>
        <row r="2625">
          <cell r="B2625">
            <v>43252</v>
          </cell>
          <cell r="H2625">
            <v>42864</v>
          </cell>
        </row>
        <row r="2626">
          <cell r="H2626">
            <v>42865</v>
          </cell>
        </row>
        <row r="2627">
          <cell r="H2627">
            <v>42866</v>
          </cell>
        </row>
        <row r="2628">
          <cell r="H2628">
            <v>42870</v>
          </cell>
        </row>
        <row r="2629">
          <cell r="H2629">
            <v>42871</v>
          </cell>
        </row>
        <row r="2630">
          <cell r="H2630">
            <v>42872</v>
          </cell>
        </row>
        <row r="2631">
          <cell r="H2631">
            <v>42873</v>
          </cell>
        </row>
        <row r="2632">
          <cell r="H2632">
            <v>42874</v>
          </cell>
        </row>
        <row r="2633">
          <cell r="H2633">
            <v>42877</v>
          </cell>
        </row>
        <row r="2634">
          <cell r="H2634">
            <v>42878</v>
          </cell>
        </row>
        <row r="2635">
          <cell r="H2635">
            <v>42879</v>
          </cell>
        </row>
        <row r="2636">
          <cell r="H2636">
            <v>42880</v>
          </cell>
        </row>
        <row r="2637">
          <cell r="H2637">
            <v>42881</v>
          </cell>
        </row>
        <row r="2638">
          <cell r="H2638">
            <v>42885</v>
          </cell>
        </row>
        <row r="2639">
          <cell r="H2639">
            <v>42886</v>
          </cell>
        </row>
        <row r="2640">
          <cell r="H2640">
            <v>42887</v>
          </cell>
        </row>
        <row r="2641">
          <cell r="H2641">
            <v>42888</v>
          </cell>
        </row>
        <row r="2642">
          <cell r="H2642">
            <v>42891</v>
          </cell>
        </row>
        <row r="2643">
          <cell r="H2643">
            <v>42892</v>
          </cell>
        </row>
        <row r="2644">
          <cell r="H2644">
            <v>42893</v>
          </cell>
        </row>
        <row r="2645">
          <cell r="H2645">
            <v>42894</v>
          </cell>
        </row>
        <row r="2646">
          <cell r="H2646">
            <v>42895</v>
          </cell>
        </row>
        <row r="2647">
          <cell r="H2647">
            <v>42898</v>
          </cell>
        </row>
        <row r="2648">
          <cell r="H2648">
            <v>42899</v>
          </cell>
        </row>
        <row r="2649">
          <cell r="H2649">
            <v>42900</v>
          </cell>
        </row>
        <row r="2650">
          <cell r="H2650">
            <v>42901</v>
          </cell>
        </row>
        <row r="2651">
          <cell r="H2651">
            <v>42902</v>
          </cell>
        </row>
        <row r="2652">
          <cell r="H2652">
            <v>42905</v>
          </cell>
        </row>
        <row r="2653">
          <cell r="H2653">
            <v>42906</v>
          </cell>
        </row>
        <row r="2654">
          <cell r="H2654">
            <v>42907</v>
          </cell>
        </row>
        <row r="2655">
          <cell r="H2655">
            <v>42908</v>
          </cell>
        </row>
        <row r="2656">
          <cell r="H2656">
            <v>42909</v>
          </cell>
        </row>
        <row r="2657">
          <cell r="H2657">
            <v>42912</v>
          </cell>
        </row>
        <row r="2658">
          <cell r="H2658">
            <v>42913</v>
          </cell>
        </row>
        <row r="2659">
          <cell r="H2659">
            <v>42914</v>
          </cell>
        </row>
        <row r="2660">
          <cell r="H2660">
            <v>42915</v>
          </cell>
        </row>
        <row r="2661">
          <cell r="H2661">
            <v>42916</v>
          </cell>
        </row>
        <row r="2662">
          <cell r="H2662">
            <v>42919</v>
          </cell>
        </row>
        <row r="2663">
          <cell r="H2663">
            <v>42920</v>
          </cell>
        </row>
        <row r="2664">
          <cell r="H2664">
            <v>42921</v>
          </cell>
        </row>
        <row r="2665">
          <cell r="H2665">
            <v>42922</v>
          </cell>
        </row>
        <row r="2666">
          <cell r="H2666">
            <v>42923</v>
          </cell>
        </row>
        <row r="2667">
          <cell r="H2667">
            <v>42926</v>
          </cell>
        </row>
        <row r="2668">
          <cell r="H2668">
            <v>42927</v>
          </cell>
        </row>
        <row r="2669">
          <cell r="H2669">
            <v>42928</v>
          </cell>
        </row>
        <row r="2670">
          <cell r="H2670">
            <v>42929</v>
          </cell>
        </row>
        <row r="2671">
          <cell r="H2671">
            <v>42930</v>
          </cell>
        </row>
        <row r="2672">
          <cell r="H2672">
            <v>42933</v>
          </cell>
        </row>
        <row r="2673">
          <cell r="H2673">
            <v>42934</v>
          </cell>
        </row>
        <row r="2674">
          <cell r="H2674">
            <v>42935</v>
          </cell>
        </row>
        <row r="2675">
          <cell r="H2675">
            <v>42936</v>
          </cell>
        </row>
        <row r="2676">
          <cell r="H2676">
            <v>42937</v>
          </cell>
        </row>
        <row r="2677">
          <cell r="H2677">
            <v>42940</v>
          </cell>
        </row>
        <row r="2678">
          <cell r="H2678">
            <v>42941</v>
          </cell>
        </row>
        <row r="2679">
          <cell r="H2679">
            <v>42942</v>
          </cell>
        </row>
        <row r="2680">
          <cell r="H2680">
            <v>42943</v>
          </cell>
        </row>
        <row r="2681">
          <cell r="H2681">
            <v>42944</v>
          </cell>
        </row>
        <row r="2682">
          <cell r="H2682">
            <v>42947</v>
          </cell>
        </row>
        <row r="2683">
          <cell r="H2683">
            <v>42948</v>
          </cell>
        </row>
        <row r="2684">
          <cell r="H2684">
            <v>42949</v>
          </cell>
        </row>
        <row r="2685">
          <cell r="H2685">
            <v>42950</v>
          </cell>
        </row>
        <row r="2686">
          <cell r="H2686">
            <v>42951</v>
          </cell>
        </row>
        <row r="2687">
          <cell r="H2687">
            <v>42954</v>
          </cell>
        </row>
        <row r="2688">
          <cell r="H2688">
            <v>42955</v>
          </cell>
        </row>
        <row r="2689">
          <cell r="H2689">
            <v>42956</v>
          </cell>
        </row>
        <row r="2690">
          <cell r="H2690">
            <v>42957</v>
          </cell>
        </row>
        <row r="2691">
          <cell r="H2691">
            <v>42958</v>
          </cell>
        </row>
        <row r="2692">
          <cell r="H2692">
            <v>42961</v>
          </cell>
        </row>
        <row r="2693">
          <cell r="H2693">
            <v>42962</v>
          </cell>
        </row>
        <row r="2694">
          <cell r="H2694">
            <v>42963</v>
          </cell>
        </row>
        <row r="2695">
          <cell r="H2695">
            <v>42964</v>
          </cell>
        </row>
        <row r="2696">
          <cell r="H2696">
            <v>42965</v>
          </cell>
        </row>
        <row r="2697">
          <cell r="H2697">
            <v>42968</v>
          </cell>
        </row>
        <row r="2698">
          <cell r="H2698">
            <v>42969</v>
          </cell>
        </row>
        <row r="2699">
          <cell r="H2699">
            <v>42970</v>
          </cell>
        </row>
        <row r="2700">
          <cell r="H2700">
            <v>42971</v>
          </cell>
        </row>
        <row r="2701">
          <cell r="H2701">
            <v>42972</v>
          </cell>
        </row>
        <row r="2702">
          <cell r="H2702">
            <v>42976</v>
          </cell>
        </row>
        <row r="2703">
          <cell r="H2703">
            <v>42977</v>
          </cell>
        </row>
        <row r="2704">
          <cell r="H2704">
            <v>42978</v>
          </cell>
        </row>
        <row r="2705">
          <cell r="H2705">
            <v>42979</v>
          </cell>
        </row>
        <row r="2706">
          <cell r="H2706">
            <v>42982</v>
          </cell>
        </row>
        <row r="2707">
          <cell r="H2707">
            <v>42983</v>
          </cell>
        </row>
        <row r="2708">
          <cell r="H2708">
            <v>42984</v>
          </cell>
        </row>
        <row r="2709">
          <cell r="H2709">
            <v>42985</v>
          </cell>
        </row>
        <row r="2710">
          <cell r="H2710">
            <v>42986</v>
          </cell>
        </row>
        <row r="2711">
          <cell r="H2711">
            <v>42989</v>
          </cell>
        </row>
        <row r="2712">
          <cell r="H2712">
            <v>42990</v>
          </cell>
        </row>
        <row r="2713">
          <cell r="H2713">
            <v>42991</v>
          </cell>
        </row>
        <row r="2714">
          <cell r="H2714">
            <v>42992</v>
          </cell>
        </row>
        <row r="2715">
          <cell r="H2715">
            <v>42993</v>
          </cell>
        </row>
        <row r="2716">
          <cell r="H2716">
            <v>42996</v>
          </cell>
        </row>
        <row r="2717">
          <cell r="H2717">
            <v>42997</v>
          </cell>
        </row>
        <row r="2718">
          <cell r="H2718">
            <v>42998</v>
          </cell>
        </row>
        <row r="2719">
          <cell r="H2719">
            <v>42999</v>
          </cell>
        </row>
        <row r="2720">
          <cell r="H2720">
            <v>43000</v>
          </cell>
        </row>
        <row r="2721">
          <cell r="H2721">
            <v>43003</v>
          </cell>
        </row>
        <row r="2722">
          <cell r="H2722">
            <v>43004</v>
          </cell>
        </row>
        <row r="2723">
          <cell r="H2723">
            <v>43005</v>
          </cell>
        </row>
        <row r="2724">
          <cell r="H2724">
            <v>43006</v>
          </cell>
        </row>
        <row r="2725">
          <cell r="H2725">
            <v>43007</v>
          </cell>
        </row>
        <row r="2726">
          <cell r="H2726">
            <v>43010</v>
          </cell>
        </row>
        <row r="2727">
          <cell r="H2727">
            <v>43011</v>
          </cell>
        </row>
        <row r="2728">
          <cell r="H2728">
            <v>43012</v>
          </cell>
        </row>
        <row r="2729">
          <cell r="H2729">
            <v>43013</v>
          </cell>
        </row>
        <row r="2730">
          <cell r="H2730">
            <v>43014</v>
          </cell>
        </row>
        <row r="2731">
          <cell r="H2731">
            <v>43017</v>
          </cell>
        </row>
        <row r="2732">
          <cell r="H2732">
            <v>43018</v>
          </cell>
        </row>
        <row r="2733">
          <cell r="H2733">
            <v>43019</v>
          </cell>
        </row>
        <row r="2734">
          <cell r="H2734">
            <v>43020</v>
          </cell>
        </row>
        <row r="2735">
          <cell r="H2735">
            <v>43021</v>
          </cell>
        </row>
        <row r="2736">
          <cell r="H2736">
            <v>43024</v>
          </cell>
        </row>
        <row r="2737">
          <cell r="H2737">
            <v>43025</v>
          </cell>
        </row>
        <row r="2738">
          <cell r="H2738">
            <v>43026</v>
          </cell>
        </row>
        <row r="2739">
          <cell r="H2739">
            <v>43027</v>
          </cell>
        </row>
        <row r="2740">
          <cell r="H2740">
            <v>43028</v>
          </cell>
        </row>
        <row r="2741">
          <cell r="H2741">
            <v>43031</v>
          </cell>
        </row>
        <row r="2742">
          <cell r="H2742">
            <v>43032</v>
          </cell>
        </row>
        <row r="2743">
          <cell r="H2743">
            <v>43033</v>
          </cell>
        </row>
        <row r="2744">
          <cell r="H2744">
            <v>43034</v>
          </cell>
        </row>
        <row r="2745">
          <cell r="H2745">
            <v>43035</v>
          </cell>
        </row>
        <row r="2746">
          <cell r="H2746">
            <v>43038</v>
          </cell>
        </row>
        <row r="2747">
          <cell r="H2747">
            <v>43039</v>
          </cell>
        </row>
        <row r="2748">
          <cell r="H2748">
            <v>43040</v>
          </cell>
        </row>
        <row r="2749">
          <cell r="H2749">
            <v>43041</v>
          </cell>
        </row>
        <row r="2750">
          <cell r="H2750">
            <v>43042</v>
          </cell>
        </row>
        <row r="2751">
          <cell r="H2751">
            <v>43045</v>
          </cell>
        </row>
        <row r="2752">
          <cell r="H2752">
            <v>43046</v>
          </cell>
        </row>
        <row r="2753">
          <cell r="H2753">
            <v>43047</v>
          </cell>
        </row>
        <row r="2754">
          <cell r="H2754">
            <v>43048</v>
          </cell>
        </row>
        <row r="2755">
          <cell r="H2755">
            <v>43049</v>
          </cell>
        </row>
        <row r="2756">
          <cell r="H2756">
            <v>43052</v>
          </cell>
        </row>
        <row r="2757">
          <cell r="H2757">
            <v>43053</v>
          </cell>
        </row>
        <row r="2758">
          <cell r="H2758">
            <v>43054</v>
          </cell>
        </row>
        <row r="2759">
          <cell r="H2759">
            <v>43055</v>
          </cell>
        </row>
        <row r="2760">
          <cell r="H2760">
            <v>43056</v>
          </cell>
        </row>
        <row r="2761">
          <cell r="H2761">
            <v>43059</v>
          </cell>
        </row>
        <row r="2762">
          <cell r="H2762">
            <v>43060</v>
          </cell>
        </row>
        <row r="2763">
          <cell r="H2763">
            <v>43061</v>
          </cell>
        </row>
        <row r="2764">
          <cell r="H2764">
            <v>43062</v>
          </cell>
        </row>
        <row r="2765">
          <cell r="H2765">
            <v>43063</v>
          </cell>
        </row>
        <row r="2766">
          <cell r="H2766">
            <v>43066</v>
          </cell>
        </row>
        <row r="2767">
          <cell r="H2767">
            <v>43067</v>
          </cell>
        </row>
        <row r="2768">
          <cell r="H2768">
            <v>43068</v>
          </cell>
        </row>
        <row r="2769">
          <cell r="H2769">
            <v>43069</v>
          </cell>
        </row>
        <row r="2770">
          <cell r="H2770">
            <v>43070</v>
          </cell>
        </row>
        <row r="2771">
          <cell r="H2771">
            <v>43073</v>
          </cell>
        </row>
        <row r="2772">
          <cell r="H2772">
            <v>43074</v>
          </cell>
        </row>
        <row r="2773">
          <cell r="H2773">
            <v>43075</v>
          </cell>
        </row>
        <row r="2774">
          <cell r="H2774">
            <v>43076</v>
          </cell>
        </row>
        <row r="2775">
          <cell r="H2775">
            <v>43077</v>
          </cell>
        </row>
        <row r="2776">
          <cell r="H2776">
            <v>43080</v>
          </cell>
        </row>
        <row r="2777">
          <cell r="H2777">
            <v>43081</v>
          </cell>
        </row>
        <row r="2778">
          <cell r="H2778">
            <v>43082</v>
          </cell>
        </row>
        <row r="2779">
          <cell r="H2779">
            <v>43083</v>
          </cell>
        </row>
        <row r="2780">
          <cell r="H2780">
            <v>43084</v>
          </cell>
        </row>
        <row r="2781">
          <cell r="H2781">
            <v>43087</v>
          </cell>
        </row>
        <row r="2782">
          <cell r="H2782">
            <v>43088</v>
          </cell>
        </row>
        <row r="2783">
          <cell r="H2783">
            <v>43089</v>
          </cell>
        </row>
        <row r="2784">
          <cell r="H2784">
            <v>43090</v>
          </cell>
        </row>
        <row r="2785">
          <cell r="H2785">
            <v>43091</v>
          </cell>
        </row>
        <row r="2786">
          <cell r="H2786">
            <v>43096</v>
          </cell>
        </row>
        <row r="2787">
          <cell r="H2787">
            <v>43097</v>
          </cell>
        </row>
        <row r="2788">
          <cell r="H2788">
            <v>43098</v>
          </cell>
        </row>
        <row r="2789">
          <cell r="H2789">
            <v>43102</v>
          </cell>
        </row>
        <row r="2790">
          <cell r="H2790">
            <v>43103</v>
          </cell>
        </row>
        <row r="2791">
          <cell r="H2791">
            <v>43104</v>
          </cell>
        </row>
        <row r="2792">
          <cell r="H2792">
            <v>43105</v>
          </cell>
        </row>
        <row r="2793">
          <cell r="H2793">
            <v>43108</v>
          </cell>
        </row>
        <row r="2794">
          <cell r="H2794">
            <v>43109</v>
          </cell>
        </row>
        <row r="2795">
          <cell r="H2795">
            <v>43110</v>
          </cell>
        </row>
        <row r="2796">
          <cell r="H2796">
            <v>43111</v>
          </cell>
        </row>
        <row r="2797">
          <cell r="H2797">
            <v>43112</v>
          </cell>
        </row>
        <row r="2798">
          <cell r="H2798">
            <v>43115</v>
          </cell>
        </row>
        <row r="2799">
          <cell r="H2799">
            <v>43116</v>
          </cell>
        </row>
        <row r="2800">
          <cell r="H2800">
            <v>43117</v>
          </cell>
        </row>
        <row r="2801">
          <cell r="H2801">
            <v>43118</v>
          </cell>
        </row>
        <row r="2802">
          <cell r="H2802">
            <v>43119</v>
          </cell>
        </row>
        <row r="2803">
          <cell r="H2803">
            <v>43122</v>
          </cell>
        </row>
        <row r="2804">
          <cell r="H2804">
            <v>43123</v>
          </cell>
        </row>
        <row r="2805">
          <cell r="H2805">
            <v>43124</v>
          </cell>
        </row>
        <row r="2806">
          <cell r="H2806">
            <v>43125</v>
          </cell>
        </row>
        <row r="2807">
          <cell r="H2807">
            <v>43126</v>
          </cell>
        </row>
        <row r="2808">
          <cell r="H2808">
            <v>43129</v>
          </cell>
        </row>
        <row r="2809">
          <cell r="H2809">
            <v>43130</v>
          </cell>
        </row>
        <row r="2810">
          <cell r="H2810">
            <v>43131</v>
          </cell>
        </row>
        <row r="2811">
          <cell r="H2811">
            <v>43132</v>
          </cell>
        </row>
        <row r="2812">
          <cell r="H2812">
            <v>43133</v>
          </cell>
        </row>
        <row r="2813">
          <cell r="H2813">
            <v>43136</v>
          </cell>
        </row>
        <row r="2814">
          <cell r="H2814">
            <v>43137</v>
          </cell>
        </row>
        <row r="2815">
          <cell r="H2815">
            <v>43138</v>
          </cell>
        </row>
        <row r="2816">
          <cell r="H2816">
            <v>43139</v>
          </cell>
        </row>
        <row r="2817">
          <cell r="H2817">
            <v>43140</v>
          </cell>
        </row>
        <row r="2818">
          <cell r="H2818">
            <v>43143</v>
          </cell>
        </row>
        <row r="2819">
          <cell r="H2819">
            <v>43144</v>
          </cell>
        </row>
        <row r="2820">
          <cell r="H2820">
            <v>43145</v>
          </cell>
        </row>
        <row r="2821">
          <cell r="H2821">
            <v>43146</v>
          </cell>
        </row>
        <row r="2822">
          <cell r="H2822">
            <v>43147</v>
          </cell>
        </row>
        <row r="2823">
          <cell r="H2823">
            <v>43150</v>
          </cell>
        </row>
        <row r="2824">
          <cell r="H2824">
            <v>43151</v>
          </cell>
        </row>
        <row r="2825">
          <cell r="H2825">
            <v>43152</v>
          </cell>
        </row>
        <row r="2826">
          <cell r="H2826">
            <v>43153</v>
          </cell>
        </row>
        <row r="2827">
          <cell r="H2827">
            <v>43154</v>
          </cell>
        </row>
        <row r="2828">
          <cell r="H2828">
            <v>43157</v>
          </cell>
        </row>
        <row r="2829">
          <cell r="H2829">
            <v>43158</v>
          </cell>
        </row>
        <row r="2830">
          <cell r="H2830">
            <v>43159</v>
          </cell>
        </row>
        <row r="2831">
          <cell r="H2831">
            <v>43160</v>
          </cell>
        </row>
        <row r="2832">
          <cell r="H2832">
            <v>43161</v>
          </cell>
        </row>
        <row r="2833">
          <cell r="H2833">
            <v>43164</v>
          </cell>
        </row>
        <row r="2834">
          <cell r="H2834">
            <v>43165</v>
          </cell>
        </row>
        <row r="2835">
          <cell r="H2835">
            <v>43166</v>
          </cell>
        </row>
        <row r="2836">
          <cell r="H2836">
            <v>43167</v>
          </cell>
        </row>
        <row r="2837">
          <cell r="H2837">
            <v>43168</v>
          </cell>
        </row>
        <row r="2838">
          <cell r="H2838">
            <v>43171</v>
          </cell>
        </row>
        <row r="2839">
          <cell r="H2839">
            <v>43172</v>
          </cell>
        </row>
        <row r="2840">
          <cell r="H2840">
            <v>43173</v>
          </cell>
        </row>
        <row r="2841">
          <cell r="H2841">
            <v>43174</v>
          </cell>
        </row>
        <row r="2842">
          <cell r="H2842">
            <v>43175</v>
          </cell>
        </row>
        <row r="2843">
          <cell r="H2843">
            <v>43178</v>
          </cell>
        </row>
        <row r="2844">
          <cell r="H2844">
            <v>43179</v>
          </cell>
        </row>
        <row r="2845">
          <cell r="H2845">
            <v>43180</v>
          </cell>
        </row>
        <row r="2846">
          <cell r="H2846">
            <v>43181</v>
          </cell>
        </row>
        <row r="2847">
          <cell r="H2847">
            <v>43182</v>
          </cell>
        </row>
        <row r="2848">
          <cell r="H2848">
            <v>43185</v>
          </cell>
        </row>
        <row r="2849">
          <cell r="H2849">
            <v>43186</v>
          </cell>
        </row>
        <row r="2850">
          <cell r="H2850">
            <v>43187</v>
          </cell>
        </row>
        <row r="2851">
          <cell r="H2851">
            <v>43188</v>
          </cell>
        </row>
        <row r="2852">
          <cell r="H2852">
            <v>43193</v>
          </cell>
        </row>
        <row r="2853">
          <cell r="H2853">
            <v>43194</v>
          </cell>
        </row>
        <row r="2854">
          <cell r="H2854">
            <v>43195</v>
          </cell>
        </row>
        <row r="2855">
          <cell r="H2855">
            <v>43196</v>
          </cell>
        </row>
        <row r="2856">
          <cell r="H2856">
            <v>43199</v>
          </cell>
        </row>
        <row r="2857">
          <cell r="H2857">
            <v>43200</v>
          </cell>
        </row>
        <row r="2858">
          <cell r="H2858">
            <v>43201</v>
          </cell>
        </row>
        <row r="2859">
          <cell r="H2859">
            <v>43202</v>
          </cell>
        </row>
        <row r="2860">
          <cell r="H2860">
            <v>43203</v>
          </cell>
        </row>
        <row r="2861">
          <cell r="H2861">
            <v>43206</v>
          </cell>
        </row>
        <row r="2862">
          <cell r="H2862">
            <v>43207</v>
          </cell>
        </row>
        <row r="2863">
          <cell r="H2863">
            <v>43208</v>
          </cell>
        </row>
        <row r="2864">
          <cell r="H2864">
            <v>43209</v>
          </cell>
        </row>
        <row r="2865">
          <cell r="H2865">
            <v>43210</v>
          </cell>
        </row>
        <row r="2866">
          <cell r="H2866">
            <v>43213</v>
          </cell>
        </row>
        <row r="2867">
          <cell r="H2867">
            <v>43214</v>
          </cell>
        </row>
        <row r="2868">
          <cell r="H2868">
            <v>43215</v>
          </cell>
        </row>
        <row r="2869">
          <cell r="H2869">
            <v>43216</v>
          </cell>
        </row>
        <row r="2870">
          <cell r="H2870">
            <v>43217</v>
          </cell>
        </row>
        <row r="2871">
          <cell r="H2871">
            <v>43220</v>
          </cell>
        </row>
        <row r="2872">
          <cell r="H2872">
            <v>43221</v>
          </cell>
        </row>
        <row r="2873">
          <cell r="H2873">
            <v>43222</v>
          </cell>
        </row>
        <row r="2874">
          <cell r="H2874">
            <v>43223</v>
          </cell>
        </row>
        <row r="2875">
          <cell r="H2875">
            <v>43224</v>
          </cell>
        </row>
        <row r="2876">
          <cell r="H2876">
            <v>43228</v>
          </cell>
        </row>
        <row r="2877">
          <cell r="H2877">
            <v>43229</v>
          </cell>
        </row>
        <row r="2878">
          <cell r="H2878">
            <v>43230</v>
          </cell>
        </row>
        <row r="2879">
          <cell r="H2879">
            <v>43231</v>
          </cell>
        </row>
        <row r="2880">
          <cell r="H2880">
            <v>43234</v>
          </cell>
        </row>
        <row r="2881">
          <cell r="H2881">
            <v>43235</v>
          </cell>
        </row>
        <row r="2882">
          <cell r="H2882">
            <v>43236</v>
          </cell>
        </row>
        <row r="2883">
          <cell r="H2883">
            <v>43237</v>
          </cell>
        </row>
        <row r="2884">
          <cell r="H2884">
            <v>43238</v>
          </cell>
        </row>
        <row r="2885">
          <cell r="H2885">
            <v>43241</v>
          </cell>
        </row>
        <row r="2886">
          <cell r="H2886">
            <v>43242</v>
          </cell>
        </row>
        <row r="2887">
          <cell r="H2887">
            <v>43243</v>
          </cell>
        </row>
        <row r="2888">
          <cell r="H2888">
            <v>43244</v>
          </cell>
        </row>
        <row r="2889">
          <cell r="H2889">
            <v>43245</v>
          </cell>
        </row>
        <row r="2890">
          <cell r="H2890">
            <v>43249</v>
          </cell>
        </row>
        <row r="2891">
          <cell r="H2891">
            <v>43250</v>
          </cell>
        </row>
        <row r="2892">
          <cell r="H2892">
            <v>43251</v>
          </cell>
        </row>
      </sheetData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&amp;目录"/>
      <sheetName val="Wind家电行业指数与大盘走势对比"/>
      <sheetName val="投资评级与重点公司盈利预测"/>
      <sheetName val="全球家电企业估值"/>
      <sheetName val="主要家电类产品月度产量"/>
      <sheetName val="家电月度内外销状况（产业在线）"/>
      <sheetName val="空调分品牌内外销"/>
      <sheetName val="冰箱分品牌内外销"/>
      <sheetName val="洗衣机分品牌内外销"/>
      <sheetName val="彩电分品牌内外销"/>
      <sheetName val="家电分品牌市占率（产业在线）"/>
      <sheetName val="家电月度库存（产业在线）"/>
      <sheetName val="中怡康零售数据监测"/>
      <sheetName val="空调零售数据(中怡康)"/>
      <sheetName val="冰箱零售数据(中怡康)"/>
      <sheetName val="洗衣机零售数据(中怡康)"/>
      <sheetName val="彩色电视零售数据(中怡康)"/>
      <sheetName val="油烟机零售数据(中怡康)"/>
      <sheetName val="燃气灶零售数据(中怡康)"/>
      <sheetName val="消毒柜零售数据(中怡康)"/>
      <sheetName val="家电类产品期末存货较年初变化"/>
      <sheetName val="主要家电类产品年度新增产能"/>
      <sheetName val="主要家电品种季度产销比"/>
      <sheetName val="大家电出口（海关总署）"/>
      <sheetName val="小家电出口（海关总署）"/>
      <sheetName val="家电下乡销售月度统计"/>
      <sheetName val="海外家电市场运行数据"/>
      <sheetName val="36城市主要家电产品月度零售均价"/>
      <sheetName val="TCL集团产品销售状况"/>
      <sheetName val="LCD面板分品种及分区域出货量"/>
      <sheetName val="LCD电视面板价格"/>
      <sheetName val="社会及家电商品零售总额"/>
      <sheetName val="家电行业相关宏观经济指数"/>
      <sheetName val="新增贷款及PMI指数"/>
      <sheetName val="家用电器行业季度基本财务指标"/>
      <sheetName val="景气指数及消费者信心指数"/>
      <sheetName val="耐用消费品订单指数及库存指数"/>
      <sheetName val="相关行业固定资产投资"/>
      <sheetName val="下游房地产月度数据详细统计"/>
      <sheetName val="二手房交易数据"/>
      <sheetName val="原材料及劳动力状况"/>
      <sheetName val="城镇及农村人均收入支出状况"/>
      <sheetName val="居民每百人耐用品拥有量"/>
      <sheetName val="商品零售价格及分类指数"/>
      <sheetName val="重要声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0">
          <cell r="AO20" t="str">
            <v>油烟机零售增速</v>
          </cell>
        </row>
        <row r="21">
          <cell r="AO21" t="str">
            <v>Date</v>
          </cell>
          <cell r="AP21" t="str">
            <v>零售量同比</v>
          </cell>
          <cell r="AQ21" t="str">
            <v>零售额同比</v>
          </cell>
          <cell r="AT21" t="str">
            <v>方太</v>
          </cell>
          <cell r="AU21" t="str">
            <v>华帝</v>
          </cell>
          <cell r="AV21" t="str">
            <v>市场均价</v>
          </cell>
          <cell r="AY21" t="str">
            <v>零售量同比</v>
          </cell>
          <cell r="AZ21" t="str">
            <v>零售额同比</v>
          </cell>
          <cell r="BC21" t="str">
            <v>方太</v>
          </cell>
          <cell r="BD21" t="str">
            <v>华帝</v>
          </cell>
          <cell r="BE21" t="str">
            <v>市场均价</v>
          </cell>
        </row>
        <row r="39">
          <cell r="AO39">
            <v>40057</v>
          </cell>
        </row>
        <row r="40">
          <cell r="AO40">
            <v>40087</v>
          </cell>
        </row>
        <row r="41">
          <cell r="AO41">
            <v>40118</v>
          </cell>
        </row>
        <row r="42">
          <cell r="AO42">
            <v>40148</v>
          </cell>
        </row>
        <row r="43">
          <cell r="AO43">
            <v>40179</v>
          </cell>
          <cell r="AS43">
            <v>2540.3492190950337</v>
          </cell>
          <cell r="AT43">
            <v>2867.0206217297632</v>
          </cell>
          <cell r="AU43">
            <v>1988.512998697028</v>
          </cell>
          <cell r="AV43">
            <v>1737.9182932861904</v>
          </cell>
          <cell r="BB43">
            <v>1563.6082729285126</v>
          </cell>
          <cell r="BC43">
            <v>1753.6606342949292</v>
          </cell>
          <cell r="BD43">
            <v>1038.2442385117313</v>
          </cell>
          <cell r="BE43">
            <v>965.20144880821101</v>
          </cell>
        </row>
        <row r="44">
          <cell r="AO44">
            <v>40210</v>
          </cell>
          <cell r="AT44">
            <v>2670.2442524301805</v>
          </cell>
          <cell r="AU44">
            <v>1807.8578549848942</v>
          </cell>
          <cell r="AV44">
            <v>1440.1882750845548</v>
          </cell>
          <cell r="BC44">
            <v>1788.3380342495323</v>
          </cell>
          <cell r="BD44">
            <v>885.74739539807229</v>
          </cell>
          <cell r="BE44">
            <v>775.44853587115665</v>
          </cell>
        </row>
        <row r="45">
          <cell r="AO45">
            <v>40238</v>
          </cell>
          <cell r="AT45">
            <v>2959.0837218629367</v>
          </cell>
          <cell r="AU45">
            <v>2041.5717011680351</v>
          </cell>
          <cell r="AV45">
            <v>1834.276192978916</v>
          </cell>
          <cell r="BC45">
            <v>1862.8389064255523</v>
          </cell>
          <cell r="BD45">
            <v>1115.7407630522089</v>
          </cell>
          <cell r="BE45">
            <v>1029.1866827443848</v>
          </cell>
        </row>
        <row r="46">
          <cell r="AO46">
            <v>40269</v>
          </cell>
          <cell r="AT46">
            <v>2953.5017126737862</v>
          </cell>
          <cell r="AU46">
            <v>2020.8158094206822</v>
          </cell>
          <cell r="AV46">
            <v>1917.9065813291957</v>
          </cell>
          <cell r="BC46">
            <v>1824.5758076438105</v>
          </cell>
          <cell r="BD46">
            <v>1130.5966677270558</v>
          </cell>
          <cell r="BE46">
            <v>1086.1316203545996</v>
          </cell>
        </row>
        <row r="47">
          <cell r="AO47">
            <v>40299</v>
          </cell>
          <cell r="AT47">
            <v>2979.0760192120761</v>
          </cell>
          <cell r="AU47">
            <v>2043.917191517907</v>
          </cell>
          <cell r="AV47">
            <v>1956.7417028731393</v>
          </cell>
          <cell r="BC47">
            <v>1820.8409988094493</v>
          </cell>
          <cell r="BD47">
            <v>1163.3081912152184</v>
          </cell>
          <cell r="BE47">
            <v>1126.6809850601239</v>
          </cell>
        </row>
        <row r="48">
          <cell r="AO48">
            <v>40330</v>
          </cell>
          <cell r="AT48">
            <v>2988.4361681201231</v>
          </cell>
          <cell r="AU48">
            <v>2010.2134767375539</v>
          </cell>
          <cell r="AV48">
            <v>1764.6650087127173</v>
          </cell>
          <cell r="BC48">
            <v>1860.8579504794618</v>
          </cell>
          <cell r="BD48">
            <v>1124.3472126084873</v>
          </cell>
          <cell r="BE48">
            <v>1011.0312498371047</v>
          </cell>
        </row>
        <row r="49">
          <cell r="AO49">
            <v>40360</v>
          </cell>
          <cell r="AT49">
            <v>2983.4923718712753</v>
          </cell>
          <cell r="AU49">
            <v>2333.6266331658289</v>
          </cell>
          <cell r="AV49">
            <v>1804.804975389118</v>
          </cell>
          <cell r="BC49">
            <v>1858.5955538221529</v>
          </cell>
          <cell r="BD49">
            <v>1109.1823703030991</v>
          </cell>
          <cell r="BE49">
            <v>1017.9808821278508</v>
          </cell>
        </row>
        <row r="50">
          <cell r="AO50">
            <v>40391</v>
          </cell>
          <cell r="AT50">
            <v>3083.6898940505298</v>
          </cell>
          <cell r="AU50">
            <v>2486.220829870213</v>
          </cell>
          <cell r="AV50">
            <v>1838.0151167106358</v>
          </cell>
          <cell r="BC50">
            <v>1897.5277689013869</v>
          </cell>
          <cell r="BD50">
            <v>1083.1857119323486</v>
          </cell>
          <cell r="BE50">
            <v>1009.2871815638345</v>
          </cell>
        </row>
        <row r="51">
          <cell r="AO51">
            <v>40422</v>
          </cell>
          <cell r="AT51">
            <v>3113.2873863253621</v>
          </cell>
          <cell r="AU51">
            <v>2157.398704077993</v>
          </cell>
          <cell r="AV51">
            <v>1922.2851471306499</v>
          </cell>
          <cell r="BC51">
            <v>1876.358124859139</v>
          </cell>
          <cell r="BD51">
            <v>1111.4628062360803</v>
          </cell>
          <cell r="BE51">
            <v>1069.8769252115999</v>
          </cell>
        </row>
        <row r="52">
          <cell r="AO52">
            <v>40452</v>
          </cell>
          <cell r="AT52">
            <v>3102.421864067363</v>
          </cell>
          <cell r="AU52">
            <v>2068.4196590028419</v>
          </cell>
          <cell r="AV52">
            <v>1973.9366281064586</v>
          </cell>
          <cell r="BC52">
            <v>1828.9375</v>
          </cell>
          <cell r="BD52">
            <v>1133.2138675448225</v>
          </cell>
          <cell r="BE52">
            <v>1110.2445235399666</v>
          </cell>
        </row>
        <row r="53">
          <cell r="AO53">
            <v>40483</v>
          </cell>
          <cell r="AT53">
            <v>3132.5168098491508</v>
          </cell>
          <cell r="AU53">
            <v>2165.7650729403827</v>
          </cell>
          <cell r="AV53">
            <v>1792.8249291945169</v>
          </cell>
          <cell r="BC53">
            <v>1897.5632423421546</v>
          </cell>
          <cell r="BD53">
            <v>1161.5515824710894</v>
          </cell>
          <cell r="BE53">
            <v>1003.5147148859404</v>
          </cell>
        </row>
        <row r="54">
          <cell r="AO54">
            <v>40513</v>
          </cell>
          <cell r="AT54">
            <v>3164.4455019490711</v>
          </cell>
          <cell r="AU54">
            <v>2153.7066934589802</v>
          </cell>
          <cell r="AV54">
            <v>1878.6208317321023</v>
          </cell>
          <cell r="BC54">
            <v>1892.1163246364856</v>
          </cell>
          <cell r="BD54">
            <v>1143.5871299342105</v>
          </cell>
          <cell r="BE54">
            <v>1026.8254319787775</v>
          </cell>
        </row>
        <row r="55">
          <cell r="AO55">
            <v>40544</v>
          </cell>
          <cell r="AP55">
            <v>-5.2678955179097035E-2</v>
          </cell>
          <cell r="AQ55">
            <v>-2.5853722212889951E-2</v>
          </cell>
          <cell r="AT55">
            <v>3104.7048090304625</v>
          </cell>
          <cell r="AU55">
            <v>2063.6252928883541</v>
          </cell>
          <cell r="AV55">
            <v>1778.7064283488403</v>
          </cell>
          <cell r="AY55">
            <v>8.9191619306132799E-2</v>
          </cell>
          <cell r="AZ55">
            <v>9.3848371112282614E-2</v>
          </cell>
          <cell r="BC55">
            <v>1886.2413019639118</v>
          </cell>
          <cell r="BD55">
            <v>1117.6375820568928</v>
          </cell>
          <cell r="BE55">
            <v>967.50239965802439</v>
          </cell>
        </row>
        <row r="56">
          <cell r="AO56">
            <v>40575</v>
          </cell>
          <cell r="AP56">
            <v>-9.0256343911139E-2</v>
          </cell>
          <cell r="AQ56">
            <v>6.4660710046262837E-2</v>
          </cell>
          <cell r="AT56">
            <v>3186</v>
          </cell>
          <cell r="AU56">
            <v>2020</v>
          </cell>
          <cell r="AV56">
            <v>1689.7951322102683</v>
          </cell>
          <cell r="AY56">
            <v>-0.13360175695461196</v>
          </cell>
          <cell r="AZ56">
            <v>1.7811479695578836E-2</v>
          </cell>
          <cell r="BC56">
            <v>1961</v>
          </cell>
          <cell r="BD56">
            <v>1089</v>
          </cell>
          <cell r="BE56">
            <v>910.0619746691641</v>
          </cell>
        </row>
        <row r="57">
          <cell r="AO57">
            <v>40603</v>
          </cell>
          <cell r="AP57">
            <v>8.0004317201702424E-2</v>
          </cell>
          <cell r="AQ57">
            <v>0.20759494072440554</v>
          </cell>
          <cell r="AT57">
            <v>3406</v>
          </cell>
          <cell r="AU57">
            <v>2584</v>
          </cell>
          <cell r="AV57">
            <v>2057.2776858095226</v>
          </cell>
          <cell r="AY57">
            <v>4.6528643544728077E-2</v>
          </cell>
          <cell r="AZ57">
            <v>0.13123512520602909</v>
          </cell>
          <cell r="BC57">
            <v>1992.6495817490495</v>
          </cell>
          <cell r="BD57">
            <v>1232.7628531321284</v>
          </cell>
          <cell r="BE57">
            <v>1105.8097848242792</v>
          </cell>
        </row>
        <row r="58">
          <cell r="AO58">
            <v>40634</v>
          </cell>
          <cell r="AP58">
            <v>0.14856477889837083</v>
          </cell>
          <cell r="AQ58">
            <v>0.29576389516239576</v>
          </cell>
          <cell r="AT58">
            <v>3485</v>
          </cell>
          <cell r="AU58">
            <v>2559</v>
          </cell>
          <cell r="AV58">
            <v>2170.6039590955274</v>
          </cell>
          <cell r="AY58">
            <v>0.12351371518484268</v>
          </cell>
          <cell r="AZ58">
            <v>0.2209159196048196</v>
          </cell>
          <cell r="BC58">
            <v>1981</v>
          </cell>
          <cell r="BD58">
            <v>1242</v>
          </cell>
          <cell r="BE58">
            <v>1185.2571416876597</v>
          </cell>
        </row>
        <row r="59">
          <cell r="AO59">
            <v>40664</v>
          </cell>
          <cell r="AP59">
            <v>-0.14625896812312322</v>
          </cell>
          <cell r="AQ59">
            <v>-8.0025793127418532E-2</v>
          </cell>
          <cell r="AT59">
            <v>3480.9712458971553</v>
          </cell>
          <cell r="AU59">
            <v>2517.1967111829285</v>
          </cell>
          <cell r="AV59">
            <v>2115.3638793502796</v>
          </cell>
          <cell r="AY59">
            <v>-0.12834325276326974</v>
          </cell>
          <cell r="AZ59">
            <v>-9.8888251639315472E-2</v>
          </cell>
          <cell r="BC59">
            <v>1972.5170257123002</v>
          </cell>
          <cell r="BD59">
            <v>1257.725208080639</v>
          </cell>
          <cell r="BE59">
            <v>1169.660512986896</v>
          </cell>
        </row>
        <row r="60">
          <cell r="AO60">
            <v>40695</v>
          </cell>
          <cell r="AP60">
            <v>3.8042712051746141E-2</v>
          </cell>
          <cell r="AQ60">
            <v>0.14651879855427707</v>
          </cell>
          <cell r="AT60">
            <v>3482.3032600946271</v>
          </cell>
          <cell r="AU60">
            <v>2296.8532288046554</v>
          </cell>
          <cell r="AV60">
            <v>1952.840649401719</v>
          </cell>
          <cell r="AY60">
            <v>4.1409292069995551E-2</v>
          </cell>
          <cell r="AZ60">
            <v>0.11465090715983429</v>
          </cell>
          <cell r="BC60">
            <v>2050.4500679347825</v>
          </cell>
          <cell r="BD60">
            <v>1232.8591100420927</v>
          </cell>
          <cell r="BE60">
            <v>1085.6015630672212</v>
          </cell>
        </row>
        <row r="61">
          <cell r="AO61">
            <v>40725</v>
          </cell>
          <cell r="AP61">
            <v>0.15444459225754947</v>
          </cell>
          <cell r="AQ61">
            <v>0.25725893952259637</v>
          </cell>
          <cell r="AT61">
            <v>3411.9100420666596</v>
          </cell>
          <cell r="AU61">
            <v>2058.6289035392087</v>
          </cell>
          <cell r="AV61">
            <v>1973.2168821278206</v>
          </cell>
          <cell r="AY61">
            <v>0.16073923755634881</v>
          </cell>
          <cell r="AZ61">
            <v>0.25518407178367886</v>
          </cell>
          <cell r="BC61">
            <v>2009.8580623306234</v>
          </cell>
          <cell r="BD61">
            <v>1160.9219141437732</v>
          </cell>
          <cell r="BE61">
            <v>1105.9055552361451</v>
          </cell>
        </row>
        <row r="62">
          <cell r="AO62">
            <v>40756</v>
          </cell>
          <cell r="AP62">
            <v>-3.6613134585872231E-4</v>
          </cell>
          <cell r="AQ62">
            <v>2.8718555831766635E-2</v>
          </cell>
          <cell r="AT62">
            <v>3281.5095683133068</v>
          </cell>
          <cell r="AU62">
            <v>1956.1789448383608</v>
          </cell>
          <cell r="AV62">
            <v>1898.229966159141</v>
          </cell>
          <cell r="AY62">
            <v>1.9050949786482141E-2</v>
          </cell>
          <cell r="AZ62">
            <v>5.6626530798340458E-2</v>
          </cell>
          <cell r="BC62">
            <v>1926.1460511872435</v>
          </cell>
          <cell r="BD62">
            <v>1142.7299377224199</v>
          </cell>
          <cell r="BE62">
            <v>1051.0236110718693</v>
          </cell>
        </row>
        <row r="63">
          <cell r="AO63">
            <v>40787</v>
          </cell>
          <cell r="AP63">
            <v>3.7079522693564071E-2</v>
          </cell>
          <cell r="AQ63">
            <v>0.10986874874706863</v>
          </cell>
          <cell r="AT63">
            <v>3330.7081367468481</v>
          </cell>
          <cell r="AU63">
            <v>2243.0208307346888</v>
          </cell>
          <cell r="AV63">
            <v>2065.9389591845006</v>
          </cell>
          <cell r="AY63">
            <v>3.4986410271059976E-2</v>
          </cell>
          <cell r="AZ63">
            <v>7.7689358829116539E-2</v>
          </cell>
          <cell r="BC63">
            <v>1897.6508902137325</v>
          </cell>
          <cell r="BD63">
            <v>1202.7161068889434</v>
          </cell>
          <cell r="BE63">
            <v>1119.2179319237355</v>
          </cell>
        </row>
        <row r="64">
          <cell r="AO64">
            <v>40817</v>
          </cell>
          <cell r="AP64">
            <v>-3.6877208936446748E-2</v>
          </cell>
          <cell r="AQ64">
            <v>3.6317515767398501E-2</v>
          </cell>
          <cell r="AT64">
            <v>3325.085613674712</v>
          </cell>
          <cell r="AU64">
            <v>2362.2885988856897</v>
          </cell>
          <cell r="AV64">
            <v>2130.8095611945328</v>
          </cell>
          <cell r="AY64">
            <v>-4.3833041397872474E-2</v>
          </cell>
          <cell r="AZ64">
            <v>-5.4253535353535609E-3</v>
          </cell>
          <cell r="BC64">
            <v>1856.2630129300451</v>
          </cell>
          <cell r="BD64">
            <v>1229.6928811152704</v>
          </cell>
          <cell r="BE64">
            <v>1158.7899245472399</v>
          </cell>
        </row>
        <row r="65">
          <cell r="AO65">
            <v>40848</v>
          </cell>
          <cell r="AP65">
            <v>-3.2352219359229939E-2</v>
          </cell>
          <cell r="AQ65">
            <v>3.722413850195716E-2</v>
          </cell>
          <cell r="AT65">
            <v>3307</v>
          </cell>
          <cell r="AU65">
            <v>2211</v>
          </cell>
          <cell r="AV65">
            <v>1874</v>
          </cell>
          <cell r="AY65">
            <v>-2.7083615697747754E-2</v>
          </cell>
          <cell r="AZ65">
            <v>9.3039041724300997E-3</v>
          </cell>
          <cell r="BC65">
            <v>1914.0801327038407</v>
          </cell>
          <cell r="BD65">
            <v>1199.2487113402062</v>
          </cell>
          <cell r="BE65">
            <v>1044.4120678818354</v>
          </cell>
        </row>
        <row r="66">
          <cell r="AO66">
            <v>40878</v>
          </cell>
          <cell r="AP66">
            <v>-4.4300995763021052E-2</v>
          </cell>
          <cell r="AQ66">
            <v>-1.1274774074937266E-2</v>
          </cell>
          <cell r="AT66">
            <v>3259.4864039260856</v>
          </cell>
          <cell r="AU66">
            <v>2104.7101189001733</v>
          </cell>
          <cell r="AV66">
            <v>1943.5407759182344</v>
          </cell>
          <cell r="AY66">
            <v>-1.8529878034207803E-2</v>
          </cell>
          <cell r="AZ66">
            <v>-3.0790569031262649E-3</v>
          </cell>
          <cell r="BC66">
            <v>1899.7948955690026</v>
          </cell>
          <cell r="BD66">
            <v>1189.9692239252638</v>
          </cell>
          <cell r="BE66">
            <v>1042.991749255282</v>
          </cell>
        </row>
        <row r="67">
          <cell r="AO67">
            <v>40909</v>
          </cell>
          <cell r="AP67">
            <v>-0.27355179468741708</v>
          </cell>
          <cell r="AQ67">
            <v>-0.24687072401537827</v>
          </cell>
          <cell r="AT67">
            <v>3192.7950412182995</v>
          </cell>
          <cell r="AU67">
            <v>2070.226353198469</v>
          </cell>
          <cell r="AV67">
            <v>1852.7694655409107</v>
          </cell>
          <cell r="AY67">
            <v>-0.22069579953397381</v>
          </cell>
          <cell r="AZ67">
            <v>-0.22378437875000537</v>
          </cell>
          <cell r="BC67">
            <v>1894.0788140897969</v>
          </cell>
          <cell r="BD67">
            <v>1144.8814402057437</v>
          </cell>
          <cell r="BE67">
            <v>965.76132248187207</v>
          </cell>
        </row>
        <row r="68">
          <cell r="AO68">
            <v>40940</v>
          </cell>
          <cell r="AP68">
            <v>0.18601887309923115</v>
          </cell>
          <cell r="AQ68">
            <v>0.28549927890578553</v>
          </cell>
          <cell r="AT68">
            <v>3255.8694477466765</v>
          </cell>
          <cell r="AU68">
            <v>2010.8416569055478</v>
          </cell>
          <cell r="AV68">
            <v>1826.8083932853717</v>
          </cell>
          <cell r="AY68">
            <v>6.2714893893601076E-2</v>
          </cell>
          <cell r="AZ68">
            <v>0.14267704139634785</v>
          </cell>
          <cell r="BC68">
            <v>1934.5172274833769</v>
          </cell>
          <cell r="BD68">
            <v>1209.0534832336887</v>
          </cell>
          <cell r="BE68">
            <v>979.51033002250711</v>
          </cell>
        </row>
        <row r="69">
          <cell r="AO69">
            <v>40969</v>
          </cell>
          <cell r="AP69">
            <v>-7.0666956332826381E-2</v>
          </cell>
          <cell r="AQ69">
            <v>-2.0831034583599251E-2</v>
          </cell>
          <cell r="AT69">
            <v>3357.6680425644718</v>
          </cell>
          <cell r="AU69">
            <v>2163.5760954514667</v>
          </cell>
          <cell r="AV69">
            <v>2160.9597729631673</v>
          </cell>
          <cell r="AY69">
            <v>-4.2288343462433813E-2</v>
          </cell>
          <cell r="AZ69">
            <v>-8.6677106462933473E-3</v>
          </cell>
          <cell r="BC69">
            <v>1893.8149529804928</v>
          </cell>
          <cell r="BD69">
            <v>1307.6681455190771</v>
          </cell>
          <cell r="BE69">
            <v>1151.541914592518</v>
          </cell>
        </row>
        <row r="70">
          <cell r="AO70">
            <v>41000</v>
          </cell>
          <cell r="AP70">
            <v>3.9858906525573223E-2</v>
          </cell>
          <cell r="AQ70">
            <v>7.4110509001189318E-2</v>
          </cell>
          <cell r="AT70">
            <v>3363.0870944132716</v>
          </cell>
          <cell r="AU70">
            <v>2020.5212526525625</v>
          </cell>
          <cell r="AV70">
            <v>2234.9750894945005</v>
          </cell>
          <cell r="AY70">
            <v>6.0372863614214234E-2</v>
          </cell>
          <cell r="AZ70">
            <v>8.4764619468168836E-2</v>
          </cell>
          <cell r="BC70">
            <v>1860.5916543742198</v>
          </cell>
          <cell r="BD70">
            <v>1207.9682465923172</v>
          </cell>
          <cell r="BE70">
            <v>1207.4431819342276</v>
          </cell>
        </row>
        <row r="71">
          <cell r="AO71">
            <v>41030</v>
          </cell>
          <cell r="AP71">
            <v>-0.15936612029631314</v>
          </cell>
          <cell r="AQ71">
            <v>-0.15368879145389402</v>
          </cell>
          <cell r="AT71">
            <v>3368.6161815852097</v>
          </cell>
          <cell r="AU71">
            <v>2010.2137697663825</v>
          </cell>
          <cell r="AV71">
            <v>2122.7846025628551</v>
          </cell>
          <cell r="AY71">
            <v>-0.10970758115197843</v>
          </cell>
          <cell r="AZ71">
            <v>-0.12490389268591207</v>
          </cell>
          <cell r="BC71">
            <v>1882.9152970922883</v>
          </cell>
          <cell r="BD71">
            <v>1176.9466071156676</v>
          </cell>
          <cell r="BE71">
            <v>1144.8739836125872</v>
          </cell>
        </row>
        <row r="72">
          <cell r="AO72">
            <v>41061</v>
          </cell>
          <cell r="AP72">
            <v>-6.0975808510753904E-2</v>
          </cell>
          <cell r="AQ72">
            <v>-9.8520564455706339E-3</v>
          </cell>
          <cell r="AT72">
            <v>3393.9329338683965</v>
          </cell>
          <cell r="AU72">
            <v>2070.4634275852914</v>
          </cell>
          <cell r="AV72">
            <v>2055.1895527309966</v>
          </cell>
          <cell r="AY72">
            <v>-4.0533573591611027E-2</v>
          </cell>
          <cell r="AZ72">
            <v>-1.9033647623698746E-2</v>
          </cell>
          <cell r="BC72">
            <v>1933.4534463988998</v>
          </cell>
          <cell r="BD72">
            <v>1215.3877926592372</v>
          </cell>
          <cell r="BE72">
            <v>1106.3837349429018</v>
          </cell>
        </row>
        <row r="73">
          <cell r="AO73">
            <v>41091</v>
          </cell>
          <cell r="AP73">
            <v>-8.6066310515374611E-2</v>
          </cell>
          <cell r="AQ73">
            <v>-3.6386785860016535E-2</v>
          </cell>
          <cell r="AT73">
            <v>3376</v>
          </cell>
          <cell r="AU73">
            <v>2080</v>
          </cell>
          <cell r="AV73">
            <v>2071</v>
          </cell>
          <cell r="AY73">
            <v>-6.0500748655822445E-2</v>
          </cell>
          <cell r="AZ73">
            <v>-3.7129460187068641E-2</v>
          </cell>
          <cell r="BC73">
            <v>1937</v>
          </cell>
          <cell r="BD73">
            <v>1276</v>
          </cell>
          <cell r="BE73">
            <v>1128</v>
          </cell>
        </row>
        <row r="74">
          <cell r="AO74">
            <v>41122</v>
          </cell>
          <cell r="AP74">
            <v>-1.3245764115017433E-3</v>
          </cell>
          <cell r="AQ74">
            <v>8.446676700476384E-2</v>
          </cell>
          <cell r="AT74">
            <v>3358.0670661315999</v>
          </cell>
          <cell r="AU74">
            <v>2089.53657241471</v>
          </cell>
          <cell r="AV74">
            <v>2086.8104472690002</v>
          </cell>
          <cell r="AY74">
            <v>7.2747141592759412E-3</v>
          </cell>
          <cell r="AZ74">
            <v>7.6993397757583404E-2</v>
          </cell>
          <cell r="BC74">
            <v>1945</v>
          </cell>
          <cell r="BD74">
            <v>1280</v>
          </cell>
          <cell r="BE74">
            <v>1119</v>
          </cell>
        </row>
        <row r="75">
          <cell r="AO75">
            <v>41153</v>
          </cell>
          <cell r="AP75">
            <v>6.5311695269698156E-2</v>
          </cell>
          <cell r="AQ75">
            <v>0.14639093565941064</v>
          </cell>
          <cell r="AT75">
            <v>3388</v>
          </cell>
          <cell r="AU75">
            <v>1931</v>
          </cell>
          <cell r="AV75">
            <v>2214</v>
          </cell>
          <cell r="AY75">
            <v>5.9319193568102335E-2</v>
          </cell>
          <cell r="AZ75">
            <v>0.13097677144490949</v>
          </cell>
          <cell r="BC75">
            <v>1897</v>
          </cell>
          <cell r="BD75">
            <v>1130</v>
          </cell>
          <cell r="BE75">
            <v>1189</v>
          </cell>
        </row>
        <row r="76">
          <cell r="AO76">
            <v>41183</v>
          </cell>
          <cell r="AP76">
            <v>-1.0102326605206935E-2</v>
          </cell>
          <cell r="AQ76">
            <v>3.5395696128239118E-2</v>
          </cell>
          <cell r="AT76">
            <v>3423.8277612129673</v>
          </cell>
          <cell r="AU76">
            <v>1935.0026745728976</v>
          </cell>
          <cell r="AV76">
            <v>2221.5734143993632</v>
          </cell>
          <cell r="AY76">
            <v>6.5513158482641831E-3</v>
          </cell>
          <cell r="AZ76">
            <v>3.0399577323956706E-2</v>
          </cell>
          <cell r="BC76">
            <v>1866.9482512491077</v>
          </cell>
          <cell r="BD76">
            <v>1100.4984347237498</v>
          </cell>
          <cell r="BE76">
            <v>1182.2032532279811</v>
          </cell>
        </row>
        <row r="77">
          <cell r="AO77">
            <v>41214</v>
          </cell>
          <cell r="AP77">
            <v>-4.801186393548984E-2</v>
          </cell>
          <cell r="AQ77">
            <v>1.2661482519515932E-2</v>
          </cell>
          <cell r="AT77">
            <v>3447.9358967224975</v>
          </cell>
          <cell r="AU77">
            <v>2057.9210436211738</v>
          </cell>
          <cell r="AV77">
            <v>2042.0314173400836</v>
          </cell>
          <cell r="AY77">
            <v>-6.4903060930384449E-2</v>
          </cell>
          <cell r="AZ77">
            <v>-2.6849990465664386E-2</v>
          </cell>
          <cell r="BC77">
            <v>1963.1253451131972</v>
          </cell>
          <cell r="BD77">
            <v>1181.0860761969971</v>
          </cell>
          <cell r="BE77">
            <v>1083.4110736100195</v>
          </cell>
        </row>
        <row r="78">
          <cell r="AO78">
            <v>41244</v>
          </cell>
          <cell r="AP78">
            <v>2.5460135190161992E-2</v>
          </cell>
          <cell r="AQ78">
            <v>0.11484149357972061</v>
          </cell>
          <cell r="AT78">
            <v>3454.0675386963158</v>
          </cell>
          <cell r="AU78">
            <v>2021.4114649681528</v>
          </cell>
          <cell r="AV78">
            <v>2112.9440600399075</v>
          </cell>
          <cell r="AY78">
            <v>-2.3473835439647428E-2</v>
          </cell>
          <cell r="AZ78">
            <v>4.8941744460937686E-2</v>
          </cell>
          <cell r="BC78">
            <v>1978.9861697544161</v>
          </cell>
          <cell r="BD78">
            <v>1178.1457003124576</v>
          </cell>
          <cell r="BE78">
            <v>1120</v>
          </cell>
        </row>
        <row r="79">
          <cell r="AO79">
            <v>41275</v>
          </cell>
          <cell r="AP79">
            <v>0.29368441519416932</v>
          </cell>
          <cell r="AQ79">
            <v>0.42038230706797508</v>
          </cell>
          <cell r="AT79">
            <v>3422.062083247049</v>
          </cell>
          <cell r="AU79">
            <v>2023.5199637023593</v>
          </cell>
          <cell r="AV79">
            <v>2034.2229514319026</v>
          </cell>
          <cell r="AY79">
            <v>7.0493192520166614E-2</v>
          </cell>
          <cell r="AZ79">
            <v>0.20799201750482066</v>
          </cell>
          <cell r="BC79">
            <v>1963.5934079201545</v>
          </cell>
          <cell r="BD79">
            <v>1180.7030055074745</v>
          </cell>
          <cell r="BE79">
            <v>1089.8079282750998</v>
          </cell>
        </row>
        <row r="80">
          <cell r="AO80">
            <v>41306</v>
          </cell>
          <cell r="AP80">
            <v>-0.23662213086673523</v>
          </cell>
          <cell r="AQ80">
            <v>-0.28683046043137694</v>
          </cell>
          <cell r="AT80">
            <v>3227</v>
          </cell>
          <cell r="AU80">
            <v>2028</v>
          </cell>
          <cell r="AV80">
            <v>1707</v>
          </cell>
          <cell r="AY80">
            <v>-7.3869752421959145E-2</v>
          </cell>
          <cell r="AZ80">
            <v>-0.15166128655896183</v>
          </cell>
          <cell r="BC80">
            <v>1948</v>
          </cell>
          <cell r="BD80">
            <v>1128</v>
          </cell>
          <cell r="BE80">
            <v>897</v>
          </cell>
        </row>
        <row r="81">
          <cell r="AO81">
            <v>41334</v>
          </cell>
          <cell r="AP81">
            <v>8.8958604116211357E-2</v>
          </cell>
          <cell r="AQ81">
            <v>0.14644331088855855</v>
          </cell>
          <cell r="AT81">
            <v>3586.8811399669294</v>
          </cell>
          <cell r="AU81">
            <v>2028.6830912025828</v>
          </cell>
          <cell r="AV81">
            <v>2275.3784533356265</v>
          </cell>
          <cell r="AY81">
            <v>4.8972067813752851E-2</v>
          </cell>
          <cell r="AZ81">
            <v>0.10781342302078611</v>
          </cell>
          <cell r="BC81">
            <v>1987.568595535477</v>
          </cell>
          <cell r="BD81">
            <v>1234.9580970776994</v>
          </cell>
          <cell r="BE81">
            <v>1216.1368536870793</v>
          </cell>
        </row>
        <row r="82">
          <cell r="AO82">
            <v>41365</v>
          </cell>
          <cell r="AP82">
            <v>8.5745113888969104E-2</v>
          </cell>
          <cell r="AQ82">
            <v>0.19808544994553443</v>
          </cell>
          <cell r="AT82">
            <v>3685.5191487591273</v>
          </cell>
          <cell r="AU82">
            <v>2329.3687384387717</v>
          </cell>
          <cell r="AV82">
            <v>2466.2244402123156</v>
          </cell>
          <cell r="AY82">
            <v>3.9399999999999998E-2</v>
          </cell>
          <cell r="AZ82">
            <v>0.12119999999999999</v>
          </cell>
          <cell r="BC82">
            <v>1967</v>
          </cell>
          <cell r="BD82">
            <v>1280</v>
          </cell>
          <cell r="BE82">
            <v>1260</v>
          </cell>
        </row>
        <row r="83">
          <cell r="AO83">
            <v>41395</v>
          </cell>
          <cell r="AP83">
            <v>0.16079999999999997</v>
          </cell>
          <cell r="AQ83">
            <v>0.29109999999999997</v>
          </cell>
          <cell r="AT83">
            <v>3676.2123142811824</v>
          </cell>
          <cell r="AU83">
            <v>2402.3198805274278</v>
          </cell>
          <cell r="AV83">
            <v>2355.415922281838</v>
          </cell>
          <cell r="AY83">
            <v>8.539999999999999E-2</v>
          </cell>
          <cell r="AZ83">
            <v>0.18110000000000001</v>
          </cell>
          <cell r="BC83">
            <v>1980.3640708462187</v>
          </cell>
          <cell r="BD83">
            <v>1263.0065031525435</v>
          </cell>
          <cell r="BE83">
            <v>1239.8833028464837</v>
          </cell>
        </row>
        <row r="84">
          <cell r="AO84">
            <v>41426</v>
          </cell>
          <cell r="AP84">
            <v>4.7100000000000003E-2</v>
          </cell>
          <cell r="AQ84">
            <v>0.13900000000000001</v>
          </cell>
          <cell r="AT84">
            <v>3696.9788139349348</v>
          </cell>
          <cell r="AU84">
            <v>2303.6304872763299</v>
          </cell>
          <cell r="AV84">
            <v>2232.7574044629641</v>
          </cell>
          <cell r="AY84">
            <v>1.47E-2</v>
          </cell>
          <cell r="AZ84">
            <v>0.1144</v>
          </cell>
          <cell r="BC84">
            <v>2055.5200438817023</v>
          </cell>
          <cell r="BD84">
            <v>1348.493168575447</v>
          </cell>
          <cell r="BE84">
            <v>1209</v>
          </cell>
        </row>
        <row r="85">
          <cell r="AO85">
            <v>41456</v>
          </cell>
          <cell r="AP85">
            <v>1.1699999999999999E-2</v>
          </cell>
          <cell r="AQ85">
            <v>0.10529999999999999</v>
          </cell>
          <cell r="AT85">
            <v>3663.4226674027918</v>
          </cell>
          <cell r="AU85">
            <v>2295.3396174105906</v>
          </cell>
          <cell r="AV85">
            <v>2257.283603902516</v>
          </cell>
          <cell r="AY85">
            <v>-2.4047011160016202E-2</v>
          </cell>
          <cell r="AZ85">
            <v>4.3295719830809001E-2</v>
          </cell>
          <cell r="BC85">
            <v>1988.3311537206093</v>
          </cell>
          <cell r="BD85">
            <v>1251.771697428738</v>
          </cell>
          <cell r="BE85">
            <v>1183.1580394955301</v>
          </cell>
        </row>
        <row r="86">
          <cell r="AO86">
            <v>41487</v>
          </cell>
          <cell r="AP86">
            <v>-1.9900000000000001E-2</v>
          </cell>
          <cell r="AQ86">
            <v>-4.1299999999999996E-2</v>
          </cell>
          <cell r="AT86">
            <v>3635.6213384457624</v>
          </cell>
          <cell r="AU86">
            <v>2383.3830249665625</v>
          </cell>
          <cell r="AV86">
            <v>2206.0025952862361</v>
          </cell>
          <cell r="AY86">
            <v>-3.3399999999999999E-2</v>
          </cell>
          <cell r="AZ86">
            <v>9.1999999999999998E-3</v>
          </cell>
          <cell r="BC86">
            <v>1998.5796396646751</v>
          </cell>
          <cell r="BD86">
            <v>1306.1648609452311</v>
          </cell>
          <cell r="BE86">
            <v>1156.2634979909753</v>
          </cell>
        </row>
        <row r="87">
          <cell r="AO87">
            <v>41518</v>
          </cell>
          <cell r="AP87">
            <v>0.12140000000000001</v>
          </cell>
          <cell r="AQ87">
            <v>0.28179999999999999</v>
          </cell>
          <cell r="AT87">
            <v>3834.9608288886948</v>
          </cell>
          <cell r="AU87">
            <v>2167.5584477611942</v>
          </cell>
          <cell r="AV87">
            <v>2519.5339485922345</v>
          </cell>
          <cell r="AY87">
            <v>0.35570000000000002</v>
          </cell>
          <cell r="AZ87">
            <v>0.2074</v>
          </cell>
          <cell r="BC87">
            <v>2018.0824708067942</v>
          </cell>
          <cell r="BD87">
            <v>1343.7499250774199</v>
          </cell>
          <cell r="BE87">
            <v>1311.8788653207257</v>
          </cell>
        </row>
        <row r="88">
          <cell r="AO88">
            <v>41548</v>
          </cell>
          <cell r="AP88">
            <v>4.41E-2</v>
          </cell>
          <cell r="AQ88">
            <v>0.18329999999999999</v>
          </cell>
          <cell r="AT88">
            <v>3847.8916090927319</v>
          </cell>
          <cell r="AU88">
            <v>2161.723642900547</v>
          </cell>
          <cell r="AV88">
            <v>2504.5832199143388</v>
          </cell>
          <cell r="AY88">
            <v>1.3100000000000001E-2</v>
          </cell>
          <cell r="AZ88">
            <v>0.12920000000000001</v>
          </cell>
          <cell r="BC88">
            <v>2021.6125961116518</v>
          </cell>
          <cell r="BD88">
            <v>1378.6859643666414</v>
          </cell>
          <cell r="BE88">
            <v>1308.0757491457528</v>
          </cell>
        </row>
        <row r="89">
          <cell r="AO89">
            <v>41579</v>
          </cell>
          <cell r="AP89">
            <v>0.22690000000000002</v>
          </cell>
          <cell r="AQ89">
            <v>0.37040000000000001</v>
          </cell>
          <cell r="AT89">
            <v>3879.2573068664828</v>
          </cell>
          <cell r="AU89">
            <v>2272.3010346611486</v>
          </cell>
          <cell r="AV89">
            <v>2277.5881213304347</v>
          </cell>
          <cell r="AY89">
            <v>0.18559999999999999</v>
          </cell>
          <cell r="AZ89">
            <v>0.3039</v>
          </cell>
          <cell r="BC89">
            <v>2063.0842879839452</v>
          </cell>
          <cell r="BD89">
            <v>1288.3460229609962</v>
          </cell>
          <cell r="BE89">
            <v>1185.8347434286402</v>
          </cell>
        </row>
        <row r="90">
          <cell r="AO90">
            <v>41609</v>
          </cell>
          <cell r="AP90">
            <v>6.8900000000000003E-2</v>
          </cell>
          <cell r="AQ90">
            <v>0.18870000000000001</v>
          </cell>
          <cell r="AT90">
            <v>3947</v>
          </cell>
          <cell r="AU90">
            <v>2346</v>
          </cell>
          <cell r="AV90">
            <v>2332</v>
          </cell>
          <cell r="AY90">
            <v>4.8506028306832094E-2</v>
          </cell>
          <cell r="AZ90">
            <v>0.13686308645459699</v>
          </cell>
          <cell r="BC90">
            <v>2091</v>
          </cell>
          <cell r="BD90">
            <v>1283</v>
          </cell>
          <cell r="BE90">
            <v>1205</v>
          </cell>
        </row>
        <row r="91">
          <cell r="AO91">
            <v>41640</v>
          </cell>
          <cell r="AP91">
            <v>-6.7232717752777199E-2</v>
          </cell>
          <cell r="AQ91">
            <v>3.5072487366464997E-2</v>
          </cell>
          <cell r="AT91">
            <v>3939</v>
          </cell>
          <cell r="AU91">
            <v>2246</v>
          </cell>
          <cell r="AV91">
            <v>2245</v>
          </cell>
          <cell r="AY91">
            <v>2.6547981572577799E-4</v>
          </cell>
          <cell r="AZ91">
            <v>5.9434271058802501E-2</v>
          </cell>
          <cell r="BC91">
            <v>2117</v>
          </cell>
          <cell r="BD91">
            <v>1235</v>
          </cell>
          <cell r="BE91">
            <v>1137</v>
          </cell>
        </row>
        <row r="92">
          <cell r="AO92">
            <v>41671</v>
          </cell>
          <cell r="AP92">
            <v>9.4615157770569211E-2</v>
          </cell>
          <cell r="AQ92">
            <v>0.34641475508707598</v>
          </cell>
          <cell r="AT92">
            <v>3964</v>
          </cell>
          <cell r="AU92">
            <v>2225</v>
          </cell>
          <cell r="AV92">
            <v>2093</v>
          </cell>
          <cell r="AY92">
            <v>-7.9739677797930203E-2</v>
          </cell>
          <cell r="AZ92">
            <v>0.10462413176361</v>
          </cell>
          <cell r="BC92">
            <v>2098</v>
          </cell>
          <cell r="BD92">
            <v>1245</v>
          </cell>
          <cell r="BE92">
            <v>1066</v>
          </cell>
        </row>
        <row r="93">
          <cell r="AO93">
            <v>41699</v>
          </cell>
          <cell r="AP93">
            <v>0.1248211162</v>
          </cell>
          <cell r="AQ93">
            <v>0.263520539</v>
          </cell>
          <cell r="AT93">
            <v>4097</v>
          </cell>
          <cell r="AU93">
            <v>2281</v>
          </cell>
          <cell r="AV93">
            <v>2547</v>
          </cell>
          <cell r="AY93">
            <v>0.10536590110000001</v>
          </cell>
          <cell r="AZ93">
            <v>0.19577408970000001</v>
          </cell>
          <cell r="BC93">
            <v>2109</v>
          </cell>
          <cell r="BD93">
            <v>1383</v>
          </cell>
          <cell r="BE93">
            <v>1311</v>
          </cell>
        </row>
        <row r="94">
          <cell r="AO94">
            <v>41730</v>
          </cell>
          <cell r="AP94">
            <v>-0.17350000000000002</v>
          </cell>
          <cell r="AQ94">
            <v>-0.1016</v>
          </cell>
          <cell r="AT94">
            <v>4124</v>
          </cell>
          <cell r="AU94">
            <v>2315</v>
          </cell>
          <cell r="AV94">
            <v>2665</v>
          </cell>
          <cell r="AY94">
            <v>-0.15507312984941499</v>
          </cell>
          <cell r="AZ94">
            <v>-0.11094403889349</v>
          </cell>
          <cell r="BC94">
            <v>2098</v>
          </cell>
          <cell r="BD94">
            <v>1315</v>
          </cell>
          <cell r="BE94">
            <v>1360</v>
          </cell>
        </row>
        <row r="95">
          <cell r="AO95">
            <v>41760</v>
          </cell>
          <cell r="AP95">
            <v>5.9922587863530802E-2</v>
          </cell>
          <cell r="AQ95">
            <v>0.186653957027584</v>
          </cell>
          <cell r="AT95">
            <v>4124</v>
          </cell>
          <cell r="AU95">
            <v>2334</v>
          </cell>
          <cell r="AV95">
            <v>2624</v>
          </cell>
          <cell r="AY95">
            <v>6.5720116595916006E-2</v>
          </cell>
          <cell r="AZ95">
            <v>0.151404244961545</v>
          </cell>
          <cell r="BC95">
            <v>2070</v>
          </cell>
          <cell r="BD95">
            <v>1313</v>
          </cell>
          <cell r="BE95">
            <v>1333</v>
          </cell>
        </row>
        <row r="96">
          <cell r="AO96">
            <v>41791</v>
          </cell>
          <cell r="AP96">
            <v>-2.4500000000000001E-2</v>
          </cell>
          <cell r="AQ96">
            <v>8.0100000000000005E-2</v>
          </cell>
          <cell r="AT96">
            <v>4153.4275080906145</v>
          </cell>
          <cell r="AU96">
            <v>2368.6499644863434</v>
          </cell>
          <cell r="AV96">
            <v>2458.6506328834303</v>
          </cell>
          <cell r="AY96">
            <v>-2.53E-2</v>
          </cell>
          <cell r="AZ96">
            <v>2.0800000000000003E-2</v>
          </cell>
          <cell r="BC96">
            <v>2111.5531895280237</v>
          </cell>
          <cell r="BD96">
            <v>1335.2694489465155</v>
          </cell>
          <cell r="BE96">
            <v>1255.0960498532213</v>
          </cell>
        </row>
        <row r="97">
          <cell r="AO97">
            <v>41821</v>
          </cell>
          <cell r="AP97">
            <v>2.0099999999999996E-2</v>
          </cell>
          <cell r="AQ97">
            <v>0.1366</v>
          </cell>
          <cell r="AT97">
            <v>4139</v>
          </cell>
          <cell r="AU97">
            <v>2373</v>
          </cell>
          <cell r="AV97">
            <v>2502</v>
          </cell>
          <cell r="AY97">
            <v>2.6700000000000002E-2</v>
          </cell>
          <cell r="AZ97">
            <v>0.1008</v>
          </cell>
          <cell r="BC97">
            <v>2121</v>
          </cell>
          <cell r="BD97">
            <v>1346</v>
          </cell>
          <cell r="BE97">
            <v>1279</v>
          </cell>
        </row>
        <row r="98">
          <cell r="AO98">
            <v>41852</v>
          </cell>
          <cell r="AP98">
            <v>-2.6699999999999998E-2</v>
          </cell>
          <cell r="AQ98">
            <v>8.8000000000000009E-2</v>
          </cell>
          <cell r="AT98">
            <v>4082.125495376486</v>
          </cell>
          <cell r="AU98">
            <v>2408.4711217966233</v>
          </cell>
          <cell r="AV98">
            <v>2455.1265619863966</v>
          </cell>
          <cell r="AY98">
            <v>-2.1100000000000001E-2</v>
          </cell>
          <cell r="AZ98">
            <v>5.2900000000000003E-2</v>
          </cell>
          <cell r="BC98">
            <v>2085.5782267767499</v>
          </cell>
          <cell r="BD98">
            <v>1357.0257322267598</v>
          </cell>
          <cell r="BE98">
            <v>1239.8256243153933</v>
          </cell>
        </row>
        <row r="99">
          <cell r="AO99">
            <v>41883</v>
          </cell>
          <cell r="AP99">
            <v>-9.2899999999999996E-2</v>
          </cell>
          <cell r="AQ99">
            <v>1.0800000000000001E-2</v>
          </cell>
          <cell r="AT99">
            <v>4215.7832643023557</v>
          </cell>
          <cell r="AU99">
            <v>2365.0383393727911</v>
          </cell>
          <cell r="AV99">
            <v>2788.994503963339</v>
          </cell>
          <cell r="AY99">
            <v>-0.1067</v>
          </cell>
          <cell r="AZ99">
            <v>-7.2499999999999995E-2</v>
          </cell>
          <cell r="BC99">
            <v>2073.5299000466612</v>
          </cell>
          <cell r="BD99">
            <v>1344.1922937771346</v>
          </cell>
          <cell r="BE99">
            <v>1353.8288988276195</v>
          </cell>
        </row>
        <row r="100">
          <cell r="AO100">
            <v>41913</v>
          </cell>
          <cell r="AP100">
            <v>-0.14400000000000002</v>
          </cell>
          <cell r="AQ100">
            <v>-5.2000000000000005E-2</v>
          </cell>
          <cell r="AT100">
            <v>4239.0362993155422</v>
          </cell>
          <cell r="AU100">
            <v>2396.8622693444795</v>
          </cell>
          <cell r="AV100">
            <v>2757.8647338230662</v>
          </cell>
          <cell r="AY100">
            <v>-0.1469</v>
          </cell>
          <cell r="AZ100">
            <v>-0.10550000000000001</v>
          </cell>
          <cell r="BC100">
            <v>2088.7003132240625</v>
          </cell>
          <cell r="BD100">
            <v>1375.4888059701493</v>
          </cell>
          <cell r="BE100">
            <v>1365.9974162229878</v>
          </cell>
        </row>
        <row r="101">
          <cell r="AO101">
            <v>41944</v>
          </cell>
          <cell r="AP101">
            <v>-7.1203978100356627E-2</v>
          </cell>
          <cell r="AQ101">
            <v>2.8345068698195783E-2</v>
          </cell>
          <cell r="AT101">
            <v>4168</v>
          </cell>
          <cell r="AU101">
            <v>2419</v>
          </cell>
          <cell r="AV101">
            <v>2505</v>
          </cell>
          <cell r="AY101">
            <v>-9.1521174051978446E-2</v>
          </cell>
          <cell r="AZ101">
            <v>-2.5283446860264003E-2</v>
          </cell>
          <cell r="BC101">
            <v>2137</v>
          </cell>
          <cell r="BD101">
            <v>1371</v>
          </cell>
          <cell r="BE101">
            <v>1269</v>
          </cell>
        </row>
        <row r="102">
          <cell r="AO102">
            <v>41974</v>
          </cell>
          <cell r="AP102">
            <v>-0.15580239695995324</v>
          </cell>
          <cell r="AQ102">
            <v>-7.9572750351915716E-2</v>
          </cell>
          <cell r="AT102">
            <v>4257</v>
          </cell>
          <cell r="AU102">
            <v>2487</v>
          </cell>
          <cell r="AV102">
            <v>2522</v>
          </cell>
          <cell r="AY102">
            <v>-0.15812644779450111</v>
          </cell>
          <cell r="AZ102">
            <v>-0.11489357828794819</v>
          </cell>
          <cell r="BC102">
            <v>2174</v>
          </cell>
          <cell r="BD102">
            <v>1363</v>
          </cell>
          <cell r="BE102">
            <v>1262</v>
          </cell>
        </row>
        <row r="103">
          <cell r="AO103">
            <v>42005</v>
          </cell>
          <cell r="AP103">
            <v>4.2648057559621651E-2</v>
          </cell>
          <cell r="AQ103">
            <v>0.20169212452810667</v>
          </cell>
          <cell r="AT103">
            <v>4225.2954814289087</v>
          </cell>
          <cell r="AU103">
            <v>2476.5260374939908</v>
          </cell>
          <cell r="AV103">
            <v>2574.3377683942153</v>
          </cell>
          <cell r="AY103">
            <v>-8.2537931445736887E-2</v>
          </cell>
          <cell r="AZ103">
            <v>4.5468988413404764E-2</v>
          </cell>
          <cell r="BC103">
            <v>2165.8592604820069</v>
          </cell>
          <cell r="BD103">
            <v>1403.5140639104534</v>
          </cell>
          <cell r="BE103">
            <v>1295.5330265067603</v>
          </cell>
        </row>
        <row r="104">
          <cell r="AO104">
            <v>42036</v>
          </cell>
          <cell r="AP104">
            <v>1.9563925098721922E-2</v>
          </cell>
          <cell r="AQ104">
            <v>3.4236826729227045E-2</v>
          </cell>
          <cell r="AT104">
            <v>4078.3150124914832</v>
          </cell>
          <cell r="AU104">
            <v>2369.3198921436451</v>
          </cell>
          <cell r="AV104">
            <v>2114.6246799746814</v>
          </cell>
          <cell r="AY104">
            <v>0.11951333229724029</v>
          </cell>
          <cell r="AZ104">
            <v>0.11063901875863334</v>
          </cell>
          <cell r="BC104">
            <v>2157.061521560011</v>
          </cell>
          <cell r="BD104">
            <v>1309.5414124897804</v>
          </cell>
          <cell r="BE104">
            <v>1061.9978940233837</v>
          </cell>
        </row>
        <row r="105">
          <cell r="AO105">
            <v>42078</v>
          </cell>
          <cell r="AP105">
            <v>-0.15122154102098032</v>
          </cell>
          <cell r="AQ105">
            <v>-9.5429410599061307E-2</v>
          </cell>
          <cell r="AT105">
            <v>4240.3740755957269</v>
          </cell>
          <cell r="AU105">
            <v>2507.2701714928312</v>
          </cell>
          <cell r="AV105">
            <v>2716</v>
          </cell>
          <cell r="AY105">
            <v>-0.1288466741665836</v>
          </cell>
          <cell r="AZ105">
            <v>-9.8099607201832792E-2</v>
          </cell>
          <cell r="BC105">
            <v>2177.5757299538359</v>
          </cell>
          <cell r="BD105">
            <v>1434.7213727372464</v>
          </cell>
          <cell r="BE105">
            <v>1361</v>
          </cell>
        </row>
        <row r="106">
          <cell r="AO106">
            <v>42109</v>
          </cell>
          <cell r="AP106">
            <v>-6.1687737691437969E-2</v>
          </cell>
          <cell r="AQ106">
            <v>-9.77945542849969E-3</v>
          </cell>
          <cell r="AT106">
            <v>4256</v>
          </cell>
          <cell r="AU106">
            <v>2384</v>
          </cell>
          <cell r="AV106">
            <v>2811</v>
          </cell>
          <cell r="AY106">
            <v>-7.4562705584781092E-2</v>
          </cell>
          <cell r="AZ106">
            <v>-4.6111813230443978E-2</v>
          </cell>
          <cell r="BC106">
            <v>2167</v>
          </cell>
          <cell r="BD106">
            <v>1406</v>
          </cell>
          <cell r="BE106">
            <v>1401</v>
          </cell>
        </row>
        <row r="107">
          <cell r="AO107">
            <v>42139</v>
          </cell>
          <cell r="AP107">
            <v>-5.6326570858086622E-2</v>
          </cell>
          <cell r="AQ107">
            <v>-2.9447943430623829E-3</v>
          </cell>
          <cell r="AT107">
            <v>4248.7671048843677</v>
          </cell>
          <cell r="AU107">
            <v>2372.1239002371663</v>
          </cell>
          <cell r="AV107">
            <v>2780.3775349972775</v>
          </cell>
          <cell r="AY107">
            <v>-7.0312255316483441E-2</v>
          </cell>
          <cell r="AZ107">
            <v>-3.7567546745543225E-2</v>
          </cell>
          <cell r="BC107">
            <v>2155.3864221118329</v>
          </cell>
          <cell r="BD107">
            <v>1420.2321125543797</v>
          </cell>
          <cell r="BE107">
            <v>1383.0440498098178</v>
          </cell>
        </row>
        <row r="108">
          <cell r="AO108">
            <v>42156</v>
          </cell>
          <cell r="AP108">
            <v>6.4399999999999999E-2</v>
          </cell>
          <cell r="AQ108">
            <v>0.1457</v>
          </cell>
          <cell r="AT108">
            <v>4157.5205522001725</v>
          </cell>
          <cell r="AU108">
            <v>2482.9867902805549</v>
          </cell>
          <cell r="AV108">
            <v>2651.578487761451</v>
          </cell>
          <cell r="AY108">
            <v>4.82E-2</v>
          </cell>
          <cell r="AZ108">
            <v>8.1100000000000005E-2</v>
          </cell>
          <cell r="BC108">
            <v>2123.8298111429294</v>
          </cell>
          <cell r="BD108">
            <v>1433.7217001180638</v>
          </cell>
          <cell r="BE108">
            <v>1303.7621556874888</v>
          </cell>
        </row>
      </sheetData>
      <sheetData sheetId="13" refreshError="1">
        <row r="21">
          <cell r="C21" t="str">
            <v>零售量同比</v>
          </cell>
        </row>
        <row r="53">
          <cell r="C53">
            <v>-6.3810725825347525E-2</v>
          </cell>
          <cell r="AQ53">
            <v>0.42230000000000001</v>
          </cell>
        </row>
        <row r="54">
          <cell r="C54">
            <v>0.20628822496178523</v>
          </cell>
        </row>
        <row r="55">
          <cell r="C55">
            <v>0.10778042681863109</v>
          </cell>
        </row>
        <row r="56">
          <cell r="C56">
            <v>0.15876756994394725</v>
          </cell>
        </row>
        <row r="57">
          <cell r="C57">
            <v>0.17917518637811236</v>
          </cell>
        </row>
        <row r="58">
          <cell r="C58">
            <v>0.26727980759053871</v>
          </cell>
        </row>
        <row r="59">
          <cell r="C59">
            <v>-0.11091385081752436</v>
          </cell>
        </row>
        <row r="60">
          <cell r="C60">
            <v>0.10405040841826696</v>
          </cell>
        </row>
        <row r="61">
          <cell r="C61">
            <v>-0.1841663672441578</v>
          </cell>
        </row>
        <row r="62">
          <cell r="C62">
            <v>-0.26560649058776209</v>
          </cell>
        </row>
        <row r="63">
          <cell r="C63">
            <v>-1.9013793264133994E-2</v>
          </cell>
        </row>
        <row r="64">
          <cell r="C64">
            <v>-8.3857113192161825E-2</v>
          </cell>
        </row>
        <row r="65">
          <cell r="C65">
            <v>-0.13961793513352083</v>
          </cell>
        </row>
        <row r="66">
          <cell r="C66">
            <v>4.3771220978877645E-2</v>
          </cell>
        </row>
        <row r="67">
          <cell r="C67">
            <v>-0.50518130871836076</v>
          </cell>
        </row>
        <row r="68">
          <cell r="C68">
            <v>-8.5458645982632198E-2</v>
          </cell>
        </row>
        <row r="69">
          <cell r="C69">
            <v>-0.25556891613945987</v>
          </cell>
        </row>
        <row r="70">
          <cell r="C70">
            <v>-0.16196793369285989</v>
          </cell>
        </row>
        <row r="71">
          <cell r="C71">
            <v>-0.3500560177240537</v>
          </cell>
        </row>
        <row r="72">
          <cell r="C72">
            <v>-0.1789121537196926</v>
          </cell>
        </row>
        <row r="73">
          <cell r="C73">
            <v>-2.6258439889794594E-2</v>
          </cell>
        </row>
        <row r="74">
          <cell r="C74">
            <v>-5.101371543711064E-2</v>
          </cell>
        </row>
        <row r="75">
          <cell r="C75">
            <v>-0.1048</v>
          </cell>
        </row>
        <row r="76">
          <cell r="C76">
            <v>-0.21159842918103255</v>
          </cell>
        </row>
        <row r="77">
          <cell r="C77">
            <v>-8.1224148347817993E-2</v>
          </cell>
        </row>
        <row r="78">
          <cell r="C78">
            <v>-0.17589488780757845</v>
          </cell>
        </row>
        <row r="79">
          <cell r="C79">
            <v>0.42856770469232464</v>
          </cell>
        </row>
        <row r="80">
          <cell r="C80">
            <v>-0.33899452505114291</v>
          </cell>
        </row>
        <row r="81">
          <cell r="C81">
            <v>0.24830700047584386</v>
          </cell>
        </row>
        <row r="82">
          <cell r="C82">
            <v>-3.8901843701025229E-2</v>
          </cell>
        </row>
        <row r="83">
          <cell r="C83">
            <v>0.36118841442907801</v>
          </cell>
        </row>
        <row r="84">
          <cell r="C84">
            <v>0.1811514071493654</v>
          </cell>
        </row>
        <row r="85">
          <cell r="C85">
            <v>4.2191955489174759E-3</v>
          </cell>
        </row>
        <row r="86">
          <cell r="C86">
            <v>0.36980756056548503</v>
          </cell>
        </row>
        <row r="87">
          <cell r="C87">
            <v>0.15094092752031263</v>
          </cell>
        </row>
        <row r="88">
          <cell r="C88">
            <v>0.19230524686238737</v>
          </cell>
        </row>
        <row r="89">
          <cell r="C89">
            <v>0.26073281278391569</v>
          </cell>
        </row>
        <row r="90">
          <cell r="C90">
            <v>1.8497963540861084E-2</v>
          </cell>
        </row>
        <row r="91">
          <cell r="C91">
            <v>-8.6207131493512001E-2</v>
          </cell>
        </row>
        <row r="92">
          <cell r="C92">
            <v>0.46412135115522357</v>
          </cell>
        </row>
        <row r="93">
          <cell r="C93">
            <v>0.15447523126739116</v>
          </cell>
        </row>
        <row r="94">
          <cell r="C94">
            <v>-2.7341256918449242E-2</v>
          </cell>
        </row>
        <row r="95">
          <cell r="C95">
            <v>4.9518829798717467E-2</v>
          </cell>
        </row>
        <row r="96">
          <cell r="C96">
            <v>5.496286717494181E-2</v>
          </cell>
        </row>
        <row r="97">
          <cell r="C97">
            <v>-2.6798080461902907E-2</v>
          </cell>
        </row>
        <row r="98">
          <cell r="C98">
            <v>-0.31073967922765777</v>
          </cell>
        </row>
        <row r="99">
          <cell r="C99">
            <v>-2.4663208418301275E-2</v>
          </cell>
        </row>
        <row r="100">
          <cell r="C100">
            <v>-6.7098387062326736E-2</v>
          </cell>
        </row>
        <row r="101">
          <cell r="C101">
            <v>8.9101122263026689E-3</v>
          </cell>
        </row>
        <row r="102">
          <cell r="C102">
            <v>-8.1818274322711604E-2</v>
          </cell>
        </row>
        <row r="103">
          <cell r="C103">
            <v>0.11423197514287378</v>
          </cell>
        </row>
        <row r="104">
          <cell r="C104">
            <v>-0.14451428982254552</v>
          </cell>
        </row>
        <row r="105">
          <cell r="C105">
            <v>0.1035780373395986</v>
          </cell>
        </row>
        <row r="106">
          <cell r="C106">
            <v>-8.6302241396204488E-2</v>
          </cell>
        </row>
        <row r="107">
          <cell r="C107">
            <v>-0.14011167893293344</v>
          </cell>
        </row>
        <row r="108">
          <cell r="C108">
            <v>-3.1797946657074319E-2</v>
          </cell>
        </row>
      </sheetData>
      <sheetData sheetId="14" refreshError="1"/>
      <sheetData sheetId="15" refreshError="1">
        <row r="21">
          <cell r="AA21" t="str">
            <v>海尔</v>
          </cell>
        </row>
        <row r="27">
          <cell r="AA27">
            <v>0.32929999999999998</v>
          </cell>
        </row>
        <row r="28">
          <cell r="AA28">
            <v>0.32590000000000002</v>
          </cell>
        </row>
        <row r="29">
          <cell r="AA29">
            <v>0.31840000000000002</v>
          </cell>
        </row>
        <row r="30">
          <cell r="AA30">
            <v>0.30890000000000001</v>
          </cell>
        </row>
        <row r="31">
          <cell r="AA31">
            <v>0.31890000000000002</v>
          </cell>
        </row>
        <row r="32">
          <cell r="AA32">
            <v>0.32600000000000001</v>
          </cell>
        </row>
        <row r="33">
          <cell r="AA33">
            <v>0.31340000000000001</v>
          </cell>
        </row>
        <row r="34">
          <cell r="AA34">
            <v>0.31869999999999998</v>
          </cell>
        </row>
        <row r="35">
          <cell r="AA35">
            <v>0.30890000000000001</v>
          </cell>
        </row>
        <row r="36">
          <cell r="AA36">
            <v>0.32350000000000001</v>
          </cell>
        </row>
        <row r="37">
          <cell r="AA37">
            <v>0.31669999999999998</v>
          </cell>
        </row>
        <row r="38">
          <cell r="AA38">
            <v>0.32090000000000002</v>
          </cell>
        </row>
        <row r="39">
          <cell r="AA39">
            <v>0.31340000000000001</v>
          </cell>
        </row>
        <row r="40">
          <cell r="AA40">
            <v>0.3095</v>
          </cell>
        </row>
        <row r="41">
          <cell r="AA41">
            <v>0.318</v>
          </cell>
        </row>
        <row r="42">
          <cell r="AA42">
            <v>0.30809999999999998</v>
          </cell>
        </row>
        <row r="43">
          <cell r="AA43">
            <v>0.30249999999999999</v>
          </cell>
        </row>
        <row r="44">
          <cell r="AA44">
            <v>0.30049999999999999</v>
          </cell>
        </row>
        <row r="45">
          <cell r="AA45">
            <v>0.27989999999999998</v>
          </cell>
        </row>
        <row r="46">
          <cell r="AA46">
            <v>0.26700000000000002</v>
          </cell>
        </row>
        <row r="47">
          <cell r="AA47">
            <v>0.26779999999999998</v>
          </cell>
        </row>
        <row r="48">
          <cell r="AA48">
            <v>0.28770000000000001</v>
          </cell>
        </row>
        <row r="49">
          <cell r="AA49">
            <v>0.29320000000000002</v>
          </cell>
        </row>
        <row r="50">
          <cell r="AA50">
            <v>0.2989</v>
          </cell>
        </row>
        <row r="51">
          <cell r="AA51">
            <v>0.28349999999999997</v>
          </cell>
        </row>
        <row r="52">
          <cell r="AA52">
            <v>0.27760000000000001</v>
          </cell>
        </row>
        <row r="53">
          <cell r="AA53">
            <v>0.2883</v>
          </cell>
        </row>
        <row r="54">
          <cell r="AA54">
            <v>0.26869999999999999</v>
          </cell>
        </row>
        <row r="55">
          <cell r="AA55">
            <v>0.26669999999999999</v>
          </cell>
        </row>
        <row r="56">
          <cell r="AA56">
            <v>0.2626</v>
          </cell>
        </row>
        <row r="57">
          <cell r="AA57">
            <v>0.2379</v>
          </cell>
        </row>
        <row r="58">
          <cell r="AA58">
            <v>0.2601</v>
          </cell>
        </row>
        <row r="59">
          <cell r="AA59">
            <v>0.25769999999999998</v>
          </cell>
        </row>
        <row r="60">
          <cell r="AA60">
            <v>0.27210000000000001</v>
          </cell>
        </row>
        <row r="61">
          <cell r="AA61">
            <v>0.26390000000000002</v>
          </cell>
        </row>
        <row r="62">
          <cell r="AA62">
            <v>0.27279999999999999</v>
          </cell>
        </row>
        <row r="63">
          <cell r="AA63">
            <v>0.27860000000000001</v>
          </cell>
        </row>
        <row r="64">
          <cell r="AA64">
            <v>0.2666</v>
          </cell>
        </row>
        <row r="65">
          <cell r="AA65">
            <v>0.28810000000000002</v>
          </cell>
        </row>
        <row r="66">
          <cell r="AA66">
            <v>0.29980000000000001</v>
          </cell>
        </row>
        <row r="67">
          <cell r="AA67">
            <v>0.31309999999999999</v>
          </cell>
        </row>
        <row r="68">
          <cell r="AA68">
            <v>0.31090000000000001</v>
          </cell>
        </row>
        <row r="69">
          <cell r="AA69">
            <v>0.29970000000000002</v>
          </cell>
        </row>
        <row r="70">
          <cell r="AA70">
            <v>0.31809999999999999</v>
          </cell>
        </row>
        <row r="71">
          <cell r="AA71">
            <v>0.31890000000000002</v>
          </cell>
        </row>
        <row r="72">
          <cell r="AA72">
            <v>0.3231</v>
          </cell>
        </row>
        <row r="73">
          <cell r="AA73">
            <v>0.30459999999999998</v>
          </cell>
        </row>
        <row r="74">
          <cell r="AA74">
            <v>0.32379999999999998</v>
          </cell>
        </row>
        <row r="75">
          <cell r="AA75">
            <v>0.34410000000000002</v>
          </cell>
        </row>
        <row r="76">
          <cell r="AA76">
            <v>0.32329999999999998</v>
          </cell>
        </row>
        <row r="77">
          <cell r="AA77">
            <v>0.28039999999999998</v>
          </cell>
        </row>
        <row r="78">
          <cell r="AA78">
            <v>0.28349999999999997</v>
          </cell>
        </row>
        <row r="79">
          <cell r="AA79">
            <v>0.29449999999999998</v>
          </cell>
        </row>
        <row r="80">
          <cell r="AA80">
            <v>0.27189999999999998</v>
          </cell>
        </row>
        <row r="81">
          <cell r="AA81">
            <v>0.27029999999999998</v>
          </cell>
        </row>
        <row r="82">
          <cell r="AA82">
            <v>0.27929999999999999</v>
          </cell>
        </row>
        <row r="83">
          <cell r="AA83">
            <v>0.24879999999999999</v>
          </cell>
        </row>
        <row r="84">
          <cell r="AA84">
            <v>0.27289999999999998</v>
          </cell>
        </row>
        <row r="85">
          <cell r="AA85">
            <v>0.29649999999999999</v>
          </cell>
        </row>
        <row r="86">
          <cell r="AA86">
            <v>0.29970000000000002</v>
          </cell>
        </row>
        <row r="87">
          <cell r="AA87">
            <v>0.28079999999999999</v>
          </cell>
        </row>
        <row r="88">
          <cell r="AA88">
            <v>0.2843</v>
          </cell>
        </row>
        <row r="89">
          <cell r="AA89">
            <v>0.27579999999999999</v>
          </cell>
        </row>
        <row r="90">
          <cell r="AA90">
            <v>0.27639999999999998</v>
          </cell>
        </row>
        <row r="91">
          <cell r="AA91">
            <v>0.29399999999999998</v>
          </cell>
        </row>
        <row r="92">
          <cell r="AA92">
            <v>0.27039999999999997</v>
          </cell>
        </row>
        <row r="93">
          <cell r="AA93">
            <v>0.25679999999999997</v>
          </cell>
        </row>
        <row r="94">
          <cell r="AA94">
            <v>0.25769999999999998</v>
          </cell>
        </row>
        <row r="95">
          <cell r="AA95">
            <v>0.26390000000000002</v>
          </cell>
        </row>
        <row r="96">
          <cell r="AA96">
            <v>0.2591</v>
          </cell>
        </row>
        <row r="97">
          <cell r="AA97">
            <v>0.27010000000000001</v>
          </cell>
        </row>
        <row r="98">
          <cell r="AA98">
            <v>0.27260000000000001</v>
          </cell>
        </row>
        <row r="99">
          <cell r="AA99">
            <v>0.25519999999999998</v>
          </cell>
        </row>
        <row r="100">
          <cell r="AA100">
            <v>0.2681</v>
          </cell>
        </row>
        <row r="101">
          <cell r="AA101">
            <v>0.25769999999999998</v>
          </cell>
        </row>
        <row r="102">
          <cell r="AA102">
            <v>0.25990000000000002</v>
          </cell>
        </row>
        <row r="103">
          <cell r="AA103">
            <v>0.27105318627431191</v>
          </cell>
        </row>
        <row r="104">
          <cell r="AA104">
            <v>0.26297398877876454</v>
          </cell>
        </row>
        <row r="105">
          <cell r="AA105">
            <v>0.24523159995304614</v>
          </cell>
        </row>
        <row r="106">
          <cell r="AA106">
            <v>0.25883308925755633</v>
          </cell>
        </row>
        <row r="107">
          <cell r="AA107">
            <v>0.2578182112724145</v>
          </cell>
        </row>
        <row r="108">
          <cell r="AA108">
            <v>0.24792433967498029</v>
          </cell>
        </row>
      </sheetData>
      <sheetData sheetId="16" refreshError="1"/>
      <sheetData sheetId="17" refreshError="1">
        <row r="21">
          <cell r="G21" t="str">
            <v>老板</v>
          </cell>
        </row>
        <row r="43">
          <cell r="G43">
            <v>2540.3492190950337</v>
          </cell>
          <cell r="J43">
            <v>1047.6289335664335</v>
          </cell>
        </row>
        <row r="44">
          <cell r="G44">
            <v>2322.0248729606847</v>
          </cell>
        </row>
        <row r="45">
          <cell r="G45">
            <v>2645.0498740554158</v>
          </cell>
        </row>
        <row r="46">
          <cell r="G46">
            <v>2699.1471144939792</v>
          </cell>
        </row>
        <row r="47">
          <cell r="G47">
            <v>2699.4218402688034</v>
          </cell>
        </row>
        <row r="48">
          <cell r="G48">
            <v>2687.5903157353223</v>
          </cell>
        </row>
        <row r="49">
          <cell r="G49">
            <v>2746.2575692963751</v>
          </cell>
        </row>
        <row r="50">
          <cell r="G50">
            <v>2795.4007366482506</v>
          </cell>
        </row>
        <row r="51">
          <cell r="G51">
            <v>2886.8733324863424</v>
          </cell>
        </row>
        <row r="52">
          <cell r="G52">
            <v>2816.6245925182939</v>
          </cell>
        </row>
        <row r="53">
          <cell r="G53">
            <v>2849.4385257111599</v>
          </cell>
        </row>
        <row r="54">
          <cell r="G54">
            <v>2884.7067076987273</v>
          </cell>
        </row>
        <row r="55">
          <cell r="G55">
            <v>2772.9390484739679</v>
          </cell>
        </row>
        <row r="56">
          <cell r="G56">
            <v>2838</v>
          </cell>
        </row>
        <row r="57">
          <cell r="G57">
            <v>2991</v>
          </cell>
        </row>
        <row r="58">
          <cell r="G58">
            <v>3122</v>
          </cell>
        </row>
        <row r="59">
          <cell r="G59">
            <v>3103.7227064512026</v>
          </cell>
        </row>
        <row r="60">
          <cell r="G60">
            <v>3049.6962506792247</v>
          </cell>
        </row>
        <row r="61">
          <cell r="G61">
            <v>3030.7441757156957</v>
          </cell>
        </row>
        <row r="62">
          <cell r="G62">
            <v>3008.3277692579923</v>
          </cell>
        </row>
        <row r="63">
          <cell r="G63">
            <v>3080.4015806463581</v>
          </cell>
        </row>
        <row r="64">
          <cell r="G64">
            <v>3074.8115725296216</v>
          </cell>
        </row>
        <row r="65">
          <cell r="G65">
            <v>3158</v>
          </cell>
        </row>
        <row r="66">
          <cell r="G66">
            <v>3099.6646240741729</v>
          </cell>
        </row>
        <row r="67">
          <cell r="G67">
            <v>3075.3165727170235</v>
          </cell>
        </row>
        <row r="68">
          <cell r="G68">
            <v>3115.6628278331559</v>
          </cell>
        </row>
        <row r="69">
          <cell r="G69">
            <v>3233.717374129139</v>
          </cell>
        </row>
        <row r="70">
          <cell r="G70">
            <v>3195.2463523045703</v>
          </cell>
        </row>
        <row r="71">
          <cell r="G71">
            <v>3203.1711952928731</v>
          </cell>
        </row>
        <row r="72">
          <cell r="G72">
            <v>3148.1911339054486</v>
          </cell>
        </row>
        <row r="73">
          <cell r="G73">
            <v>3187</v>
          </cell>
        </row>
        <row r="74">
          <cell r="G74">
            <v>3225.80886609455</v>
          </cell>
        </row>
        <row r="75">
          <cell r="G75">
            <v>3215</v>
          </cell>
        </row>
        <row r="76">
          <cell r="G76">
            <v>3206.0405389503412</v>
          </cell>
        </row>
        <row r="77">
          <cell r="G77">
            <v>3231.1214737420951</v>
          </cell>
        </row>
        <row r="78">
          <cell r="G78">
            <v>3189.6031911203609</v>
          </cell>
        </row>
        <row r="79">
          <cell r="G79">
            <v>3149.6462909677871</v>
          </cell>
        </row>
        <row r="80">
          <cell r="G80">
            <v>3025</v>
          </cell>
        </row>
        <row r="81">
          <cell r="G81">
            <v>3287.5039086154693</v>
          </cell>
        </row>
        <row r="82">
          <cell r="G82">
            <v>3343.9461412873993</v>
          </cell>
        </row>
        <row r="83">
          <cell r="G83">
            <v>3297.7886940950193</v>
          </cell>
        </row>
        <row r="84">
          <cell r="G84">
            <v>3296.0824871505579</v>
          </cell>
        </row>
        <row r="85">
          <cell r="G85">
            <v>3376.7218840435085</v>
          </cell>
        </row>
        <row r="86">
          <cell r="G86">
            <v>3335.3251909611713</v>
          </cell>
        </row>
        <row r="87">
          <cell r="G87">
            <v>3505.5114734076019</v>
          </cell>
        </row>
        <row r="88">
          <cell r="G88">
            <v>3540.8339042937246</v>
          </cell>
        </row>
        <row r="89">
          <cell r="G89">
            <v>3445.1928817031239</v>
          </cell>
        </row>
        <row r="90">
          <cell r="G90">
            <v>3466</v>
          </cell>
        </row>
        <row r="91">
          <cell r="G91">
            <v>3493</v>
          </cell>
        </row>
        <row r="92">
          <cell r="G92">
            <v>3314</v>
          </cell>
        </row>
        <row r="93">
          <cell r="G93">
            <v>3567</v>
          </cell>
        </row>
        <row r="94">
          <cell r="G94">
            <v>3756</v>
          </cell>
        </row>
        <row r="95">
          <cell r="G95">
            <v>3738</v>
          </cell>
        </row>
        <row r="96">
          <cell r="G96">
            <v>3757.5120042546723</v>
          </cell>
        </row>
        <row r="97">
          <cell r="G97">
            <v>3838</v>
          </cell>
        </row>
        <row r="98">
          <cell r="G98">
            <v>3869.3209526298106</v>
          </cell>
        </row>
        <row r="99">
          <cell r="G99">
            <v>4062.9157563335939</v>
          </cell>
        </row>
        <row r="100">
          <cell r="G100">
            <v>4050.1829510207026</v>
          </cell>
        </row>
        <row r="101">
          <cell r="G101">
            <v>3926.9055026176038</v>
          </cell>
        </row>
        <row r="102">
          <cell r="G102">
            <v>3922.1537540683103</v>
          </cell>
        </row>
        <row r="103">
          <cell r="G103">
            <v>3989.4227849585277</v>
          </cell>
        </row>
        <row r="104">
          <cell r="G104">
            <v>3865.1165172855312</v>
          </cell>
        </row>
        <row r="105">
          <cell r="G105">
            <v>4037.038817635796</v>
          </cell>
        </row>
        <row r="106">
          <cell r="G106">
            <v>3979</v>
          </cell>
        </row>
        <row r="107">
          <cell r="G107">
            <v>3985.7096708125418</v>
          </cell>
        </row>
        <row r="108">
          <cell r="G108">
            <v>3950.009998407897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&amp;目录"/>
      <sheetName val="Wind家电行业指数与大盘走势对比"/>
      <sheetName val="投资评级与重点公司盈利预测2"/>
      <sheetName val="全球家电企业估值"/>
      <sheetName val="主要家电类产品月度产量"/>
      <sheetName val="家电月度内外销状况（产业在线）"/>
      <sheetName val="空调分品牌内外销"/>
      <sheetName val="冰箱分品牌内外销"/>
      <sheetName val="洗衣机分品牌内外销"/>
      <sheetName val="彩电分品牌内外销"/>
      <sheetName val="家电分品牌市占率（产业在线）"/>
      <sheetName val="家电月度库存（产业在线）"/>
      <sheetName val="中怡康零售数据监测"/>
      <sheetName val="家电类产品期末存货较年初变化"/>
      <sheetName val="主要家电品种季度销售率"/>
      <sheetName val="大家电出口（海关总署）"/>
      <sheetName val="小家电出口（海关总署）"/>
      <sheetName val="家电下乡销售月度统计"/>
      <sheetName val="海外家电市场运行数据"/>
      <sheetName val="36城市主要家电产品月度零售均价"/>
      <sheetName val="TCL集团产品销售状况"/>
      <sheetName val="LCD面板分品种及分区域出货量"/>
      <sheetName val="LCD电视面板价格"/>
      <sheetName val="社会及家电商品零售总额"/>
      <sheetName val="家电行业相关宏观经济指数"/>
      <sheetName val="新增贷款及PMI指数"/>
      <sheetName val="家用电器行业季度基本财务指标"/>
      <sheetName val="景气指数及消费者信心指数"/>
      <sheetName val="耐用消费品订单指数及库存指数"/>
      <sheetName val="相关行业固定资产投资"/>
      <sheetName val="下游房地产月度数据详细统计"/>
      <sheetName val="二手房交易数据"/>
      <sheetName val="原材料及劳动力状况"/>
      <sheetName val="城镇及农村人均收入支出状况"/>
      <sheetName val="居民每百人耐用品拥有量"/>
      <sheetName val="商品零售价格及分类指数"/>
      <sheetName val="主要家电类产品年度新增产能"/>
      <sheetName val="重要声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&amp;目录"/>
      <sheetName val="Wind家电行业指数与大盘走势对比"/>
      <sheetName val="重点公司投资评级与盈利预测"/>
      <sheetName val="全球家电企业估值"/>
      <sheetName val="主要家电类产品月度产量"/>
      <sheetName val="家电月度内外销状况（产业在线）"/>
      <sheetName val="空调分品牌内外销"/>
      <sheetName val="冰箱分品牌内外销"/>
      <sheetName val="洗衣机分品牌内外销"/>
      <sheetName val="彩电分品牌内外销"/>
      <sheetName val="家电分品牌市占率（产业在线）"/>
      <sheetName val="家电月度库存（产业在线）"/>
      <sheetName val="中怡康零售数据监测"/>
      <sheetName val="空调零售数据(中怡康)"/>
      <sheetName val="冰箱零售数据(中怡康)"/>
      <sheetName val="洗衣机零售数据(中怡康)"/>
      <sheetName val="彩电零售数据(中怡康)"/>
      <sheetName val="油烟机零售数据(中怡康)"/>
      <sheetName val="燃气灶零售数据(中怡康)"/>
      <sheetName val="消毒柜零售数据(中怡康)"/>
      <sheetName val="家电类产品期末存货较年初变化"/>
      <sheetName val="主要家电类产品年度新增产能"/>
      <sheetName val="主要家电品种季度产销率"/>
      <sheetName val="大家电出口（海关总署）"/>
      <sheetName val="小家电出口（海关总署）"/>
      <sheetName val="家电下乡销售月度统计"/>
      <sheetName val="海外家电市场运行数据"/>
      <sheetName val="36城市主要家电产品月度零售均价"/>
      <sheetName val="TCL集团产品销售状况"/>
      <sheetName val="LCD面板分品种及分区域出货量"/>
      <sheetName val="LCD电视面板价格"/>
      <sheetName val="社会及家电商品零售总额"/>
      <sheetName val="家电行业相关宏观经济指数"/>
      <sheetName val="新增贷款及PMI指数"/>
      <sheetName val="家用电器行业季度基本财务指标"/>
      <sheetName val="景气指数及消费者信心指数"/>
      <sheetName val="耐用消费品订单指数及库存指数"/>
      <sheetName val="相关行业固定资产投资"/>
      <sheetName val="下游房地产月度数据详细统计"/>
      <sheetName val="二手房交易数据"/>
      <sheetName val="原材料及劳动力状况"/>
      <sheetName val="城镇及农村人均收入支出状况"/>
      <sheetName val="居民每百户耐用品拥有量"/>
      <sheetName val="商品零售价格及分类指数"/>
      <sheetName val="重要声明"/>
    </sheetNames>
    <sheetDataSet>
      <sheetData sheetId="0"/>
      <sheetData sheetId="1"/>
      <sheetData sheetId="2"/>
      <sheetData sheetId="3"/>
      <sheetData sheetId="4">
        <row r="83">
          <cell r="BV83">
            <v>32904</v>
          </cell>
        </row>
        <row r="191">
          <cell r="CQ191">
            <v>145.84</v>
          </cell>
        </row>
        <row r="296">
          <cell r="BP296">
            <v>39386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21">
          <cell r="AO21" t="str">
            <v>当月数值</v>
          </cell>
          <cell r="AP21" t="str">
            <v>当月同比</v>
          </cell>
        </row>
      </sheetData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0"/>
      <sheetName val="7000 (2)"/>
      <sheetName val="Sheet1"/>
      <sheetName val="Sheet3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original"/>
      <sheetName val="EPS预期"/>
      <sheetName val="涨跌幅"/>
      <sheetName val="涨跌幅-数字与格式粘贴"/>
      <sheetName val="恒指成分"/>
      <sheetName val="Sheet1"/>
      <sheetName val="彭博公式"/>
    </sheetNames>
    <sheetDataSet>
      <sheetData sheetId="0">
        <row r="12">
          <cell r="G12" t="str">
            <v>2016-8-10</v>
          </cell>
          <cell r="H12">
            <v>7.5680000000000005</v>
          </cell>
        </row>
        <row r="13">
          <cell r="F13" t="str">
            <v>2017-3-22</v>
          </cell>
          <cell r="G13" t="str">
            <v>2016-8-17</v>
          </cell>
          <cell r="H13">
            <v>5.4590000000000005</v>
          </cell>
        </row>
        <row r="14">
          <cell r="F14" t="str">
            <v>2017-3-23</v>
          </cell>
          <cell r="G14" t="str">
            <v>2016-8-25</v>
          </cell>
          <cell r="H14">
            <v>0.99199999999999999</v>
          </cell>
        </row>
        <row r="15">
          <cell r="F15" t="str">
            <v>2016-9-8</v>
          </cell>
          <cell r="G15" t="str">
            <v>#N/A N/A</v>
          </cell>
          <cell r="H15">
            <v>10.491</v>
          </cell>
        </row>
        <row r="16">
          <cell r="F16" t="str">
            <v>2017-3-23</v>
          </cell>
          <cell r="G16" t="str">
            <v>2016-8-24</v>
          </cell>
          <cell r="H16">
            <v>1.2490000000000001</v>
          </cell>
        </row>
        <row r="17">
          <cell r="F17" t="str">
            <v>2017-3-22</v>
          </cell>
          <cell r="G17" t="str">
            <v>#N/A N/A</v>
          </cell>
          <cell r="H17">
            <v>6.7770000000000001</v>
          </cell>
        </row>
        <row r="18">
          <cell r="F18" t="str">
            <v>2017-2-27</v>
          </cell>
          <cell r="G18" t="str">
            <v>#N/A N/A</v>
          </cell>
          <cell r="H18">
            <v>5.7480000000000002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美国"/>
      <sheetName val="日本"/>
      <sheetName val="全球主要零售公司基本情况"/>
    </sheetNames>
    <sheetDataSet>
      <sheetData sheetId="0">
        <row r="2">
          <cell r="P2" t="str">
            <v>本表开始时间</v>
          </cell>
          <cell r="Q2" t="str">
            <v>1950/01</v>
          </cell>
          <cell r="V2" t="str">
            <v>本表开始时间</v>
          </cell>
          <cell r="AB2" t="str">
            <v>本表开始时间</v>
          </cell>
          <cell r="AH2" t="str">
            <v>本表开始时间</v>
          </cell>
          <cell r="AR2" t="str">
            <v>本表开始时间</v>
          </cell>
          <cell r="BD2" t="str">
            <v>本表开始时间</v>
          </cell>
          <cell r="BL2" t="str">
            <v>本表开始时间</v>
          </cell>
          <cell r="BQ2" t="str">
            <v>本表开始时间</v>
          </cell>
        </row>
        <row r="3">
          <cell r="P3" t="str">
            <v>所用指标</v>
          </cell>
          <cell r="Q3" t="str">
            <v>LAST PRICE</v>
          </cell>
          <cell r="V3" t="str">
            <v>所用指标</v>
          </cell>
          <cell r="AB3" t="str">
            <v>所用指标</v>
          </cell>
          <cell r="AH3" t="str">
            <v>所用指标</v>
          </cell>
          <cell r="AR3" t="str">
            <v>所用指标</v>
          </cell>
          <cell r="BD3" t="str">
            <v>所用指标</v>
          </cell>
          <cell r="BL3" t="str">
            <v>所用指标</v>
          </cell>
          <cell r="BQ3" t="str">
            <v>所用指标</v>
          </cell>
        </row>
        <row r="4">
          <cell r="P4" t="str">
            <v>美国GDP情况</v>
          </cell>
          <cell r="V4" t="str">
            <v>美国CPI情况</v>
          </cell>
          <cell r="AB4" t="str">
            <v>美国居民收入和支出情况</v>
          </cell>
          <cell r="AH4" t="str">
            <v>美国总体零售业销售情况</v>
          </cell>
          <cell r="AR4" t="str">
            <v>美国零售业销售情况(分业态)</v>
          </cell>
          <cell r="BD4" t="str">
            <v>彭博同店销售（美国）</v>
          </cell>
          <cell r="BL4" t="str">
            <v>美国零售指数</v>
          </cell>
          <cell r="BQ4" t="str">
            <v>美国消费者信心指数（美国密执安大学）</v>
          </cell>
        </row>
        <row r="5">
          <cell r="P5" t="str">
            <v>Bloomberg代码</v>
          </cell>
          <cell r="Q5" t="str">
            <v>GDP CUR$ INDEX</v>
          </cell>
          <cell r="V5" t="str">
            <v>Bloomberg代码</v>
          </cell>
          <cell r="AB5" t="str">
            <v>Bloomberg代码</v>
          </cell>
          <cell r="AH5" t="str">
            <v>Bloomberg代码</v>
          </cell>
          <cell r="AR5" t="str">
            <v>Bloomberg代码</v>
          </cell>
          <cell r="BD5" t="str">
            <v>Bloomberg代码</v>
          </cell>
          <cell r="BL5" t="str">
            <v>Bloomberg代码</v>
          </cell>
        </row>
        <row r="6">
          <cell r="P6" t="str">
            <v>日期</v>
          </cell>
          <cell r="Q6" t="str">
            <v>季调后名义GDP（十亿美元）</v>
          </cell>
          <cell r="R6" t="str">
            <v>季调后名义GDP同比（%）</v>
          </cell>
          <cell r="V6" t="str">
            <v>日期</v>
          </cell>
          <cell r="W6" t="str">
            <v>季调后CPI</v>
          </cell>
          <cell r="X6" t="str">
            <v>季调后CPI同比</v>
          </cell>
          <cell r="AB6" t="str">
            <v>日期</v>
          </cell>
          <cell r="AC6" t="str">
            <v>季调后个人可支配收入（十亿美元）</v>
          </cell>
          <cell r="AD6" t="str">
            <v>季调后可支配收入月比（%）</v>
          </cell>
          <cell r="AH6" t="str">
            <v>日期</v>
          </cell>
          <cell r="AI6" t="str">
            <v>零售销售总额（十亿美元）</v>
          </cell>
          <cell r="AJ6" t="str">
            <v>零售总额年增幅（%）</v>
          </cell>
          <cell r="AS6" t="str">
            <v>综合商场销售总额（十亿美元）</v>
          </cell>
          <cell r="BE6" t="str">
            <v>彭博同店销售-综合商店(同比%）</v>
          </cell>
          <cell r="BM6" t="str">
            <v>红皮书同店销售额月同店销售同比</v>
          </cell>
          <cell r="BR6" t="str">
            <v>现况指数</v>
          </cell>
        </row>
        <row r="7">
          <cell r="P7" t="e">
            <v>#NAME?</v>
          </cell>
          <cell r="V7" t="e">
            <v>#NAME?</v>
          </cell>
          <cell r="AB7" t="e">
            <v>#NAME?</v>
          </cell>
          <cell r="AH7" t="e">
            <v>#NAME?</v>
          </cell>
          <cell r="AR7" t="e">
            <v>#NAME?</v>
          </cell>
          <cell r="BD7" t="e">
            <v>#NAME?</v>
          </cell>
          <cell r="BL7" t="e">
            <v>#NAME?</v>
          </cell>
          <cell r="BQ7" t="e">
            <v>#NAME?</v>
          </cell>
        </row>
        <row r="8">
          <cell r="P8">
            <v>40451</v>
          </cell>
          <cell r="Q8">
            <v>14745.1</v>
          </cell>
          <cell r="V8">
            <v>40574</v>
          </cell>
          <cell r="AB8">
            <v>40574</v>
          </cell>
          <cell r="AH8">
            <v>40574</v>
          </cell>
          <cell r="AR8">
            <v>40574</v>
          </cell>
          <cell r="BD8">
            <v>40574</v>
          </cell>
          <cell r="BL8">
            <v>40589</v>
          </cell>
          <cell r="BQ8">
            <v>40574</v>
          </cell>
        </row>
        <row r="9">
          <cell r="P9">
            <v>40359</v>
          </cell>
          <cell r="Q9">
            <v>14578.7</v>
          </cell>
          <cell r="V9">
            <v>40543</v>
          </cell>
          <cell r="AB9">
            <v>40543</v>
          </cell>
          <cell r="AH9">
            <v>40543</v>
          </cell>
          <cell r="AR9">
            <v>40543</v>
          </cell>
          <cell r="BD9">
            <v>40543</v>
          </cell>
          <cell r="BL9">
            <v>40582</v>
          </cell>
          <cell r="BQ9">
            <v>40543</v>
          </cell>
        </row>
        <row r="10">
          <cell r="P10">
            <v>40268</v>
          </cell>
          <cell r="Q10">
            <v>14446.4</v>
          </cell>
          <cell r="V10">
            <v>40512</v>
          </cell>
          <cell r="AB10">
            <v>40512</v>
          </cell>
          <cell r="AH10">
            <v>40512</v>
          </cell>
          <cell r="AR10">
            <v>40512</v>
          </cell>
          <cell r="BD10">
            <v>40512</v>
          </cell>
          <cell r="BL10">
            <v>40575</v>
          </cell>
          <cell r="BQ10">
            <v>40512</v>
          </cell>
        </row>
        <row r="11">
          <cell r="B11">
            <v>1</v>
          </cell>
          <cell r="C11">
            <v>1</v>
          </cell>
          <cell r="J11">
            <v>2</v>
          </cell>
          <cell r="K11">
            <v>1</v>
          </cell>
          <cell r="P11">
            <v>40178</v>
          </cell>
          <cell r="Q11">
            <v>14277.3</v>
          </cell>
          <cell r="V11">
            <v>40482</v>
          </cell>
          <cell r="AB11">
            <v>40482</v>
          </cell>
          <cell r="AH11">
            <v>40482</v>
          </cell>
          <cell r="AR11">
            <v>40482</v>
          </cell>
          <cell r="BD11">
            <v>40482</v>
          </cell>
          <cell r="BL11">
            <v>40568</v>
          </cell>
          <cell r="BQ11">
            <v>40482</v>
          </cell>
        </row>
        <row r="12">
          <cell r="P12">
            <v>40086</v>
          </cell>
          <cell r="Q12">
            <v>14114.7</v>
          </cell>
          <cell r="V12">
            <v>40451</v>
          </cell>
          <cell r="AB12">
            <v>40451</v>
          </cell>
          <cell r="AH12">
            <v>40451</v>
          </cell>
          <cell r="AR12">
            <v>40451</v>
          </cell>
          <cell r="BD12">
            <v>40451</v>
          </cell>
          <cell r="BL12">
            <v>40561</v>
          </cell>
          <cell r="BQ12">
            <v>40451</v>
          </cell>
        </row>
        <row r="13">
          <cell r="P13">
            <v>39994</v>
          </cell>
          <cell r="Q13">
            <v>14034.5</v>
          </cell>
          <cell r="V13">
            <v>40421</v>
          </cell>
          <cell r="AB13">
            <v>40421</v>
          </cell>
          <cell r="AH13">
            <v>40421</v>
          </cell>
          <cell r="AR13">
            <v>40421</v>
          </cell>
          <cell r="BD13">
            <v>40421</v>
          </cell>
          <cell r="BL13">
            <v>40554</v>
          </cell>
          <cell r="BQ13">
            <v>40421</v>
          </cell>
        </row>
        <row r="14">
          <cell r="P14">
            <v>39903</v>
          </cell>
          <cell r="Q14">
            <v>14049.7</v>
          </cell>
          <cell r="V14">
            <v>40390</v>
          </cell>
          <cell r="AB14">
            <v>40390</v>
          </cell>
          <cell r="AH14">
            <v>40390</v>
          </cell>
          <cell r="AR14">
            <v>40390</v>
          </cell>
          <cell r="BD14">
            <v>40390</v>
          </cell>
          <cell r="BL14">
            <v>40547</v>
          </cell>
          <cell r="BQ14">
            <v>40390</v>
          </cell>
        </row>
        <row r="15">
          <cell r="P15">
            <v>39813</v>
          </cell>
          <cell r="Q15">
            <v>14191.2</v>
          </cell>
          <cell r="V15">
            <v>40359</v>
          </cell>
          <cell r="AB15">
            <v>40359</v>
          </cell>
          <cell r="AH15">
            <v>40359</v>
          </cell>
          <cell r="AR15">
            <v>40359</v>
          </cell>
          <cell r="BD15">
            <v>40359</v>
          </cell>
          <cell r="BL15">
            <v>40540</v>
          </cell>
          <cell r="BQ15">
            <v>40359</v>
          </cell>
        </row>
        <row r="16">
          <cell r="P16">
            <v>39721</v>
          </cell>
          <cell r="Q16">
            <v>14484.9</v>
          </cell>
          <cell r="V16">
            <v>40329</v>
          </cell>
          <cell r="AB16">
            <v>40329</v>
          </cell>
          <cell r="AH16">
            <v>40329</v>
          </cell>
          <cell r="AR16">
            <v>40329</v>
          </cell>
          <cell r="BD16">
            <v>40329</v>
          </cell>
          <cell r="BL16">
            <v>40533</v>
          </cell>
          <cell r="BQ16">
            <v>40329</v>
          </cell>
        </row>
        <row r="17">
          <cell r="P17">
            <v>39629</v>
          </cell>
          <cell r="Q17">
            <v>14471.8</v>
          </cell>
          <cell r="V17">
            <v>40298</v>
          </cell>
          <cell r="AB17">
            <v>40298</v>
          </cell>
          <cell r="AH17">
            <v>40298</v>
          </cell>
          <cell r="AR17">
            <v>40298</v>
          </cell>
          <cell r="BD17">
            <v>40298</v>
          </cell>
          <cell r="BL17">
            <v>40526</v>
          </cell>
          <cell r="BQ17">
            <v>40298</v>
          </cell>
        </row>
        <row r="18">
          <cell r="P18">
            <v>39538</v>
          </cell>
          <cell r="Q18">
            <v>14328.4</v>
          </cell>
          <cell r="V18">
            <v>40268</v>
          </cell>
          <cell r="AB18">
            <v>40268</v>
          </cell>
          <cell r="AH18">
            <v>40268</v>
          </cell>
          <cell r="AR18">
            <v>40268</v>
          </cell>
          <cell r="BD18">
            <v>40268</v>
          </cell>
          <cell r="BL18">
            <v>40519</v>
          </cell>
          <cell r="BQ18">
            <v>40268</v>
          </cell>
        </row>
        <row r="19">
          <cell r="P19">
            <v>39447</v>
          </cell>
          <cell r="Q19">
            <v>14291.3</v>
          </cell>
          <cell r="V19">
            <v>40237</v>
          </cell>
          <cell r="AB19">
            <v>40237</v>
          </cell>
          <cell r="AH19">
            <v>40237</v>
          </cell>
          <cell r="AR19">
            <v>40237</v>
          </cell>
          <cell r="BD19">
            <v>40237</v>
          </cell>
          <cell r="BL19">
            <v>40512</v>
          </cell>
          <cell r="BQ19">
            <v>40237</v>
          </cell>
        </row>
        <row r="20">
          <cell r="P20">
            <v>39355</v>
          </cell>
          <cell r="Q20">
            <v>14158.2</v>
          </cell>
          <cell r="V20">
            <v>40209</v>
          </cell>
          <cell r="AB20">
            <v>40209</v>
          </cell>
          <cell r="AH20">
            <v>40209</v>
          </cell>
          <cell r="AR20">
            <v>40209</v>
          </cell>
          <cell r="BD20">
            <v>40209</v>
          </cell>
          <cell r="BL20">
            <v>40505</v>
          </cell>
          <cell r="BQ20">
            <v>40209</v>
          </cell>
        </row>
        <row r="21">
          <cell r="P21">
            <v>39263</v>
          </cell>
          <cell r="Q21">
            <v>14008.2</v>
          </cell>
          <cell r="V21">
            <v>40178</v>
          </cell>
          <cell r="AB21">
            <v>40178</v>
          </cell>
          <cell r="AH21">
            <v>40178</v>
          </cell>
          <cell r="AR21">
            <v>40178</v>
          </cell>
          <cell r="BD21">
            <v>40178</v>
          </cell>
          <cell r="BL21">
            <v>40498</v>
          </cell>
          <cell r="BQ21">
            <v>40178</v>
          </cell>
        </row>
        <row r="22">
          <cell r="P22">
            <v>39172</v>
          </cell>
          <cell r="Q22">
            <v>13789.5</v>
          </cell>
          <cell r="V22">
            <v>40147</v>
          </cell>
          <cell r="AB22">
            <v>40147</v>
          </cell>
          <cell r="AH22">
            <v>40147</v>
          </cell>
          <cell r="AR22">
            <v>40147</v>
          </cell>
          <cell r="BD22">
            <v>40147</v>
          </cell>
          <cell r="BL22">
            <v>40491</v>
          </cell>
          <cell r="BQ22">
            <v>40147</v>
          </cell>
        </row>
        <row r="23">
          <cell r="P23">
            <v>39082</v>
          </cell>
          <cell r="Q23">
            <v>13611.5</v>
          </cell>
          <cell r="V23">
            <v>40117</v>
          </cell>
          <cell r="AB23">
            <v>40117</v>
          </cell>
          <cell r="AH23">
            <v>40117</v>
          </cell>
          <cell r="AR23">
            <v>40117</v>
          </cell>
          <cell r="BD23">
            <v>40117</v>
          </cell>
          <cell r="BL23">
            <v>40484</v>
          </cell>
          <cell r="BQ23">
            <v>40117</v>
          </cell>
        </row>
        <row r="24">
          <cell r="P24">
            <v>38990</v>
          </cell>
          <cell r="Q24">
            <v>13452.9</v>
          </cell>
          <cell r="V24">
            <v>40086</v>
          </cell>
          <cell r="AB24">
            <v>40086</v>
          </cell>
          <cell r="AH24">
            <v>40086</v>
          </cell>
          <cell r="AR24">
            <v>40086</v>
          </cell>
          <cell r="BD24">
            <v>40086</v>
          </cell>
          <cell r="BL24">
            <v>40477</v>
          </cell>
          <cell r="BQ24">
            <v>40086</v>
          </cell>
        </row>
        <row r="25">
          <cell r="P25">
            <v>38898</v>
          </cell>
          <cell r="Q25">
            <v>13347.8</v>
          </cell>
          <cell r="V25">
            <v>40056</v>
          </cell>
          <cell r="AB25">
            <v>40056</v>
          </cell>
          <cell r="AH25">
            <v>40056</v>
          </cell>
          <cell r="AR25">
            <v>40056</v>
          </cell>
          <cell r="BD25">
            <v>40056</v>
          </cell>
          <cell r="BL25">
            <v>40470</v>
          </cell>
          <cell r="BQ25">
            <v>40056</v>
          </cell>
        </row>
        <row r="26">
          <cell r="P26">
            <v>38807</v>
          </cell>
          <cell r="Q26">
            <v>13183.5</v>
          </cell>
          <cell r="V26">
            <v>40025</v>
          </cell>
          <cell r="AB26">
            <v>40025</v>
          </cell>
          <cell r="AH26">
            <v>40025</v>
          </cell>
          <cell r="AR26">
            <v>40025</v>
          </cell>
          <cell r="BD26">
            <v>40025</v>
          </cell>
          <cell r="BL26">
            <v>40463</v>
          </cell>
          <cell r="BQ26">
            <v>40025</v>
          </cell>
        </row>
        <row r="27">
          <cell r="P27">
            <v>38717</v>
          </cell>
          <cell r="Q27">
            <v>12915.6</v>
          </cell>
          <cell r="V27">
            <v>39994</v>
          </cell>
          <cell r="AB27">
            <v>39994</v>
          </cell>
          <cell r="AH27">
            <v>39994</v>
          </cell>
          <cell r="AR27">
            <v>39994</v>
          </cell>
          <cell r="BD27">
            <v>39994</v>
          </cell>
          <cell r="BL27">
            <v>40456</v>
          </cell>
          <cell r="BQ27">
            <v>39994</v>
          </cell>
        </row>
        <row r="28">
          <cell r="P28">
            <v>38625</v>
          </cell>
          <cell r="Q28">
            <v>12741.6</v>
          </cell>
          <cell r="V28">
            <v>39964</v>
          </cell>
          <cell r="AB28">
            <v>39964</v>
          </cell>
          <cell r="AH28">
            <v>39964</v>
          </cell>
          <cell r="AR28">
            <v>39964</v>
          </cell>
          <cell r="BD28">
            <v>39964</v>
          </cell>
          <cell r="BL28">
            <v>40449</v>
          </cell>
          <cell r="BQ28">
            <v>39964</v>
          </cell>
        </row>
        <row r="29">
          <cell r="P29">
            <v>38533</v>
          </cell>
          <cell r="Q29">
            <v>12516.8</v>
          </cell>
          <cell r="V29">
            <v>39933</v>
          </cell>
          <cell r="AB29">
            <v>39933</v>
          </cell>
          <cell r="AH29">
            <v>39933</v>
          </cell>
          <cell r="AR29">
            <v>39933</v>
          </cell>
          <cell r="BD29">
            <v>39933</v>
          </cell>
          <cell r="BL29">
            <v>40442</v>
          </cell>
          <cell r="BQ29">
            <v>39933</v>
          </cell>
        </row>
        <row r="30">
          <cell r="P30">
            <v>38442</v>
          </cell>
          <cell r="Q30">
            <v>12379.5</v>
          </cell>
          <cell r="V30">
            <v>39903</v>
          </cell>
          <cell r="AB30">
            <v>39903</v>
          </cell>
          <cell r="AH30">
            <v>39903</v>
          </cell>
          <cell r="AR30">
            <v>39903</v>
          </cell>
          <cell r="BD30">
            <v>39903</v>
          </cell>
          <cell r="BL30">
            <v>40435</v>
          </cell>
          <cell r="BQ30">
            <v>39903</v>
          </cell>
        </row>
        <row r="31">
          <cell r="P31">
            <v>38352</v>
          </cell>
          <cell r="Q31">
            <v>12144.9</v>
          </cell>
          <cell r="V31">
            <v>39872</v>
          </cell>
          <cell r="AB31">
            <v>39872</v>
          </cell>
          <cell r="AH31">
            <v>39872</v>
          </cell>
          <cell r="AR31">
            <v>39872</v>
          </cell>
          <cell r="BD31">
            <v>39872</v>
          </cell>
          <cell r="BL31">
            <v>40428</v>
          </cell>
          <cell r="BQ31">
            <v>39872</v>
          </cell>
        </row>
        <row r="32">
          <cell r="P32">
            <v>38260</v>
          </cell>
          <cell r="Q32">
            <v>11950.5</v>
          </cell>
          <cell r="V32">
            <v>39844</v>
          </cell>
          <cell r="AB32">
            <v>39844</v>
          </cell>
          <cell r="AH32">
            <v>39844</v>
          </cell>
          <cell r="AR32">
            <v>39844</v>
          </cell>
          <cell r="BD32">
            <v>39844</v>
          </cell>
          <cell r="BL32">
            <v>40421</v>
          </cell>
          <cell r="BQ32">
            <v>39844</v>
          </cell>
        </row>
        <row r="33">
          <cell r="P33">
            <v>38168</v>
          </cell>
          <cell r="Q33">
            <v>11778.4</v>
          </cell>
          <cell r="V33">
            <v>39813</v>
          </cell>
          <cell r="AB33">
            <v>39813</v>
          </cell>
          <cell r="AH33">
            <v>39813</v>
          </cell>
          <cell r="AR33">
            <v>39813</v>
          </cell>
          <cell r="BD33">
            <v>39813</v>
          </cell>
          <cell r="BL33">
            <v>40414</v>
          </cell>
          <cell r="BQ33">
            <v>39813</v>
          </cell>
        </row>
        <row r="34">
          <cell r="P34">
            <v>38077</v>
          </cell>
          <cell r="Q34">
            <v>11597.2</v>
          </cell>
          <cell r="V34">
            <v>39782</v>
          </cell>
          <cell r="AB34">
            <v>39782</v>
          </cell>
          <cell r="AH34">
            <v>39782</v>
          </cell>
          <cell r="AR34">
            <v>39782</v>
          </cell>
          <cell r="BD34">
            <v>39782</v>
          </cell>
          <cell r="BL34">
            <v>40407</v>
          </cell>
          <cell r="BQ34">
            <v>39782</v>
          </cell>
        </row>
        <row r="35">
          <cell r="P35">
            <v>37986</v>
          </cell>
          <cell r="Q35">
            <v>11416.5</v>
          </cell>
          <cell r="V35">
            <v>39752</v>
          </cell>
          <cell r="AB35">
            <v>39752</v>
          </cell>
          <cell r="AH35">
            <v>39752</v>
          </cell>
          <cell r="AR35">
            <v>39752</v>
          </cell>
          <cell r="BD35">
            <v>39752</v>
          </cell>
          <cell r="BL35">
            <v>40400</v>
          </cell>
          <cell r="BQ35">
            <v>39752</v>
          </cell>
        </row>
        <row r="36">
          <cell r="B36">
            <v>1</v>
          </cell>
          <cell r="C36">
            <v>1</v>
          </cell>
          <cell r="J36">
            <v>2</v>
          </cell>
          <cell r="K36">
            <v>1</v>
          </cell>
          <cell r="P36">
            <v>37894</v>
          </cell>
          <cell r="Q36">
            <v>11255.7</v>
          </cell>
          <cell r="V36">
            <v>39721</v>
          </cell>
          <cell r="AB36">
            <v>39721</v>
          </cell>
          <cell r="AH36">
            <v>39721</v>
          </cell>
          <cell r="AR36">
            <v>39721</v>
          </cell>
          <cell r="BD36">
            <v>39721</v>
          </cell>
          <cell r="BL36">
            <v>40393</v>
          </cell>
          <cell r="BQ36">
            <v>39721</v>
          </cell>
        </row>
        <row r="37">
          <cell r="P37">
            <v>37802</v>
          </cell>
          <cell r="Q37">
            <v>11008.1</v>
          </cell>
          <cell r="V37">
            <v>39691</v>
          </cell>
          <cell r="AB37">
            <v>39691</v>
          </cell>
          <cell r="AH37">
            <v>39691</v>
          </cell>
          <cell r="AR37">
            <v>39691</v>
          </cell>
          <cell r="BD37">
            <v>39691</v>
          </cell>
          <cell r="BL37">
            <v>40386</v>
          </cell>
          <cell r="BQ37">
            <v>39691</v>
          </cell>
        </row>
        <row r="38">
          <cell r="P38">
            <v>37711</v>
          </cell>
          <cell r="Q38">
            <v>10888.4</v>
          </cell>
          <cell r="V38">
            <v>39660</v>
          </cell>
          <cell r="AB38">
            <v>39660</v>
          </cell>
          <cell r="AH38">
            <v>39660</v>
          </cell>
          <cell r="AR38">
            <v>39660</v>
          </cell>
          <cell r="BD38">
            <v>39660</v>
          </cell>
          <cell r="BL38">
            <v>40379</v>
          </cell>
          <cell r="BQ38">
            <v>39660</v>
          </cell>
        </row>
        <row r="39">
          <cell r="P39">
            <v>37621</v>
          </cell>
          <cell r="Q39">
            <v>10766.9</v>
          </cell>
          <cell r="V39">
            <v>39629</v>
          </cell>
          <cell r="AB39">
            <v>39629</v>
          </cell>
          <cell r="AH39">
            <v>39629</v>
          </cell>
          <cell r="AR39">
            <v>39629</v>
          </cell>
          <cell r="BD39">
            <v>39629</v>
          </cell>
          <cell r="BL39">
            <v>40372</v>
          </cell>
          <cell r="BQ39">
            <v>39629</v>
          </cell>
        </row>
        <row r="40">
          <cell r="P40">
            <v>37529</v>
          </cell>
          <cell r="Q40">
            <v>10701.7</v>
          </cell>
          <cell r="V40">
            <v>39599</v>
          </cell>
          <cell r="AB40">
            <v>39599</v>
          </cell>
          <cell r="AH40">
            <v>39599</v>
          </cell>
          <cell r="AR40">
            <v>39599</v>
          </cell>
          <cell r="BD40">
            <v>39599</v>
          </cell>
          <cell r="BL40">
            <v>40365</v>
          </cell>
          <cell r="BQ40">
            <v>39599</v>
          </cell>
        </row>
        <row r="41">
          <cell r="P41">
            <v>37437</v>
          </cell>
          <cell r="Q41">
            <v>10601.9</v>
          </cell>
          <cell r="V41">
            <v>39568</v>
          </cell>
          <cell r="AB41">
            <v>39568</v>
          </cell>
          <cell r="AH41">
            <v>39568</v>
          </cell>
          <cell r="AR41">
            <v>39568</v>
          </cell>
          <cell r="BD41">
            <v>39568</v>
          </cell>
          <cell r="BL41">
            <v>40358</v>
          </cell>
          <cell r="BQ41">
            <v>39568</v>
          </cell>
        </row>
        <row r="42">
          <cell r="P42">
            <v>37346</v>
          </cell>
          <cell r="Q42">
            <v>10498.7</v>
          </cell>
          <cell r="V42">
            <v>39538</v>
          </cell>
          <cell r="AB42">
            <v>39538</v>
          </cell>
          <cell r="AH42">
            <v>39538</v>
          </cell>
          <cell r="AR42">
            <v>39538</v>
          </cell>
          <cell r="BD42">
            <v>39538</v>
          </cell>
          <cell r="BL42">
            <v>40351</v>
          </cell>
          <cell r="BQ42">
            <v>39538</v>
          </cell>
        </row>
        <row r="43">
          <cell r="P43">
            <v>37256</v>
          </cell>
          <cell r="Q43">
            <v>10373.1</v>
          </cell>
          <cell r="V43">
            <v>39507</v>
          </cell>
          <cell r="AB43">
            <v>39507</v>
          </cell>
          <cell r="AH43">
            <v>39507</v>
          </cell>
          <cell r="AR43">
            <v>39507</v>
          </cell>
          <cell r="BD43">
            <v>39507</v>
          </cell>
          <cell r="BL43">
            <v>40344</v>
          </cell>
          <cell r="BQ43">
            <v>39507</v>
          </cell>
        </row>
        <row r="44">
          <cell r="P44">
            <v>37164</v>
          </cell>
          <cell r="Q44">
            <v>10305.200000000001</v>
          </cell>
          <cell r="V44">
            <v>39478</v>
          </cell>
          <cell r="AB44">
            <v>39478</v>
          </cell>
          <cell r="AH44">
            <v>39478</v>
          </cell>
          <cell r="AR44">
            <v>39478</v>
          </cell>
          <cell r="BD44">
            <v>39478</v>
          </cell>
          <cell r="BL44">
            <v>40337</v>
          </cell>
          <cell r="BQ44">
            <v>39478</v>
          </cell>
        </row>
        <row r="45">
          <cell r="P45">
            <v>37072</v>
          </cell>
          <cell r="Q45">
            <v>10301.299999999999</v>
          </cell>
          <cell r="V45">
            <v>39447</v>
          </cell>
          <cell r="AB45">
            <v>39447</v>
          </cell>
          <cell r="AH45">
            <v>39447</v>
          </cell>
          <cell r="AR45">
            <v>39447</v>
          </cell>
          <cell r="BD45">
            <v>39447</v>
          </cell>
          <cell r="BL45">
            <v>40330</v>
          </cell>
          <cell r="BQ45">
            <v>39447</v>
          </cell>
        </row>
        <row r="46">
          <cell r="P46">
            <v>36981</v>
          </cell>
          <cell r="Q46">
            <v>10165.1</v>
          </cell>
          <cell r="V46">
            <v>39416</v>
          </cell>
          <cell r="AB46">
            <v>39416</v>
          </cell>
          <cell r="AH46">
            <v>39416</v>
          </cell>
          <cell r="AR46">
            <v>39416</v>
          </cell>
          <cell r="BD46">
            <v>39416</v>
          </cell>
          <cell r="BL46">
            <v>40323</v>
          </cell>
          <cell r="BQ46">
            <v>39416</v>
          </cell>
        </row>
        <row r="47">
          <cell r="P47">
            <v>36891</v>
          </cell>
          <cell r="Q47">
            <v>10129.799999999999</v>
          </cell>
          <cell r="V47">
            <v>39386</v>
          </cell>
          <cell r="AB47">
            <v>39386</v>
          </cell>
          <cell r="AH47">
            <v>39386</v>
          </cell>
          <cell r="AR47">
            <v>39386</v>
          </cell>
          <cell r="BD47">
            <v>39386</v>
          </cell>
          <cell r="BL47">
            <v>40316</v>
          </cell>
          <cell r="BQ47">
            <v>39386</v>
          </cell>
        </row>
        <row r="48">
          <cell r="P48">
            <v>36799</v>
          </cell>
          <cell r="Q48">
            <v>10017.5</v>
          </cell>
          <cell r="V48">
            <v>39355</v>
          </cell>
          <cell r="AB48">
            <v>39355</v>
          </cell>
          <cell r="AH48">
            <v>39355</v>
          </cell>
          <cell r="AR48">
            <v>39355</v>
          </cell>
          <cell r="BD48">
            <v>39355</v>
          </cell>
          <cell r="BL48">
            <v>40309</v>
          </cell>
          <cell r="BQ48">
            <v>39355</v>
          </cell>
        </row>
        <row r="49">
          <cell r="P49">
            <v>36707</v>
          </cell>
          <cell r="Q49">
            <v>9949.1</v>
          </cell>
          <cell r="V49">
            <v>39325</v>
          </cell>
          <cell r="AB49">
            <v>39325</v>
          </cell>
          <cell r="AH49">
            <v>39325</v>
          </cell>
          <cell r="AR49">
            <v>39325</v>
          </cell>
          <cell r="BD49">
            <v>39325</v>
          </cell>
          <cell r="BL49">
            <v>40302</v>
          </cell>
          <cell r="BQ49">
            <v>39325</v>
          </cell>
        </row>
        <row r="50">
          <cell r="P50">
            <v>36616</v>
          </cell>
          <cell r="Q50">
            <v>9709.5</v>
          </cell>
          <cell r="V50">
            <v>39294</v>
          </cell>
          <cell r="AB50">
            <v>39294</v>
          </cell>
          <cell r="AH50">
            <v>39294</v>
          </cell>
          <cell r="AR50">
            <v>39294</v>
          </cell>
          <cell r="BD50">
            <v>39294</v>
          </cell>
          <cell r="BL50">
            <v>40295</v>
          </cell>
          <cell r="BQ50">
            <v>39294</v>
          </cell>
        </row>
        <row r="51">
          <cell r="P51">
            <v>36525</v>
          </cell>
          <cell r="Q51">
            <v>9607.7000000000007</v>
          </cell>
          <cell r="V51">
            <v>39263</v>
          </cell>
          <cell r="AB51">
            <v>39263</v>
          </cell>
          <cell r="AH51">
            <v>39263</v>
          </cell>
          <cell r="AR51">
            <v>39263</v>
          </cell>
          <cell r="BD51">
            <v>39263</v>
          </cell>
          <cell r="BL51">
            <v>40288</v>
          </cell>
          <cell r="BQ51">
            <v>39263</v>
          </cell>
        </row>
        <row r="52">
          <cell r="P52">
            <v>36433</v>
          </cell>
          <cell r="Q52">
            <v>9405.1</v>
          </cell>
          <cell r="V52">
            <v>39233</v>
          </cell>
          <cell r="AB52">
            <v>39233</v>
          </cell>
          <cell r="AH52">
            <v>39233</v>
          </cell>
          <cell r="AR52">
            <v>39233</v>
          </cell>
          <cell r="BD52">
            <v>39233</v>
          </cell>
          <cell r="BL52">
            <v>40281</v>
          </cell>
          <cell r="BQ52">
            <v>39233</v>
          </cell>
        </row>
        <row r="53">
          <cell r="P53">
            <v>36341</v>
          </cell>
          <cell r="Q53">
            <v>9252.6</v>
          </cell>
          <cell r="V53">
            <v>39202</v>
          </cell>
          <cell r="AB53">
            <v>39202</v>
          </cell>
          <cell r="AH53">
            <v>39202</v>
          </cell>
          <cell r="AR53">
            <v>39202</v>
          </cell>
          <cell r="BD53">
            <v>39202</v>
          </cell>
          <cell r="BL53">
            <v>40274</v>
          </cell>
          <cell r="BQ53">
            <v>39202</v>
          </cell>
        </row>
        <row r="54">
          <cell r="P54">
            <v>36250</v>
          </cell>
          <cell r="Q54">
            <v>9148.6</v>
          </cell>
          <cell r="V54">
            <v>39172</v>
          </cell>
          <cell r="AB54">
            <v>39172</v>
          </cell>
          <cell r="AH54">
            <v>39172</v>
          </cell>
          <cell r="AR54">
            <v>39172</v>
          </cell>
          <cell r="BD54">
            <v>39172</v>
          </cell>
          <cell r="BL54">
            <v>40267</v>
          </cell>
          <cell r="BQ54">
            <v>39172</v>
          </cell>
        </row>
        <row r="55">
          <cell r="P55">
            <v>36160</v>
          </cell>
          <cell r="Q55">
            <v>9027.5</v>
          </cell>
          <cell r="V55">
            <v>39141</v>
          </cell>
          <cell r="AB55">
            <v>39141</v>
          </cell>
          <cell r="AH55">
            <v>39141</v>
          </cell>
          <cell r="AR55">
            <v>39141</v>
          </cell>
          <cell r="BD55">
            <v>39141</v>
          </cell>
          <cell r="BL55">
            <v>40260</v>
          </cell>
          <cell r="BQ55">
            <v>39141</v>
          </cell>
        </row>
        <row r="56">
          <cell r="P56">
            <v>36068</v>
          </cell>
          <cell r="Q56">
            <v>8847.2000000000007</v>
          </cell>
          <cell r="V56">
            <v>39113</v>
          </cell>
          <cell r="AB56">
            <v>39113</v>
          </cell>
          <cell r="AH56">
            <v>39113</v>
          </cell>
          <cell r="AR56">
            <v>39113</v>
          </cell>
          <cell r="BD56">
            <v>39113</v>
          </cell>
          <cell r="BL56">
            <v>40253</v>
          </cell>
          <cell r="BQ56">
            <v>39113</v>
          </cell>
        </row>
        <row r="57">
          <cell r="P57">
            <v>35976</v>
          </cell>
          <cell r="Q57">
            <v>8698.6</v>
          </cell>
          <cell r="V57">
            <v>39082</v>
          </cell>
          <cell r="AB57">
            <v>39082</v>
          </cell>
          <cell r="AH57">
            <v>39082</v>
          </cell>
          <cell r="AR57">
            <v>39082</v>
          </cell>
          <cell r="BD57">
            <v>39082</v>
          </cell>
          <cell r="BL57">
            <v>40246</v>
          </cell>
          <cell r="BQ57">
            <v>39082</v>
          </cell>
        </row>
        <row r="58">
          <cell r="P58">
            <v>35885</v>
          </cell>
          <cell r="Q58">
            <v>8600.6</v>
          </cell>
          <cell r="V58">
            <v>39051</v>
          </cell>
          <cell r="AB58">
            <v>39051</v>
          </cell>
          <cell r="AH58">
            <v>39051</v>
          </cell>
          <cell r="AR58">
            <v>39051</v>
          </cell>
          <cell r="BD58">
            <v>39051</v>
          </cell>
          <cell r="BL58">
            <v>40239</v>
          </cell>
          <cell r="BQ58">
            <v>39051</v>
          </cell>
        </row>
        <row r="59">
          <cell r="P59">
            <v>35795</v>
          </cell>
          <cell r="Q59">
            <v>8505.7000000000007</v>
          </cell>
          <cell r="V59">
            <v>39021</v>
          </cell>
          <cell r="AB59">
            <v>39021</v>
          </cell>
          <cell r="AH59">
            <v>39021</v>
          </cell>
          <cell r="AR59">
            <v>39021</v>
          </cell>
          <cell r="BD59">
            <v>39021</v>
          </cell>
          <cell r="BL59">
            <v>40232</v>
          </cell>
          <cell r="BQ59">
            <v>39021</v>
          </cell>
        </row>
        <row r="60">
          <cell r="P60">
            <v>35703</v>
          </cell>
          <cell r="Q60">
            <v>8409.9</v>
          </cell>
          <cell r="V60">
            <v>38990</v>
          </cell>
          <cell r="AB60">
            <v>38990</v>
          </cell>
          <cell r="AH60">
            <v>38990</v>
          </cell>
          <cell r="AR60">
            <v>38990</v>
          </cell>
          <cell r="BD60">
            <v>38990</v>
          </cell>
          <cell r="BL60">
            <v>40225</v>
          </cell>
          <cell r="BQ60">
            <v>38990</v>
          </cell>
        </row>
        <row r="61">
          <cell r="B61">
            <v>2</v>
          </cell>
          <cell r="C61">
            <v>1</v>
          </cell>
          <cell r="J61">
            <v>2</v>
          </cell>
          <cell r="K61">
            <v>1</v>
          </cell>
          <cell r="P61">
            <v>35611</v>
          </cell>
          <cell r="Q61">
            <v>8276.7999999999993</v>
          </cell>
          <cell r="V61">
            <v>38960</v>
          </cell>
          <cell r="AB61">
            <v>38960</v>
          </cell>
          <cell r="AH61">
            <v>38960</v>
          </cell>
          <cell r="AR61">
            <v>38960</v>
          </cell>
          <cell r="BD61">
            <v>38960</v>
          </cell>
          <cell r="BL61">
            <v>40218</v>
          </cell>
          <cell r="BQ61">
            <v>38960</v>
          </cell>
        </row>
        <row r="62">
          <cell r="P62">
            <v>35520</v>
          </cell>
          <cell r="Q62">
            <v>8137</v>
          </cell>
          <cell r="V62">
            <v>38929</v>
          </cell>
          <cell r="AB62">
            <v>38929</v>
          </cell>
          <cell r="AH62">
            <v>38929</v>
          </cell>
          <cell r="AR62">
            <v>38929</v>
          </cell>
          <cell r="BD62">
            <v>38929</v>
          </cell>
          <cell r="BL62">
            <v>40211</v>
          </cell>
          <cell r="BQ62">
            <v>38929</v>
          </cell>
        </row>
        <row r="63">
          <cell r="P63">
            <v>35430</v>
          </cell>
          <cell r="Q63">
            <v>8023</v>
          </cell>
          <cell r="V63">
            <v>38898</v>
          </cell>
          <cell r="AB63">
            <v>38898</v>
          </cell>
          <cell r="AH63">
            <v>38898</v>
          </cell>
          <cell r="AR63">
            <v>38898</v>
          </cell>
          <cell r="BD63">
            <v>38898</v>
          </cell>
          <cell r="BL63">
            <v>40204</v>
          </cell>
          <cell r="BQ63">
            <v>38898</v>
          </cell>
        </row>
        <row r="64">
          <cell r="P64">
            <v>35338</v>
          </cell>
          <cell r="Q64">
            <v>7892.7</v>
          </cell>
          <cell r="V64">
            <v>38868</v>
          </cell>
          <cell r="AB64">
            <v>38868</v>
          </cell>
          <cell r="AH64">
            <v>38868</v>
          </cell>
          <cell r="AR64">
            <v>38868</v>
          </cell>
          <cell r="BD64">
            <v>38868</v>
          </cell>
          <cell r="BL64">
            <v>40197</v>
          </cell>
          <cell r="BQ64">
            <v>38868</v>
          </cell>
        </row>
        <row r="65">
          <cell r="P65">
            <v>35246</v>
          </cell>
          <cell r="Q65">
            <v>7800</v>
          </cell>
          <cell r="V65">
            <v>38837</v>
          </cell>
          <cell r="AB65">
            <v>38837</v>
          </cell>
          <cell r="AH65">
            <v>38837</v>
          </cell>
          <cell r="AR65">
            <v>38837</v>
          </cell>
          <cell r="BD65">
            <v>38837</v>
          </cell>
          <cell r="BL65">
            <v>40190</v>
          </cell>
          <cell r="BQ65">
            <v>38837</v>
          </cell>
        </row>
        <row r="66">
          <cell r="P66">
            <v>35155</v>
          </cell>
          <cell r="Q66">
            <v>7638.2</v>
          </cell>
          <cell r="V66">
            <v>38807</v>
          </cell>
          <cell r="AB66">
            <v>38807</v>
          </cell>
          <cell r="AH66">
            <v>38807</v>
          </cell>
          <cell r="AR66">
            <v>38807</v>
          </cell>
          <cell r="BD66">
            <v>38807</v>
          </cell>
          <cell r="BL66">
            <v>40183</v>
          </cell>
          <cell r="BQ66">
            <v>38807</v>
          </cell>
        </row>
        <row r="67">
          <cell r="P67">
            <v>35064</v>
          </cell>
          <cell r="Q67">
            <v>7542.5</v>
          </cell>
          <cell r="V67">
            <v>38776</v>
          </cell>
          <cell r="AB67">
            <v>38776</v>
          </cell>
          <cell r="AH67">
            <v>38776</v>
          </cell>
          <cell r="AR67">
            <v>38776</v>
          </cell>
          <cell r="BD67">
            <v>38776</v>
          </cell>
          <cell r="BL67">
            <v>40176</v>
          </cell>
          <cell r="BQ67">
            <v>38776</v>
          </cell>
        </row>
        <row r="68">
          <cell r="P68">
            <v>34972</v>
          </cell>
          <cell r="Q68">
            <v>7452.5</v>
          </cell>
          <cell r="V68">
            <v>38748</v>
          </cell>
          <cell r="AB68">
            <v>38748</v>
          </cell>
          <cell r="AH68">
            <v>38748</v>
          </cell>
          <cell r="AR68">
            <v>38748</v>
          </cell>
          <cell r="BD68">
            <v>38748</v>
          </cell>
          <cell r="BL68">
            <v>40169</v>
          </cell>
          <cell r="BQ68">
            <v>38748</v>
          </cell>
        </row>
        <row r="69">
          <cell r="P69">
            <v>34880</v>
          </cell>
          <cell r="Q69">
            <v>7355.8</v>
          </cell>
          <cell r="V69">
            <v>38717</v>
          </cell>
          <cell r="AB69">
            <v>38717</v>
          </cell>
          <cell r="AH69">
            <v>38717</v>
          </cell>
          <cell r="AR69">
            <v>38717</v>
          </cell>
          <cell r="BD69">
            <v>38717</v>
          </cell>
          <cell r="BL69">
            <v>40162</v>
          </cell>
          <cell r="BQ69">
            <v>38717</v>
          </cell>
        </row>
        <row r="70">
          <cell r="P70">
            <v>34789</v>
          </cell>
          <cell r="Q70">
            <v>7307.7</v>
          </cell>
          <cell r="V70">
            <v>38686</v>
          </cell>
          <cell r="AB70">
            <v>38686</v>
          </cell>
          <cell r="AH70">
            <v>38686</v>
          </cell>
          <cell r="AR70">
            <v>38686</v>
          </cell>
          <cell r="BD70">
            <v>38686</v>
          </cell>
          <cell r="BL70">
            <v>40155</v>
          </cell>
          <cell r="BQ70">
            <v>38686</v>
          </cell>
        </row>
        <row r="71">
          <cell r="P71">
            <v>34699</v>
          </cell>
          <cell r="Q71">
            <v>7248.2</v>
          </cell>
          <cell r="V71">
            <v>38656</v>
          </cell>
          <cell r="AB71">
            <v>38656</v>
          </cell>
          <cell r="AH71">
            <v>38656</v>
          </cell>
          <cell r="AR71">
            <v>38656</v>
          </cell>
          <cell r="BD71">
            <v>38656</v>
          </cell>
          <cell r="BL71">
            <v>40148</v>
          </cell>
          <cell r="BQ71">
            <v>38656</v>
          </cell>
        </row>
        <row r="72">
          <cell r="P72">
            <v>34607</v>
          </cell>
          <cell r="Q72">
            <v>7131.8</v>
          </cell>
          <cell r="V72">
            <v>38625</v>
          </cell>
          <cell r="AB72">
            <v>38625</v>
          </cell>
          <cell r="AH72">
            <v>38625</v>
          </cell>
          <cell r="AR72">
            <v>38625</v>
          </cell>
          <cell r="BD72">
            <v>38625</v>
          </cell>
          <cell r="BL72">
            <v>40141</v>
          </cell>
          <cell r="BQ72">
            <v>38625</v>
          </cell>
        </row>
        <row r="73">
          <cell r="P73">
            <v>34515</v>
          </cell>
          <cell r="Q73">
            <v>7044.3</v>
          </cell>
          <cell r="V73">
            <v>38595</v>
          </cell>
          <cell r="AB73">
            <v>38595</v>
          </cell>
          <cell r="AH73">
            <v>38595</v>
          </cell>
          <cell r="AR73">
            <v>38595</v>
          </cell>
          <cell r="BD73">
            <v>38595</v>
          </cell>
          <cell r="BL73">
            <v>40134</v>
          </cell>
          <cell r="BQ73">
            <v>38595</v>
          </cell>
        </row>
        <row r="74">
          <cell r="P74">
            <v>34424</v>
          </cell>
          <cell r="Q74">
            <v>6916.3</v>
          </cell>
          <cell r="V74">
            <v>38564</v>
          </cell>
          <cell r="AB74">
            <v>38564</v>
          </cell>
          <cell r="AH74">
            <v>38564</v>
          </cell>
          <cell r="AR74">
            <v>38564</v>
          </cell>
          <cell r="BD74">
            <v>38564</v>
          </cell>
          <cell r="BL74">
            <v>40127</v>
          </cell>
          <cell r="BQ74">
            <v>38564</v>
          </cell>
        </row>
        <row r="75">
          <cell r="P75">
            <v>34334</v>
          </cell>
          <cell r="Q75">
            <v>6813.8</v>
          </cell>
          <cell r="V75">
            <v>38533</v>
          </cell>
          <cell r="AB75">
            <v>38533</v>
          </cell>
          <cell r="AH75">
            <v>38533</v>
          </cell>
          <cell r="AR75">
            <v>38533</v>
          </cell>
          <cell r="BD75">
            <v>38533</v>
          </cell>
          <cell r="BL75">
            <v>40120</v>
          </cell>
          <cell r="BQ75">
            <v>38533</v>
          </cell>
        </row>
        <row r="76">
          <cell r="P76">
            <v>34242</v>
          </cell>
          <cell r="Q76">
            <v>6688.3</v>
          </cell>
          <cell r="V76">
            <v>38503</v>
          </cell>
          <cell r="AB76">
            <v>38503</v>
          </cell>
          <cell r="AH76">
            <v>38503</v>
          </cell>
          <cell r="AR76">
            <v>38503</v>
          </cell>
          <cell r="BD76">
            <v>38503</v>
          </cell>
          <cell r="BL76">
            <v>40113</v>
          </cell>
          <cell r="BQ76">
            <v>38503</v>
          </cell>
        </row>
        <row r="77">
          <cell r="P77">
            <v>34150</v>
          </cell>
          <cell r="Q77">
            <v>6622.7</v>
          </cell>
          <cell r="V77">
            <v>38472</v>
          </cell>
          <cell r="AB77">
            <v>38472</v>
          </cell>
          <cell r="AH77">
            <v>38472</v>
          </cell>
          <cell r="AR77">
            <v>38472</v>
          </cell>
          <cell r="BD77">
            <v>38472</v>
          </cell>
          <cell r="BL77">
            <v>40106</v>
          </cell>
          <cell r="BQ77">
            <v>38472</v>
          </cell>
        </row>
        <row r="78">
          <cell r="P78">
            <v>34059</v>
          </cell>
          <cell r="Q78">
            <v>6544.5</v>
          </cell>
          <cell r="V78">
            <v>38442</v>
          </cell>
          <cell r="AB78">
            <v>38442</v>
          </cell>
          <cell r="AH78">
            <v>38442</v>
          </cell>
          <cell r="AR78">
            <v>38442</v>
          </cell>
          <cell r="BD78">
            <v>38442</v>
          </cell>
          <cell r="BL78">
            <v>40099</v>
          </cell>
          <cell r="BQ78">
            <v>38442</v>
          </cell>
        </row>
        <row r="79">
          <cell r="P79">
            <v>33969</v>
          </cell>
          <cell r="Q79">
            <v>6493.6</v>
          </cell>
          <cell r="V79">
            <v>38411</v>
          </cell>
          <cell r="AB79">
            <v>38411</v>
          </cell>
          <cell r="AH79">
            <v>38411</v>
          </cell>
          <cell r="AR79">
            <v>38411</v>
          </cell>
          <cell r="BD79">
            <v>38411</v>
          </cell>
          <cell r="BL79">
            <v>40092</v>
          </cell>
          <cell r="BQ79">
            <v>38411</v>
          </cell>
        </row>
        <row r="80">
          <cell r="P80">
            <v>33877</v>
          </cell>
          <cell r="Q80">
            <v>6389.7</v>
          </cell>
          <cell r="V80">
            <v>38383</v>
          </cell>
          <cell r="AB80">
            <v>38383</v>
          </cell>
          <cell r="AH80">
            <v>38383</v>
          </cell>
          <cell r="AR80">
            <v>38383</v>
          </cell>
          <cell r="BD80">
            <v>38383</v>
          </cell>
          <cell r="BL80">
            <v>40085</v>
          </cell>
          <cell r="BQ80">
            <v>38383</v>
          </cell>
        </row>
        <row r="81">
          <cell r="P81">
            <v>33785</v>
          </cell>
          <cell r="Q81">
            <v>6295.2</v>
          </cell>
          <cell r="V81">
            <v>38352</v>
          </cell>
          <cell r="AB81">
            <v>38352</v>
          </cell>
          <cell r="AH81">
            <v>38352</v>
          </cell>
          <cell r="AR81">
            <v>38352</v>
          </cell>
          <cell r="BD81">
            <v>38352</v>
          </cell>
          <cell r="BL81">
            <v>40078</v>
          </cell>
          <cell r="BQ81">
            <v>38352</v>
          </cell>
        </row>
        <row r="82">
          <cell r="P82">
            <v>33694</v>
          </cell>
          <cell r="Q82">
            <v>6190.7</v>
          </cell>
          <cell r="V82">
            <v>38321</v>
          </cell>
          <cell r="AB82">
            <v>38321</v>
          </cell>
          <cell r="AH82">
            <v>38321</v>
          </cell>
          <cell r="AR82">
            <v>38321</v>
          </cell>
          <cell r="BD82">
            <v>38321</v>
          </cell>
          <cell r="BL82">
            <v>40071</v>
          </cell>
          <cell r="BQ82">
            <v>38321</v>
          </cell>
        </row>
        <row r="83">
          <cell r="P83">
            <v>33603</v>
          </cell>
          <cell r="Q83">
            <v>6092.5</v>
          </cell>
          <cell r="V83">
            <v>38291</v>
          </cell>
          <cell r="AB83">
            <v>38291</v>
          </cell>
          <cell r="AH83">
            <v>38291</v>
          </cell>
          <cell r="AR83">
            <v>38291</v>
          </cell>
          <cell r="BD83">
            <v>38291</v>
          </cell>
          <cell r="BL83">
            <v>40064</v>
          </cell>
          <cell r="BQ83">
            <v>38291</v>
          </cell>
        </row>
        <row r="84">
          <cell r="P84">
            <v>33511</v>
          </cell>
          <cell r="Q84">
            <v>6033.7</v>
          </cell>
          <cell r="V84">
            <v>38260</v>
          </cell>
          <cell r="AB84">
            <v>38260</v>
          </cell>
          <cell r="AH84">
            <v>38260</v>
          </cell>
          <cell r="AR84">
            <v>38260</v>
          </cell>
          <cell r="BD84">
            <v>38260</v>
          </cell>
          <cell r="BL84">
            <v>40057</v>
          </cell>
          <cell r="BQ84">
            <v>38260</v>
          </cell>
        </row>
        <row r="85">
          <cell r="P85">
            <v>33419</v>
          </cell>
          <cell r="Q85">
            <v>5962</v>
          </cell>
          <cell r="V85">
            <v>38230</v>
          </cell>
          <cell r="AB85">
            <v>38230</v>
          </cell>
          <cell r="AH85">
            <v>38230</v>
          </cell>
          <cell r="AR85">
            <v>38230</v>
          </cell>
          <cell r="BD85">
            <v>38230</v>
          </cell>
          <cell r="BL85">
            <v>40050</v>
          </cell>
          <cell r="BQ85">
            <v>38230</v>
          </cell>
        </row>
        <row r="86">
          <cell r="B86">
            <v>1</v>
          </cell>
          <cell r="C86">
            <v>1</v>
          </cell>
          <cell r="J86">
            <v>3</v>
          </cell>
          <cell r="K86">
            <v>1</v>
          </cell>
          <cell r="P86">
            <v>33328</v>
          </cell>
          <cell r="Q86">
            <v>5880.2</v>
          </cell>
          <cell r="V86">
            <v>38199</v>
          </cell>
          <cell r="AB86">
            <v>38199</v>
          </cell>
          <cell r="AH86">
            <v>38199</v>
          </cell>
          <cell r="AR86">
            <v>38199</v>
          </cell>
          <cell r="BD86">
            <v>38199</v>
          </cell>
          <cell r="BL86">
            <v>40043</v>
          </cell>
          <cell r="BQ86">
            <v>38199</v>
          </cell>
        </row>
        <row r="87">
          <cell r="P87">
            <v>33238</v>
          </cell>
          <cell r="Q87">
            <v>5846</v>
          </cell>
          <cell r="V87">
            <v>38168</v>
          </cell>
          <cell r="AB87">
            <v>38168</v>
          </cell>
          <cell r="AH87">
            <v>38168</v>
          </cell>
          <cell r="AR87">
            <v>38168</v>
          </cell>
          <cell r="BD87">
            <v>38168</v>
          </cell>
          <cell r="BL87">
            <v>40036</v>
          </cell>
          <cell r="BQ87">
            <v>38168</v>
          </cell>
        </row>
        <row r="88">
          <cell r="P88">
            <v>33146</v>
          </cell>
          <cell r="Q88">
            <v>5850.6</v>
          </cell>
          <cell r="V88">
            <v>38138</v>
          </cell>
          <cell r="AB88">
            <v>38138</v>
          </cell>
          <cell r="AH88">
            <v>38138</v>
          </cell>
          <cell r="AR88">
            <v>38138</v>
          </cell>
          <cell r="BD88">
            <v>38138</v>
          </cell>
          <cell r="BL88">
            <v>40029</v>
          </cell>
          <cell r="BQ88">
            <v>38138</v>
          </cell>
        </row>
        <row r="89">
          <cell r="P89">
            <v>33054</v>
          </cell>
          <cell r="Q89">
            <v>5797.4</v>
          </cell>
          <cell r="V89">
            <v>38107</v>
          </cell>
          <cell r="AB89">
            <v>38107</v>
          </cell>
          <cell r="AH89">
            <v>38107</v>
          </cell>
          <cell r="AR89">
            <v>38107</v>
          </cell>
          <cell r="BD89">
            <v>38107</v>
          </cell>
          <cell r="BL89">
            <v>40022</v>
          </cell>
          <cell r="BQ89">
            <v>38107</v>
          </cell>
        </row>
        <row r="90">
          <cell r="P90">
            <v>32963</v>
          </cell>
          <cell r="Q90">
            <v>5708.1</v>
          </cell>
          <cell r="V90">
            <v>38077</v>
          </cell>
          <cell r="AB90">
            <v>38077</v>
          </cell>
          <cell r="AH90">
            <v>38077</v>
          </cell>
          <cell r="AR90">
            <v>38077</v>
          </cell>
          <cell r="BD90">
            <v>38077</v>
          </cell>
          <cell r="BL90">
            <v>40015</v>
          </cell>
          <cell r="BQ90">
            <v>38077</v>
          </cell>
        </row>
        <row r="91">
          <cell r="P91">
            <v>32873</v>
          </cell>
          <cell r="Q91">
            <v>5581.7</v>
          </cell>
          <cell r="V91">
            <v>38046</v>
          </cell>
          <cell r="AB91">
            <v>38046</v>
          </cell>
          <cell r="AH91">
            <v>38046</v>
          </cell>
          <cell r="AR91">
            <v>38046</v>
          </cell>
          <cell r="BD91">
            <v>38046</v>
          </cell>
          <cell r="BL91">
            <v>40008</v>
          </cell>
          <cell r="BQ91">
            <v>38046</v>
          </cell>
        </row>
        <row r="92">
          <cell r="P92">
            <v>32781</v>
          </cell>
          <cell r="Q92">
            <v>5532.9</v>
          </cell>
          <cell r="V92">
            <v>38017</v>
          </cell>
          <cell r="AB92">
            <v>38017</v>
          </cell>
          <cell r="AH92">
            <v>38017</v>
          </cell>
          <cell r="AR92">
            <v>38017</v>
          </cell>
          <cell r="BD92">
            <v>38017</v>
          </cell>
          <cell r="BL92">
            <v>40001</v>
          </cell>
          <cell r="BQ92">
            <v>38017</v>
          </cell>
        </row>
        <row r="93">
          <cell r="P93">
            <v>32689</v>
          </cell>
          <cell r="Q93">
            <v>5453.6</v>
          </cell>
          <cell r="V93">
            <v>37986</v>
          </cell>
          <cell r="AB93">
            <v>37986</v>
          </cell>
          <cell r="AH93">
            <v>37986</v>
          </cell>
          <cell r="AR93">
            <v>37986</v>
          </cell>
          <cell r="BD93">
            <v>37986</v>
          </cell>
          <cell r="BL93">
            <v>39994</v>
          </cell>
          <cell r="BQ93">
            <v>37986</v>
          </cell>
        </row>
        <row r="94">
          <cell r="P94">
            <v>32598</v>
          </cell>
          <cell r="Q94">
            <v>5360.3</v>
          </cell>
          <cell r="V94">
            <v>37955</v>
          </cell>
          <cell r="AB94">
            <v>37955</v>
          </cell>
          <cell r="AH94">
            <v>37955</v>
          </cell>
          <cell r="AR94">
            <v>37955</v>
          </cell>
          <cell r="BD94">
            <v>37955</v>
          </cell>
          <cell r="BL94">
            <v>39987</v>
          </cell>
          <cell r="BQ94">
            <v>37955</v>
          </cell>
        </row>
        <row r="95">
          <cell r="P95">
            <v>32508</v>
          </cell>
          <cell r="Q95">
            <v>5251</v>
          </cell>
          <cell r="V95">
            <v>37925</v>
          </cell>
          <cell r="AB95">
            <v>37925</v>
          </cell>
          <cell r="AH95">
            <v>37925</v>
          </cell>
          <cell r="AR95">
            <v>37925</v>
          </cell>
          <cell r="BD95">
            <v>37925</v>
          </cell>
          <cell r="BL95">
            <v>39980</v>
          </cell>
          <cell r="BQ95">
            <v>37925</v>
          </cell>
        </row>
        <row r="96">
          <cell r="P96">
            <v>32416</v>
          </cell>
          <cell r="Q96">
            <v>5142.8</v>
          </cell>
          <cell r="V96">
            <v>37894</v>
          </cell>
          <cell r="AB96">
            <v>37894</v>
          </cell>
          <cell r="AH96">
            <v>37894</v>
          </cell>
          <cell r="AR96">
            <v>37894</v>
          </cell>
          <cell r="BD96">
            <v>37894</v>
          </cell>
          <cell r="BL96">
            <v>39973</v>
          </cell>
          <cell r="BQ96">
            <v>37894</v>
          </cell>
        </row>
        <row r="97">
          <cell r="P97">
            <v>32324</v>
          </cell>
          <cell r="Q97">
            <v>5059.3</v>
          </cell>
          <cell r="V97">
            <v>37864</v>
          </cell>
          <cell r="AB97">
            <v>37864</v>
          </cell>
          <cell r="AH97">
            <v>37864</v>
          </cell>
          <cell r="AR97">
            <v>37864</v>
          </cell>
          <cell r="BD97">
            <v>37864</v>
          </cell>
          <cell r="BL97">
            <v>39966</v>
          </cell>
          <cell r="BQ97">
            <v>37864</v>
          </cell>
        </row>
        <row r="98">
          <cell r="P98">
            <v>32233</v>
          </cell>
          <cell r="Q98">
            <v>4948.6000000000004</v>
          </cell>
          <cell r="V98">
            <v>37833</v>
          </cell>
          <cell r="AB98">
            <v>37833</v>
          </cell>
          <cell r="AH98">
            <v>37833</v>
          </cell>
          <cell r="AR98">
            <v>37833</v>
          </cell>
          <cell r="BD98">
            <v>37833</v>
          </cell>
          <cell r="BL98">
            <v>39959</v>
          </cell>
          <cell r="BQ98">
            <v>37833</v>
          </cell>
        </row>
        <row r="99">
          <cell r="P99">
            <v>32142</v>
          </cell>
          <cell r="Q99">
            <v>4883.1000000000004</v>
          </cell>
          <cell r="V99">
            <v>37802</v>
          </cell>
          <cell r="AB99">
            <v>37802</v>
          </cell>
          <cell r="AH99">
            <v>37802</v>
          </cell>
          <cell r="AR99">
            <v>37802</v>
          </cell>
          <cell r="BD99">
            <v>37802</v>
          </cell>
          <cell r="BL99">
            <v>39952</v>
          </cell>
          <cell r="BQ99">
            <v>37802</v>
          </cell>
        </row>
        <row r="100">
          <cell r="P100">
            <v>32050</v>
          </cell>
          <cell r="Q100">
            <v>4764.5</v>
          </cell>
          <cell r="V100">
            <v>37772</v>
          </cell>
          <cell r="AB100">
            <v>37772</v>
          </cell>
          <cell r="AH100">
            <v>37772</v>
          </cell>
          <cell r="AR100">
            <v>37772</v>
          </cell>
          <cell r="BD100">
            <v>37772</v>
          </cell>
          <cell r="BL100">
            <v>39945</v>
          </cell>
          <cell r="BQ100">
            <v>37772</v>
          </cell>
        </row>
        <row r="101">
          <cell r="P101">
            <v>31958</v>
          </cell>
          <cell r="Q101">
            <v>4686.7</v>
          </cell>
          <cell r="V101">
            <v>37741</v>
          </cell>
          <cell r="AB101">
            <v>37741</v>
          </cell>
          <cell r="AH101">
            <v>37741</v>
          </cell>
          <cell r="AR101">
            <v>37741</v>
          </cell>
          <cell r="BD101">
            <v>37741</v>
          </cell>
          <cell r="BL101">
            <v>39938</v>
          </cell>
          <cell r="BQ101">
            <v>37741</v>
          </cell>
        </row>
        <row r="102">
          <cell r="P102">
            <v>31867</v>
          </cell>
          <cell r="Q102">
            <v>4611.1000000000004</v>
          </cell>
          <cell r="V102">
            <v>37711</v>
          </cell>
          <cell r="AB102">
            <v>37711</v>
          </cell>
          <cell r="AH102">
            <v>37711</v>
          </cell>
          <cell r="AR102">
            <v>37711</v>
          </cell>
          <cell r="BD102">
            <v>37711</v>
          </cell>
          <cell r="BL102">
            <v>39931</v>
          </cell>
          <cell r="BQ102">
            <v>37711</v>
          </cell>
        </row>
        <row r="103">
          <cell r="P103">
            <v>31777</v>
          </cell>
          <cell r="Q103">
            <v>4543.3</v>
          </cell>
          <cell r="V103">
            <v>37680</v>
          </cell>
          <cell r="AB103">
            <v>37680</v>
          </cell>
          <cell r="AH103">
            <v>37680</v>
          </cell>
          <cell r="AR103">
            <v>37680</v>
          </cell>
          <cell r="BD103">
            <v>37680</v>
          </cell>
          <cell r="BL103">
            <v>39924</v>
          </cell>
          <cell r="BQ103">
            <v>37680</v>
          </cell>
        </row>
        <row r="104">
          <cell r="P104">
            <v>31685</v>
          </cell>
          <cell r="Q104">
            <v>4491.3</v>
          </cell>
          <cell r="V104">
            <v>37652</v>
          </cell>
          <cell r="AB104">
            <v>37652</v>
          </cell>
          <cell r="AH104">
            <v>37652</v>
          </cell>
          <cell r="AR104">
            <v>37652</v>
          </cell>
          <cell r="BD104">
            <v>37652</v>
          </cell>
          <cell r="BL104">
            <v>39917</v>
          </cell>
          <cell r="BQ104">
            <v>37652</v>
          </cell>
        </row>
        <row r="105">
          <cell r="P105">
            <v>31593</v>
          </cell>
          <cell r="Q105">
            <v>4423.2</v>
          </cell>
          <cell r="V105">
            <v>37621</v>
          </cell>
          <cell r="AB105">
            <v>37621</v>
          </cell>
          <cell r="AH105">
            <v>37621</v>
          </cell>
          <cell r="AR105">
            <v>37621</v>
          </cell>
          <cell r="BD105">
            <v>37621</v>
          </cell>
          <cell r="BL105">
            <v>39910</v>
          </cell>
          <cell r="BQ105">
            <v>37621</v>
          </cell>
        </row>
        <row r="106">
          <cell r="P106">
            <v>31502</v>
          </cell>
          <cell r="Q106">
            <v>4382.3999999999996</v>
          </cell>
          <cell r="V106">
            <v>37590</v>
          </cell>
          <cell r="AB106">
            <v>37590</v>
          </cell>
          <cell r="AH106">
            <v>37590</v>
          </cell>
          <cell r="AR106">
            <v>37590</v>
          </cell>
          <cell r="BD106">
            <v>37590</v>
          </cell>
          <cell r="BL106">
            <v>39903</v>
          </cell>
          <cell r="BQ106">
            <v>37590</v>
          </cell>
        </row>
        <row r="107">
          <cell r="P107">
            <v>31412</v>
          </cell>
          <cell r="Q107">
            <v>4318.7</v>
          </cell>
          <cell r="V107">
            <v>37560</v>
          </cell>
          <cell r="AB107">
            <v>37560</v>
          </cell>
          <cell r="AH107">
            <v>37560</v>
          </cell>
          <cell r="AR107">
            <v>37560</v>
          </cell>
          <cell r="BD107">
            <v>37560</v>
          </cell>
          <cell r="BL107">
            <v>39896</v>
          </cell>
          <cell r="BQ107">
            <v>37560</v>
          </cell>
        </row>
        <row r="108">
          <cell r="P108">
            <v>31320</v>
          </cell>
          <cell r="Q108">
            <v>4258.3</v>
          </cell>
          <cell r="V108">
            <v>37529</v>
          </cell>
          <cell r="AB108">
            <v>37529</v>
          </cell>
          <cell r="AH108">
            <v>37529</v>
          </cell>
          <cell r="AR108">
            <v>37529</v>
          </cell>
          <cell r="BD108">
            <v>37529</v>
          </cell>
          <cell r="BL108">
            <v>39889</v>
          </cell>
          <cell r="BQ108">
            <v>37529</v>
          </cell>
        </row>
        <row r="109">
          <cell r="P109">
            <v>31228</v>
          </cell>
          <cell r="Q109">
            <v>4175.7</v>
          </cell>
          <cell r="V109">
            <v>37499</v>
          </cell>
          <cell r="AB109">
            <v>37499</v>
          </cell>
          <cell r="AH109">
            <v>37499</v>
          </cell>
          <cell r="AR109">
            <v>37499</v>
          </cell>
          <cell r="BD109">
            <v>37499</v>
          </cell>
          <cell r="BL109">
            <v>39882</v>
          </cell>
          <cell r="BQ109">
            <v>37499</v>
          </cell>
        </row>
        <row r="110">
          <cell r="P110">
            <v>31137</v>
          </cell>
          <cell r="Q110">
            <v>4117.2</v>
          </cell>
          <cell r="V110">
            <v>37468</v>
          </cell>
          <cell r="AB110">
            <v>37468</v>
          </cell>
          <cell r="AH110">
            <v>37468</v>
          </cell>
          <cell r="AR110">
            <v>37468</v>
          </cell>
          <cell r="BD110">
            <v>37468</v>
          </cell>
          <cell r="BL110">
            <v>39875</v>
          </cell>
          <cell r="BQ110">
            <v>37468</v>
          </cell>
        </row>
        <row r="111">
          <cell r="P111">
            <v>31047</v>
          </cell>
          <cell r="Q111">
            <v>4034</v>
          </cell>
          <cell r="V111">
            <v>37437</v>
          </cell>
          <cell r="AB111">
            <v>37437</v>
          </cell>
          <cell r="AH111">
            <v>37437</v>
          </cell>
          <cell r="AR111">
            <v>37437</v>
          </cell>
          <cell r="BD111">
            <v>37437</v>
          </cell>
          <cell r="BL111">
            <v>39868</v>
          </cell>
          <cell r="BQ111">
            <v>37437</v>
          </cell>
        </row>
        <row r="112">
          <cell r="P112">
            <v>30955</v>
          </cell>
          <cell r="Q112">
            <v>3976</v>
          </cell>
          <cell r="V112">
            <v>37407</v>
          </cell>
          <cell r="AB112">
            <v>37407</v>
          </cell>
          <cell r="AH112">
            <v>37407</v>
          </cell>
          <cell r="AR112">
            <v>37407</v>
          </cell>
          <cell r="BD112">
            <v>37407</v>
          </cell>
          <cell r="BL112">
            <v>39861</v>
          </cell>
          <cell r="BQ112">
            <v>37407</v>
          </cell>
        </row>
        <row r="113">
          <cell r="P113">
            <v>30863</v>
          </cell>
          <cell r="Q113">
            <v>3906.3</v>
          </cell>
          <cell r="V113">
            <v>37376</v>
          </cell>
          <cell r="AB113">
            <v>37376</v>
          </cell>
          <cell r="AH113">
            <v>37376</v>
          </cell>
          <cell r="AR113">
            <v>37376</v>
          </cell>
          <cell r="BD113">
            <v>37376</v>
          </cell>
          <cell r="BL113">
            <v>39854</v>
          </cell>
          <cell r="BQ113">
            <v>37376</v>
          </cell>
        </row>
        <row r="114">
          <cell r="P114">
            <v>30772</v>
          </cell>
          <cell r="Q114">
            <v>3807.4</v>
          </cell>
          <cell r="V114">
            <v>37346</v>
          </cell>
          <cell r="AB114">
            <v>37346</v>
          </cell>
          <cell r="AH114">
            <v>37346</v>
          </cell>
          <cell r="AR114">
            <v>37346</v>
          </cell>
          <cell r="BD114">
            <v>37346</v>
          </cell>
          <cell r="BL114">
            <v>39847</v>
          </cell>
          <cell r="BQ114">
            <v>37346</v>
          </cell>
        </row>
        <row r="115">
          <cell r="P115">
            <v>30681</v>
          </cell>
          <cell r="Q115">
            <v>3688.1</v>
          </cell>
          <cell r="V115">
            <v>37315</v>
          </cell>
          <cell r="AB115">
            <v>37315</v>
          </cell>
          <cell r="AH115">
            <v>37315</v>
          </cell>
          <cell r="AR115">
            <v>37315</v>
          </cell>
          <cell r="BD115">
            <v>37315</v>
          </cell>
          <cell r="BL115">
            <v>39840</v>
          </cell>
          <cell r="BQ115">
            <v>37315</v>
          </cell>
        </row>
        <row r="116">
          <cell r="P116">
            <v>30589</v>
          </cell>
          <cell r="Q116">
            <v>3587.1</v>
          </cell>
          <cell r="V116">
            <v>37287</v>
          </cell>
          <cell r="AB116">
            <v>37287</v>
          </cell>
          <cell r="AH116">
            <v>37287</v>
          </cell>
          <cell r="AR116">
            <v>37287</v>
          </cell>
          <cell r="BD116">
            <v>37287</v>
          </cell>
          <cell r="BL116">
            <v>39833</v>
          </cell>
          <cell r="BQ116">
            <v>37287</v>
          </cell>
        </row>
        <row r="117">
          <cell r="P117">
            <v>30497</v>
          </cell>
          <cell r="Q117">
            <v>3482.2</v>
          </cell>
          <cell r="V117">
            <v>37256</v>
          </cell>
          <cell r="AB117">
            <v>37256</v>
          </cell>
          <cell r="AH117">
            <v>37256</v>
          </cell>
          <cell r="AR117">
            <v>37256</v>
          </cell>
          <cell r="BD117">
            <v>37256</v>
          </cell>
          <cell r="BL117">
            <v>39826</v>
          </cell>
          <cell r="BQ117">
            <v>37256</v>
          </cell>
        </row>
        <row r="118">
          <cell r="P118">
            <v>30406</v>
          </cell>
          <cell r="Q118">
            <v>3381</v>
          </cell>
          <cell r="V118">
            <v>37225</v>
          </cell>
          <cell r="AB118">
            <v>37225</v>
          </cell>
          <cell r="AH118">
            <v>37225</v>
          </cell>
          <cell r="AR118">
            <v>37225</v>
          </cell>
          <cell r="BD118">
            <v>37225</v>
          </cell>
          <cell r="BL118">
            <v>39819</v>
          </cell>
          <cell r="BQ118">
            <v>37225</v>
          </cell>
        </row>
        <row r="119">
          <cell r="P119">
            <v>30316</v>
          </cell>
          <cell r="Q119">
            <v>3312.5</v>
          </cell>
          <cell r="V119">
            <v>37195</v>
          </cell>
          <cell r="AB119">
            <v>37195</v>
          </cell>
          <cell r="AH119">
            <v>37195</v>
          </cell>
          <cell r="AR119">
            <v>37195</v>
          </cell>
          <cell r="BD119">
            <v>37195</v>
          </cell>
          <cell r="BL119">
            <v>39812</v>
          </cell>
          <cell r="BQ119">
            <v>37195</v>
          </cell>
        </row>
        <row r="120">
          <cell r="P120">
            <v>30224</v>
          </cell>
          <cell r="Q120">
            <v>3274.4</v>
          </cell>
          <cell r="V120">
            <v>37164</v>
          </cell>
          <cell r="AB120">
            <v>37164</v>
          </cell>
          <cell r="AH120">
            <v>37164</v>
          </cell>
          <cell r="AR120">
            <v>37164</v>
          </cell>
          <cell r="BD120">
            <v>37164</v>
          </cell>
          <cell r="BL120">
            <v>39805</v>
          </cell>
          <cell r="BQ120">
            <v>37164</v>
          </cell>
        </row>
        <row r="121">
          <cell r="P121">
            <v>30132</v>
          </cell>
          <cell r="Q121">
            <v>3240.9</v>
          </cell>
          <cell r="V121">
            <v>37134</v>
          </cell>
          <cell r="AB121">
            <v>37134</v>
          </cell>
          <cell r="AH121">
            <v>37134</v>
          </cell>
          <cell r="AR121">
            <v>37134</v>
          </cell>
          <cell r="BD121">
            <v>37134</v>
          </cell>
          <cell r="BL121">
            <v>39798</v>
          </cell>
          <cell r="BQ121">
            <v>37134</v>
          </cell>
        </row>
        <row r="122">
          <cell r="P122">
            <v>30041</v>
          </cell>
          <cell r="Q122">
            <v>3184.9</v>
          </cell>
          <cell r="V122">
            <v>37103</v>
          </cell>
          <cell r="AB122">
            <v>37103</v>
          </cell>
          <cell r="AH122">
            <v>37103</v>
          </cell>
          <cell r="AR122">
            <v>37103</v>
          </cell>
          <cell r="BD122">
            <v>37103</v>
          </cell>
          <cell r="BL122">
            <v>39791</v>
          </cell>
          <cell r="BQ122">
            <v>37103</v>
          </cell>
        </row>
        <row r="123">
          <cell r="P123">
            <v>29951</v>
          </cell>
          <cell r="Q123">
            <v>3194.7</v>
          </cell>
          <cell r="V123">
            <v>37072</v>
          </cell>
          <cell r="AB123">
            <v>37072</v>
          </cell>
          <cell r="AH123">
            <v>37072</v>
          </cell>
          <cell r="AR123">
            <v>37072</v>
          </cell>
          <cell r="BD123">
            <v>37072</v>
          </cell>
          <cell r="BL123">
            <v>39784</v>
          </cell>
          <cell r="BQ123">
            <v>37072</v>
          </cell>
        </row>
        <row r="124">
          <cell r="P124">
            <v>29859</v>
          </cell>
          <cell r="Q124">
            <v>3177</v>
          </cell>
          <cell r="V124">
            <v>37042</v>
          </cell>
          <cell r="AB124">
            <v>37042</v>
          </cell>
          <cell r="AH124">
            <v>37042</v>
          </cell>
          <cell r="AR124">
            <v>37042</v>
          </cell>
          <cell r="BD124">
            <v>37042</v>
          </cell>
          <cell r="BL124">
            <v>39777</v>
          </cell>
          <cell r="BQ124">
            <v>37042</v>
          </cell>
        </row>
        <row r="125">
          <cell r="P125">
            <v>29767</v>
          </cell>
          <cell r="Q125">
            <v>3084.3</v>
          </cell>
          <cell r="V125">
            <v>37011</v>
          </cell>
          <cell r="AB125">
            <v>37011</v>
          </cell>
          <cell r="AH125">
            <v>37011</v>
          </cell>
          <cell r="AR125">
            <v>37011</v>
          </cell>
          <cell r="BD125">
            <v>37011</v>
          </cell>
          <cell r="BL125">
            <v>39770</v>
          </cell>
          <cell r="BQ125">
            <v>37011</v>
          </cell>
        </row>
        <row r="126">
          <cell r="P126">
            <v>29676</v>
          </cell>
          <cell r="Q126">
            <v>3051.4</v>
          </cell>
          <cell r="V126">
            <v>36981</v>
          </cell>
          <cell r="AB126">
            <v>36981</v>
          </cell>
          <cell r="AH126">
            <v>36981</v>
          </cell>
          <cell r="AR126">
            <v>36981</v>
          </cell>
          <cell r="BD126">
            <v>36981</v>
          </cell>
          <cell r="BL126">
            <v>39763</v>
          </cell>
          <cell r="BQ126">
            <v>36981</v>
          </cell>
        </row>
        <row r="127">
          <cell r="P127">
            <v>29586</v>
          </cell>
          <cell r="Q127">
            <v>2915.3</v>
          </cell>
          <cell r="V127">
            <v>36950</v>
          </cell>
          <cell r="AB127">
            <v>36950</v>
          </cell>
          <cell r="AH127">
            <v>36950</v>
          </cell>
          <cell r="AR127">
            <v>36950</v>
          </cell>
          <cell r="BD127">
            <v>36950</v>
          </cell>
          <cell r="BL127">
            <v>39756</v>
          </cell>
          <cell r="BQ127">
            <v>36950</v>
          </cell>
        </row>
        <row r="128">
          <cell r="P128">
            <v>29494</v>
          </cell>
          <cell r="Q128">
            <v>2785.2</v>
          </cell>
          <cell r="V128">
            <v>36922</v>
          </cell>
          <cell r="AB128">
            <v>36922</v>
          </cell>
          <cell r="AH128">
            <v>36922</v>
          </cell>
          <cell r="AR128">
            <v>36922</v>
          </cell>
          <cell r="BD128">
            <v>36922</v>
          </cell>
          <cell r="BL128">
            <v>39749</v>
          </cell>
          <cell r="BQ128">
            <v>36922</v>
          </cell>
        </row>
        <row r="129">
          <cell r="P129">
            <v>29402</v>
          </cell>
          <cell r="Q129">
            <v>2728</v>
          </cell>
          <cell r="V129">
            <v>36891</v>
          </cell>
          <cell r="AB129">
            <v>36891</v>
          </cell>
          <cell r="AH129">
            <v>36891</v>
          </cell>
          <cell r="AR129">
            <v>36891</v>
          </cell>
          <cell r="BD129">
            <v>36891</v>
          </cell>
          <cell r="BL129">
            <v>39742</v>
          </cell>
          <cell r="BQ129">
            <v>36891</v>
          </cell>
        </row>
        <row r="130">
          <cell r="P130">
            <v>29311</v>
          </cell>
          <cell r="Q130">
            <v>2724.1</v>
          </cell>
          <cell r="V130">
            <v>36860</v>
          </cell>
          <cell r="AB130">
            <v>36860</v>
          </cell>
          <cell r="AH130">
            <v>36860</v>
          </cell>
          <cell r="AR130">
            <v>36860</v>
          </cell>
          <cell r="BD130">
            <v>36860</v>
          </cell>
          <cell r="BL130">
            <v>39735</v>
          </cell>
          <cell r="BQ130">
            <v>36860</v>
          </cell>
        </row>
        <row r="131">
          <cell r="P131">
            <v>29220</v>
          </cell>
          <cell r="Q131">
            <v>2659.4</v>
          </cell>
          <cell r="V131">
            <v>36830</v>
          </cell>
          <cell r="AB131">
            <v>36830</v>
          </cell>
          <cell r="AH131">
            <v>36830</v>
          </cell>
          <cell r="AR131">
            <v>36830</v>
          </cell>
          <cell r="BD131">
            <v>36830</v>
          </cell>
          <cell r="BL131">
            <v>39728</v>
          </cell>
          <cell r="BQ131">
            <v>36830</v>
          </cell>
        </row>
        <row r="132">
          <cell r="P132">
            <v>29128</v>
          </cell>
          <cell r="Q132">
            <v>2599.6999999999998</v>
          </cell>
          <cell r="V132">
            <v>36799</v>
          </cell>
          <cell r="AB132">
            <v>36799</v>
          </cell>
          <cell r="AH132">
            <v>36799</v>
          </cell>
          <cell r="AR132">
            <v>36799</v>
          </cell>
          <cell r="BD132">
            <v>36799</v>
          </cell>
          <cell r="BL132">
            <v>39721</v>
          </cell>
          <cell r="BQ132">
            <v>36799</v>
          </cell>
        </row>
        <row r="133">
          <cell r="P133">
            <v>29036</v>
          </cell>
          <cell r="Q133">
            <v>2526.4</v>
          </cell>
          <cell r="V133">
            <v>36769</v>
          </cell>
          <cell r="AB133">
            <v>36769</v>
          </cell>
          <cell r="AH133">
            <v>36769</v>
          </cell>
          <cell r="AR133">
            <v>36769</v>
          </cell>
          <cell r="BD133">
            <v>36769</v>
          </cell>
          <cell r="BL133">
            <v>39714</v>
          </cell>
          <cell r="BQ133">
            <v>36769</v>
          </cell>
        </row>
        <row r="134">
          <cell r="P134">
            <v>28945</v>
          </cell>
          <cell r="Q134">
            <v>2463.3000000000002</v>
          </cell>
          <cell r="V134">
            <v>36738</v>
          </cell>
          <cell r="AB134">
            <v>36738</v>
          </cell>
          <cell r="AH134">
            <v>36738</v>
          </cell>
          <cell r="AR134">
            <v>36738</v>
          </cell>
          <cell r="BD134">
            <v>36738</v>
          </cell>
          <cell r="BL134">
            <v>39707</v>
          </cell>
          <cell r="BQ134">
            <v>36738</v>
          </cell>
        </row>
        <row r="135">
          <cell r="P135">
            <v>28855</v>
          </cell>
          <cell r="Q135">
            <v>2416</v>
          </cell>
          <cell r="V135">
            <v>36707</v>
          </cell>
          <cell r="AB135">
            <v>36707</v>
          </cell>
          <cell r="AH135">
            <v>36707</v>
          </cell>
          <cell r="AR135">
            <v>36707</v>
          </cell>
          <cell r="BD135">
            <v>36707</v>
          </cell>
          <cell r="BL135">
            <v>39700</v>
          </cell>
          <cell r="BQ135">
            <v>36707</v>
          </cell>
        </row>
        <row r="136">
          <cell r="P136">
            <v>28763</v>
          </cell>
          <cell r="Q136">
            <v>2335.1999999999998</v>
          </cell>
          <cell r="V136">
            <v>36677</v>
          </cell>
          <cell r="AB136">
            <v>36677</v>
          </cell>
          <cell r="AH136">
            <v>36677</v>
          </cell>
          <cell r="AR136">
            <v>36677</v>
          </cell>
          <cell r="BD136">
            <v>36677</v>
          </cell>
          <cell r="BL136">
            <v>39693</v>
          </cell>
          <cell r="BQ136">
            <v>36677</v>
          </cell>
        </row>
        <row r="137">
          <cell r="P137">
            <v>28671</v>
          </cell>
          <cell r="Q137">
            <v>2274.6999999999998</v>
          </cell>
          <cell r="V137">
            <v>36646</v>
          </cell>
          <cell r="AB137">
            <v>36646</v>
          </cell>
          <cell r="AH137">
            <v>36646</v>
          </cell>
          <cell r="AR137">
            <v>36646</v>
          </cell>
          <cell r="BD137">
            <v>36646</v>
          </cell>
          <cell r="BL137">
            <v>39686</v>
          </cell>
          <cell r="BQ137">
            <v>36646</v>
          </cell>
        </row>
        <row r="138">
          <cell r="P138">
            <v>28580</v>
          </cell>
          <cell r="Q138">
            <v>2149.1</v>
          </cell>
          <cell r="V138">
            <v>36616</v>
          </cell>
          <cell r="AB138">
            <v>36616</v>
          </cell>
          <cell r="AH138">
            <v>36616</v>
          </cell>
          <cell r="AR138">
            <v>36616</v>
          </cell>
          <cell r="BD138">
            <v>36616</v>
          </cell>
          <cell r="BL138">
            <v>39679</v>
          </cell>
          <cell r="BQ138">
            <v>36616</v>
          </cell>
        </row>
        <row r="139">
          <cell r="P139">
            <v>28490</v>
          </cell>
          <cell r="Q139">
            <v>2110.8000000000002</v>
          </cell>
          <cell r="V139">
            <v>36585</v>
          </cell>
          <cell r="AB139">
            <v>36585</v>
          </cell>
          <cell r="AH139">
            <v>36585</v>
          </cell>
          <cell r="AR139">
            <v>36585</v>
          </cell>
          <cell r="BD139">
            <v>36585</v>
          </cell>
          <cell r="BL139">
            <v>39672</v>
          </cell>
          <cell r="BQ139">
            <v>36585</v>
          </cell>
        </row>
        <row r="140">
          <cell r="P140">
            <v>28398</v>
          </cell>
          <cell r="Q140">
            <v>2066</v>
          </cell>
          <cell r="V140">
            <v>36556</v>
          </cell>
          <cell r="AB140">
            <v>36556</v>
          </cell>
          <cell r="AH140">
            <v>36556</v>
          </cell>
          <cell r="AR140">
            <v>36556</v>
          </cell>
          <cell r="BD140">
            <v>36556</v>
          </cell>
          <cell r="BL140">
            <v>39665</v>
          </cell>
          <cell r="BQ140">
            <v>36556</v>
          </cell>
        </row>
        <row r="141">
          <cell r="P141">
            <v>28306</v>
          </cell>
          <cell r="Q141">
            <v>2005.2</v>
          </cell>
          <cell r="V141">
            <v>36525</v>
          </cell>
          <cell r="AB141">
            <v>36525</v>
          </cell>
          <cell r="AH141">
            <v>36525</v>
          </cell>
          <cell r="AR141">
            <v>36525</v>
          </cell>
          <cell r="BD141">
            <v>36525</v>
          </cell>
          <cell r="BL141">
            <v>39658</v>
          </cell>
          <cell r="BQ141">
            <v>36525</v>
          </cell>
        </row>
        <row r="142">
          <cell r="P142">
            <v>28215</v>
          </cell>
          <cell r="Q142">
            <v>1938.5</v>
          </cell>
          <cell r="V142">
            <v>36494</v>
          </cell>
          <cell r="AB142">
            <v>36494</v>
          </cell>
          <cell r="AH142">
            <v>36494</v>
          </cell>
          <cell r="AR142">
            <v>36494</v>
          </cell>
          <cell r="BD142">
            <v>36494</v>
          </cell>
          <cell r="BL142">
            <v>39651</v>
          </cell>
          <cell r="BQ142">
            <v>36494</v>
          </cell>
        </row>
        <row r="143">
          <cell r="P143">
            <v>28125</v>
          </cell>
          <cell r="Q143">
            <v>1884.5</v>
          </cell>
          <cell r="V143">
            <v>36464</v>
          </cell>
          <cell r="AB143">
            <v>36464</v>
          </cell>
          <cell r="AH143">
            <v>36464</v>
          </cell>
          <cell r="AR143">
            <v>36464</v>
          </cell>
          <cell r="BD143">
            <v>36464</v>
          </cell>
          <cell r="BL143">
            <v>39644</v>
          </cell>
          <cell r="BQ143">
            <v>36464</v>
          </cell>
        </row>
        <row r="144">
          <cell r="P144">
            <v>28033</v>
          </cell>
          <cell r="Q144">
            <v>1837.7</v>
          </cell>
          <cell r="V144">
            <v>36433</v>
          </cell>
          <cell r="AB144">
            <v>36433</v>
          </cell>
          <cell r="AH144">
            <v>36433</v>
          </cell>
          <cell r="AR144">
            <v>36433</v>
          </cell>
          <cell r="BD144">
            <v>36433</v>
          </cell>
          <cell r="BL144">
            <v>39637</v>
          </cell>
          <cell r="BQ144">
            <v>36433</v>
          </cell>
        </row>
        <row r="145">
          <cell r="P145">
            <v>27941</v>
          </cell>
          <cell r="Q145">
            <v>1804.2</v>
          </cell>
          <cell r="V145">
            <v>36403</v>
          </cell>
          <cell r="AB145">
            <v>36403</v>
          </cell>
          <cell r="AH145">
            <v>36403</v>
          </cell>
          <cell r="AR145">
            <v>36403</v>
          </cell>
          <cell r="BD145">
            <v>36403</v>
          </cell>
          <cell r="BL145">
            <v>39630</v>
          </cell>
          <cell r="BQ145">
            <v>36403</v>
          </cell>
        </row>
        <row r="146">
          <cell r="P146">
            <v>27850</v>
          </cell>
          <cell r="Q146">
            <v>1771.9</v>
          </cell>
          <cell r="V146">
            <v>36372</v>
          </cell>
          <cell r="AB146">
            <v>36372</v>
          </cell>
          <cell r="AH146">
            <v>36372</v>
          </cell>
          <cell r="AR146">
            <v>36372</v>
          </cell>
          <cell r="BD146">
            <v>36372</v>
          </cell>
          <cell r="BL146">
            <v>39623</v>
          </cell>
          <cell r="BQ146">
            <v>36372</v>
          </cell>
        </row>
        <row r="147">
          <cell r="P147">
            <v>27759</v>
          </cell>
          <cell r="Q147">
            <v>1713.9</v>
          </cell>
          <cell r="V147">
            <v>36341</v>
          </cell>
          <cell r="AB147">
            <v>36341</v>
          </cell>
          <cell r="AH147">
            <v>36341</v>
          </cell>
          <cell r="AR147">
            <v>36341</v>
          </cell>
          <cell r="BD147">
            <v>36341</v>
          </cell>
          <cell r="BL147">
            <v>39616</v>
          </cell>
          <cell r="BQ147">
            <v>36341</v>
          </cell>
        </row>
        <row r="148">
          <cell r="P148">
            <v>27667</v>
          </cell>
          <cell r="Q148">
            <v>1662.4</v>
          </cell>
          <cell r="V148">
            <v>36311</v>
          </cell>
          <cell r="AB148">
            <v>36311</v>
          </cell>
          <cell r="AH148">
            <v>36311</v>
          </cell>
          <cell r="AR148">
            <v>36311</v>
          </cell>
          <cell r="BD148">
            <v>36311</v>
          </cell>
          <cell r="BL148">
            <v>39609</v>
          </cell>
          <cell r="BQ148">
            <v>36311</v>
          </cell>
        </row>
        <row r="149">
          <cell r="P149">
            <v>27575</v>
          </cell>
          <cell r="Q149">
            <v>1605</v>
          </cell>
          <cell r="V149">
            <v>36280</v>
          </cell>
          <cell r="AB149">
            <v>36280</v>
          </cell>
          <cell r="AH149">
            <v>36280</v>
          </cell>
          <cell r="AR149">
            <v>36280</v>
          </cell>
          <cell r="BD149">
            <v>36280</v>
          </cell>
          <cell r="BL149">
            <v>39602</v>
          </cell>
          <cell r="BQ149">
            <v>36280</v>
          </cell>
        </row>
        <row r="150">
          <cell r="P150">
            <v>27484</v>
          </cell>
          <cell r="Q150">
            <v>1569.4</v>
          </cell>
          <cell r="V150">
            <v>36250</v>
          </cell>
          <cell r="AB150">
            <v>36250</v>
          </cell>
          <cell r="AH150">
            <v>36250</v>
          </cell>
          <cell r="AR150">
            <v>36250</v>
          </cell>
          <cell r="BD150">
            <v>36250</v>
          </cell>
          <cell r="BL150">
            <v>39595</v>
          </cell>
          <cell r="BQ150">
            <v>36250</v>
          </cell>
        </row>
        <row r="151">
          <cell r="P151">
            <v>27394</v>
          </cell>
          <cell r="Q151">
            <v>1552.8</v>
          </cell>
          <cell r="V151">
            <v>36219</v>
          </cell>
          <cell r="AB151">
            <v>36219</v>
          </cell>
          <cell r="AH151">
            <v>36219</v>
          </cell>
          <cell r="AR151">
            <v>36219</v>
          </cell>
          <cell r="BD151">
            <v>36219</v>
          </cell>
          <cell r="BL151">
            <v>39588</v>
          </cell>
          <cell r="BQ151">
            <v>36219</v>
          </cell>
        </row>
        <row r="152">
          <cell r="P152">
            <v>27302</v>
          </cell>
          <cell r="Q152">
            <v>1513.7</v>
          </cell>
          <cell r="V152">
            <v>36191</v>
          </cell>
          <cell r="AB152">
            <v>36191</v>
          </cell>
          <cell r="AH152">
            <v>36191</v>
          </cell>
          <cell r="AR152">
            <v>36191</v>
          </cell>
          <cell r="BD152">
            <v>36191</v>
          </cell>
          <cell r="BL152">
            <v>39581</v>
          </cell>
          <cell r="BQ152">
            <v>36191</v>
          </cell>
        </row>
        <row r="153">
          <cell r="P153">
            <v>27210</v>
          </cell>
          <cell r="Q153">
            <v>1484.8</v>
          </cell>
          <cell r="V153">
            <v>36160</v>
          </cell>
          <cell r="AB153">
            <v>36160</v>
          </cell>
          <cell r="AH153">
            <v>36160</v>
          </cell>
          <cell r="AR153">
            <v>36160</v>
          </cell>
          <cell r="BD153">
            <v>36160</v>
          </cell>
          <cell r="BL153">
            <v>39574</v>
          </cell>
          <cell r="BQ153">
            <v>36160</v>
          </cell>
        </row>
        <row r="154">
          <cell r="P154">
            <v>27119</v>
          </cell>
          <cell r="Q154">
            <v>1446.5</v>
          </cell>
          <cell r="V154">
            <v>36129</v>
          </cell>
          <cell r="AB154">
            <v>36129</v>
          </cell>
          <cell r="AH154">
            <v>36129</v>
          </cell>
          <cell r="AR154">
            <v>36129</v>
          </cell>
          <cell r="BD154">
            <v>36129</v>
          </cell>
          <cell r="BL154">
            <v>39567</v>
          </cell>
          <cell r="BQ154">
            <v>36129</v>
          </cell>
        </row>
        <row r="155">
          <cell r="P155">
            <v>27029</v>
          </cell>
          <cell r="Q155">
            <v>1431.8</v>
          </cell>
          <cell r="V155">
            <v>36099</v>
          </cell>
          <cell r="AB155">
            <v>36099</v>
          </cell>
          <cell r="AH155">
            <v>36099</v>
          </cell>
          <cell r="AR155">
            <v>36099</v>
          </cell>
          <cell r="BD155">
            <v>36099</v>
          </cell>
          <cell r="BL155">
            <v>39560</v>
          </cell>
          <cell r="BQ155">
            <v>36099</v>
          </cell>
        </row>
        <row r="156">
          <cell r="P156">
            <v>26937</v>
          </cell>
          <cell r="Q156">
            <v>1390.7</v>
          </cell>
          <cell r="V156">
            <v>36068</v>
          </cell>
          <cell r="AB156">
            <v>36068</v>
          </cell>
          <cell r="AH156">
            <v>36068</v>
          </cell>
          <cell r="AR156">
            <v>36068</v>
          </cell>
          <cell r="BD156">
            <v>36068</v>
          </cell>
          <cell r="BL156">
            <v>39553</v>
          </cell>
          <cell r="BQ156">
            <v>36068</v>
          </cell>
        </row>
        <row r="157">
          <cell r="P157">
            <v>26845</v>
          </cell>
          <cell r="Q157">
            <v>1371.5</v>
          </cell>
          <cell r="V157">
            <v>36038</v>
          </cell>
          <cell r="AB157">
            <v>36038</v>
          </cell>
          <cell r="AH157">
            <v>36038</v>
          </cell>
          <cell r="AR157">
            <v>36038</v>
          </cell>
          <cell r="BD157">
            <v>36038</v>
          </cell>
          <cell r="BL157">
            <v>39546</v>
          </cell>
          <cell r="BQ157">
            <v>36038</v>
          </cell>
        </row>
        <row r="158">
          <cell r="P158">
            <v>26754</v>
          </cell>
          <cell r="Q158">
            <v>1335.1</v>
          </cell>
          <cell r="V158">
            <v>36007</v>
          </cell>
          <cell r="AB158">
            <v>36007</v>
          </cell>
          <cell r="AH158">
            <v>36007</v>
          </cell>
          <cell r="AR158">
            <v>36007</v>
          </cell>
          <cell r="BD158">
            <v>36007</v>
          </cell>
          <cell r="BL158">
            <v>39539</v>
          </cell>
          <cell r="BQ158">
            <v>36007</v>
          </cell>
        </row>
        <row r="159">
          <cell r="P159">
            <v>26664</v>
          </cell>
          <cell r="Q159">
            <v>1286.5999999999999</v>
          </cell>
          <cell r="V159">
            <v>35976</v>
          </cell>
          <cell r="AB159">
            <v>35976</v>
          </cell>
          <cell r="AH159">
            <v>35976</v>
          </cell>
          <cell r="AR159">
            <v>35976</v>
          </cell>
          <cell r="BD159">
            <v>35976</v>
          </cell>
          <cell r="BL159">
            <v>39532</v>
          </cell>
          <cell r="BQ159">
            <v>35976</v>
          </cell>
        </row>
        <row r="160">
          <cell r="P160">
            <v>26572</v>
          </cell>
          <cell r="Q160">
            <v>1249.3</v>
          </cell>
          <cell r="V160">
            <v>35946</v>
          </cell>
          <cell r="AB160">
            <v>35946</v>
          </cell>
          <cell r="AH160">
            <v>35946</v>
          </cell>
          <cell r="AR160">
            <v>35946</v>
          </cell>
          <cell r="BD160">
            <v>35946</v>
          </cell>
          <cell r="BL160">
            <v>39525</v>
          </cell>
          <cell r="BQ160">
            <v>35946</v>
          </cell>
        </row>
        <row r="161">
          <cell r="P161">
            <v>26480</v>
          </cell>
          <cell r="Q161">
            <v>1225.5999999999999</v>
          </cell>
          <cell r="V161">
            <v>35915</v>
          </cell>
          <cell r="AB161">
            <v>35915</v>
          </cell>
          <cell r="AH161">
            <v>35915</v>
          </cell>
          <cell r="AR161">
            <v>35915</v>
          </cell>
          <cell r="BD161">
            <v>35915</v>
          </cell>
          <cell r="BL161">
            <v>39518</v>
          </cell>
          <cell r="BQ161">
            <v>35915</v>
          </cell>
        </row>
        <row r="162">
          <cell r="P162">
            <v>26389</v>
          </cell>
          <cell r="Q162">
            <v>1190.0999999999999</v>
          </cell>
          <cell r="V162">
            <v>35885</v>
          </cell>
          <cell r="AB162">
            <v>35885</v>
          </cell>
          <cell r="AH162">
            <v>35885</v>
          </cell>
          <cell r="AR162">
            <v>35885</v>
          </cell>
          <cell r="BD162">
            <v>35885</v>
          </cell>
          <cell r="BL162">
            <v>39511</v>
          </cell>
          <cell r="BQ162">
            <v>35885</v>
          </cell>
        </row>
        <row r="163">
          <cell r="P163">
            <v>26298</v>
          </cell>
          <cell r="Q163">
            <v>1151.4000000000001</v>
          </cell>
          <cell r="V163">
            <v>35854</v>
          </cell>
          <cell r="AB163">
            <v>35854</v>
          </cell>
          <cell r="AH163">
            <v>35854</v>
          </cell>
          <cell r="AR163">
            <v>35854</v>
          </cell>
          <cell r="BD163">
            <v>35854</v>
          </cell>
          <cell r="BL163">
            <v>39504</v>
          </cell>
          <cell r="BQ163">
            <v>35854</v>
          </cell>
        </row>
        <row r="164">
          <cell r="P164">
            <v>26206</v>
          </cell>
          <cell r="Q164">
            <v>1139.0999999999999</v>
          </cell>
          <cell r="V164">
            <v>35826</v>
          </cell>
          <cell r="AB164">
            <v>35826</v>
          </cell>
          <cell r="AH164">
            <v>35826</v>
          </cell>
          <cell r="AR164">
            <v>35826</v>
          </cell>
          <cell r="BD164">
            <v>35826</v>
          </cell>
          <cell r="BL164">
            <v>39497</v>
          </cell>
          <cell r="BQ164">
            <v>35826</v>
          </cell>
        </row>
        <row r="165">
          <cell r="P165">
            <v>26114</v>
          </cell>
          <cell r="Q165">
            <v>1118.8</v>
          </cell>
          <cell r="V165">
            <v>35795</v>
          </cell>
          <cell r="AB165">
            <v>35795</v>
          </cell>
          <cell r="AH165">
            <v>35795</v>
          </cell>
          <cell r="AR165">
            <v>35795</v>
          </cell>
          <cell r="BD165">
            <v>35795</v>
          </cell>
          <cell r="BL165">
            <v>39490</v>
          </cell>
          <cell r="BQ165">
            <v>35795</v>
          </cell>
        </row>
        <row r="166">
          <cell r="P166">
            <v>26023</v>
          </cell>
          <cell r="Q166">
            <v>1098.0999999999999</v>
          </cell>
          <cell r="V166">
            <v>35764</v>
          </cell>
          <cell r="AB166">
            <v>35764</v>
          </cell>
          <cell r="AH166">
            <v>35764</v>
          </cell>
          <cell r="AR166">
            <v>35764</v>
          </cell>
          <cell r="BD166">
            <v>35764</v>
          </cell>
          <cell r="BL166">
            <v>39483</v>
          </cell>
          <cell r="BQ166">
            <v>35764</v>
          </cell>
        </row>
        <row r="167">
          <cell r="P167">
            <v>25933</v>
          </cell>
          <cell r="Q167">
            <v>1052.7</v>
          </cell>
          <cell r="V167">
            <v>35734</v>
          </cell>
          <cell r="AB167">
            <v>35734</v>
          </cell>
          <cell r="AH167">
            <v>35734</v>
          </cell>
          <cell r="AR167">
            <v>35734</v>
          </cell>
          <cell r="BD167">
            <v>35734</v>
          </cell>
          <cell r="BL167">
            <v>39476</v>
          </cell>
          <cell r="BQ167">
            <v>35734</v>
          </cell>
        </row>
        <row r="168">
          <cell r="P168">
            <v>25841</v>
          </cell>
          <cell r="Q168">
            <v>1050.5</v>
          </cell>
          <cell r="V168">
            <v>35703</v>
          </cell>
          <cell r="AB168">
            <v>35703</v>
          </cell>
          <cell r="AH168">
            <v>35703</v>
          </cell>
          <cell r="AR168">
            <v>35703</v>
          </cell>
          <cell r="BD168">
            <v>35703</v>
          </cell>
          <cell r="BL168">
            <v>39469</v>
          </cell>
          <cell r="BQ168">
            <v>35703</v>
          </cell>
        </row>
        <row r="169">
          <cell r="P169">
            <v>25749</v>
          </cell>
          <cell r="Q169">
            <v>1033.0999999999999</v>
          </cell>
          <cell r="V169">
            <v>35673</v>
          </cell>
          <cell r="AB169">
            <v>35673</v>
          </cell>
          <cell r="AH169">
            <v>35673</v>
          </cell>
          <cell r="AR169">
            <v>35673</v>
          </cell>
          <cell r="BD169">
            <v>35673</v>
          </cell>
          <cell r="BL169">
            <v>39462</v>
          </cell>
          <cell r="BQ169">
            <v>35673</v>
          </cell>
        </row>
        <row r="170">
          <cell r="P170">
            <v>25658</v>
          </cell>
          <cell r="Q170">
            <v>1017.1</v>
          </cell>
          <cell r="V170">
            <v>35642</v>
          </cell>
          <cell r="AB170">
            <v>35642</v>
          </cell>
          <cell r="AH170">
            <v>35642</v>
          </cell>
          <cell r="AR170">
            <v>35642</v>
          </cell>
          <cell r="BD170">
            <v>35642</v>
          </cell>
          <cell r="BL170">
            <v>39455</v>
          </cell>
          <cell r="BQ170">
            <v>35642</v>
          </cell>
        </row>
        <row r="171">
          <cell r="P171">
            <v>25568</v>
          </cell>
          <cell r="Q171">
            <v>1004.5</v>
          </cell>
          <cell r="V171">
            <v>35611</v>
          </cell>
          <cell r="AB171">
            <v>35611</v>
          </cell>
          <cell r="AH171">
            <v>35611</v>
          </cell>
          <cell r="AR171">
            <v>35611</v>
          </cell>
          <cell r="BD171">
            <v>35611</v>
          </cell>
          <cell r="BL171">
            <v>39448</v>
          </cell>
          <cell r="BQ171">
            <v>35611</v>
          </cell>
        </row>
        <row r="172">
          <cell r="P172">
            <v>25476</v>
          </cell>
          <cell r="Q172">
            <v>996.3</v>
          </cell>
          <cell r="V172">
            <v>35581</v>
          </cell>
          <cell r="AB172">
            <v>35581</v>
          </cell>
          <cell r="AH172">
            <v>35581</v>
          </cell>
          <cell r="AR172">
            <v>35581</v>
          </cell>
          <cell r="BD172">
            <v>35581</v>
          </cell>
          <cell r="BL172">
            <v>39441</v>
          </cell>
          <cell r="BQ172">
            <v>35581</v>
          </cell>
        </row>
        <row r="173">
          <cell r="P173">
            <v>25384</v>
          </cell>
          <cell r="Q173">
            <v>976.1</v>
          </cell>
          <cell r="V173">
            <v>35550</v>
          </cell>
          <cell r="AB173">
            <v>35550</v>
          </cell>
          <cell r="AH173">
            <v>35550</v>
          </cell>
          <cell r="AR173">
            <v>35550</v>
          </cell>
          <cell r="BD173">
            <v>35550</v>
          </cell>
          <cell r="BL173">
            <v>39434</v>
          </cell>
          <cell r="BQ173">
            <v>35550</v>
          </cell>
        </row>
        <row r="174">
          <cell r="P174">
            <v>25293</v>
          </cell>
          <cell r="Q174">
            <v>960.9</v>
          </cell>
          <cell r="V174">
            <v>35520</v>
          </cell>
          <cell r="AB174">
            <v>35520</v>
          </cell>
          <cell r="AH174">
            <v>35520</v>
          </cell>
          <cell r="AR174">
            <v>35520</v>
          </cell>
          <cell r="BD174">
            <v>35520</v>
          </cell>
          <cell r="BL174">
            <v>39427</v>
          </cell>
          <cell r="BQ174">
            <v>35520</v>
          </cell>
        </row>
        <row r="175">
          <cell r="P175">
            <v>25203</v>
          </cell>
          <cell r="Q175">
            <v>936.2</v>
          </cell>
          <cell r="V175">
            <v>35489</v>
          </cell>
          <cell r="AB175">
            <v>35489</v>
          </cell>
          <cell r="AH175">
            <v>35489</v>
          </cell>
          <cell r="AR175">
            <v>35489</v>
          </cell>
          <cell r="BD175">
            <v>35489</v>
          </cell>
          <cell r="BL175">
            <v>39420</v>
          </cell>
          <cell r="BQ175">
            <v>35489</v>
          </cell>
        </row>
        <row r="176">
          <cell r="P176">
            <v>25111</v>
          </cell>
          <cell r="Q176">
            <v>919.3</v>
          </cell>
          <cell r="V176">
            <v>35461</v>
          </cell>
          <cell r="AB176">
            <v>35461</v>
          </cell>
          <cell r="AH176">
            <v>35461</v>
          </cell>
          <cell r="AR176">
            <v>35461</v>
          </cell>
          <cell r="BD176">
            <v>35461</v>
          </cell>
          <cell r="BL176">
            <v>39413</v>
          </cell>
          <cell r="BQ176">
            <v>35461</v>
          </cell>
        </row>
        <row r="177">
          <cell r="P177">
            <v>25019</v>
          </cell>
          <cell r="Q177">
            <v>904.1</v>
          </cell>
          <cell r="V177">
            <v>35430</v>
          </cell>
          <cell r="AB177">
            <v>35430</v>
          </cell>
          <cell r="AH177">
            <v>35430</v>
          </cell>
          <cell r="AR177">
            <v>35430</v>
          </cell>
          <cell r="BD177">
            <v>35430</v>
          </cell>
          <cell r="BL177">
            <v>39406</v>
          </cell>
        </row>
        <row r="178">
          <cell r="P178">
            <v>24928</v>
          </cell>
          <cell r="Q178">
            <v>879.8</v>
          </cell>
          <cell r="V178">
            <v>35399</v>
          </cell>
          <cell r="AB178">
            <v>35399</v>
          </cell>
          <cell r="AH178">
            <v>35399</v>
          </cell>
          <cell r="AR178">
            <v>35399</v>
          </cell>
          <cell r="BD178">
            <v>35399</v>
          </cell>
          <cell r="BL178">
            <v>39399</v>
          </cell>
        </row>
        <row r="179">
          <cell r="P179">
            <v>24837</v>
          </cell>
          <cell r="Q179">
            <v>852.7</v>
          </cell>
          <cell r="V179">
            <v>35369</v>
          </cell>
          <cell r="AB179">
            <v>35369</v>
          </cell>
          <cell r="AH179">
            <v>35369</v>
          </cell>
          <cell r="AR179">
            <v>35369</v>
          </cell>
          <cell r="BD179">
            <v>35369</v>
          </cell>
          <cell r="BL179">
            <v>39392</v>
          </cell>
        </row>
        <row r="180">
          <cell r="P180">
            <v>24745</v>
          </cell>
          <cell r="Q180">
            <v>837</v>
          </cell>
          <cell r="V180">
            <v>35338</v>
          </cell>
          <cell r="AB180">
            <v>35338</v>
          </cell>
          <cell r="AH180">
            <v>35338</v>
          </cell>
          <cell r="AR180">
            <v>35338</v>
          </cell>
          <cell r="BD180">
            <v>35338</v>
          </cell>
          <cell r="BL180">
            <v>39385</v>
          </cell>
        </row>
        <row r="181">
          <cell r="P181">
            <v>24653</v>
          </cell>
          <cell r="Q181">
            <v>822.3</v>
          </cell>
          <cell r="V181">
            <v>35308</v>
          </cell>
          <cell r="AB181">
            <v>35308</v>
          </cell>
          <cell r="AH181">
            <v>35308</v>
          </cell>
          <cell r="AR181">
            <v>35308</v>
          </cell>
          <cell r="BD181">
            <v>35308</v>
          </cell>
          <cell r="BL181">
            <v>39378</v>
          </cell>
        </row>
        <row r="182">
          <cell r="P182">
            <v>24562</v>
          </cell>
          <cell r="Q182">
            <v>817.8</v>
          </cell>
          <cell r="V182">
            <v>35277</v>
          </cell>
          <cell r="AB182">
            <v>35277</v>
          </cell>
          <cell r="AH182">
            <v>35277</v>
          </cell>
          <cell r="AR182">
            <v>35277</v>
          </cell>
          <cell r="BD182">
            <v>35277</v>
          </cell>
          <cell r="BL182">
            <v>39371</v>
          </cell>
        </row>
        <row r="183">
          <cell r="P183">
            <v>24472</v>
          </cell>
          <cell r="Q183">
            <v>806.9</v>
          </cell>
          <cell r="V183">
            <v>35246</v>
          </cell>
          <cell r="AB183">
            <v>35246</v>
          </cell>
          <cell r="AH183">
            <v>35246</v>
          </cell>
          <cell r="AR183">
            <v>35246</v>
          </cell>
          <cell r="BD183">
            <v>35246</v>
          </cell>
          <cell r="BL183">
            <v>39364</v>
          </cell>
        </row>
        <row r="184">
          <cell r="P184">
            <v>24380</v>
          </cell>
          <cell r="Q184">
            <v>793.1</v>
          </cell>
          <cell r="V184">
            <v>35216</v>
          </cell>
          <cell r="AB184">
            <v>35216</v>
          </cell>
          <cell r="AH184">
            <v>35216</v>
          </cell>
          <cell r="AR184">
            <v>35216</v>
          </cell>
          <cell r="BD184">
            <v>35216</v>
          </cell>
          <cell r="BL184">
            <v>39357</v>
          </cell>
        </row>
        <row r="185">
          <cell r="P185">
            <v>24288</v>
          </cell>
          <cell r="Q185">
            <v>779.9</v>
          </cell>
          <cell r="V185">
            <v>35185</v>
          </cell>
          <cell r="AB185">
            <v>35185</v>
          </cell>
          <cell r="AH185">
            <v>35185</v>
          </cell>
          <cell r="AR185">
            <v>35185</v>
          </cell>
          <cell r="BD185">
            <v>35185</v>
          </cell>
          <cell r="BL185">
            <v>39350</v>
          </cell>
        </row>
        <row r="186">
          <cell r="P186">
            <v>24197</v>
          </cell>
          <cell r="Q186">
            <v>770.8</v>
          </cell>
          <cell r="V186">
            <v>35155</v>
          </cell>
          <cell r="AB186">
            <v>35155</v>
          </cell>
          <cell r="AH186">
            <v>35155</v>
          </cell>
          <cell r="AR186">
            <v>35155</v>
          </cell>
          <cell r="BD186">
            <v>35155</v>
          </cell>
          <cell r="BL186">
            <v>39343</v>
          </cell>
        </row>
        <row r="187">
          <cell r="P187">
            <v>24107</v>
          </cell>
          <cell r="Q187">
            <v>747.5</v>
          </cell>
          <cell r="V187">
            <v>35124</v>
          </cell>
          <cell r="AB187">
            <v>35124</v>
          </cell>
          <cell r="AH187">
            <v>35124</v>
          </cell>
          <cell r="AR187">
            <v>35124</v>
          </cell>
          <cell r="BD187">
            <v>35124</v>
          </cell>
          <cell r="BL187">
            <v>39336</v>
          </cell>
        </row>
        <row r="188">
          <cell r="P188">
            <v>24015</v>
          </cell>
          <cell r="Q188">
            <v>725.2</v>
          </cell>
          <cell r="V188">
            <v>35095</v>
          </cell>
          <cell r="AB188">
            <v>35095</v>
          </cell>
          <cell r="AH188">
            <v>35095</v>
          </cell>
          <cell r="AR188">
            <v>35095</v>
          </cell>
          <cell r="BD188">
            <v>35095</v>
          </cell>
          <cell r="BL188">
            <v>39329</v>
          </cell>
        </row>
        <row r="189">
          <cell r="P189">
            <v>23923</v>
          </cell>
          <cell r="Q189">
            <v>708.1</v>
          </cell>
          <cell r="V189">
            <v>35064</v>
          </cell>
          <cell r="AB189">
            <v>35064</v>
          </cell>
          <cell r="AH189">
            <v>35064</v>
          </cell>
          <cell r="AR189">
            <v>35064</v>
          </cell>
          <cell r="BD189">
            <v>35064</v>
          </cell>
          <cell r="BL189">
            <v>39322</v>
          </cell>
        </row>
        <row r="190">
          <cell r="P190">
            <v>23832</v>
          </cell>
          <cell r="Q190">
            <v>695.7</v>
          </cell>
          <cell r="V190">
            <v>35033</v>
          </cell>
          <cell r="AB190">
            <v>35033</v>
          </cell>
          <cell r="AH190">
            <v>35033</v>
          </cell>
          <cell r="AR190">
            <v>35033</v>
          </cell>
          <cell r="BD190">
            <v>35033</v>
          </cell>
          <cell r="BL190">
            <v>39315</v>
          </cell>
        </row>
        <row r="191">
          <cell r="P191">
            <v>23742</v>
          </cell>
          <cell r="Q191">
            <v>675.6</v>
          </cell>
          <cell r="V191">
            <v>35003</v>
          </cell>
          <cell r="AB191">
            <v>35003</v>
          </cell>
          <cell r="AH191">
            <v>35003</v>
          </cell>
          <cell r="AR191">
            <v>35003</v>
          </cell>
          <cell r="BD191">
            <v>35003</v>
          </cell>
          <cell r="BL191">
            <v>39308</v>
          </cell>
        </row>
        <row r="192">
          <cell r="P192">
            <v>23650</v>
          </cell>
          <cell r="Q192">
            <v>670.5</v>
          </cell>
          <cell r="V192">
            <v>34972</v>
          </cell>
          <cell r="AB192">
            <v>34972</v>
          </cell>
          <cell r="AH192">
            <v>34972</v>
          </cell>
          <cell r="AR192">
            <v>34972</v>
          </cell>
          <cell r="BD192">
            <v>34972</v>
          </cell>
          <cell r="BL192">
            <v>39301</v>
          </cell>
        </row>
        <row r="193">
          <cell r="P193">
            <v>23558</v>
          </cell>
          <cell r="Q193">
            <v>658.9</v>
          </cell>
          <cell r="V193">
            <v>34942</v>
          </cell>
          <cell r="AB193">
            <v>34942</v>
          </cell>
          <cell r="AH193">
            <v>34942</v>
          </cell>
          <cell r="AR193">
            <v>34942</v>
          </cell>
          <cell r="BD193">
            <v>34942</v>
          </cell>
          <cell r="BL193">
            <v>39294</v>
          </cell>
        </row>
        <row r="194">
          <cell r="P194">
            <v>23467</v>
          </cell>
          <cell r="Q194">
            <v>649.6</v>
          </cell>
          <cell r="V194">
            <v>34911</v>
          </cell>
          <cell r="AB194">
            <v>34911</v>
          </cell>
          <cell r="AH194">
            <v>34911</v>
          </cell>
          <cell r="AR194">
            <v>34911</v>
          </cell>
          <cell r="BD194">
            <v>34911</v>
          </cell>
          <cell r="BL194">
            <v>39287</v>
          </cell>
        </row>
        <row r="195">
          <cell r="P195">
            <v>23376</v>
          </cell>
          <cell r="Q195">
            <v>633.5</v>
          </cell>
          <cell r="V195">
            <v>34880</v>
          </cell>
          <cell r="AB195">
            <v>34880</v>
          </cell>
          <cell r="AH195">
            <v>34880</v>
          </cell>
          <cell r="AR195">
            <v>34880</v>
          </cell>
          <cell r="BD195">
            <v>34880</v>
          </cell>
          <cell r="BL195">
            <v>39280</v>
          </cell>
        </row>
        <row r="196">
          <cell r="P196">
            <v>23284</v>
          </cell>
          <cell r="Q196">
            <v>623.9</v>
          </cell>
          <cell r="V196">
            <v>34850</v>
          </cell>
          <cell r="AB196">
            <v>34850</v>
          </cell>
          <cell r="AH196">
            <v>34850</v>
          </cell>
          <cell r="AR196">
            <v>34850</v>
          </cell>
          <cell r="BD196">
            <v>34850</v>
          </cell>
          <cell r="BL196">
            <v>39273</v>
          </cell>
        </row>
        <row r="197">
          <cell r="P197">
            <v>23192</v>
          </cell>
          <cell r="Q197">
            <v>611.20000000000005</v>
          </cell>
          <cell r="V197">
            <v>34819</v>
          </cell>
          <cell r="AB197">
            <v>34819</v>
          </cell>
          <cell r="AH197">
            <v>34819</v>
          </cell>
          <cell r="AR197">
            <v>34819</v>
          </cell>
          <cell r="BD197">
            <v>34819</v>
          </cell>
          <cell r="BL197">
            <v>39266</v>
          </cell>
        </row>
        <row r="198">
          <cell r="P198">
            <v>23101</v>
          </cell>
          <cell r="Q198">
            <v>602.5</v>
          </cell>
          <cell r="V198">
            <v>34789</v>
          </cell>
          <cell r="AB198">
            <v>34789</v>
          </cell>
          <cell r="AH198">
            <v>34789</v>
          </cell>
          <cell r="AR198">
            <v>34789</v>
          </cell>
          <cell r="BD198">
            <v>34789</v>
          </cell>
          <cell r="BL198">
            <v>39259</v>
          </cell>
        </row>
        <row r="199">
          <cell r="P199">
            <v>23011</v>
          </cell>
          <cell r="Q199">
            <v>593.29999999999995</v>
          </cell>
          <cell r="V199">
            <v>34758</v>
          </cell>
          <cell r="AB199">
            <v>34758</v>
          </cell>
          <cell r="AH199">
            <v>34758</v>
          </cell>
          <cell r="AR199">
            <v>34758</v>
          </cell>
          <cell r="BD199">
            <v>34758</v>
          </cell>
          <cell r="BL199">
            <v>39252</v>
          </cell>
        </row>
        <row r="200">
          <cell r="P200">
            <v>22919</v>
          </cell>
          <cell r="Q200">
            <v>590</v>
          </cell>
          <cell r="V200">
            <v>34730</v>
          </cell>
          <cell r="AB200">
            <v>34730</v>
          </cell>
          <cell r="AH200">
            <v>34730</v>
          </cell>
          <cell r="AR200">
            <v>34730</v>
          </cell>
          <cell r="BD200">
            <v>34730</v>
          </cell>
          <cell r="BL200">
            <v>39245</v>
          </cell>
        </row>
        <row r="201">
          <cell r="P201">
            <v>22827</v>
          </cell>
          <cell r="Q201">
            <v>583.20000000000005</v>
          </cell>
          <cell r="V201">
            <v>34699</v>
          </cell>
          <cell r="AB201">
            <v>34699</v>
          </cell>
          <cell r="AH201">
            <v>34699</v>
          </cell>
          <cell r="AR201">
            <v>34699</v>
          </cell>
          <cell r="BL201">
            <v>39238</v>
          </cell>
        </row>
        <row r="202">
          <cell r="P202">
            <v>22736</v>
          </cell>
          <cell r="Q202">
            <v>576.1</v>
          </cell>
          <cell r="V202">
            <v>34668</v>
          </cell>
          <cell r="AB202">
            <v>34668</v>
          </cell>
          <cell r="AH202">
            <v>34668</v>
          </cell>
          <cell r="AR202">
            <v>34668</v>
          </cell>
          <cell r="BL202">
            <v>39231</v>
          </cell>
        </row>
        <row r="203">
          <cell r="P203">
            <v>22646</v>
          </cell>
          <cell r="Q203">
            <v>562.6</v>
          </cell>
          <cell r="V203">
            <v>34638</v>
          </cell>
          <cell r="AB203">
            <v>34638</v>
          </cell>
          <cell r="AH203">
            <v>34638</v>
          </cell>
          <cell r="AR203">
            <v>34638</v>
          </cell>
          <cell r="BL203">
            <v>39224</v>
          </cell>
        </row>
        <row r="204">
          <cell r="P204">
            <v>22554</v>
          </cell>
          <cell r="Q204">
            <v>549.5</v>
          </cell>
          <cell r="V204">
            <v>34607</v>
          </cell>
          <cell r="AB204">
            <v>34607</v>
          </cell>
          <cell r="AH204">
            <v>34607</v>
          </cell>
          <cell r="AR204">
            <v>34607</v>
          </cell>
          <cell r="BL204">
            <v>39217</v>
          </cell>
        </row>
        <row r="205">
          <cell r="P205">
            <v>22462</v>
          </cell>
          <cell r="Q205">
            <v>539</v>
          </cell>
          <cell r="V205">
            <v>34577</v>
          </cell>
          <cell r="AB205">
            <v>34577</v>
          </cell>
          <cell r="AH205">
            <v>34577</v>
          </cell>
          <cell r="AR205">
            <v>34577</v>
          </cell>
          <cell r="BL205">
            <v>39210</v>
          </cell>
        </row>
        <row r="206">
          <cell r="P206">
            <v>22371</v>
          </cell>
          <cell r="Q206">
            <v>528</v>
          </cell>
          <cell r="V206">
            <v>34546</v>
          </cell>
          <cell r="AB206">
            <v>34546</v>
          </cell>
          <cell r="AH206">
            <v>34546</v>
          </cell>
          <cell r="AR206">
            <v>34546</v>
          </cell>
          <cell r="BL206">
            <v>39203</v>
          </cell>
        </row>
        <row r="207">
          <cell r="P207">
            <v>22281</v>
          </cell>
          <cell r="Q207">
            <v>523.70000000000005</v>
          </cell>
          <cell r="V207">
            <v>34515</v>
          </cell>
          <cell r="AB207">
            <v>34515</v>
          </cell>
          <cell r="AH207">
            <v>34515</v>
          </cell>
          <cell r="AR207">
            <v>34515</v>
          </cell>
          <cell r="BL207">
            <v>39196</v>
          </cell>
        </row>
        <row r="208">
          <cell r="P208">
            <v>22189</v>
          </cell>
          <cell r="Q208">
            <v>529</v>
          </cell>
          <cell r="V208">
            <v>34485</v>
          </cell>
          <cell r="AB208">
            <v>34485</v>
          </cell>
          <cell r="AH208">
            <v>34485</v>
          </cell>
          <cell r="AR208">
            <v>34485</v>
          </cell>
          <cell r="BL208">
            <v>39189</v>
          </cell>
        </row>
        <row r="209">
          <cell r="P209">
            <v>22097</v>
          </cell>
          <cell r="Q209">
            <v>526.20000000000005</v>
          </cell>
          <cell r="V209">
            <v>34454</v>
          </cell>
          <cell r="AB209">
            <v>34454</v>
          </cell>
          <cell r="AH209">
            <v>34454</v>
          </cell>
          <cell r="AR209">
            <v>34454</v>
          </cell>
          <cell r="BL209">
            <v>39182</v>
          </cell>
        </row>
        <row r="210">
          <cell r="P210">
            <v>22006</v>
          </cell>
          <cell r="Q210">
            <v>527</v>
          </cell>
          <cell r="V210">
            <v>34424</v>
          </cell>
          <cell r="AB210">
            <v>34424</v>
          </cell>
          <cell r="AH210">
            <v>34424</v>
          </cell>
          <cell r="AR210">
            <v>34424</v>
          </cell>
          <cell r="BL210">
            <v>39175</v>
          </cell>
        </row>
        <row r="211">
          <cell r="P211">
            <v>21915</v>
          </cell>
          <cell r="Q211">
            <v>513.20000000000005</v>
          </cell>
          <cell r="V211">
            <v>34393</v>
          </cell>
          <cell r="AB211">
            <v>34393</v>
          </cell>
          <cell r="AH211">
            <v>34393</v>
          </cell>
          <cell r="AR211">
            <v>34393</v>
          </cell>
          <cell r="BL211">
            <v>39168</v>
          </cell>
        </row>
        <row r="212">
          <cell r="P212">
            <v>21823</v>
          </cell>
          <cell r="Q212">
            <v>509.3</v>
          </cell>
          <cell r="V212">
            <v>34365</v>
          </cell>
          <cell r="AB212">
            <v>34365</v>
          </cell>
          <cell r="AH212">
            <v>34365</v>
          </cell>
          <cell r="AR212">
            <v>34365</v>
          </cell>
          <cell r="BL212">
            <v>39161</v>
          </cell>
        </row>
        <row r="213">
          <cell r="P213">
            <v>21731</v>
          </cell>
          <cell r="Q213">
            <v>508.5</v>
          </cell>
          <cell r="V213">
            <v>34334</v>
          </cell>
          <cell r="AB213">
            <v>34334</v>
          </cell>
          <cell r="AH213">
            <v>34334</v>
          </cell>
          <cell r="AR213">
            <v>34334</v>
          </cell>
          <cell r="BL213">
            <v>39154</v>
          </cell>
        </row>
        <row r="214">
          <cell r="P214">
            <v>21640</v>
          </cell>
          <cell r="Q214">
            <v>495.5</v>
          </cell>
          <cell r="V214">
            <v>34303</v>
          </cell>
          <cell r="AB214">
            <v>34303</v>
          </cell>
          <cell r="AH214">
            <v>34303</v>
          </cell>
          <cell r="AR214">
            <v>34303</v>
          </cell>
          <cell r="BL214">
            <v>39147</v>
          </cell>
        </row>
        <row r="215">
          <cell r="P215">
            <v>21550</v>
          </cell>
          <cell r="Q215">
            <v>485</v>
          </cell>
          <cell r="V215">
            <v>34273</v>
          </cell>
          <cell r="AB215">
            <v>34273</v>
          </cell>
          <cell r="AH215">
            <v>34273</v>
          </cell>
          <cell r="AR215">
            <v>34273</v>
          </cell>
          <cell r="BL215">
            <v>39140</v>
          </cell>
        </row>
        <row r="216">
          <cell r="P216">
            <v>21458</v>
          </cell>
          <cell r="Q216">
            <v>471.7</v>
          </cell>
          <cell r="V216">
            <v>34242</v>
          </cell>
          <cell r="AB216">
            <v>34242</v>
          </cell>
          <cell r="AH216">
            <v>34242</v>
          </cell>
          <cell r="AR216">
            <v>34242</v>
          </cell>
          <cell r="BL216">
            <v>39133</v>
          </cell>
        </row>
        <row r="217">
          <cell r="P217">
            <v>21366</v>
          </cell>
          <cell r="Q217">
            <v>458</v>
          </cell>
          <cell r="V217">
            <v>34212</v>
          </cell>
          <cell r="AB217">
            <v>34212</v>
          </cell>
          <cell r="AH217">
            <v>34212</v>
          </cell>
          <cell r="AR217">
            <v>34212</v>
          </cell>
          <cell r="BL217">
            <v>39126</v>
          </cell>
        </row>
        <row r="218">
          <cell r="P218">
            <v>21275</v>
          </cell>
          <cell r="Q218">
            <v>453.9</v>
          </cell>
          <cell r="V218">
            <v>34181</v>
          </cell>
          <cell r="AB218">
            <v>34181</v>
          </cell>
          <cell r="AH218">
            <v>34181</v>
          </cell>
          <cell r="AR218">
            <v>34181</v>
          </cell>
          <cell r="BL218">
            <v>39119</v>
          </cell>
        </row>
        <row r="219">
          <cell r="P219">
            <v>21185</v>
          </cell>
          <cell r="Q219">
            <v>461.5</v>
          </cell>
          <cell r="V219">
            <v>34150</v>
          </cell>
          <cell r="AB219">
            <v>34150</v>
          </cell>
          <cell r="AH219">
            <v>34150</v>
          </cell>
          <cell r="AR219">
            <v>34150</v>
          </cell>
          <cell r="BL219">
            <v>39112</v>
          </cell>
        </row>
        <row r="220">
          <cell r="P220">
            <v>21093</v>
          </cell>
          <cell r="Q220">
            <v>466.4</v>
          </cell>
          <cell r="V220">
            <v>34120</v>
          </cell>
          <cell r="AB220">
            <v>34120</v>
          </cell>
          <cell r="AH220">
            <v>34120</v>
          </cell>
          <cell r="AR220">
            <v>34120</v>
          </cell>
          <cell r="BL220">
            <v>39105</v>
          </cell>
        </row>
        <row r="221">
          <cell r="P221">
            <v>21001</v>
          </cell>
          <cell r="Q221">
            <v>459.2</v>
          </cell>
          <cell r="V221">
            <v>34089</v>
          </cell>
          <cell r="AB221">
            <v>34089</v>
          </cell>
          <cell r="AH221">
            <v>34089</v>
          </cell>
          <cell r="AR221">
            <v>34089</v>
          </cell>
          <cell r="BL221">
            <v>39098</v>
          </cell>
        </row>
        <row r="222">
          <cell r="P222">
            <v>20910</v>
          </cell>
          <cell r="Q222">
            <v>457.2</v>
          </cell>
          <cell r="V222">
            <v>34059</v>
          </cell>
          <cell r="AB222">
            <v>34059</v>
          </cell>
          <cell r="AH222">
            <v>34059</v>
          </cell>
          <cell r="AR222">
            <v>34059</v>
          </cell>
          <cell r="BL222">
            <v>39091</v>
          </cell>
        </row>
        <row r="223">
          <cell r="P223">
            <v>20820</v>
          </cell>
          <cell r="Q223">
            <v>448.1</v>
          </cell>
          <cell r="V223">
            <v>34028</v>
          </cell>
          <cell r="AB223">
            <v>34028</v>
          </cell>
          <cell r="AH223">
            <v>34028</v>
          </cell>
          <cell r="AR223">
            <v>34028</v>
          </cell>
          <cell r="BL223">
            <v>39084</v>
          </cell>
        </row>
        <row r="224">
          <cell r="P224">
            <v>20728</v>
          </cell>
          <cell r="Q224">
            <v>439.2</v>
          </cell>
          <cell r="V224">
            <v>34000</v>
          </cell>
          <cell r="AB224">
            <v>34000</v>
          </cell>
          <cell r="AH224">
            <v>34000</v>
          </cell>
          <cell r="AR224">
            <v>34000</v>
          </cell>
          <cell r="BL224">
            <v>39077</v>
          </cell>
        </row>
        <row r="225">
          <cell r="P225">
            <v>20636</v>
          </cell>
          <cell r="Q225">
            <v>434.2</v>
          </cell>
          <cell r="V225">
            <v>33969</v>
          </cell>
          <cell r="AB225">
            <v>33969</v>
          </cell>
          <cell r="BL225">
            <v>39070</v>
          </cell>
        </row>
        <row r="226">
          <cell r="P226">
            <v>20545</v>
          </cell>
          <cell r="Q226">
            <v>428.3</v>
          </cell>
          <cell r="V226">
            <v>33938</v>
          </cell>
          <cell r="AB226">
            <v>33938</v>
          </cell>
          <cell r="BL226">
            <v>39063</v>
          </cell>
        </row>
        <row r="227">
          <cell r="P227">
            <v>20454</v>
          </cell>
          <cell r="Q227">
            <v>426</v>
          </cell>
          <cell r="V227">
            <v>33908</v>
          </cell>
          <cell r="AB227">
            <v>33908</v>
          </cell>
          <cell r="BL227">
            <v>39056</v>
          </cell>
        </row>
        <row r="228">
          <cell r="P228">
            <v>20362</v>
          </cell>
          <cell r="Q228">
            <v>419.4</v>
          </cell>
          <cell r="V228">
            <v>33877</v>
          </cell>
          <cell r="AB228">
            <v>33877</v>
          </cell>
          <cell r="BL228">
            <v>39049</v>
          </cell>
        </row>
        <row r="229">
          <cell r="P229">
            <v>20270</v>
          </cell>
          <cell r="Q229">
            <v>410.9</v>
          </cell>
          <cell r="V229">
            <v>33847</v>
          </cell>
          <cell r="AB229">
            <v>33847</v>
          </cell>
          <cell r="BL229">
            <v>39042</v>
          </cell>
        </row>
        <row r="230">
          <cell r="P230">
            <v>20179</v>
          </cell>
          <cell r="Q230">
            <v>402.6</v>
          </cell>
          <cell r="V230">
            <v>33816</v>
          </cell>
          <cell r="AB230">
            <v>33816</v>
          </cell>
          <cell r="BL230">
            <v>39035</v>
          </cell>
        </row>
        <row r="231">
          <cell r="P231">
            <v>20089</v>
          </cell>
          <cell r="Q231">
            <v>389.4</v>
          </cell>
          <cell r="V231">
            <v>33785</v>
          </cell>
          <cell r="AB231">
            <v>33785</v>
          </cell>
          <cell r="BL231">
            <v>39028</v>
          </cell>
        </row>
        <row r="232">
          <cell r="P232">
            <v>19997</v>
          </cell>
          <cell r="Q232">
            <v>380.8</v>
          </cell>
          <cell r="V232">
            <v>33755</v>
          </cell>
          <cell r="AB232">
            <v>33755</v>
          </cell>
          <cell r="BL232">
            <v>39021</v>
          </cell>
        </row>
        <row r="233">
          <cell r="P233">
            <v>19905</v>
          </cell>
          <cell r="Q233">
            <v>376</v>
          </cell>
          <cell r="V233">
            <v>33724</v>
          </cell>
          <cell r="AB233">
            <v>33724</v>
          </cell>
          <cell r="BL233">
            <v>39014</v>
          </cell>
        </row>
        <row r="234">
          <cell r="P234">
            <v>19814</v>
          </cell>
          <cell r="Q234">
            <v>375.2</v>
          </cell>
          <cell r="V234">
            <v>33694</v>
          </cell>
          <cell r="AB234">
            <v>33694</v>
          </cell>
          <cell r="BL234">
            <v>39007</v>
          </cell>
        </row>
        <row r="235">
          <cell r="P235">
            <v>19724</v>
          </cell>
          <cell r="Q235">
            <v>375.9</v>
          </cell>
          <cell r="V235">
            <v>33663</v>
          </cell>
          <cell r="AB235">
            <v>33663</v>
          </cell>
          <cell r="BL235">
            <v>39000</v>
          </cell>
        </row>
        <row r="236">
          <cell r="P236">
            <v>19632</v>
          </cell>
          <cell r="Q236">
            <v>381.1</v>
          </cell>
          <cell r="V236">
            <v>33634</v>
          </cell>
          <cell r="AB236">
            <v>33634</v>
          </cell>
          <cell r="BL236">
            <v>38993</v>
          </cell>
        </row>
        <row r="237">
          <cell r="P237">
            <v>19540</v>
          </cell>
          <cell r="Q237">
            <v>382</v>
          </cell>
          <cell r="V237">
            <v>33603</v>
          </cell>
          <cell r="AB237">
            <v>33603</v>
          </cell>
          <cell r="BL237">
            <v>38986</v>
          </cell>
        </row>
        <row r="238">
          <cell r="P238">
            <v>19449</v>
          </cell>
          <cell r="Q238">
            <v>378.4</v>
          </cell>
          <cell r="V238">
            <v>33572</v>
          </cell>
          <cell r="AB238">
            <v>33572</v>
          </cell>
          <cell r="BL238">
            <v>38979</v>
          </cell>
        </row>
        <row r="239">
          <cell r="P239">
            <v>19359</v>
          </cell>
          <cell r="Q239">
            <v>371.4</v>
          </cell>
          <cell r="V239">
            <v>33542</v>
          </cell>
          <cell r="AB239">
            <v>33542</v>
          </cell>
          <cell r="BL239">
            <v>38972</v>
          </cell>
        </row>
        <row r="240">
          <cell r="P240">
            <v>19267</v>
          </cell>
          <cell r="Q240">
            <v>358.5</v>
          </cell>
          <cell r="V240">
            <v>33511</v>
          </cell>
          <cell r="AB240">
            <v>33511</v>
          </cell>
          <cell r="BL240">
            <v>38965</v>
          </cell>
        </row>
        <row r="241">
          <cell r="P241">
            <v>19175</v>
          </cell>
          <cell r="Q241">
            <v>352.1</v>
          </cell>
          <cell r="V241">
            <v>33481</v>
          </cell>
          <cell r="AB241">
            <v>33481</v>
          </cell>
          <cell r="BL241">
            <v>38958</v>
          </cell>
        </row>
        <row r="242">
          <cell r="P242">
            <v>19084</v>
          </cell>
          <cell r="Q242">
            <v>351.2</v>
          </cell>
          <cell r="V242">
            <v>33450</v>
          </cell>
          <cell r="AB242">
            <v>33450</v>
          </cell>
          <cell r="BL242">
            <v>38951</v>
          </cell>
        </row>
        <row r="243">
          <cell r="P243">
            <v>18993</v>
          </cell>
          <cell r="Q243">
            <v>347.9</v>
          </cell>
          <cell r="V243">
            <v>33419</v>
          </cell>
          <cell r="AB243">
            <v>33419</v>
          </cell>
          <cell r="BL243">
            <v>38944</v>
          </cell>
        </row>
        <row r="244">
          <cell r="P244">
            <v>18901</v>
          </cell>
          <cell r="Q244">
            <v>343.5</v>
          </cell>
          <cell r="V244">
            <v>33389</v>
          </cell>
          <cell r="AB244">
            <v>33389</v>
          </cell>
          <cell r="BL244">
            <v>38937</v>
          </cell>
        </row>
        <row r="245">
          <cell r="P245">
            <v>18809</v>
          </cell>
          <cell r="Q245">
            <v>336.6</v>
          </cell>
          <cell r="V245">
            <v>33358</v>
          </cell>
          <cell r="AB245">
            <v>33358</v>
          </cell>
          <cell r="BL245">
            <v>38930</v>
          </cell>
        </row>
        <row r="246">
          <cell r="P246">
            <v>18718</v>
          </cell>
          <cell r="Q246">
            <v>329</v>
          </cell>
          <cell r="V246">
            <v>33328</v>
          </cell>
          <cell r="AB246">
            <v>33328</v>
          </cell>
          <cell r="BL246">
            <v>38923</v>
          </cell>
        </row>
        <row r="247">
          <cell r="P247">
            <v>18628</v>
          </cell>
          <cell r="Q247">
            <v>313.3</v>
          </cell>
          <cell r="V247">
            <v>33297</v>
          </cell>
          <cell r="AB247">
            <v>33297</v>
          </cell>
          <cell r="BL247">
            <v>38916</v>
          </cell>
        </row>
        <row r="248">
          <cell r="P248">
            <v>18536</v>
          </cell>
          <cell r="Q248">
            <v>301.89999999999998</v>
          </cell>
          <cell r="V248">
            <v>33269</v>
          </cell>
          <cell r="AB248">
            <v>33269</v>
          </cell>
          <cell r="BL248">
            <v>38909</v>
          </cell>
        </row>
        <row r="249">
          <cell r="P249">
            <v>18444</v>
          </cell>
          <cell r="Q249">
            <v>284.5</v>
          </cell>
          <cell r="V249">
            <v>33238</v>
          </cell>
          <cell r="AB249">
            <v>33238</v>
          </cell>
          <cell r="BL249">
            <v>38902</v>
          </cell>
        </row>
        <row r="250">
          <cell r="P250">
            <v>18353</v>
          </cell>
          <cell r="Q250">
            <v>275.2</v>
          </cell>
          <cell r="V250">
            <v>33207</v>
          </cell>
          <cell r="AB250">
            <v>33207</v>
          </cell>
          <cell r="BL250">
            <v>38895</v>
          </cell>
        </row>
        <row r="251">
          <cell r="V251">
            <v>33177</v>
          </cell>
          <cell r="AB251">
            <v>33177</v>
          </cell>
          <cell r="BL251">
            <v>38888</v>
          </cell>
        </row>
        <row r="252">
          <cell r="V252">
            <v>33146</v>
          </cell>
          <cell r="AB252">
            <v>33146</v>
          </cell>
          <cell r="BL252">
            <v>38881</v>
          </cell>
        </row>
        <row r="253">
          <cell r="V253">
            <v>33116</v>
          </cell>
          <cell r="AB253">
            <v>33116</v>
          </cell>
          <cell r="BL253">
            <v>38874</v>
          </cell>
        </row>
        <row r="254">
          <cell r="V254">
            <v>33085</v>
          </cell>
          <cell r="AB254">
            <v>33085</v>
          </cell>
          <cell r="BL254">
            <v>38867</v>
          </cell>
        </row>
        <row r="255">
          <cell r="V255">
            <v>33054</v>
          </cell>
          <cell r="AB255">
            <v>33054</v>
          </cell>
          <cell r="BL255">
            <v>38860</v>
          </cell>
        </row>
        <row r="256">
          <cell r="V256">
            <v>33024</v>
          </cell>
          <cell r="AB256">
            <v>33024</v>
          </cell>
          <cell r="BL256">
            <v>38853</v>
          </cell>
        </row>
        <row r="257">
          <cell r="V257">
            <v>32993</v>
          </cell>
          <cell r="AB257">
            <v>32993</v>
          </cell>
          <cell r="BL257">
            <v>38846</v>
          </cell>
        </row>
        <row r="258">
          <cell r="V258">
            <v>32963</v>
          </cell>
          <cell r="AB258">
            <v>32963</v>
          </cell>
          <cell r="BL258">
            <v>38839</v>
          </cell>
        </row>
        <row r="259">
          <cell r="V259">
            <v>32932</v>
          </cell>
          <cell r="AB259">
            <v>32932</v>
          </cell>
          <cell r="BL259">
            <v>38832</v>
          </cell>
        </row>
        <row r="260">
          <cell r="V260">
            <v>32904</v>
          </cell>
          <cell r="AB260">
            <v>32904</v>
          </cell>
          <cell r="BL260">
            <v>38825</v>
          </cell>
        </row>
        <row r="261">
          <cell r="AB261">
            <v>32873</v>
          </cell>
          <cell r="BL261">
            <v>38818</v>
          </cell>
        </row>
        <row r="262">
          <cell r="AB262">
            <v>32842</v>
          </cell>
          <cell r="BL262">
            <v>38811</v>
          </cell>
        </row>
        <row r="263">
          <cell r="AB263">
            <v>32812</v>
          </cell>
          <cell r="BL263">
            <v>38804</v>
          </cell>
        </row>
        <row r="264">
          <cell r="AB264">
            <v>32781</v>
          </cell>
          <cell r="BL264">
            <v>38797</v>
          </cell>
        </row>
        <row r="265">
          <cell r="AB265">
            <v>32751</v>
          </cell>
          <cell r="BL265">
            <v>38790</v>
          </cell>
        </row>
        <row r="266">
          <cell r="AB266">
            <v>32720</v>
          </cell>
          <cell r="BL266">
            <v>38783</v>
          </cell>
        </row>
        <row r="267">
          <cell r="AB267">
            <v>32689</v>
          </cell>
          <cell r="BL267">
            <v>38776</v>
          </cell>
        </row>
        <row r="268">
          <cell r="AB268">
            <v>32659</v>
          </cell>
          <cell r="BL268">
            <v>38769</v>
          </cell>
        </row>
        <row r="269">
          <cell r="AB269">
            <v>32628</v>
          </cell>
          <cell r="BL269">
            <v>38762</v>
          </cell>
        </row>
        <row r="270">
          <cell r="AB270">
            <v>32598</v>
          </cell>
          <cell r="BL270">
            <v>38755</v>
          </cell>
        </row>
        <row r="271">
          <cell r="AB271">
            <v>32567</v>
          </cell>
          <cell r="BL271">
            <v>38748</v>
          </cell>
        </row>
        <row r="272">
          <cell r="AB272">
            <v>32539</v>
          </cell>
          <cell r="BL272">
            <v>38741</v>
          </cell>
        </row>
        <row r="273">
          <cell r="AB273">
            <v>32508</v>
          </cell>
          <cell r="BL273">
            <v>38734</v>
          </cell>
        </row>
        <row r="274">
          <cell r="AB274">
            <v>32477</v>
          </cell>
          <cell r="BL274">
            <v>38727</v>
          </cell>
        </row>
        <row r="275">
          <cell r="AB275">
            <v>32447</v>
          </cell>
          <cell r="BL275">
            <v>38720</v>
          </cell>
        </row>
        <row r="276">
          <cell r="AB276">
            <v>32416</v>
          </cell>
          <cell r="BL276">
            <v>38713</v>
          </cell>
        </row>
        <row r="277">
          <cell r="AB277">
            <v>32386</v>
          </cell>
          <cell r="BL277">
            <v>38706</v>
          </cell>
        </row>
        <row r="278">
          <cell r="AB278">
            <v>32355</v>
          </cell>
          <cell r="BL278">
            <v>38699</v>
          </cell>
        </row>
        <row r="279">
          <cell r="AB279">
            <v>32324</v>
          </cell>
          <cell r="BL279">
            <v>38692</v>
          </cell>
        </row>
        <row r="280">
          <cell r="AB280">
            <v>32294</v>
          </cell>
          <cell r="BL280">
            <v>38685</v>
          </cell>
        </row>
        <row r="281">
          <cell r="AB281">
            <v>32263</v>
          </cell>
          <cell r="BL281">
            <v>38678</v>
          </cell>
        </row>
        <row r="282">
          <cell r="AB282">
            <v>32233</v>
          </cell>
          <cell r="BL282">
            <v>38671</v>
          </cell>
        </row>
        <row r="283">
          <cell r="AB283">
            <v>32202</v>
          </cell>
          <cell r="BL283">
            <v>38664</v>
          </cell>
        </row>
        <row r="284">
          <cell r="AB284">
            <v>32173</v>
          </cell>
          <cell r="BL284">
            <v>38657</v>
          </cell>
        </row>
        <row r="285">
          <cell r="AB285">
            <v>32142</v>
          </cell>
          <cell r="BL285">
            <v>38650</v>
          </cell>
        </row>
        <row r="286">
          <cell r="AB286">
            <v>32111</v>
          </cell>
          <cell r="BL286">
            <v>38643</v>
          </cell>
        </row>
        <row r="287">
          <cell r="AB287">
            <v>32081</v>
          </cell>
          <cell r="BL287">
            <v>38636</v>
          </cell>
        </row>
        <row r="288">
          <cell r="AB288">
            <v>32050</v>
          </cell>
          <cell r="BL288">
            <v>38629</v>
          </cell>
        </row>
        <row r="289">
          <cell r="AB289">
            <v>32020</v>
          </cell>
          <cell r="BL289">
            <v>38622</v>
          </cell>
        </row>
        <row r="290">
          <cell r="AB290">
            <v>31989</v>
          </cell>
          <cell r="BL290">
            <v>38615</v>
          </cell>
        </row>
        <row r="291">
          <cell r="AB291">
            <v>31958</v>
          </cell>
          <cell r="BL291">
            <v>38608</v>
          </cell>
        </row>
        <row r="292">
          <cell r="AB292">
            <v>31928</v>
          </cell>
          <cell r="BL292">
            <v>38601</v>
          </cell>
        </row>
        <row r="293">
          <cell r="AB293">
            <v>31897</v>
          </cell>
          <cell r="BL293">
            <v>38594</v>
          </cell>
        </row>
        <row r="294">
          <cell r="AB294">
            <v>31867</v>
          </cell>
          <cell r="BL294">
            <v>38587</v>
          </cell>
        </row>
        <row r="295">
          <cell r="AB295">
            <v>31836</v>
          </cell>
          <cell r="BL295">
            <v>38580</v>
          </cell>
        </row>
        <row r="296">
          <cell r="AB296">
            <v>31808</v>
          </cell>
          <cell r="BL296">
            <v>38573</v>
          </cell>
        </row>
        <row r="297">
          <cell r="AB297">
            <v>31777</v>
          </cell>
          <cell r="BL297">
            <v>38566</v>
          </cell>
        </row>
        <row r="298">
          <cell r="AB298">
            <v>31746</v>
          </cell>
          <cell r="BL298">
            <v>38559</v>
          </cell>
        </row>
        <row r="299">
          <cell r="AB299">
            <v>31716</v>
          </cell>
          <cell r="BL299">
            <v>38552</v>
          </cell>
        </row>
        <row r="300">
          <cell r="AB300">
            <v>31685</v>
          </cell>
          <cell r="BL300">
            <v>38545</v>
          </cell>
        </row>
        <row r="301">
          <cell r="AB301">
            <v>31655</v>
          </cell>
          <cell r="BL301">
            <v>38538</v>
          </cell>
        </row>
        <row r="302">
          <cell r="AB302">
            <v>31624</v>
          </cell>
          <cell r="BL302">
            <v>38531</v>
          </cell>
        </row>
        <row r="303">
          <cell r="AB303">
            <v>31593</v>
          </cell>
          <cell r="BL303">
            <v>38524</v>
          </cell>
        </row>
        <row r="304">
          <cell r="AB304">
            <v>31563</v>
          </cell>
          <cell r="BL304">
            <v>38517</v>
          </cell>
        </row>
        <row r="305">
          <cell r="AB305">
            <v>31532</v>
          </cell>
          <cell r="BL305">
            <v>38510</v>
          </cell>
        </row>
        <row r="306">
          <cell r="AB306">
            <v>31502</v>
          </cell>
          <cell r="BL306">
            <v>38503</v>
          </cell>
        </row>
        <row r="307">
          <cell r="AB307">
            <v>31471</v>
          </cell>
          <cell r="BL307">
            <v>38496</v>
          </cell>
        </row>
        <row r="308">
          <cell r="AB308">
            <v>31443</v>
          </cell>
          <cell r="BL308">
            <v>38489</v>
          </cell>
        </row>
        <row r="309">
          <cell r="AB309">
            <v>31412</v>
          </cell>
          <cell r="BL309">
            <v>38482</v>
          </cell>
        </row>
        <row r="310">
          <cell r="AB310">
            <v>31381</v>
          </cell>
          <cell r="BL310">
            <v>38475</v>
          </cell>
        </row>
        <row r="311">
          <cell r="AB311">
            <v>31351</v>
          </cell>
          <cell r="BL311">
            <v>38468</v>
          </cell>
        </row>
        <row r="312">
          <cell r="AB312">
            <v>31320</v>
          </cell>
          <cell r="BL312">
            <v>38461</v>
          </cell>
        </row>
        <row r="313">
          <cell r="AB313">
            <v>31290</v>
          </cell>
          <cell r="BL313">
            <v>38454</v>
          </cell>
        </row>
        <row r="314">
          <cell r="AB314">
            <v>31259</v>
          </cell>
          <cell r="BL314">
            <v>38447</v>
          </cell>
        </row>
        <row r="315">
          <cell r="AB315">
            <v>31228</v>
          </cell>
          <cell r="BL315">
            <v>38440</v>
          </cell>
        </row>
        <row r="316">
          <cell r="AB316">
            <v>31198</v>
          </cell>
          <cell r="BL316">
            <v>38433</v>
          </cell>
        </row>
        <row r="317">
          <cell r="AB317">
            <v>31167</v>
          </cell>
          <cell r="BL317">
            <v>38426</v>
          </cell>
        </row>
        <row r="318">
          <cell r="AB318">
            <v>31137</v>
          </cell>
          <cell r="BL318">
            <v>38419</v>
          </cell>
        </row>
        <row r="319">
          <cell r="AB319">
            <v>31106</v>
          </cell>
          <cell r="BL319">
            <v>38412</v>
          </cell>
        </row>
        <row r="320">
          <cell r="AB320">
            <v>31078</v>
          </cell>
          <cell r="BL320">
            <v>38405</v>
          </cell>
        </row>
        <row r="321">
          <cell r="AB321">
            <v>31047</v>
          </cell>
          <cell r="BL321">
            <v>38398</v>
          </cell>
        </row>
        <row r="322">
          <cell r="AB322">
            <v>31016</v>
          </cell>
          <cell r="BL322">
            <v>38391</v>
          </cell>
        </row>
        <row r="323">
          <cell r="AB323">
            <v>30986</v>
          </cell>
          <cell r="BL323">
            <v>38384</v>
          </cell>
        </row>
        <row r="324">
          <cell r="AB324">
            <v>30955</v>
          </cell>
          <cell r="BL324">
            <v>38377</v>
          </cell>
        </row>
        <row r="325">
          <cell r="AB325">
            <v>30925</v>
          </cell>
          <cell r="BL325">
            <v>38370</v>
          </cell>
        </row>
        <row r="326">
          <cell r="AB326">
            <v>30894</v>
          </cell>
          <cell r="BL326">
            <v>38363</v>
          </cell>
        </row>
        <row r="327">
          <cell r="AB327">
            <v>30863</v>
          </cell>
          <cell r="BL327">
            <v>38356</v>
          </cell>
        </row>
        <row r="328">
          <cell r="AB328">
            <v>30833</v>
          </cell>
          <cell r="BL328">
            <v>38349</v>
          </cell>
        </row>
        <row r="329">
          <cell r="AB329">
            <v>30802</v>
          </cell>
          <cell r="BL329">
            <v>38342</v>
          </cell>
        </row>
        <row r="330">
          <cell r="AB330">
            <v>30772</v>
          </cell>
          <cell r="BL330">
            <v>38335</v>
          </cell>
        </row>
        <row r="331">
          <cell r="AB331">
            <v>30741</v>
          </cell>
          <cell r="BL331">
            <v>38328</v>
          </cell>
        </row>
        <row r="332">
          <cell r="AB332">
            <v>30712</v>
          </cell>
          <cell r="BL332">
            <v>38321</v>
          </cell>
        </row>
        <row r="333">
          <cell r="AB333">
            <v>30681</v>
          </cell>
          <cell r="BL333">
            <v>38314</v>
          </cell>
        </row>
        <row r="334">
          <cell r="AB334">
            <v>30650</v>
          </cell>
          <cell r="BL334">
            <v>38307</v>
          </cell>
        </row>
        <row r="335">
          <cell r="AB335">
            <v>30620</v>
          </cell>
          <cell r="BL335">
            <v>38300</v>
          </cell>
        </row>
        <row r="336">
          <cell r="AB336">
            <v>30589</v>
          </cell>
          <cell r="BL336">
            <v>38293</v>
          </cell>
        </row>
        <row r="337">
          <cell r="AB337">
            <v>30559</v>
          </cell>
          <cell r="BL337">
            <v>38286</v>
          </cell>
        </row>
        <row r="338">
          <cell r="AB338">
            <v>30528</v>
          </cell>
          <cell r="BL338">
            <v>38279</v>
          </cell>
        </row>
        <row r="339">
          <cell r="AB339">
            <v>30497</v>
          </cell>
          <cell r="BL339">
            <v>38272</v>
          </cell>
        </row>
        <row r="340">
          <cell r="AB340">
            <v>30467</v>
          </cell>
          <cell r="BL340">
            <v>38265</v>
          </cell>
        </row>
        <row r="341">
          <cell r="AB341">
            <v>30436</v>
          </cell>
          <cell r="BL341">
            <v>38258</v>
          </cell>
        </row>
        <row r="342">
          <cell r="AB342">
            <v>30406</v>
          </cell>
          <cell r="BL342">
            <v>38251</v>
          </cell>
        </row>
        <row r="343">
          <cell r="AB343">
            <v>30375</v>
          </cell>
          <cell r="BL343">
            <v>38244</v>
          </cell>
        </row>
        <row r="344">
          <cell r="AB344">
            <v>30347</v>
          </cell>
          <cell r="BL344">
            <v>38237</v>
          </cell>
        </row>
        <row r="345">
          <cell r="AB345">
            <v>30316</v>
          </cell>
          <cell r="BL345">
            <v>38230</v>
          </cell>
        </row>
        <row r="346">
          <cell r="AB346">
            <v>30285</v>
          </cell>
          <cell r="BL346">
            <v>38223</v>
          </cell>
        </row>
        <row r="347">
          <cell r="AB347">
            <v>30255</v>
          </cell>
          <cell r="BL347">
            <v>38216</v>
          </cell>
        </row>
        <row r="348">
          <cell r="AB348">
            <v>30224</v>
          </cell>
          <cell r="BL348">
            <v>38209</v>
          </cell>
        </row>
        <row r="349">
          <cell r="AB349">
            <v>30194</v>
          </cell>
          <cell r="BL349">
            <v>38202</v>
          </cell>
        </row>
        <row r="350">
          <cell r="AB350">
            <v>30163</v>
          </cell>
          <cell r="BL350">
            <v>38195</v>
          </cell>
        </row>
        <row r="351">
          <cell r="AB351">
            <v>30132</v>
          </cell>
          <cell r="BL351">
            <v>38188</v>
          </cell>
        </row>
        <row r="352">
          <cell r="AB352">
            <v>30102</v>
          </cell>
          <cell r="BL352">
            <v>38181</v>
          </cell>
        </row>
        <row r="353">
          <cell r="AB353">
            <v>30071</v>
          </cell>
          <cell r="BL353">
            <v>38174</v>
          </cell>
        </row>
        <row r="354">
          <cell r="AB354">
            <v>30041</v>
          </cell>
          <cell r="BL354">
            <v>38167</v>
          </cell>
        </row>
        <row r="355">
          <cell r="AB355">
            <v>30010</v>
          </cell>
          <cell r="BL355">
            <v>38160</v>
          </cell>
        </row>
        <row r="356">
          <cell r="AB356">
            <v>29982</v>
          </cell>
          <cell r="BL356">
            <v>38153</v>
          </cell>
        </row>
        <row r="357">
          <cell r="AB357">
            <v>29951</v>
          </cell>
          <cell r="BL357">
            <v>38146</v>
          </cell>
        </row>
        <row r="358">
          <cell r="AB358">
            <v>29920</v>
          </cell>
          <cell r="BL358">
            <v>38139</v>
          </cell>
        </row>
        <row r="359">
          <cell r="AB359">
            <v>29890</v>
          </cell>
          <cell r="BL359">
            <v>38132</v>
          </cell>
        </row>
        <row r="360">
          <cell r="AB360">
            <v>29859</v>
          </cell>
          <cell r="BL360">
            <v>38125</v>
          </cell>
        </row>
        <row r="361">
          <cell r="AB361">
            <v>29829</v>
          </cell>
          <cell r="BL361">
            <v>38118</v>
          </cell>
        </row>
        <row r="362">
          <cell r="AB362">
            <v>29798</v>
          </cell>
          <cell r="BL362">
            <v>38111</v>
          </cell>
        </row>
        <row r="363">
          <cell r="AB363">
            <v>29767</v>
          </cell>
          <cell r="BL363">
            <v>38104</v>
          </cell>
        </row>
        <row r="364">
          <cell r="AB364">
            <v>29737</v>
          </cell>
          <cell r="BL364">
            <v>38097</v>
          </cell>
        </row>
        <row r="365">
          <cell r="AB365">
            <v>29706</v>
          </cell>
          <cell r="BL365">
            <v>38090</v>
          </cell>
        </row>
        <row r="366">
          <cell r="AB366">
            <v>29676</v>
          </cell>
          <cell r="BL366">
            <v>38083</v>
          </cell>
        </row>
        <row r="367">
          <cell r="AB367">
            <v>29645</v>
          </cell>
          <cell r="BL367">
            <v>38076</v>
          </cell>
        </row>
        <row r="368">
          <cell r="AB368">
            <v>29617</v>
          </cell>
          <cell r="BL368">
            <v>38069</v>
          </cell>
        </row>
        <row r="369">
          <cell r="AB369">
            <v>29586</v>
          </cell>
          <cell r="BL369">
            <v>38062</v>
          </cell>
        </row>
        <row r="370">
          <cell r="AB370">
            <v>29555</v>
          </cell>
          <cell r="BL370">
            <v>38055</v>
          </cell>
        </row>
        <row r="371">
          <cell r="AB371">
            <v>29525</v>
          </cell>
          <cell r="BL371">
            <v>38048</v>
          </cell>
        </row>
        <row r="372">
          <cell r="AB372">
            <v>29494</v>
          </cell>
          <cell r="BL372">
            <v>38041</v>
          </cell>
        </row>
        <row r="373">
          <cell r="AB373">
            <v>29464</v>
          </cell>
          <cell r="BL373">
            <v>38034</v>
          </cell>
        </row>
        <row r="374">
          <cell r="AB374">
            <v>29433</v>
          </cell>
          <cell r="BL374">
            <v>38027</v>
          </cell>
        </row>
        <row r="375">
          <cell r="AB375">
            <v>29402</v>
          </cell>
          <cell r="BL375">
            <v>38020</v>
          </cell>
        </row>
        <row r="376">
          <cell r="AB376">
            <v>29372</v>
          </cell>
          <cell r="BL376">
            <v>38013</v>
          </cell>
        </row>
        <row r="377">
          <cell r="AB377">
            <v>29341</v>
          </cell>
          <cell r="BL377">
            <v>38006</v>
          </cell>
        </row>
        <row r="378">
          <cell r="AB378">
            <v>29311</v>
          </cell>
          <cell r="BL378">
            <v>37999</v>
          </cell>
        </row>
        <row r="379">
          <cell r="AB379">
            <v>29280</v>
          </cell>
          <cell r="BL379">
            <v>37992</v>
          </cell>
        </row>
        <row r="380">
          <cell r="AB380">
            <v>29251</v>
          </cell>
          <cell r="BL380">
            <v>37985</v>
          </cell>
        </row>
        <row r="381">
          <cell r="AB381">
            <v>29220</v>
          </cell>
          <cell r="BL381">
            <v>37978</v>
          </cell>
        </row>
        <row r="382">
          <cell r="AB382">
            <v>29189</v>
          </cell>
          <cell r="BL382">
            <v>37971</v>
          </cell>
        </row>
        <row r="383">
          <cell r="AB383">
            <v>29159</v>
          </cell>
          <cell r="BL383">
            <v>37964</v>
          </cell>
        </row>
        <row r="384">
          <cell r="AB384">
            <v>29128</v>
          </cell>
          <cell r="BL384">
            <v>37957</v>
          </cell>
        </row>
        <row r="385">
          <cell r="AB385">
            <v>29098</v>
          </cell>
          <cell r="BL385">
            <v>37950</v>
          </cell>
        </row>
        <row r="386">
          <cell r="AB386">
            <v>29067</v>
          </cell>
          <cell r="BL386">
            <v>37943</v>
          </cell>
        </row>
        <row r="387">
          <cell r="AB387">
            <v>29036</v>
          </cell>
          <cell r="BL387">
            <v>37936</v>
          </cell>
        </row>
        <row r="388">
          <cell r="AB388">
            <v>29006</v>
          </cell>
          <cell r="BL388">
            <v>37929</v>
          </cell>
        </row>
        <row r="389">
          <cell r="AB389">
            <v>28975</v>
          </cell>
          <cell r="BL389">
            <v>37922</v>
          </cell>
        </row>
        <row r="390">
          <cell r="AB390">
            <v>28945</v>
          </cell>
          <cell r="BL390">
            <v>37915</v>
          </cell>
        </row>
        <row r="391">
          <cell r="AB391">
            <v>28914</v>
          </cell>
          <cell r="BL391">
            <v>37908</v>
          </cell>
        </row>
        <row r="392">
          <cell r="AB392">
            <v>28886</v>
          </cell>
          <cell r="BL392">
            <v>37901</v>
          </cell>
        </row>
        <row r="393">
          <cell r="AB393">
            <v>28855</v>
          </cell>
          <cell r="BL393">
            <v>37894</v>
          </cell>
        </row>
        <row r="394">
          <cell r="AB394">
            <v>28824</v>
          </cell>
          <cell r="BL394">
            <v>37887</v>
          </cell>
        </row>
        <row r="395">
          <cell r="AB395">
            <v>28794</v>
          </cell>
          <cell r="BL395">
            <v>37880</v>
          </cell>
        </row>
        <row r="396">
          <cell r="AB396">
            <v>28763</v>
          </cell>
          <cell r="BL396">
            <v>37873</v>
          </cell>
        </row>
        <row r="397">
          <cell r="AB397">
            <v>28733</v>
          </cell>
          <cell r="BL397">
            <v>37866</v>
          </cell>
        </row>
        <row r="398">
          <cell r="AB398">
            <v>28702</v>
          </cell>
          <cell r="BL398">
            <v>37859</v>
          </cell>
        </row>
        <row r="399">
          <cell r="AB399">
            <v>28671</v>
          </cell>
          <cell r="BL399">
            <v>37852</v>
          </cell>
        </row>
        <row r="400">
          <cell r="AB400">
            <v>28641</v>
          </cell>
          <cell r="BL400">
            <v>37845</v>
          </cell>
        </row>
        <row r="401">
          <cell r="AB401">
            <v>28610</v>
          </cell>
          <cell r="BL401">
            <v>37838</v>
          </cell>
        </row>
        <row r="402">
          <cell r="AB402">
            <v>28580</v>
          </cell>
          <cell r="BL402">
            <v>37831</v>
          </cell>
        </row>
        <row r="403">
          <cell r="AB403">
            <v>28549</v>
          </cell>
          <cell r="BL403">
            <v>37824</v>
          </cell>
        </row>
        <row r="404">
          <cell r="AB404">
            <v>28521</v>
          </cell>
          <cell r="BL404">
            <v>37817</v>
          </cell>
        </row>
        <row r="405">
          <cell r="AB405">
            <v>28490</v>
          </cell>
          <cell r="BL405">
            <v>37810</v>
          </cell>
        </row>
        <row r="406">
          <cell r="AB406">
            <v>28459</v>
          </cell>
          <cell r="BL406">
            <v>37803</v>
          </cell>
        </row>
        <row r="407">
          <cell r="AB407">
            <v>28429</v>
          </cell>
          <cell r="BL407">
            <v>37796</v>
          </cell>
        </row>
        <row r="408">
          <cell r="AB408">
            <v>28398</v>
          </cell>
          <cell r="BL408">
            <v>37789</v>
          </cell>
        </row>
        <row r="409">
          <cell r="AB409">
            <v>28368</v>
          </cell>
          <cell r="BL409">
            <v>37782</v>
          </cell>
        </row>
        <row r="410">
          <cell r="AB410">
            <v>28337</v>
          </cell>
          <cell r="BL410">
            <v>37775</v>
          </cell>
        </row>
        <row r="411">
          <cell r="AB411">
            <v>28306</v>
          </cell>
          <cell r="BL411">
            <v>37768</v>
          </cell>
        </row>
        <row r="412">
          <cell r="AB412">
            <v>28276</v>
          </cell>
          <cell r="BL412">
            <v>37761</v>
          </cell>
        </row>
        <row r="413">
          <cell r="AB413">
            <v>28245</v>
          </cell>
          <cell r="BL413">
            <v>37754</v>
          </cell>
        </row>
        <row r="414">
          <cell r="AB414">
            <v>28215</v>
          </cell>
          <cell r="BL414">
            <v>37747</v>
          </cell>
        </row>
        <row r="415">
          <cell r="AB415">
            <v>28184</v>
          </cell>
          <cell r="BL415">
            <v>37740</v>
          </cell>
        </row>
        <row r="416">
          <cell r="AB416">
            <v>28156</v>
          </cell>
          <cell r="BL416">
            <v>37733</v>
          </cell>
        </row>
        <row r="417">
          <cell r="AB417">
            <v>28125</v>
          </cell>
          <cell r="BL417">
            <v>37726</v>
          </cell>
        </row>
        <row r="418">
          <cell r="AB418">
            <v>28094</v>
          </cell>
          <cell r="BL418">
            <v>37719</v>
          </cell>
        </row>
        <row r="419">
          <cell r="AB419">
            <v>28064</v>
          </cell>
          <cell r="BL419">
            <v>37712</v>
          </cell>
        </row>
        <row r="420">
          <cell r="AB420">
            <v>28033</v>
          </cell>
          <cell r="BL420">
            <v>37705</v>
          </cell>
        </row>
        <row r="421">
          <cell r="AB421">
            <v>28003</v>
          </cell>
          <cell r="BL421">
            <v>37698</v>
          </cell>
        </row>
        <row r="422">
          <cell r="AB422">
            <v>27972</v>
          </cell>
          <cell r="BL422">
            <v>37691</v>
          </cell>
        </row>
        <row r="423">
          <cell r="AB423">
            <v>27941</v>
          </cell>
          <cell r="BL423">
            <v>37684</v>
          </cell>
        </row>
        <row r="424">
          <cell r="AB424">
            <v>27911</v>
          </cell>
          <cell r="BL424">
            <v>37677</v>
          </cell>
        </row>
        <row r="425">
          <cell r="AB425">
            <v>27880</v>
          </cell>
          <cell r="BL425">
            <v>37670</v>
          </cell>
        </row>
        <row r="426">
          <cell r="AB426">
            <v>27850</v>
          </cell>
          <cell r="BL426">
            <v>37663</v>
          </cell>
        </row>
        <row r="427">
          <cell r="AB427">
            <v>27819</v>
          </cell>
          <cell r="BL427">
            <v>37656</v>
          </cell>
        </row>
        <row r="428">
          <cell r="AB428">
            <v>27790</v>
          </cell>
          <cell r="BL428">
            <v>37649</v>
          </cell>
        </row>
        <row r="429">
          <cell r="AB429">
            <v>27759</v>
          </cell>
          <cell r="BL429">
            <v>37642</v>
          </cell>
        </row>
        <row r="430">
          <cell r="AB430">
            <v>27728</v>
          </cell>
          <cell r="BL430">
            <v>37635</v>
          </cell>
        </row>
        <row r="431">
          <cell r="AB431">
            <v>27698</v>
          </cell>
          <cell r="BL431">
            <v>37628</v>
          </cell>
        </row>
        <row r="432">
          <cell r="AB432">
            <v>27667</v>
          </cell>
          <cell r="BL432">
            <v>37621</v>
          </cell>
        </row>
        <row r="433">
          <cell r="AB433">
            <v>27637</v>
          </cell>
          <cell r="BL433">
            <v>37614</v>
          </cell>
        </row>
        <row r="434">
          <cell r="AB434">
            <v>27606</v>
          </cell>
          <cell r="BL434">
            <v>37607</v>
          </cell>
        </row>
        <row r="435">
          <cell r="AB435">
            <v>27575</v>
          </cell>
          <cell r="BL435">
            <v>37600</v>
          </cell>
        </row>
        <row r="436">
          <cell r="AB436">
            <v>27545</v>
          </cell>
          <cell r="BL436">
            <v>37593</v>
          </cell>
        </row>
        <row r="437">
          <cell r="AB437">
            <v>27514</v>
          </cell>
          <cell r="BL437">
            <v>37586</v>
          </cell>
        </row>
        <row r="438">
          <cell r="AB438">
            <v>27484</v>
          </cell>
          <cell r="BL438">
            <v>37579</v>
          </cell>
        </row>
        <row r="439">
          <cell r="AB439">
            <v>27453</v>
          </cell>
          <cell r="BL439">
            <v>37572</v>
          </cell>
        </row>
        <row r="440">
          <cell r="AB440">
            <v>27425</v>
          </cell>
          <cell r="BL440">
            <v>37565</v>
          </cell>
        </row>
        <row r="441">
          <cell r="AB441">
            <v>27394</v>
          </cell>
          <cell r="BL441">
            <v>37558</v>
          </cell>
        </row>
        <row r="442">
          <cell r="AB442">
            <v>27363</v>
          </cell>
          <cell r="BL442">
            <v>37551</v>
          </cell>
        </row>
        <row r="443">
          <cell r="AB443">
            <v>27333</v>
          </cell>
          <cell r="BL443">
            <v>37544</v>
          </cell>
        </row>
        <row r="444">
          <cell r="AB444">
            <v>27302</v>
          </cell>
          <cell r="BL444">
            <v>37537</v>
          </cell>
        </row>
        <row r="445">
          <cell r="AB445">
            <v>27272</v>
          </cell>
          <cell r="BL445">
            <v>37530</v>
          </cell>
        </row>
        <row r="446">
          <cell r="AB446">
            <v>27241</v>
          </cell>
          <cell r="BL446">
            <v>37523</v>
          </cell>
        </row>
        <row r="447">
          <cell r="AB447">
            <v>27210</v>
          </cell>
          <cell r="BL447">
            <v>37516</v>
          </cell>
        </row>
        <row r="448">
          <cell r="AB448">
            <v>27180</v>
          </cell>
          <cell r="BL448">
            <v>37509</v>
          </cell>
        </row>
        <row r="449">
          <cell r="AB449">
            <v>27149</v>
          </cell>
          <cell r="BL449">
            <v>37502</v>
          </cell>
        </row>
        <row r="450">
          <cell r="AB450">
            <v>27119</v>
          </cell>
          <cell r="BL450">
            <v>37495</v>
          </cell>
        </row>
        <row r="451">
          <cell r="AB451">
            <v>27088</v>
          </cell>
          <cell r="BL451">
            <v>37488</v>
          </cell>
        </row>
        <row r="452">
          <cell r="AB452">
            <v>27060</v>
          </cell>
          <cell r="BL452">
            <v>37481</v>
          </cell>
        </row>
        <row r="453">
          <cell r="AB453">
            <v>27029</v>
          </cell>
          <cell r="BL453">
            <v>37474</v>
          </cell>
        </row>
        <row r="454">
          <cell r="AB454">
            <v>26998</v>
          </cell>
          <cell r="BL454">
            <v>37467</v>
          </cell>
        </row>
        <row r="455">
          <cell r="AB455">
            <v>26968</v>
          </cell>
          <cell r="BL455">
            <v>37460</v>
          </cell>
        </row>
        <row r="456">
          <cell r="AB456">
            <v>26937</v>
          </cell>
          <cell r="BL456">
            <v>37453</v>
          </cell>
        </row>
        <row r="457">
          <cell r="AB457">
            <v>26907</v>
          </cell>
          <cell r="BL457">
            <v>37446</v>
          </cell>
        </row>
        <row r="458">
          <cell r="AB458">
            <v>26876</v>
          </cell>
          <cell r="BL458">
            <v>37439</v>
          </cell>
        </row>
        <row r="459">
          <cell r="AB459">
            <v>26845</v>
          </cell>
          <cell r="BL459">
            <v>37432</v>
          </cell>
        </row>
        <row r="460">
          <cell r="AB460">
            <v>26815</v>
          </cell>
          <cell r="BL460">
            <v>37425</v>
          </cell>
        </row>
        <row r="461">
          <cell r="AB461">
            <v>26784</v>
          </cell>
          <cell r="BL461">
            <v>37418</v>
          </cell>
        </row>
        <row r="462">
          <cell r="AB462">
            <v>26754</v>
          </cell>
          <cell r="BL462">
            <v>37411</v>
          </cell>
        </row>
        <row r="463">
          <cell r="AB463">
            <v>26723</v>
          </cell>
          <cell r="BL463">
            <v>37404</v>
          </cell>
        </row>
        <row r="464">
          <cell r="AB464">
            <v>26695</v>
          </cell>
          <cell r="BL464">
            <v>37397</v>
          </cell>
        </row>
        <row r="465">
          <cell r="AB465">
            <v>26664</v>
          </cell>
          <cell r="BL465">
            <v>37390</v>
          </cell>
        </row>
        <row r="466">
          <cell r="AB466">
            <v>26633</v>
          </cell>
          <cell r="BL466">
            <v>37383</v>
          </cell>
        </row>
        <row r="467">
          <cell r="AB467">
            <v>26603</v>
          </cell>
          <cell r="BL467">
            <v>37376</v>
          </cell>
        </row>
        <row r="468">
          <cell r="AB468">
            <v>26572</v>
          </cell>
          <cell r="BL468">
            <v>37369</v>
          </cell>
        </row>
        <row r="469">
          <cell r="AB469">
            <v>26542</v>
          </cell>
          <cell r="BL469">
            <v>37362</v>
          </cell>
        </row>
        <row r="470">
          <cell r="AB470">
            <v>26511</v>
          </cell>
          <cell r="BL470">
            <v>37355</v>
          </cell>
        </row>
        <row r="471">
          <cell r="AB471">
            <v>26480</v>
          </cell>
          <cell r="BL471">
            <v>37348</v>
          </cell>
        </row>
        <row r="472">
          <cell r="AB472">
            <v>26450</v>
          </cell>
          <cell r="BL472">
            <v>37341</v>
          </cell>
        </row>
        <row r="473">
          <cell r="AB473">
            <v>26419</v>
          </cell>
          <cell r="BL473">
            <v>37334</v>
          </cell>
        </row>
        <row r="474">
          <cell r="AB474">
            <v>26389</v>
          </cell>
          <cell r="BL474">
            <v>37327</v>
          </cell>
        </row>
        <row r="475">
          <cell r="AB475">
            <v>26358</v>
          </cell>
          <cell r="BL475">
            <v>37320</v>
          </cell>
        </row>
        <row r="476">
          <cell r="AB476">
            <v>26329</v>
          </cell>
          <cell r="BL476">
            <v>37313</v>
          </cell>
        </row>
        <row r="477">
          <cell r="AB477">
            <v>26298</v>
          </cell>
          <cell r="BL477">
            <v>37306</v>
          </cell>
        </row>
        <row r="478">
          <cell r="AB478">
            <v>26267</v>
          </cell>
          <cell r="BL478">
            <v>37299</v>
          </cell>
        </row>
        <row r="479">
          <cell r="AB479">
            <v>26237</v>
          </cell>
          <cell r="BL479">
            <v>37292</v>
          </cell>
        </row>
        <row r="480">
          <cell r="AB480">
            <v>26206</v>
          </cell>
          <cell r="BL480">
            <v>37285</v>
          </cell>
        </row>
        <row r="481">
          <cell r="AB481">
            <v>26176</v>
          </cell>
          <cell r="BL481">
            <v>37278</v>
          </cell>
        </row>
        <row r="482">
          <cell r="AB482">
            <v>26145</v>
          </cell>
          <cell r="BL482">
            <v>37271</v>
          </cell>
        </row>
        <row r="483">
          <cell r="AB483">
            <v>26114</v>
          </cell>
          <cell r="BL483">
            <v>37264</v>
          </cell>
        </row>
        <row r="484">
          <cell r="AB484">
            <v>26084</v>
          </cell>
          <cell r="BL484">
            <v>37257</v>
          </cell>
        </row>
        <row r="485">
          <cell r="AB485">
            <v>26053</v>
          </cell>
          <cell r="BL485">
            <v>37250</v>
          </cell>
        </row>
        <row r="486">
          <cell r="AB486">
            <v>26023</v>
          </cell>
          <cell r="BL486">
            <v>37243</v>
          </cell>
        </row>
        <row r="487">
          <cell r="AB487">
            <v>25992</v>
          </cell>
          <cell r="BL487">
            <v>37236</v>
          </cell>
        </row>
        <row r="488">
          <cell r="AB488">
            <v>25964</v>
          </cell>
          <cell r="BL488">
            <v>37229</v>
          </cell>
        </row>
        <row r="489">
          <cell r="AB489">
            <v>25933</v>
          </cell>
          <cell r="BL489">
            <v>37222</v>
          </cell>
        </row>
        <row r="490">
          <cell r="AB490">
            <v>25902</v>
          </cell>
          <cell r="BL490">
            <v>37215</v>
          </cell>
        </row>
        <row r="491">
          <cell r="AB491">
            <v>25872</v>
          </cell>
          <cell r="BL491">
            <v>37208</v>
          </cell>
        </row>
        <row r="492">
          <cell r="AB492">
            <v>25841</v>
          </cell>
          <cell r="BL492">
            <v>37201</v>
          </cell>
        </row>
        <row r="493">
          <cell r="AB493">
            <v>25811</v>
          </cell>
          <cell r="BL493">
            <v>37194</v>
          </cell>
        </row>
        <row r="494">
          <cell r="AB494">
            <v>25780</v>
          </cell>
          <cell r="BL494">
            <v>37187</v>
          </cell>
        </row>
        <row r="495">
          <cell r="AB495">
            <v>25749</v>
          </cell>
          <cell r="BL495">
            <v>37180</v>
          </cell>
        </row>
        <row r="496">
          <cell r="AB496">
            <v>25719</v>
          </cell>
          <cell r="BL496">
            <v>37173</v>
          </cell>
        </row>
        <row r="497">
          <cell r="AB497">
            <v>25688</v>
          </cell>
          <cell r="BL497">
            <v>37166</v>
          </cell>
        </row>
        <row r="498">
          <cell r="AB498">
            <v>25658</v>
          </cell>
          <cell r="BL498">
            <v>37159</v>
          </cell>
        </row>
        <row r="499">
          <cell r="AB499">
            <v>25627</v>
          </cell>
          <cell r="BL499">
            <v>37152</v>
          </cell>
        </row>
        <row r="500">
          <cell r="AB500">
            <v>25599</v>
          </cell>
          <cell r="BL500">
            <v>37145</v>
          </cell>
        </row>
        <row r="501">
          <cell r="AB501">
            <v>25568</v>
          </cell>
          <cell r="BL501">
            <v>37138</v>
          </cell>
        </row>
        <row r="502">
          <cell r="AB502">
            <v>25537</v>
          </cell>
          <cell r="BL502">
            <v>37131</v>
          </cell>
        </row>
        <row r="503">
          <cell r="AB503">
            <v>25507</v>
          </cell>
          <cell r="BL503">
            <v>37124</v>
          </cell>
        </row>
        <row r="504">
          <cell r="AB504">
            <v>25476</v>
          </cell>
          <cell r="BL504">
            <v>37117</v>
          </cell>
        </row>
        <row r="505">
          <cell r="AB505">
            <v>25446</v>
          </cell>
          <cell r="BL505">
            <v>37110</v>
          </cell>
        </row>
        <row r="506">
          <cell r="AB506">
            <v>25415</v>
          </cell>
          <cell r="BL506">
            <v>37103</v>
          </cell>
        </row>
        <row r="507">
          <cell r="AB507">
            <v>25384</v>
          </cell>
          <cell r="BL507">
            <v>37096</v>
          </cell>
        </row>
        <row r="508">
          <cell r="AB508">
            <v>25354</v>
          </cell>
          <cell r="BL508">
            <v>37089</v>
          </cell>
        </row>
        <row r="509">
          <cell r="AB509">
            <v>25323</v>
          </cell>
          <cell r="BL509">
            <v>37082</v>
          </cell>
        </row>
        <row r="510">
          <cell r="AB510">
            <v>25293</v>
          </cell>
          <cell r="BL510">
            <v>37075</v>
          </cell>
        </row>
        <row r="511">
          <cell r="AB511">
            <v>25262</v>
          </cell>
          <cell r="BL511">
            <v>37068</v>
          </cell>
        </row>
        <row r="512">
          <cell r="AB512">
            <v>25234</v>
          </cell>
          <cell r="BL512">
            <v>37061</v>
          </cell>
        </row>
        <row r="513">
          <cell r="AB513">
            <v>25203</v>
          </cell>
          <cell r="BL513">
            <v>37054</v>
          </cell>
        </row>
        <row r="514">
          <cell r="AB514">
            <v>25172</v>
          </cell>
          <cell r="BL514">
            <v>37047</v>
          </cell>
        </row>
        <row r="515">
          <cell r="AB515">
            <v>25142</v>
          </cell>
          <cell r="BL515">
            <v>37040</v>
          </cell>
        </row>
        <row r="516">
          <cell r="AB516">
            <v>25111</v>
          </cell>
          <cell r="BL516">
            <v>37033</v>
          </cell>
        </row>
        <row r="517">
          <cell r="AB517">
            <v>25081</v>
          </cell>
          <cell r="BL517">
            <v>37026</v>
          </cell>
        </row>
        <row r="518">
          <cell r="AB518">
            <v>25050</v>
          </cell>
          <cell r="BL518">
            <v>37019</v>
          </cell>
        </row>
        <row r="519">
          <cell r="AB519">
            <v>25019</v>
          </cell>
          <cell r="BL519">
            <v>37012</v>
          </cell>
        </row>
        <row r="520">
          <cell r="AB520">
            <v>24989</v>
          </cell>
          <cell r="BL520">
            <v>37005</v>
          </cell>
        </row>
        <row r="521">
          <cell r="AB521">
            <v>24958</v>
          </cell>
          <cell r="BL521">
            <v>36998</v>
          </cell>
        </row>
        <row r="522">
          <cell r="AB522">
            <v>24928</v>
          </cell>
          <cell r="BL522">
            <v>36991</v>
          </cell>
        </row>
        <row r="523">
          <cell r="AB523">
            <v>24897</v>
          </cell>
          <cell r="BL523">
            <v>36984</v>
          </cell>
        </row>
        <row r="524">
          <cell r="AB524">
            <v>24868</v>
          </cell>
          <cell r="BL524">
            <v>36977</v>
          </cell>
        </row>
        <row r="525">
          <cell r="AB525">
            <v>24837</v>
          </cell>
          <cell r="BL525">
            <v>36970</v>
          </cell>
        </row>
        <row r="526">
          <cell r="AB526">
            <v>24806</v>
          </cell>
          <cell r="BL526">
            <v>36963</v>
          </cell>
        </row>
        <row r="527">
          <cell r="AB527">
            <v>24776</v>
          </cell>
          <cell r="BL527">
            <v>36956</v>
          </cell>
        </row>
        <row r="528">
          <cell r="AB528">
            <v>24745</v>
          </cell>
          <cell r="BL528">
            <v>36949</v>
          </cell>
        </row>
        <row r="529">
          <cell r="AB529">
            <v>24715</v>
          </cell>
          <cell r="BL529">
            <v>36942</v>
          </cell>
        </row>
        <row r="530">
          <cell r="AB530">
            <v>24684</v>
          </cell>
          <cell r="BL530">
            <v>36935</v>
          </cell>
        </row>
        <row r="531">
          <cell r="AB531">
            <v>24653</v>
          </cell>
          <cell r="BL531">
            <v>36928</v>
          </cell>
        </row>
        <row r="532">
          <cell r="AB532">
            <v>24623</v>
          </cell>
          <cell r="BL532">
            <v>36921</v>
          </cell>
        </row>
        <row r="533">
          <cell r="AB533">
            <v>24592</v>
          </cell>
          <cell r="BL533">
            <v>36914</v>
          </cell>
        </row>
        <row r="534">
          <cell r="AB534">
            <v>24562</v>
          </cell>
          <cell r="BL534">
            <v>36907</v>
          </cell>
        </row>
        <row r="535">
          <cell r="AB535">
            <v>24531</v>
          </cell>
          <cell r="BL535">
            <v>36900</v>
          </cell>
        </row>
        <row r="536">
          <cell r="AB536">
            <v>24503</v>
          </cell>
          <cell r="BL536">
            <v>36893</v>
          </cell>
        </row>
        <row r="537">
          <cell r="AB537">
            <v>24472</v>
          </cell>
          <cell r="BL537">
            <v>36886</v>
          </cell>
        </row>
        <row r="538">
          <cell r="AB538">
            <v>24441</v>
          </cell>
          <cell r="BL538">
            <v>36879</v>
          </cell>
        </row>
        <row r="539">
          <cell r="AB539">
            <v>24411</v>
          </cell>
          <cell r="BL539">
            <v>36872</v>
          </cell>
        </row>
        <row r="540">
          <cell r="AB540">
            <v>24380</v>
          </cell>
          <cell r="BL540">
            <v>36865</v>
          </cell>
        </row>
        <row r="541">
          <cell r="AB541">
            <v>24350</v>
          </cell>
          <cell r="BL541">
            <v>36858</v>
          </cell>
        </row>
        <row r="542">
          <cell r="AB542">
            <v>24319</v>
          </cell>
          <cell r="BL542">
            <v>36851</v>
          </cell>
        </row>
        <row r="543">
          <cell r="AB543">
            <v>24288</v>
          </cell>
          <cell r="BL543">
            <v>36844</v>
          </cell>
        </row>
        <row r="544">
          <cell r="AB544">
            <v>24258</v>
          </cell>
          <cell r="BL544">
            <v>36837</v>
          </cell>
        </row>
        <row r="545">
          <cell r="AB545">
            <v>24227</v>
          </cell>
          <cell r="BL545">
            <v>36830</v>
          </cell>
        </row>
        <row r="546">
          <cell r="AB546">
            <v>24197</v>
          </cell>
          <cell r="BL546">
            <v>36823</v>
          </cell>
        </row>
        <row r="547">
          <cell r="AB547">
            <v>24166</v>
          </cell>
          <cell r="BL547">
            <v>36816</v>
          </cell>
        </row>
        <row r="548">
          <cell r="AB548">
            <v>24138</v>
          </cell>
          <cell r="BL548">
            <v>36809</v>
          </cell>
        </row>
        <row r="549">
          <cell r="AB549">
            <v>24107</v>
          </cell>
          <cell r="BL549">
            <v>36802</v>
          </cell>
        </row>
        <row r="550">
          <cell r="AB550">
            <v>24076</v>
          </cell>
          <cell r="BL550">
            <v>36795</v>
          </cell>
        </row>
        <row r="551">
          <cell r="AB551">
            <v>24046</v>
          </cell>
          <cell r="BL551">
            <v>36788</v>
          </cell>
        </row>
        <row r="552">
          <cell r="AB552">
            <v>24015</v>
          </cell>
          <cell r="BL552">
            <v>36781</v>
          </cell>
        </row>
        <row r="553">
          <cell r="AB553">
            <v>23985</v>
          </cell>
          <cell r="BL553">
            <v>36774</v>
          </cell>
        </row>
        <row r="554">
          <cell r="AB554">
            <v>23954</v>
          </cell>
          <cell r="BL554">
            <v>36767</v>
          </cell>
        </row>
        <row r="555">
          <cell r="AB555">
            <v>23923</v>
          </cell>
          <cell r="BL555">
            <v>36760</v>
          </cell>
        </row>
        <row r="556">
          <cell r="AB556">
            <v>23893</v>
          </cell>
          <cell r="BL556">
            <v>36753</v>
          </cell>
        </row>
        <row r="557">
          <cell r="AB557">
            <v>23862</v>
          </cell>
          <cell r="BL557">
            <v>36746</v>
          </cell>
        </row>
        <row r="558">
          <cell r="AB558">
            <v>23832</v>
          </cell>
          <cell r="BL558">
            <v>36739</v>
          </cell>
        </row>
        <row r="559">
          <cell r="AB559">
            <v>23801</v>
          </cell>
          <cell r="BL559">
            <v>36732</v>
          </cell>
        </row>
        <row r="560">
          <cell r="AB560">
            <v>23773</v>
          </cell>
          <cell r="BL560">
            <v>36725</v>
          </cell>
        </row>
        <row r="561">
          <cell r="AB561">
            <v>23742</v>
          </cell>
          <cell r="BL561">
            <v>36718</v>
          </cell>
        </row>
        <row r="562">
          <cell r="AB562">
            <v>23711</v>
          </cell>
          <cell r="BL562">
            <v>36711</v>
          </cell>
        </row>
        <row r="563">
          <cell r="AB563">
            <v>23681</v>
          </cell>
          <cell r="BL563">
            <v>36704</v>
          </cell>
        </row>
        <row r="564">
          <cell r="AB564">
            <v>23650</v>
          </cell>
          <cell r="BL564">
            <v>36697</v>
          </cell>
        </row>
        <row r="565">
          <cell r="AB565">
            <v>23620</v>
          </cell>
          <cell r="BL565">
            <v>36690</v>
          </cell>
        </row>
        <row r="566">
          <cell r="AB566">
            <v>23589</v>
          </cell>
          <cell r="BL566">
            <v>36683</v>
          </cell>
        </row>
        <row r="567">
          <cell r="AB567">
            <v>23558</v>
          </cell>
          <cell r="BL567">
            <v>36676</v>
          </cell>
        </row>
        <row r="568">
          <cell r="AB568">
            <v>23528</v>
          </cell>
          <cell r="BL568">
            <v>36669</v>
          </cell>
        </row>
        <row r="569">
          <cell r="AB569">
            <v>23497</v>
          </cell>
          <cell r="BL569">
            <v>36662</v>
          </cell>
        </row>
        <row r="570">
          <cell r="AB570">
            <v>23467</v>
          </cell>
          <cell r="BL570">
            <v>36655</v>
          </cell>
        </row>
        <row r="571">
          <cell r="AB571">
            <v>23436</v>
          </cell>
          <cell r="BL571">
            <v>36648</v>
          </cell>
        </row>
        <row r="572">
          <cell r="AB572">
            <v>23407</v>
          </cell>
          <cell r="BL572">
            <v>36641</v>
          </cell>
        </row>
        <row r="573">
          <cell r="AB573">
            <v>23376</v>
          </cell>
          <cell r="BL573">
            <v>36634</v>
          </cell>
        </row>
        <row r="574">
          <cell r="AB574">
            <v>23345</v>
          </cell>
          <cell r="BL574">
            <v>36627</v>
          </cell>
        </row>
        <row r="575">
          <cell r="AB575">
            <v>23315</v>
          </cell>
          <cell r="BL575">
            <v>36620</v>
          </cell>
        </row>
        <row r="576">
          <cell r="AB576">
            <v>23284</v>
          </cell>
          <cell r="BL576">
            <v>36613</v>
          </cell>
        </row>
        <row r="577">
          <cell r="AB577">
            <v>23254</v>
          </cell>
          <cell r="BL577">
            <v>36606</v>
          </cell>
        </row>
        <row r="578">
          <cell r="AB578">
            <v>23223</v>
          </cell>
          <cell r="BL578">
            <v>36599</v>
          </cell>
        </row>
        <row r="579">
          <cell r="AB579">
            <v>23192</v>
          </cell>
          <cell r="BL579">
            <v>36592</v>
          </cell>
        </row>
        <row r="580">
          <cell r="AB580">
            <v>23162</v>
          </cell>
          <cell r="BL580">
            <v>36585</v>
          </cell>
        </row>
        <row r="581">
          <cell r="AB581">
            <v>23131</v>
          </cell>
          <cell r="BL581">
            <v>36578</v>
          </cell>
        </row>
        <row r="582">
          <cell r="AB582">
            <v>23101</v>
          </cell>
          <cell r="BL582">
            <v>36571</v>
          </cell>
        </row>
        <row r="583">
          <cell r="AB583">
            <v>23070</v>
          </cell>
          <cell r="BL583">
            <v>36564</v>
          </cell>
        </row>
        <row r="584">
          <cell r="AB584">
            <v>23042</v>
          </cell>
          <cell r="BL584">
            <v>36557</v>
          </cell>
        </row>
        <row r="585">
          <cell r="AB585">
            <v>23011</v>
          </cell>
          <cell r="BL585">
            <v>36550</v>
          </cell>
        </row>
        <row r="586">
          <cell r="AB586">
            <v>22980</v>
          </cell>
          <cell r="BL586">
            <v>36543</v>
          </cell>
        </row>
        <row r="587">
          <cell r="AB587">
            <v>22950</v>
          </cell>
          <cell r="BL587">
            <v>36536</v>
          </cell>
        </row>
        <row r="588">
          <cell r="AB588">
            <v>22919</v>
          </cell>
          <cell r="BL588">
            <v>36529</v>
          </cell>
        </row>
        <row r="589">
          <cell r="AB589">
            <v>22889</v>
          </cell>
          <cell r="BL589">
            <v>36522</v>
          </cell>
        </row>
        <row r="590">
          <cell r="AB590">
            <v>22858</v>
          </cell>
          <cell r="BL590">
            <v>36515</v>
          </cell>
        </row>
        <row r="591">
          <cell r="AB591">
            <v>22827</v>
          </cell>
          <cell r="BL591">
            <v>36508</v>
          </cell>
        </row>
        <row r="592">
          <cell r="AB592">
            <v>22797</v>
          </cell>
          <cell r="BL592">
            <v>36501</v>
          </cell>
        </row>
        <row r="593">
          <cell r="AB593">
            <v>22766</v>
          </cell>
          <cell r="BL593">
            <v>36494</v>
          </cell>
        </row>
        <row r="594">
          <cell r="AB594">
            <v>22736</v>
          </cell>
          <cell r="BL594">
            <v>36487</v>
          </cell>
        </row>
        <row r="595">
          <cell r="AB595">
            <v>22705</v>
          </cell>
          <cell r="BL595">
            <v>36480</v>
          </cell>
        </row>
        <row r="596">
          <cell r="AB596">
            <v>22677</v>
          </cell>
          <cell r="BL596">
            <v>36473</v>
          </cell>
        </row>
        <row r="597">
          <cell r="AB597">
            <v>22646</v>
          </cell>
          <cell r="BL597">
            <v>36466</v>
          </cell>
        </row>
        <row r="598">
          <cell r="AB598">
            <v>22615</v>
          </cell>
          <cell r="BL598">
            <v>36459</v>
          </cell>
        </row>
        <row r="599">
          <cell r="AB599">
            <v>22585</v>
          </cell>
          <cell r="BL599">
            <v>36452</v>
          </cell>
        </row>
        <row r="600">
          <cell r="AB600">
            <v>22554</v>
          </cell>
          <cell r="BL600">
            <v>36445</v>
          </cell>
        </row>
        <row r="601">
          <cell r="AB601">
            <v>22524</v>
          </cell>
          <cell r="BL601">
            <v>36438</v>
          </cell>
        </row>
        <row r="602">
          <cell r="AB602">
            <v>22493</v>
          </cell>
          <cell r="BL602">
            <v>36431</v>
          </cell>
        </row>
        <row r="603">
          <cell r="AB603">
            <v>22462</v>
          </cell>
          <cell r="BL603">
            <v>36424</v>
          </cell>
        </row>
        <row r="604">
          <cell r="AB604">
            <v>22432</v>
          </cell>
          <cell r="BL604">
            <v>36417</v>
          </cell>
        </row>
        <row r="605">
          <cell r="AB605">
            <v>22401</v>
          </cell>
          <cell r="BL605">
            <v>36410</v>
          </cell>
        </row>
        <row r="606">
          <cell r="AB606">
            <v>22371</v>
          </cell>
          <cell r="BL606">
            <v>36403</v>
          </cell>
        </row>
        <row r="607">
          <cell r="AB607">
            <v>22340</v>
          </cell>
          <cell r="BL607">
            <v>36396</v>
          </cell>
        </row>
        <row r="608">
          <cell r="AB608">
            <v>22312</v>
          </cell>
          <cell r="BL608">
            <v>36389</v>
          </cell>
        </row>
        <row r="609">
          <cell r="AB609">
            <v>22281</v>
          </cell>
          <cell r="BL609">
            <v>36382</v>
          </cell>
        </row>
        <row r="610">
          <cell r="AB610">
            <v>22250</v>
          </cell>
          <cell r="BL610">
            <v>36375</v>
          </cell>
        </row>
        <row r="611">
          <cell r="AB611">
            <v>22220</v>
          </cell>
          <cell r="BL611">
            <v>36368</v>
          </cell>
        </row>
        <row r="612">
          <cell r="AB612">
            <v>22189</v>
          </cell>
          <cell r="BL612">
            <v>36361</v>
          </cell>
        </row>
        <row r="613">
          <cell r="AB613">
            <v>22159</v>
          </cell>
          <cell r="BL613">
            <v>36354</v>
          </cell>
        </row>
        <row r="614">
          <cell r="AB614">
            <v>22128</v>
          </cell>
          <cell r="BL614">
            <v>36347</v>
          </cell>
        </row>
        <row r="615">
          <cell r="AB615">
            <v>22097</v>
          </cell>
          <cell r="BL615">
            <v>36340</v>
          </cell>
        </row>
        <row r="616">
          <cell r="AB616">
            <v>22067</v>
          </cell>
          <cell r="BL616">
            <v>36333</v>
          </cell>
        </row>
        <row r="617">
          <cell r="AB617">
            <v>22036</v>
          </cell>
          <cell r="BL617">
            <v>36326</v>
          </cell>
        </row>
        <row r="618">
          <cell r="AB618">
            <v>22006</v>
          </cell>
          <cell r="BL618">
            <v>36319</v>
          </cell>
        </row>
        <row r="619">
          <cell r="AB619">
            <v>21975</v>
          </cell>
          <cell r="BL619">
            <v>36312</v>
          </cell>
        </row>
        <row r="620">
          <cell r="AB620">
            <v>21946</v>
          </cell>
          <cell r="BL620">
            <v>36305</v>
          </cell>
        </row>
        <row r="621">
          <cell r="BL621">
            <v>36298</v>
          </cell>
        </row>
        <row r="622">
          <cell r="BL622">
            <v>36291</v>
          </cell>
        </row>
        <row r="623">
          <cell r="BL623">
            <v>36284</v>
          </cell>
        </row>
        <row r="624">
          <cell r="BL624">
            <v>36277</v>
          </cell>
        </row>
        <row r="625">
          <cell r="BL625">
            <v>36270</v>
          </cell>
        </row>
        <row r="626">
          <cell r="BL626">
            <v>36263</v>
          </cell>
        </row>
        <row r="627">
          <cell r="BL627">
            <v>36256</v>
          </cell>
        </row>
        <row r="628">
          <cell r="BL628">
            <v>36249</v>
          </cell>
        </row>
        <row r="629">
          <cell r="BL629">
            <v>36242</v>
          </cell>
        </row>
        <row r="630">
          <cell r="BL630">
            <v>36235</v>
          </cell>
        </row>
        <row r="631">
          <cell r="BL631">
            <v>36228</v>
          </cell>
        </row>
        <row r="632">
          <cell r="BL632">
            <v>36221</v>
          </cell>
        </row>
        <row r="633">
          <cell r="BL633">
            <v>36214</v>
          </cell>
        </row>
        <row r="634">
          <cell r="BL634">
            <v>36207</v>
          </cell>
        </row>
        <row r="635">
          <cell r="BL635">
            <v>36200</v>
          </cell>
        </row>
        <row r="636">
          <cell r="BL636">
            <v>36193</v>
          </cell>
        </row>
        <row r="637">
          <cell r="BL637">
            <v>36186</v>
          </cell>
        </row>
        <row r="638">
          <cell r="BL638">
            <v>36179</v>
          </cell>
        </row>
        <row r="639">
          <cell r="BL639">
            <v>36172</v>
          </cell>
        </row>
        <row r="640">
          <cell r="BL640">
            <v>36165</v>
          </cell>
        </row>
        <row r="641">
          <cell r="BL641">
            <v>36158</v>
          </cell>
        </row>
        <row r="642">
          <cell r="BL642">
            <v>36151</v>
          </cell>
        </row>
        <row r="643">
          <cell r="BL643">
            <v>36144</v>
          </cell>
        </row>
        <row r="644">
          <cell r="BL644">
            <v>36137</v>
          </cell>
        </row>
        <row r="645">
          <cell r="BL645">
            <v>36130</v>
          </cell>
        </row>
        <row r="646">
          <cell r="BL646">
            <v>36123</v>
          </cell>
        </row>
        <row r="647">
          <cell r="BL647">
            <v>36116</v>
          </cell>
        </row>
        <row r="648">
          <cell r="BL648">
            <v>36109</v>
          </cell>
        </row>
        <row r="649">
          <cell r="BL649">
            <v>36102</v>
          </cell>
        </row>
        <row r="650">
          <cell r="BL650">
            <v>36095</v>
          </cell>
        </row>
        <row r="651">
          <cell r="BL651">
            <v>36088</v>
          </cell>
        </row>
        <row r="652">
          <cell r="BL652">
            <v>36081</v>
          </cell>
        </row>
        <row r="653">
          <cell r="BL653">
            <v>36074</v>
          </cell>
        </row>
        <row r="654">
          <cell r="BL654">
            <v>36067</v>
          </cell>
        </row>
        <row r="655">
          <cell r="BL655">
            <v>36060</v>
          </cell>
        </row>
        <row r="656">
          <cell r="BL656">
            <v>36053</v>
          </cell>
        </row>
        <row r="657">
          <cell r="BL657">
            <v>36046</v>
          </cell>
        </row>
        <row r="658">
          <cell r="BL658">
            <v>36039</v>
          </cell>
        </row>
        <row r="659">
          <cell r="BL659">
            <v>36032</v>
          </cell>
        </row>
        <row r="660">
          <cell r="BL660">
            <v>36025</v>
          </cell>
        </row>
        <row r="661">
          <cell r="BL661">
            <v>36018</v>
          </cell>
        </row>
        <row r="662">
          <cell r="BL662">
            <v>36011</v>
          </cell>
        </row>
        <row r="663">
          <cell r="BL663">
            <v>36004</v>
          </cell>
        </row>
        <row r="664">
          <cell r="BL664">
            <v>35997</v>
          </cell>
        </row>
        <row r="665">
          <cell r="BL665">
            <v>35990</v>
          </cell>
        </row>
        <row r="666">
          <cell r="BL666">
            <v>35983</v>
          </cell>
        </row>
        <row r="667">
          <cell r="BL667">
            <v>35976</v>
          </cell>
        </row>
        <row r="668">
          <cell r="BL668">
            <v>35969</v>
          </cell>
        </row>
        <row r="669">
          <cell r="BL669">
            <v>35962</v>
          </cell>
        </row>
        <row r="670">
          <cell r="BL670">
            <v>35955</v>
          </cell>
        </row>
        <row r="671">
          <cell r="BL671">
            <v>35948</v>
          </cell>
        </row>
        <row r="672">
          <cell r="BL672">
            <v>35941</v>
          </cell>
        </row>
        <row r="673">
          <cell r="BL673">
            <v>35934</v>
          </cell>
        </row>
        <row r="674">
          <cell r="BL674">
            <v>35927</v>
          </cell>
        </row>
        <row r="675">
          <cell r="BL675">
            <v>35920</v>
          </cell>
        </row>
        <row r="676">
          <cell r="BL676">
            <v>35913</v>
          </cell>
        </row>
        <row r="677">
          <cell r="BL677">
            <v>35906</v>
          </cell>
        </row>
        <row r="678">
          <cell r="BL678">
            <v>35899</v>
          </cell>
        </row>
        <row r="679">
          <cell r="BL679">
            <v>35892</v>
          </cell>
        </row>
        <row r="680">
          <cell r="BL680">
            <v>35885</v>
          </cell>
        </row>
        <row r="681">
          <cell r="BL681">
            <v>35878</v>
          </cell>
        </row>
        <row r="682">
          <cell r="BL682">
            <v>35871</v>
          </cell>
        </row>
        <row r="683">
          <cell r="BL683">
            <v>35864</v>
          </cell>
        </row>
        <row r="684">
          <cell r="BL684">
            <v>35857</v>
          </cell>
        </row>
        <row r="685">
          <cell r="BL685">
            <v>35850</v>
          </cell>
        </row>
        <row r="686">
          <cell r="BL686">
            <v>35843</v>
          </cell>
        </row>
        <row r="687">
          <cell r="BL687">
            <v>35836</v>
          </cell>
        </row>
        <row r="688">
          <cell r="BL688">
            <v>35829</v>
          </cell>
        </row>
        <row r="689">
          <cell r="BL689">
            <v>35822</v>
          </cell>
        </row>
        <row r="690">
          <cell r="BL690">
            <v>35815</v>
          </cell>
        </row>
        <row r="691">
          <cell r="BL691">
            <v>35808</v>
          </cell>
        </row>
        <row r="692">
          <cell r="BL692">
            <v>35801</v>
          </cell>
        </row>
        <row r="693">
          <cell r="BL693">
            <v>35794</v>
          </cell>
        </row>
        <row r="694">
          <cell r="BL694">
            <v>35787</v>
          </cell>
        </row>
        <row r="695">
          <cell r="BL695">
            <v>35780</v>
          </cell>
        </row>
        <row r="696">
          <cell r="BL696">
            <v>35773</v>
          </cell>
        </row>
        <row r="697">
          <cell r="BL697">
            <v>35766</v>
          </cell>
        </row>
        <row r="698">
          <cell r="BL698">
            <v>35759</v>
          </cell>
        </row>
        <row r="699">
          <cell r="BL699">
            <v>35752</v>
          </cell>
        </row>
        <row r="700">
          <cell r="BL700">
            <v>35745</v>
          </cell>
        </row>
        <row r="701">
          <cell r="BL701">
            <v>35738</v>
          </cell>
        </row>
        <row r="702">
          <cell r="BL702">
            <v>35731</v>
          </cell>
        </row>
        <row r="703">
          <cell r="BL703">
            <v>35724</v>
          </cell>
        </row>
        <row r="704">
          <cell r="BL704">
            <v>35717</v>
          </cell>
        </row>
        <row r="705">
          <cell r="BL705">
            <v>35710</v>
          </cell>
        </row>
        <row r="706">
          <cell r="BL706">
            <v>35703</v>
          </cell>
        </row>
        <row r="707">
          <cell r="BL707">
            <v>35696</v>
          </cell>
        </row>
        <row r="708">
          <cell r="BL708">
            <v>35689</v>
          </cell>
        </row>
        <row r="709">
          <cell r="BL709">
            <v>35682</v>
          </cell>
        </row>
        <row r="710">
          <cell r="BL710">
            <v>35675</v>
          </cell>
        </row>
        <row r="711">
          <cell r="BL711">
            <v>35668</v>
          </cell>
        </row>
        <row r="712">
          <cell r="BL712">
            <v>35661</v>
          </cell>
        </row>
        <row r="713">
          <cell r="BL713">
            <v>35654</v>
          </cell>
        </row>
        <row r="714">
          <cell r="BL714">
            <v>35647</v>
          </cell>
        </row>
        <row r="715">
          <cell r="BL715">
            <v>35640</v>
          </cell>
        </row>
        <row r="716">
          <cell r="BL716">
            <v>35633</v>
          </cell>
        </row>
        <row r="717">
          <cell r="BL717">
            <v>35626</v>
          </cell>
        </row>
        <row r="718">
          <cell r="BL718">
            <v>35619</v>
          </cell>
        </row>
        <row r="719">
          <cell r="BL719">
            <v>35612</v>
          </cell>
        </row>
        <row r="720">
          <cell r="BL720">
            <v>35605</v>
          </cell>
        </row>
        <row r="721">
          <cell r="BL721">
            <v>35598</v>
          </cell>
        </row>
        <row r="722">
          <cell r="BL722">
            <v>35591</v>
          </cell>
        </row>
        <row r="723">
          <cell r="BL723">
            <v>35584</v>
          </cell>
        </row>
        <row r="724">
          <cell r="BL724">
            <v>35577</v>
          </cell>
        </row>
        <row r="725">
          <cell r="BL725">
            <v>35570</v>
          </cell>
        </row>
        <row r="726">
          <cell r="BL726">
            <v>35563</v>
          </cell>
        </row>
        <row r="727">
          <cell r="BL727">
            <v>35556</v>
          </cell>
        </row>
        <row r="728">
          <cell r="BL728">
            <v>35549</v>
          </cell>
        </row>
        <row r="729">
          <cell r="BL729">
            <v>35542</v>
          </cell>
        </row>
        <row r="730">
          <cell r="BL730">
            <v>35535</v>
          </cell>
        </row>
        <row r="731">
          <cell r="BL731">
            <v>35528</v>
          </cell>
        </row>
        <row r="732">
          <cell r="BL732">
            <v>35521</v>
          </cell>
        </row>
        <row r="733">
          <cell r="BL733">
            <v>35514</v>
          </cell>
        </row>
        <row r="734">
          <cell r="BL734">
            <v>35507</v>
          </cell>
        </row>
        <row r="735">
          <cell r="BL735">
            <v>35500</v>
          </cell>
        </row>
        <row r="736">
          <cell r="BL736">
            <v>35493</v>
          </cell>
        </row>
        <row r="737">
          <cell r="BL737">
            <v>35486</v>
          </cell>
        </row>
        <row r="738">
          <cell r="BL738">
            <v>35479</v>
          </cell>
        </row>
        <row r="739">
          <cell r="BL739">
            <v>35472</v>
          </cell>
        </row>
        <row r="740">
          <cell r="BL740">
            <v>35465</v>
          </cell>
        </row>
        <row r="741">
          <cell r="BL741">
            <v>35458</v>
          </cell>
        </row>
        <row r="742">
          <cell r="BL742">
            <v>35451</v>
          </cell>
        </row>
        <row r="743">
          <cell r="BL743">
            <v>35444</v>
          </cell>
        </row>
        <row r="744">
          <cell r="BL744">
            <v>35437</v>
          </cell>
        </row>
      </sheetData>
      <sheetData sheetId="1">
        <row r="2">
          <cell r="P2" t="str">
            <v>本表开始时间</v>
          </cell>
          <cell r="Q2" t="str">
            <v>1980/01</v>
          </cell>
          <cell r="V2" t="str">
            <v>本表开始时间</v>
          </cell>
          <cell r="AD2" t="str">
            <v>本表开始时间</v>
          </cell>
          <cell r="AL2" t="str">
            <v>本表开始时间</v>
          </cell>
          <cell r="AV2" t="str">
            <v>本表开始时间</v>
          </cell>
          <cell r="AY2" t="str">
            <v>本表开始时间</v>
          </cell>
        </row>
        <row r="3">
          <cell r="P3" t="str">
            <v>所用指标</v>
          </cell>
          <cell r="Q3" t="str">
            <v>LAST PRICE</v>
          </cell>
          <cell r="V3" t="str">
            <v>所用指标</v>
          </cell>
          <cell r="AD3" t="str">
            <v>所用指标</v>
          </cell>
          <cell r="AL3" t="str">
            <v>所用指标</v>
          </cell>
          <cell r="AV3" t="str">
            <v>所用指标</v>
          </cell>
          <cell r="AY3" t="str">
            <v>所用指标</v>
          </cell>
        </row>
        <row r="4">
          <cell r="P4" t="str">
            <v>日本GDP情况</v>
          </cell>
          <cell r="V4" t="str">
            <v>日本CPI情况</v>
          </cell>
          <cell r="AD4" t="str">
            <v>日本批发和零售业销售情况</v>
          </cell>
          <cell r="AL4" t="str">
            <v>日本零售业销售情况（分业态）</v>
          </cell>
          <cell r="AV4" t="str">
            <v>日本便利店数量</v>
          </cell>
          <cell r="AY4" t="str">
            <v>东京消费者信心指数</v>
          </cell>
        </row>
        <row r="5">
          <cell r="P5" t="str">
            <v>Bloomberg代码</v>
          </cell>
          <cell r="Q5" t="str">
            <v>JGDOOGDP Index</v>
          </cell>
          <cell r="V5" t="str">
            <v>Bloomberg代码</v>
          </cell>
          <cell r="AD5" t="str">
            <v>Bloomberg代码</v>
          </cell>
          <cell r="AL5" t="str">
            <v>Bloomberg代码</v>
          </cell>
          <cell r="AV5" t="str">
            <v>Bloomberg代码</v>
          </cell>
          <cell r="AY5" t="str">
            <v>Bloomberg代码</v>
          </cell>
        </row>
        <row r="6">
          <cell r="P6" t="str">
            <v>日期</v>
          </cell>
          <cell r="Q6" t="str">
            <v>名义GDP（十亿日元）</v>
          </cell>
          <cell r="R6" t="str">
            <v>名义GDP同比（%）</v>
          </cell>
          <cell r="V6" t="str">
            <v>日期</v>
          </cell>
          <cell r="W6" t="str">
            <v>全国CPI</v>
          </cell>
          <cell r="X6" t="str">
            <v>全国CPI 同比</v>
          </cell>
          <cell r="AD6" t="str">
            <v>日期</v>
          </cell>
          <cell r="AE6" t="str">
            <v>批发及零售总计（千亿日元）</v>
          </cell>
          <cell r="AF6" t="str">
            <v>批发及零售总计同比（%）</v>
          </cell>
          <cell r="AL6" t="str">
            <v>日期</v>
          </cell>
          <cell r="AM6" t="str">
            <v>大型零售店总计（千亿日元）</v>
          </cell>
          <cell r="AN6" t="str">
            <v>大型零售店总计同比（%）</v>
          </cell>
          <cell r="AW6" t="str">
            <v>便利店数量</v>
          </cell>
          <cell r="AZ6" t="str">
            <v>总计</v>
          </cell>
        </row>
        <row r="7">
          <cell r="P7" t="e">
            <v>#NAME?</v>
          </cell>
          <cell r="Q7">
            <v>125173.6</v>
          </cell>
          <cell r="V7" t="e">
            <v>#NAME?</v>
          </cell>
          <cell r="AD7" t="e">
            <v>#NAME?</v>
          </cell>
          <cell r="AL7" t="e">
            <v>#NAME?</v>
          </cell>
          <cell r="AV7" t="e">
            <v>#NAME?</v>
          </cell>
          <cell r="AY7" t="e">
            <v>#NAME?</v>
          </cell>
        </row>
        <row r="8">
          <cell r="P8">
            <v>40451</v>
          </cell>
          <cell r="Q8">
            <v>117510.6</v>
          </cell>
          <cell r="V8">
            <v>40574</v>
          </cell>
          <cell r="AD8">
            <v>40574</v>
          </cell>
          <cell r="AL8">
            <v>40574</v>
          </cell>
          <cell r="AV8">
            <v>40574</v>
          </cell>
          <cell r="AY8">
            <v>40574</v>
          </cell>
        </row>
        <row r="9">
          <cell r="P9">
            <v>40359</v>
          </cell>
          <cell r="Q9">
            <v>118974.5</v>
          </cell>
          <cell r="V9">
            <v>40543</v>
          </cell>
          <cell r="AD9">
            <v>40543</v>
          </cell>
          <cell r="AL9">
            <v>40543</v>
          </cell>
          <cell r="AV9">
            <v>40543</v>
          </cell>
          <cell r="AY9">
            <v>40543</v>
          </cell>
        </row>
        <row r="10">
          <cell r="P10">
            <v>40268</v>
          </cell>
          <cell r="Q10">
            <v>117564.4</v>
          </cell>
          <cell r="V10">
            <v>40512</v>
          </cell>
          <cell r="AD10">
            <v>40512</v>
          </cell>
          <cell r="AL10">
            <v>40512</v>
          </cell>
          <cell r="AV10">
            <v>40512</v>
          </cell>
          <cell r="AY10">
            <v>40512</v>
          </cell>
        </row>
        <row r="11">
          <cell r="B11">
            <v>2</v>
          </cell>
          <cell r="C11">
            <v>1</v>
          </cell>
          <cell r="J11">
            <v>2</v>
          </cell>
          <cell r="K11">
            <v>1</v>
          </cell>
          <cell r="P11">
            <v>40178</v>
          </cell>
          <cell r="Q11">
            <v>124390.5</v>
          </cell>
          <cell r="V11">
            <v>40482</v>
          </cell>
          <cell r="AD11">
            <v>40482</v>
          </cell>
          <cell r="AL11">
            <v>40482</v>
          </cell>
          <cell r="AV11">
            <v>40482</v>
          </cell>
          <cell r="AY11">
            <v>40482</v>
          </cell>
        </row>
        <row r="12">
          <cell r="P12">
            <v>40086</v>
          </cell>
          <cell r="Q12">
            <v>114444.8</v>
          </cell>
          <cell r="V12">
            <v>40451</v>
          </cell>
          <cell r="AD12">
            <v>40451</v>
          </cell>
          <cell r="AL12">
            <v>40451</v>
          </cell>
          <cell r="AV12">
            <v>40451</v>
          </cell>
          <cell r="AY12">
            <v>40451</v>
          </cell>
        </row>
        <row r="13">
          <cell r="P13">
            <v>39994</v>
          </cell>
          <cell r="Q13">
            <v>117640.2</v>
          </cell>
          <cell r="V13">
            <v>40421</v>
          </cell>
          <cell r="AD13">
            <v>40421</v>
          </cell>
          <cell r="AL13">
            <v>40421</v>
          </cell>
          <cell r="AV13">
            <v>40421</v>
          </cell>
          <cell r="AY13">
            <v>40421</v>
          </cell>
        </row>
        <row r="14">
          <cell r="P14">
            <v>39903</v>
          </cell>
          <cell r="Q14">
            <v>114461.1</v>
          </cell>
          <cell r="V14">
            <v>40390</v>
          </cell>
          <cell r="AD14">
            <v>40390</v>
          </cell>
          <cell r="AL14">
            <v>40390</v>
          </cell>
          <cell r="AV14">
            <v>40390</v>
          </cell>
          <cell r="AY14">
            <v>40390</v>
          </cell>
        </row>
        <row r="15">
          <cell r="P15">
            <v>39813</v>
          </cell>
          <cell r="Q15">
            <v>129383.9</v>
          </cell>
          <cell r="V15">
            <v>40359</v>
          </cell>
          <cell r="AD15">
            <v>40359</v>
          </cell>
          <cell r="AL15">
            <v>40359</v>
          </cell>
          <cell r="AV15">
            <v>40359</v>
          </cell>
          <cell r="AY15">
            <v>40359</v>
          </cell>
        </row>
        <row r="16">
          <cell r="P16">
            <v>39721</v>
          </cell>
          <cell r="Q16">
            <v>121978.2</v>
          </cell>
          <cell r="V16">
            <v>40329</v>
          </cell>
          <cell r="AD16">
            <v>40329</v>
          </cell>
          <cell r="AL16">
            <v>40329</v>
          </cell>
          <cell r="AV16">
            <v>40329</v>
          </cell>
          <cell r="AY16">
            <v>40329</v>
          </cell>
        </row>
        <row r="17">
          <cell r="P17">
            <v>39629</v>
          </cell>
          <cell r="Q17">
            <v>126242.7</v>
          </cell>
          <cell r="V17">
            <v>40298</v>
          </cell>
          <cell r="AD17">
            <v>40298</v>
          </cell>
          <cell r="AL17">
            <v>40298</v>
          </cell>
          <cell r="AV17">
            <v>40298</v>
          </cell>
          <cell r="AY17">
            <v>40298</v>
          </cell>
        </row>
        <row r="18">
          <cell r="P18">
            <v>39538</v>
          </cell>
          <cell r="Q18">
            <v>126772.8</v>
          </cell>
          <cell r="V18">
            <v>40268</v>
          </cell>
          <cell r="AD18">
            <v>40268</v>
          </cell>
          <cell r="AL18">
            <v>40268</v>
          </cell>
          <cell r="AV18">
            <v>40268</v>
          </cell>
          <cell r="AY18">
            <v>40268</v>
          </cell>
        </row>
        <row r="19">
          <cell r="P19">
            <v>39447</v>
          </cell>
          <cell r="Q19">
            <v>135101.20000000001</v>
          </cell>
          <cell r="V19">
            <v>40237</v>
          </cell>
          <cell r="AD19">
            <v>40237</v>
          </cell>
          <cell r="AL19">
            <v>40237</v>
          </cell>
          <cell r="AV19">
            <v>40237</v>
          </cell>
          <cell r="AY19">
            <v>40237</v>
          </cell>
        </row>
        <row r="20">
          <cell r="P20">
            <v>39355</v>
          </cell>
          <cell r="Q20">
            <v>125455.1</v>
          </cell>
          <cell r="V20">
            <v>40209</v>
          </cell>
          <cell r="AD20">
            <v>40209</v>
          </cell>
          <cell r="AL20">
            <v>40209</v>
          </cell>
          <cell r="AV20">
            <v>40209</v>
          </cell>
          <cell r="AY20">
            <v>40209</v>
          </cell>
        </row>
        <row r="21">
          <cell r="P21">
            <v>39263</v>
          </cell>
          <cell r="Q21">
            <v>128475.2</v>
          </cell>
          <cell r="V21">
            <v>40178</v>
          </cell>
          <cell r="AD21">
            <v>40178</v>
          </cell>
          <cell r="AL21">
            <v>40178</v>
          </cell>
          <cell r="AV21">
            <v>40178</v>
          </cell>
          <cell r="AY21">
            <v>40178</v>
          </cell>
        </row>
        <row r="22">
          <cell r="P22">
            <v>39172</v>
          </cell>
          <cell r="Q22">
            <v>126488.9</v>
          </cell>
          <cell r="V22">
            <v>40147</v>
          </cell>
          <cell r="AD22">
            <v>40147</v>
          </cell>
          <cell r="AL22">
            <v>40147</v>
          </cell>
          <cell r="AV22">
            <v>40147</v>
          </cell>
          <cell r="AY22">
            <v>40147</v>
          </cell>
        </row>
        <row r="23">
          <cell r="P23">
            <v>39082</v>
          </cell>
          <cell r="Q23">
            <v>134197.1</v>
          </cell>
          <cell r="V23">
            <v>40117</v>
          </cell>
          <cell r="AD23">
            <v>40117</v>
          </cell>
          <cell r="AL23">
            <v>40117</v>
          </cell>
          <cell r="AV23">
            <v>40117</v>
          </cell>
          <cell r="AY23">
            <v>40117</v>
          </cell>
        </row>
        <row r="24">
          <cell r="P24">
            <v>38990</v>
          </cell>
          <cell r="Q24">
            <v>123948.1</v>
          </cell>
          <cell r="V24">
            <v>40086</v>
          </cell>
          <cell r="AD24">
            <v>40086</v>
          </cell>
          <cell r="AL24">
            <v>40086</v>
          </cell>
          <cell r="AV24">
            <v>40086</v>
          </cell>
          <cell r="AY24">
            <v>40086</v>
          </cell>
        </row>
        <row r="25">
          <cell r="P25">
            <v>38898</v>
          </cell>
          <cell r="Q25">
            <v>126303.5</v>
          </cell>
          <cell r="V25">
            <v>40056</v>
          </cell>
          <cell r="AD25">
            <v>40056</v>
          </cell>
          <cell r="AL25">
            <v>40056</v>
          </cell>
          <cell r="AV25">
            <v>40056</v>
          </cell>
          <cell r="AY25">
            <v>40056</v>
          </cell>
        </row>
        <row r="26">
          <cell r="P26">
            <v>38807</v>
          </cell>
          <cell r="Q26">
            <v>122916</v>
          </cell>
          <cell r="V26">
            <v>40025</v>
          </cell>
          <cell r="AD26">
            <v>40025</v>
          </cell>
          <cell r="AL26">
            <v>40025</v>
          </cell>
          <cell r="AV26">
            <v>40025</v>
          </cell>
          <cell r="AY26">
            <v>40025</v>
          </cell>
        </row>
        <row r="27">
          <cell r="P27">
            <v>38717</v>
          </cell>
          <cell r="Q27">
            <v>132189</v>
          </cell>
          <cell r="V27">
            <v>39994</v>
          </cell>
          <cell r="AD27">
            <v>39994</v>
          </cell>
          <cell r="AL27">
            <v>39994</v>
          </cell>
          <cell r="AV27">
            <v>39994</v>
          </cell>
          <cell r="AY27">
            <v>39994</v>
          </cell>
        </row>
        <row r="28">
          <cell r="P28">
            <v>38625</v>
          </cell>
          <cell r="Q28">
            <v>122846.6</v>
          </cell>
          <cell r="V28">
            <v>39964</v>
          </cell>
          <cell r="AD28">
            <v>39964</v>
          </cell>
          <cell r="AL28">
            <v>39964</v>
          </cell>
          <cell r="AV28">
            <v>39964</v>
          </cell>
          <cell r="AY28">
            <v>39964</v>
          </cell>
        </row>
        <row r="29">
          <cell r="P29">
            <v>38533</v>
          </cell>
          <cell r="Q29">
            <v>125235.1</v>
          </cell>
          <cell r="V29">
            <v>39933</v>
          </cell>
          <cell r="AD29">
            <v>39933</v>
          </cell>
          <cell r="AL29">
            <v>39933</v>
          </cell>
          <cell r="AV29">
            <v>39933</v>
          </cell>
          <cell r="AY29">
            <v>39933</v>
          </cell>
        </row>
        <row r="30">
          <cell r="P30">
            <v>38442</v>
          </cell>
          <cell r="Q30">
            <v>121463.8</v>
          </cell>
          <cell r="V30">
            <v>39903</v>
          </cell>
          <cell r="AD30">
            <v>39903</v>
          </cell>
          <cell r="AL30">
            <v>39903</v>
          </cell>
          <cell r="AV30">
            <v>39903</v>
          </cell>
          <cell r="AY30">
            <v>39903</v>
          </cell>
        </row>
        <row r="31">
          <cell r="P31">
            <v>38352</v>
          </cell>
          <cell r="Q31">
            <v>130859.2</v>
          </cell>
          <cell r="V31">
            <v>39872</v>
          </cell>
          <cell r="AD31">
            <v>39872</v>
          </cell>
          <cell r="AL31">
            <v>39872</v>
          </cell>
          <cell r="AV31">
            <v>39872</v>
          </cell>
          <cell r="AY31">
            <v>39872</v>
          </cell>
        </row>
        <row r="32">
          <cell r="P32">
            <v>38260</v>
          </cell>
          <cell r="Q32">
            <v>122115.9</v>
          </cell>
          <cell r="V32">
            <v>39844</v>
          </cell>
          <cell r="AD32">
            <v>39844</v>
          </cell>
          <cell r="AL32">
            <v>39844</v>
          </cell>
          <cell r="AV32">
            <v>39844</v>
          </cell>
          <cell r="AY32">
            <v>39844</v>
          </cell>
        </row>
        <row r="33">
          <cell r="P33">
            <v>38168</v>
          </cell>
          <cell r="Q33">
            <v>124051.7</v>
          </cell>
          <cell r="V33">
            <v>39813</v>
          </cell>
          <cell r="AD33">
            <v>39813</v>
          </cell>
          <cell r="AL33">
            <v>39813</v>
          </cell>
          <cell r="AV33">
            <v>39813</v>
          </cell>
          <cell r="AY33">
            <v>39813</v>
          </cell>
        </row>
        <row r="34">
          <cell r="P34">
            <v>38077</v>
          </cell>
          <cell r="Q34">
            <v>121301.6</v>
          </cell>
          <cell r="V34">
            <v>39782</v>
          </cell>
          <cell r="AD34">
            <v>39782</v>
          </cell>
          <cell r="AL34">
            <v>39782</v>
          </cell>
          <cell r="AV34">
            <v>39782</v>
          </cell>
          <cell r="AY34">
            <v>39782</v>
          </cell>
        </row>
        <row r="35">
          <cell r="P35">
            <v>37986</v>
          </cell>
          <cell r="Q35">
            <v>130171.4</v>
          </cell>
          <cell r="V35">
            <v>39752</v>
          </cell>
          <cell r="AD35">
            <v>39752</v>
          </cell>
          <cell r="AL35">
            <v>39752</v>
          </cell>
          <cell r="AV35">
            <v>39752</v>
          </cell>
          <cell r="AY35">
            <v>39752</v>
          </cell>
        </row>
        <row r="36">
          <cell r="B36">
            <v>1</v>
          </cell>
          <cell r="C36">
            <v>1</v>
          </cell>
          <cell r="J36">
            <v>4</v>
          </cell>
          <cell r="K36">
            <v>1</v>
          </cell>
          <cell r="P36">
            <v>37894</v>
          </cell>
          <cell r="Q36">
            <v>120164.9</v>
          </cell>
          <cell r="V36">
            <v>39721</v>
          </cell>
          <cell r="AD36">
            <v>39721</v>
          </cell>
          <cell r="AL36">
            <v>39721</v>
          </cell>
          <cell r="AV36">
            <v>39721</v>
          </cell>
          <cell r="AY36">
            <v>39721</v>
          </cell>
        </row>
        <row r="37">
          <cell r="P37">
            <v>37802</v>
          </cell>
          <cell r="Q37">
            <v>122109.6</v>
          </cell>
          <cell r="V37">
            <v>39691</v>
          </cell>
          <cell r="AD37">
            <v>39691</v>
          </cell>
          <cell r="AL37">
            <v>39691</v>
          </cell>
          <cell r="AV37">
            <v>39691</v>
          </cell>
          <cell r="AY37">
            <v>39691</v>
          </cell>
        </row>
        <row r="38">
          <cell r="P38">
            <v>37711</v>
          </cell>
          <cell r="Q38">
            <v>117848.1</v>
          </cell>
          <cell r="V38">
            <v>39660</v>
          </cell>
          <cell r="AD38">
            <v>39660</v>
          </cell>
          <cell r="AL38">
            <v>39660</v>
          </cell>
          <cell r="AV38">
            <v>39660</v>
          </cell>
          <cell r="AY38">
            <v>39660</v>
          </cell>
        </row>
        <row r="39">
          <cell r="P39">
            <v>37621</v>
          </cell>
          <cell r="Q39">
            <v>129794</v>
          </cell>
          <cell r="V39">
            <v>39629</v>
          </cell>
          <cell r="AD39">
            <v>39629</v>
          </cell>
          <cell r="AL39">
            <v>39629</v>
          </cell>
          <cell r="AV39">
            <v>39629</v>
          </cell>
          <cell r="AY39">
            <v>39629</v>
          </cell>
        </row>
        <row r="40">
          <cell r="P40">
            <v>37529</v>
          </cell>
          <cell r="Q40">
            <v>120282.5</v>
          </cell>
          <cell r="V40">
            <v>39599</v>
          </cell>
          <cell r="AD40">
            <v>39599</v>
          </cell>
          <cell r="AL40">
            <v>39599</v>
          </cell>
          <cell r="AV40">
            <v>39599</v>
          </cell>
          <cell r="AY40">
            <v>39599</v>
          </cell>
        </row>
        <row r="41">
          <cell r="P41">
            <v>37437</v>
          </cell>
          <cell r="Q41">
            <v>121950.6</v>
          </cell>
          <cell r="V41">
            <v>39568</v>
          </cell>
          <cell r="AD41">
            <v>39568</v>
          </cell>
          <cell r="AL41">
            <v>39568</v>
          </cell>
          <cell r="AV41">
            <v>39568</v>
          </cell>
          <cell r="AY41">
            <v>39568</v>
          </cell>
        </row>
        <row r="42">
          <cell r="P42">
            <v>37346</v>
          </cell>
          <cell r="Q42">
            <v>119285.1</v>
          </cell>
          <cell r="V42">
            <v>39538</v>
          </cell>
          <cell r="AD42">
            <v>39538</v>
          </cell>
          <cell r="AL42">
            <v>39538</v>
          </cell>
          <cell r="AV42">
            <v>39538</v>
          </cell>
          <cell r="AY42">
            <v>39538</v>
          </cell>
        </row>
        <row r="43">
          <cell r="P43">
            <v>37256</v>
          </cell>
          <cell r="Q43">
            <v>129719</v>
          </cell>
          <cell r="V43">
            <v>39507</v>
          </cell>
          <cell r="AD43">
            <v>39507</v>
          </cell>
          <cell r="AL43">
            <v>39507</v>
          </cell>
          <cell r="AV43">
            <v>39507</v>
          </cell>
          <cell r="AY43">
            <v>39507</v>
          </cell>
        </row>
        <row r="44">
          <cell r="P44">
            <v>37164</v>
          </cell>
          <cell r="Q44">
            <v>120505.3</v>
          </cell>
          <cell r="V44">
            <v>39478</v>
          </cell>
          <cell r="AD44">
            <v>39478</v>
          </cell>
          <cell r="AL44">
            <v>39478</v>
          </cell>
          <cell r="AV44">
            <v>39478</v>
          </cell>
          <cell r="AY44">
            <v>39478</v>
          </cell>
        </row>
        <row r="45">
          <cell r="P45">
            <v>37072</v>
          </cell>
          <cell r="Q45">
            <v>124135.3</v>
          </cell>
          <cell r="V45">
            <v>39447</v>
          </cell>
          <cell r="AD45">
            <v>39447</v>
          </cell>
          <cell r="AL45">
            <v>39447</v>
          </cell>
          <cell r="AV45">
            <v>39447</v>
          </cell>
          <cell r="AY45">
            <v>39447</v>
          </cell>
        </row>
        <row r="46">
          <cell r="P46">
            <v>36981</v>
          </cell>
          <cell r="Q46">
            <v>123360.1</v>
          </cell>
          <cell r="V46">
            <v>39416</v>
          </cell>
          <cell r="AD46">
            <v>39416</v>
          </cell>
          <cell r="AL46">
            <v>39416</v>
          </cell>
          <cell r="AV46">
            <v>39416</v>
          </cell>
          <cell r="AY46">
            <v>39416</v>
          </cell>
        </row>
        <row r="47">
          <cell r="P47">
            <v>36891</v>
          </cell>
          <cell r="Q47">
            <v>133765.5</v>
          </cell>
          <cell r="V47">
            <v>39386</v>
          </cell>
          <cell r="AD47">
            <v>39386</v>
          </cell>
          <cell r="AL47">
            <v>39386</v>
          </cell>
          <cell r="AV47">
            <v>39386</v>
          </cell>
          <cell r="AY47">
            <v>39386</v>
          </cell>
        </row>
        <row r="48">
          <cell r="P48">
            <v>36799</v>
          </cell>
          <cell r="Q48">
            <v>122496.2</v>
          </cell>
          <cell r="V48">
            <v>39355</v>
          </cell>
          <cell r="AD48">
            <v>39355</v>
          </cell>
          <cell r="AL48">
            <v>39355</v>
          </cell>
          <cell r="AV48">
            <v>39355</v>
          </cell>
          <cell r="AY48">
            <v>39355</v>
          </cell>
        </row>
        <row r="49">
          <cell r="P49">
            <v>36707</v>
          </cell>
          <cell r="Q49">
            <v>124497</v>
          </cell>
          <cell r="V49">
            <v>39325</v>
          </cell>
          <cell r="AD49">
            <v>39325</v>
          </cell>
          <cell r="AL49">
            <v>39325</v>
          </cell>
          <cell r="AV49">
            <v>39325</v>
          </cell>
          <cell r="AY49">
            <v>39325</v>
          </cell>
        </row>
        <row r="50">
          <cell r="P50">
            <v>36616</v>
          </cell>
          <cell r="Q50">
            <v>122231.2</v>
          </cell>
          <cell r="V50">
            <v>39294</v>
          </cell>
          <cell r="AD50">
            <v>39294</v>
          </cell>
          <cell r="AL50">
            <v>39294</v>
          </cell>
          <cell r="AV50">
            <v>39294</v>
          </cell>
          <cell r="AY50">
            <v>39294</v>
          </cell>
        </row>
        <row r="51">
          <cell r="P51">
            <v>36525</v>
          </cell>
          <cell r="Q51">
            <v>132705.60000000001</v>
          </cell>
          <cell r="V51">
            <v>39263</v>
          </cell>
          <cell r="AD51">
            <v>39263</v>
          </cell>
          <cell r="AL51">
            <v>39263</v>
          </cell>
          <cell r="AV51">
            <v>39263</v>
          </cell>
          <cell r="AY51">
            <v>39263</v>
          </cell>
        </row>
        <row r="52">
          <cell r="P52">
            <v>36433</v>
          </cell>
          <cell r="Q52">
            <v>120835.4</v>
          </cell>
          <cell r="V52">
            <v>39233</v>
          </cell>
          <cell r="AD52">
            <v>39233</v>
          </cell>
          <cell r="AL52">
            <v>39233</v>
          </cell>
          <cell r="AV52">
            <v>39233</v>
          </cell>
          <cell r="AY52">
            <v>39233</v>
          </cell>
        </row>
        <row r="53">
          <cell r="P53">
            <v>36341</v>
          </cell>
          <cell r="Q53">
            <v>123771.9</v>
          </cell>
          <cell r="V53">
            <v>39202</v>
          </cell>
          <cell r="AD53">
            <v>39202</v>
          </cell>
          <cell r="AL53">
            <v>39202</v>
          </cell>
          <cell r="AV53">
            <v>39202</v>
          </cell>
          <cell r="AY53">
            <v>39202</v>
          </cell>
        </row>
        <row r="54">
          <cell r="P54">
            <v>36250</v>
          </cell>
          <cell r="Q54">
            <v>120315.6</v>
          </cell>
          <cell r="V54">
            <v>39172</v>
          </cell>
          <cell r="AD54">
            <v>39172</v>
          </cell>
          <cell r="AL54">
            <v>39172</v>
          </cell>
          <cell r="AV54">
            <v>39172</v>
          </cell>
          <cell r="AY54">
            <v>39172</v>
          </cell>
        </row>
        <row r="55">
          <cell r="P55">
            <v>36160</v>
          </cell>
          <cell r="Q55">
            <v>135392.6</v>
          </cell>
          <cell r="V55">
            <v>39141</v>
          </cell>
          <cell r="AD55">
            <v>39141</v>
          </cell>
          <cell r="AL55">
            <v>39141</v>
          </cell>
          <cell r="AV55">
            <v>39141</v>
          </cell>
          <cell r="AY55">
            <v>39141</v>
          </cell>
        </row>
        <row r="56">
          <cell r="P56">
            <v>36068</v>
          </cell>
          <cell r="Q56">
            <v>122809.2</v>
          </cell>
          <cell r="V56">
            <v>39113</v>
          </cell>
          <cell r="AD56">
            <v>39113</v>
          </cell>
          <cell r="AL56">
            <v>39113</v>
          </cell>
          <cell r="AV56">
            <v>39113</v>
          </cell>
          <cell r="AY56">
            <v>39113</v>
          </cell>
        </row>
        <row r="57">
          <cell r="P57">
            <v>35976</v>
          </cell>
          <cell r="Q57">
            <v>124806.7</v>
          </cell>
          <cell r="V57">
            <v>39082</v>
          </cell>
          <cell r="AD57">
            <v>39082</v>
          </cell>
          <cell r="AL57">
            <v>39082</v>
          </cell>
          <cell r="AV57">
            <v>39082</v>
          </cell>
          <cell r="AY57">
            <v>39082</v>
          </cell>
        </row>
        <row r="58">
          <cell r="P58">
            <v>35885</v>
          </cell>
          <cell r="Q58">
            <v>121896.9</v>
          </cell>
          <cell r="V58">
            <v>39051</v>
          </cell>
          <cell r="AD58">
            <v>39051</v>
          </cell>
          <cell r="AL58">
            <v>39051</v>
          </cell>
          <cell r="AV58">
            <v>39051</v>
          </cell>
          <cell r="AY58">
            <v>39051</v>
          </cell>
        </row>
        <row r="59">
          <cell r="P59">
            <v>35795</v>
          </cell>
          <cell r="Q59">
            <v>138152.79999999999</v>
          </cell>
          <cell r="V59">
            <v>39021</v>
          </cell>
          <cell r="AD59">
            <v>39021</v>
          </cell>
          <cell r="AL59">
            <v>39021</v>
          </cell>
          <cell r="AV59">
            <v>39021</v>
          </cell>
          <cell r="AY59">
            <v>39021</v>
          </cell>
        </row>
        <row r="60">
          <cell r="P60">
            <v>35703</v>
          </cell>
          <cell r="Q60">
            <v>125566.2</v>
          </cell>
          <cell r="V60">
            <v>38990</v>
          </cell>
          <cell r="AD60">
            <v>38990</v>
          </cell>
          <cell r="AL60">
            <v>38990</v>
          </cell>
          <cell r="AV60">
            <v>38990</v>
          </cell>
          <cell r="AY60">
            <v>38990</v>
          </cell>
        </row>
        <row r="61">
          <cell r="B61">
            <v>1</v>
          </cell>
          <cell r="C61">
            <v>5</v>
          </cell>
          <cell r="J61">
            <v>3</v>
          </cell>
          <cell r="K61">
            <v>1</v>
          </cell>
          <cell r="P61">
            <v>35611</v>
          </cell>
          <cell r="Q61">
            <v>127997</v>
          </cell>
          <cell r="V61">
            <v>38960</v>
          </cell>
          <cell r="AD61">
            <v>38960</v>
          </cell>
          <cell r="AL61">
            <v>38960</v>
          </cell>
          <cell r="AV61">
            <v>38960</v>
          </cell>
          <cell r="AY61">
            <v>38960</v>
          </cell>
        </row>
        <row r="62">
          <cell r="P62">
            <v>35520</v>
          </cell>
          <cell r="Q62">
            <v>123928.2</v>
          </cell>
          <cell r="V62">
            <v>38929</v>
          </cell>
          <cell r="AD62">
            <v>38929</v>
          </cell>
          <cell r="AL62">
            <v>38929</v>
          </cell>
          <cell r="AV62">
            <v>38929</v>
          </cell>
          <cell r="AY62">
            <v>38929</v>
          </cell>
        </row>
        <row r="63">
          <cell r="P63">
            <v>35430</v>
          </cell>
          <cell r="Q63">
            <v>137143.1</v>
          </cell>
          <cell r="V63">
            <v>38898</v>
          </cell>
          <cell r="AD63">
            <v>38898</v>
          </cell>
          <cell r="AL63">
            <v>38898</v>
          </cell>
          <cell r="AV63">
            <v>38898</v>
          </cell>
          <cell r="AY63">
            <v>38898</v>
          </cell>
        </row>
        <row r="64">
          <cell r="P64">
            <v>35338</v>
          </cell>
          <cell r="Q64">
            <v>123458.8</v>
          </cell>
          <cell r="V64">
            <v>38868</v>
          </cell>
          <cell r="AD64">
            <v>38868</v>
          </cell>
          <cell r="AL64">
            <v>38868</v>
          </cell>
          <cell r="AV64">
            <v>38868</v>
          </cell>
          <cell r="AY64">
            <v>38868</v>
          </cell>
        </row>
        <row r="65">
          <cell r="P65">
            <v>35246</v>
          </cell>
          <cell r="Q65">
            <v>124565.8</v>
          </cell>
          <cell r="V65">
            <v>38837</v>
          </cell>
          <cell r="AD65">
            <v>38837</v>
          </cell>
          <cell r="AL65">
            <v>38837</v>
          </cell>
          <cell r="AV65">
            <v>38837</v>
          </cell>
          <cell r="AY65">
            <v>38837</v>
          </cell>
        </row>
        <row r="66">
          <cell r="P66">
            <v>35155</v>
          </cell>
          <cell r="Q66">
            <v>119844.1</v>
          </cell>
          <cell r="V66">
            <v>38807</v>
          </cell>
          <cell r="AD66">
            <v>38807</v>
          </cell>
          <cell r="AL66">
            <v>38807</v>
          </cell>
          <cell r="AV66">
            <v>38807</v>
          </cell>
          <cell r="AY66">
            <v>38807</v>
          </cell>
        </row>
        <row r="67">
          <cell r="P67">
            <v>35064</v>
          </cell>
          <cell r="Q67">
            <v>134043.20000000001</v>
          </cell>
          <cell r="V67">
            <v>38776</v>
          </cell>
          <cell r="AD67">
            <v>38776</v>
          </cell>
          <cell r="AL67">
            <v>38776</v>
          </cell>
          <cell r="AV67">
            <v>38776</v>
          </cell>
          <cell r="AY67">
            <v>38776</v>
          </cell>
        </row>
        <row r="68">
          <cell r="P68">
            <v>34972</v>
          </cell>
          <cell r="Q68">
            <v>121924.3</v>
          </cell>
          <cell r="V68">
            <v>38748</v>
          </cell>
          <cell r="AD68">
            <v>38748</v>
          </cell>
          <cell r="AL68">
            <v>38748</v>
          </cell>
          <cell r="AV68">
            <v>38748</v>
          </cell>
          <cell r="AY68">
            <v>38748</v>
          </cell>
        </row>
        <row r="69">
          <cell r="P69">
            <v>34880</v>
          </cell>
          <cell r="Q69">
            <v>121928.4</v>
          </cell>
          <cell r="V69">
            <v>38717</v>
          </cell>
          <cell r="AD69">
            <v>38717</v>
          </cell>
          <cell r="AL69">
            <v>38717</v>
          </cell>
          <cell r="AV69">
            <v>38717</v>
          </cell>
          <cell r="AY69">
            <v>38717</v>
          </cell>
        </row>
        <row r="70">
          <cell r="P70">
            <v>34789</v>
          </cell>
          <cell r="Q70">
            <v>117269.6</v>
          </cell>
          <cell r="V70">
            <v>38686</v>
          </cell>
          <cell r="AD70">
            <v>38686</v>
          </cell>
          <cell r="AL70">
            <v>38686</v>
          </cell>
          <cell r="AV70">
            <v>38686</v>
          </cell>
          <cell r="AY70">
            <v>38686</v>
          </cell>
        </row>
        <row r="71">
          <cell r="P71">
            <v>34699</v>
          </cell>
          <cell r="Q71">
            <v>131376.4</v>
          </cell>
          <cell r="V71">
            <v>38656</v>
          </cell>
          <cell r="AD71">
            <v>38656</v>
          </cell>
          <cell r="AL71">
            <v>38656</v>
          </cell>
          <cell r="AV71">
            <v>38656</v>
          </cell>
          <cell r="AY71">
            <v>38656</v>
          </cell>
        </row>
        <row r="72">
          <cell r="P72">
            <v>34607</v>
          </cell>
          <cell r="Q72">
            <v>120544.2</v>
          </cell>
          <cell r="V72">
            <v>38625</v>
          </cell>
          <cell r="AD72">
            <v>38625</v>
          </cell>
          <cell r="AL72">
            <v>38625</v>
          </cell>
          <cell r="AV72">
            <v>38625</v>
          </cell>
          <cell r="AY72">
            <v>38625</v>
          </cell>
        </row>
        <row r="73">
          <cell r="P73">
            <v>34515</v>
          </cell>
          <cell r="Q73">
            <v>120188.6</v>
          </cell>
          <cell r="V73">
            <v>38595</v>
          </cell>
          <cell r="AD73">
            <v>38595</v>
          </cell>
          <cell r="AL73">
            <v>38595</v>
          </cell>
          <cell r="AV73">
            <v>38595</v>
          </cell>
          <cell r="AY73">
            <v>38595</v>
          </cell>
        </row>
        <row r="74">
          <cell r="P74">
            <v>34424</v>
          </cell>
          <cell r="Q74">
            <v>116341.1</v>
          </cell>
          <cell r="V74">
            <v>38564</v>
          </cell>
          <cell r="AD74">
            <v>38564</v>
          </cell>
          <cell r="AL74">
            <v>38564</v>
          </cell>
          <cell r="AV74">
            <v>38564</v>
          </cell>
          <cell r="AY74">
            <v>38564</v>
          </cell>
        </row>
        <row r="75">
          <cell r="P75">
            <v>34334</v>
          </cell>
          <cell r="Q75">
            <v>131702.5</v>
          </cell>
          <cell r="V75">
            <v>38533</v>
          </cell>
          <cell r="AD75">
            <v>38533</v>
          </cell>
          <cell r="AL75">
            <v>38533</v>
          </cell>
          <cell r="AV75">
            <v>38533</v>
          </cell>
          <cell r="AY75">
            <v>38533</v>
          </cell>
        </row>
        <row r="76">
          <cell r="P76">
            <v>34242</v>
          </cell>
          <cell r="Q76">
            <v>117748.4</v>
          </cell>
          <cell r="V76">
            <v>38503</v>
          </cell>
          <cell r="AD76">
            <v>38503</v>
          </cell>
          <cell r="AL76">
            <v>38503</v>
          </cell>
          <cell r="AV76">
            <v>38503</v>
          </cell>
          <cell r="AY76">
            <v>38503</v>
          </cell>
        </row>
        <row r="77">
          <cell r="P77">
            <v>34150</v>
          </cell>
          <cell r="Q77">
            <v>116815.6</v>
          </cell>
          <cell r="V77">
            <v>38472</v>
          </cell>
          <cell r="AD77">
            <v>38472</v>
          </cell>
          <cell r="AL77">
            <v>38472</v>
          </cell>
          <cell r="AV77">
            <v>38472</v>
          </cell>
          <cell r="AY77">
            <v>38472</v>
          </cell>
        </row>
        <row r="78">
          <cell r="P78">
            <v>34059</v>
          </cell>
          <cell r="Q78">
            <v>117445.3</v>
          </cell>
          <cell r="V78">
            <v>38442</v>
          </cell>
          <cell r="AD78">
            <v>38442</v>
          </cell>
          <cell r="AL78">
            <v>38442</v>
          </cell>
          <cell r="AV78">
            <v>38442</v>
          </cell>
          <cell r="AY78">
            <v>38442</v>
          </cell>
        </row>
        <row r="79">
          <cell r="P79">
            <v>33969</v>
          </cell>
          <cell r="Q79">
            <v>130698.3</v>
          </cell>
          <cell r="V79">
            <v>38411</v>
          </cell>
          <cell r="AD79">
            <v>38411</v>
          </cell>
          <cell r="AL79">
            <v>38411</v>
          </cell>
          <cell r="AV79">
            <v>38411</v>
          </cell>
          <cell r="AY79">
            <v>38411</v>
          </cell>
        </row>
        <row r="80">
          <cell r="P80">
            <v>33877</v>
          </cell>
          <cell r="Q80">
            <v>118402.8</v>
          </cell>
          <cell r="V80">
            <v>38383</v>
          </cell>
          <cell r="AD80">
            <v>38383</v>
          </cell>
          <cell r="AL80">
            <v>38383</v>
          </cell>
          <cell r="AV80">
            <v>38383</v>
          </cell>
          <cell r="AY80">
            <v>38383</v>
          </cell>
        </row>
        <row r="81">
          <cell r="P81">
            <v>33785</v>
          </cell>
          <cell r="Q81">
            <v>116709.2</v>
          </cell>
          <cell r="V81">
            <v>38352</v>
          </cell>
          <cell r="AD81">
            <v>38352</v>
          </cell>
          <cell r="AL81">
            <v>38352</v>
          </cell>
          <cell r="AV81">
            <v>38352</v>
          </cell>
          <cell r="AY81">
            <v>38352</v>
          </cell>
        </row>
        <row r="82">
          <cell r="P82">
            <v>33694</v>
          </cell>
          <cell r="Q82">
            <v>114972.5</v>
          </cell>
          <cell r="V82">
            <v>38321</v>
          </cell>
          <cell r="AD82">
            <v>38321</v>
          </cell>
          <cell r="AL82">
            <v>38321</v>
          </cell>
          <cell r="AV82">
            <v>38321</v>
          </cell>
          <cell r="AY82">
            <v>38321</v>
          </cell>
        </row>
        <row r="83">
          <cell r="P83">
            <v>33603</v>
          </cell>
          <cell r="Q83">
            <v>129801.1</v>
          </cell>
          <cell r="V83">
            <v>38291</v>
          </cell>
          <cell r="AD83">
            <v>38291</v>
          </cell>
          <cell r="AL83">
            <v>38291</v>
          </cell>
          <cell r="AV83">
            <v>38291</v>
          </cell>
          <cell r="AY83">
            <v>38291</v>
          </cell>
        </row>
        <row r="84">
          <cell r="P84">
            <v>33511</v>
          </cell>
          <cell r="Q84">
            <v>115436.6</v>
          </cell>
          <cell r="V84">
            <v>38260</v>
          </cell>
          <cell r="AD84">
            <v>38260</v>
          </cell>
          <cell r="AL84">
            <v>38260</v>
          </cell>
          <cell r="AV84">
            <v>38260</v>
          </cell>
          <cell r="AY84">
            <v>38260</v>
          </cell>
        </row>
        <row r="85">
          <cell r="P85">
            <v>33419</v>
          </cell>
          <cell r="Q85">
            <v>113397.4</v>
          </cell>
          <cell r="V85">
            <v>38230</v>
          </cell>
          <cell r="AD85">
            <v>38230</v>
          </cell>
          <cell r="AL85">
            <v>38230</v>
          </cell>
          <cell r="AV85">
            <v>38230</v>
          </cell>
          <cell r="AY85">
            <v>38230</v>
          </cell>
        </row>
        <row r="86">
          <cell r="P86">
            <v>33328</v>
          </cell>
          <cell r="Q86">
            <v>110786.8</v>
          </cell>
          <cell r="V86">
            <v>38199</v>
          </cell>
          <cell r="AD86">
            <v>38199</v>
          </cell>
          <cell r="AL86">
            <v>38199</v>
          </cell>
          <cell r="AV86">
            <v>38199</v>
          </cell>
          <cell r="AY86">
            <v>38199</v>
          </cell>
        </row>
        <row r="87">
          <cell r="P87">
            <v>33238</v>
          </cell>
          <cell r="Q87">
            <v>123889.2</v>
          </cell>
          <cell r="V87">
            <v>38168</v>
          </cell>
          <cell r="AD87">
            <v>38168</v>
          </cell>
          <cell r="AL87">
            <v>38168</v>
          </cell>
          <cell r="AV87">
            <v>38168</v>
          </cell>
          <cell r="AY87">
            <v>38168</v>
          </cell>
        </row>
        <row r="88">
          <cell r="P88">
            <v>33146</v>
          </cell>
          <cell r="Q88">
            <v>110677.2</v>
          </cell>
          <cell r="V88">
            <v>38138</v>
          </cell>
          <cell r="AD88">
            <v>38138</v>
          </cell>
          <cell r="AL88">
            <v>38138</v>
          </cell>
          <cell r="AV88">
            <v>38138</v>
          </cell>
          <cell r="AY88">
            <v>38138</v>
          </cell>
        </row>
        <row r="89">
          <cell r="P89">
            <v>33054</v>
          </cell>
          <cell r="Q89">
            <v>106329.8</v>
          </cell>
          <cell r="V89">
            <v>38107</v>
          </cell>
          <cell r="AD89">
            <v>38107</v>
          </cell>
          <cell r="AL89">
            <v>38107</v>
          </cell>
          <cell r="AV89">
            <v>38107</v>
          </cell>
          <cell r="AY89">
            <v>38107</v>
          </cell>
        </row>
        <row r="90">
          <cell r="P90">
            <v>32963</v>
          </cell>
          <cell r="Q90">
            <v>101884.8</v>
          </cell>
          <cell r="V90">
            <v>38077</v>
          </cell>
          <cell r="AD90">
            <v>38077</v>
          </cell>
          <cell r="AL90">
            <v>38077</v>
          </cell>
          <cell r="AV90">
            <v>38077</v>
          </cell>
          <cell r="AY90">
            <v>38077</v>
          </cell>
        </row>
        <row r="91">
          <cell r="P91">
            <v>32873</v>
          </cell>
          <cell r="Q91">
            <v>116310.5</v>
          </cell>
          <cell r="V91">
            <v>38046</v>
          </cell>
          <cell r="AD91">
            <v>38046</v>
          </cell>
          <cell r="AL91">
            <v>38046</v>
          </cell>
          <cell r="AV91">
            <v>38046</v>
          </cell>
          <cell r="AY91">
            <v>38046</v>
          </cell>
        </row>
        <row r="92">
          <cell r="P92">
            <v>32781</v>
          </cell>
          <cell r="Q92">
            <v>100953.60000000001</v>
          </cell>
          <cell r="V92">
            <v>38017</v>
          </cell>
          <cell r="AD92">
            <v>38017</v>
          </cell>
          <cell r="AL92">
            <v>38017</v>
          </cell>
          <cell r="AV92">
            <v>38017</v>
          </cell>
          <cell r="AY92">
            <v>38017</v>
          </cell>
        </row>
        <row r="93">
          <cell r="P93">
            <v>32689</v>
          </cell>
          <cell r="Q93">
            <v>96736.3</v>
          </cell>
          <cell r="V93">
            <v>37986</v>
          </cell>
          <cell r="AD93">
            <v>37986</v>
          </cell>
          <cell r="AL93">
            <v>37986</v>
          </cell>
          <cell r="AV93">
            <v>37986</v>
          </cell>
          <cell r="AY93">
            <v>37986</v>
          </cell>
        </row>
        <row r="94">
          <cell r="P94">
            <v>32598</v>
          </cell>
          <cell r="Q94">
            <v>96121.8</v>
          </cell>
          <cell r="V94">
            <v>37955</v>
          </cell>
          <cell r="AD94">
            <v>37955</v>
          </cell>
          <cell r="AL94">
            <v>37955</v>
          </cell>
          <cell r="AV94">
            <v>37955</v>
          </cell>
          <cell r="AY94">
            <v>37955</v>
          </cell>
        </row>
        <row r="95">
          <cell r="P95">
            <v>32508</v>
          </cell>
          <cell r="Q95">
            <v>106802.6</v>
          </cell>
          <cell r="V95">
            <v>37925</v>
          </cell>
          <cell r="AD95">
            <v>37925</v>
          </cell>
          <cell r="AL95">
            <v>37925</v>
          </cell>
          <cell r="AV95">
            <v>37925</v>
          </cell>
          <cell r="AY95">
            <v>37925</v>
          </cell>
        </row>
        <row r="96">
          <cell r="P96">
            <v>32416</v>
          </cell>
          <cell r="Q96">
            <v>94472.5</v>
          </cell>
          <cell r="V96">
            <v>37894</v>
          </cell>
          <cell r="AD96">
            <v>37894</v>
          </cell>
          <cell r="AL96">
            <v>37894</v>
          </cell>
          <cell r="AV96">
            <v>37894</v>
          </cell>
          <cell r="AY96">
            <v>37894</v>
          </cell>
        </row>
        <row r="97">
          <cell r="P97">
            <v>32324</v>
          </cell>
          <cell r="Q97">
            <v>90288.6</v>
          </cell>
          <cell r="V97">
            <v>37864</v>
          </cell>
          <cell r="AD97">
            <v>37864</v>
          </cell>
          <cell r="AL97">
            <v>37864</v>
          </cell>
          <cell r="AV97">
            <v>37864</v>
          </cell>
          <cell r="AY97">
            <v>37864</v>
          </cell>
        </row>
        <row r="98">
          <cell r="P98">
            <v>32233</v>
          </cell>
          <cell r="Q98">
            <v>89179.1</v>
          </cell>
          <cell r="V98">
            <v>37833</v>
          </cell>
          <cell r="AD98">
            <v>37833</v>
          </cell>
          <cell r="AL98">
            <v>37833</v>
          </cell>
          <cell r="AV98">
            <v>37833</v>
          </cell>
          <cell r="AY98">
            <v>37833</v>
          </cell>
        </row>
        <row r="99">
          <cell r="P99">
            <v>32142</v>
          </cell>
          <cell r="Q99">
            <v>100752.4</v>
          </cell>
          <cell r="V99">
            <v>37802</v>
          </cell>
          <cell r="AD99">
            <v>37802</v>
          </cell>
          <cell r="AL99">
            <v>37802</v>
          </cell>
          <cell r="AV99">
            <v>37802</v>
          </cell>
          <cell r="AY99">
            <v>37802</v>
          </cell>
        </row>
        <row r="100">
          <cell r="P100">
            <v>32050</v>
          </cell>
          <cell r="Q100">
            <v>87823</v>
          </cell>
          <cell r="V100">
            <v>37772</v>
          </cell>
          <cell r="AD100">
            <v>37772</v>
          </cell>
          <cell r="AL100">
            <v>37772</v>
          </cell>
          <cell r="AV100">
            <v>37772</v>
          </cell>
          <cell r="AY100">
            <v>37772</v>
          </cell>
        </row>
        <row r="101">
          <cell r="P101">
            <v>31958</v>
          </cell>
          <cell r="Q101">
            <v>84542.2</v>
          </cell>
          <cell r="V101">
            <v>37741</v>
          </cell>
          <cell r="AD101">
            <v>37741</v>
          </cell>
          <cell r="AL101">
            <v>37741</v>
          </cell>
          <cell r="AV101">
            <v>37741</v>
          </cell>
          <cell r="AY101">
            <v>37741</v>
          </cell>
        </row>
        <row r="102">
          <cell r="P102">
            <v>31867</v>
          </cell>
          <cell r="Q102">
            <v>81052.600000000006</v>
          </cell>
          <cell r="V102">
            <v>37711</v>
          </cell>
          <cell r="AD102">
            <v>37711</v>
          </cell>
          <cell r="AL102">
            <v>37711</v>
          </cell>
          <cell r="AV102">
            <v>37711</v>
          </cell>
          <cell r="AY102">
            <v>37711</v>
          </cell>
        </row>
        <row r="103">
          <cell r="P103">
            <v>31777</v>
          </cell>
          <cell r="Q103">
            <v>94910.9</v>
          </cell>
          <cell r="V103">
            <v>37680</v>
          </cell>
          <cell r="AD103">
            <v>37680</v>
          </cell>
          <cell r="AL103">
            <v>37680</v>
          </cell>
          <cell r="AV103">
            <v>37680</v>
          </cell>
          <cell r="AY103">
            <v>37680</v>
          </cell>
        </row>
        <row r="104">
          <cell r="P104">
            <v>31685</v>
          </cell>
          <cell r="Q104">
            <v>84161.9</v>
          </cell>
          <cell r="V104">
            <v>37652</v>
          </cell>
          <cell r="AD104">
            <v>37652</v>
          </cell>
          <cell r="AL104">
            <v>37652</v>
          </cell>
          <cell r="AV104">
            <v>37652</v>
          </cell>
          <cell r="AY104">
            <v>37652</v>
          </cell>
        </row>
        <row r="105">
          <cell r="P105">
            <v>31593</v>
          </cell>
          <cell r="Q105">
            <v>82141</v>
          </cell>
          <cell r="V105">
            <v>37621</v>
          </cell>
          <cell r="AD105">
            <v>37621</v>
          </cell>
          <cell r="AL105">
            <v>37621</v>
          </cell>
          <cell r="AV105">
            <v>37621</v>
          </cell>
          <cell r="AY105">
            <v>37621</v>
          </cell>
        </row>
        <row r="106">
          <cell r="P106">
            <v>31502</v>
          </cell>
          <cell r="Q106">
            <v>79345.7</v>
          </cell>
          <cell r="V106">
            <v>37590</v>
          </cell>
          <cell r="AD106">
            <v>37590</v>
          </cell>
          <cell r="AL106">
            <v>37590</v>
          </cell>
          <cell r="AV106">
            <v>37590</v>
          </cell>
          <cell r="AY106">
            <v>37590</v>
          </cell>
        </row>
        <row r="107">
          <cell r="P107">
            <v>31412</v>
          </cell>
          <cell r="Q107">
            <v>91918.3</v>
          </cell>
          <cell r="V107">
            <v>37560</v>
          </cell>
          <cell r="AD107">
            <v>37560</v>
          </cell>
          <cell r="AL107">
            <v>37560</v>
          </cell>
          <cell r="AV107">
            <v>37560</v>
          </cell>
          <cell r="AY107">
            <v>37560</v>
          </cell>
        </row>
        <row r="108">
          <cell r="P108">
            <v>31320</v>
          </cell>
          <cell r="Q108">
            <v>80754.100000000006</v>
          </cell>
          <cell r="V108">
            <v>37529</v>
          </cell>
          <cell r="AD108">
            <v>37529</v>
          </cell>
          <cell r="AL108">
            <v>37529</v>
          </cell>
          <cell r="AV108">
            <v>37529</v>
          </cell>
          <cell r="AY108">
            <v>37529</v>
          </cell>
        </row>
        <row r="109">
          <cell r="P109">
            <v>31228</v>
          </cell>
          <cell r="Q109">
            <v>78378.7</v>
          </cell>
          <cell r="V109">
            <v>37499</v>
          </cell>
          <cell r="AD109">
            <v>37499</v>
          </cell>
          <cell r="AL109">
            <v>37499</v>
          </cell>
          <cell r="AV109">
            <v>37499</v>
          </cell>
          <cell r="AY109">
            <v>37499</v>
          </cell>
        </row>
        <row r="110">
          <cell r="P110">
            <v>31137</v>
          </cell>
          <cell r="Q110">
            <v>74350.8</v>
          </cell>
          <cell r="V110">
            <v>37468</v>
          </cell>
          <cell r="AD110">
            <v>37468</v>
          </cell>
          <cell r="AL110">
            <v>37468</v>
          </cell>
          <cell r="AV110">
            <v>37468</v>
          </cell>
          <cell r="AY110">
            <v>37468</v>
          </cell>
        </row>
        <row r="111">
          <cell r="P111">
            <v>31047</v>
          </cell>
          <cell r="Q111">
            <v>85439.7</v>
          </cell>
          <cell r="V111">
            <v>37437</v>
          </cell>
          <cell r="AD111">
            <v>37437</v>
          </cell>
          <cell r="AL111">
            <v>37437</v>
          </cell>
          <cell r="AV111">
            <v>37437</v>
          </cell>
          <cell r="AY111">
            <v>37437</v>
          </cell>
        </row>
        <row r="112">
          <cell r="P112">
            <v>30955</v>
          </cell>
          <cell r="Q112">
            <v>75523.600000000006</v>
          </cell>
          <cell r="V112">
            <v>37407</v>
          </cell>
          <cell r="AD112">
            <v>37407</v>
          </cell>
          <cell r="AL112">
            <v>37407</v>
          </cell>
          <cell r="AV112">
            <v>37407</v>
          </cell>
          <cell r="AY112">
            <v>37407</v>
          </cell>
        </row>
        <row r="113">
          <cell r="P113">
            <v>30863</v>
          </cell>
          <cell r="Q113">
            <v>72924.3</v>
          </cell>
          <cell r="V113">
            <v>37376</v>
          </cell>
          <cell r="AD113">
            <v>37376</v>
          </cell>
          <cell r="AL113">
            <v>37376</v>
          </cell>
          <cell r="AV113">
            <v>37376</v>
          </cell>
          <cell r="AY113">
            <v>37376</v>
          </cell>
        </row>
        <row r="114">
          <cell r="P114">
            <v>30772</v>
          </cell>
          <cell r="Q114">
            <v>69087.3</v>
          </cell>
          <cell r="V114">
            <v>37346</v>
          </cell>
          <cell r="AD114">
            <v>37346</v>
          </cell>
          <cell r="AL114">
            <v>37346</v>
          </cell>
          <cell r="AV114">
            <v>37346</v>
          </cell>
          <cell r="AY114">
            <v>37346</v>
          </cell>
        </row>
        <row r="115">
          <cell r="P115">
            <v>30681</v>
          </cell>
          <cell r="Q115">
            <v>80472.3</v>
          </cell>
          <cell r="V115">
            <v>37315</v>
          </cell>
          <cell r="AD115">
            <v>37315</v>
          </cell>
          <cell r="AL115">
            <v>37315</v>
          </cell>
          <cell r="AV115">
            <v>37315</v>
          </cell>
          <cell r="AY115">
            <v>37315</v>
          </cell>
        </row>
        <row r="116">
          <cell r="P116">
            <v>30589</v>
          </cell>
          <cell r="Q116">
            <v>70670.100000000006</v>
          </cell>
          <cell r="V116">
            <v>37287</v>
          </cell>
          <cell r="AD116">
            <v>37287</v>
          </cell>
          <cell r="AL116">
            <v>37287</v>
          </cell>
          <cell r="AV116">
            <v>37287</v>
          </cell>
          <cell r="AY116">
            <v>37287</v>
          </cell>
        </row>
        <row r="117">
          <cell r="P117">
            <v>30497</v>
          </cell>
          <cell r="Q117">
            <v>68543.100000000006</v>
          </cell>
          <cell r="V117">
            <v>37256</v>
          </cell>
          <cell r="AD117">
            <v>37256</v>
          </cell>
          <cell r="AL117">
            <v>37256</v>
          </cell>
          <cell r="AV117">
            <v>37256</v>
          </cell>
          <cell r="AY117">
            <v>37256</v>
          </cell>
        </row>
        <row r="118">
          <cell r="P118">
            <v>30406</v>
          </cell>
          <cell r="Q118">
            <v>65372.800000000003</v>
          </cell>
          <cell r="V118">
            <v>37225</v>
          </cell>
          <cell r="AD118">
            <v>37225</v>
          </cell>
          <cell r="AL118">
            <v>37225</v>
          </cell>
          <cell r="AV118">
            <v>37225</v>
          </cell>
          <cell r="AY118">
            <v>37225</v>
          </cell>
        </row>
        <row r="119">
          <cell r="P119">
            <v>30316</v>
          </cell>
          <cell r="Q119">
            <v>77202.899999999994</v>
          </cell>
          <cell r="V119">
            <v>37195</v>
          </cell>
          <cell r="AD119">
            <v>37195</v>
          </cell>
          <cell r="AL119">
            <v>37195</v>
          </cell>
          <cell r="AV119">
            <v>37195</v>
          </cell>
          <cell r="AY119">
            <v>37195</v>
          </cell>
        </row>
        <row r="120">
          <cell r="P120">
            <v>30224</v>
          </cell>
          <cell r="Q120">
            <v>67706.3</v>
          </cell>
          <cell r="V120">
            <v>37164</v>
          </cell>
          <cell r="AD120">
            <v>37164</v>
          </cell>
          <cell r="AL120">
            <v>37164</v>
          </cell>
          <cell r="AV120">
            <v>37164</v>
          </cell>
          <cell r="AY120">
            <v>37164</v>
          </cell>
        </row>
        <row r="121">
          <cell r="P121">
            <v>30132</v>
          </cell>
          <cell r="Q121">
            <v>65880.7</v>
          </cell>
          <cell r="V121">
            <v>37134</v>
          </cell>
          <cell r="AD121">
            <v>37134</v>
          </cell>
          <cell r="AL121">
            <v>37134</v>
          </cell>
          <cell r="AV121">
            <v>37134</v>
          </cell>
          <cell r="AY121">
            <v>37134</v>
          </cell>
        </row>
        <row r="122">
          <cell r="P122">
            <v>30041</v>
          </cell>
          <cell r="Q122">
            <v>63296.6</v>
          </cell>
          <cell r="V122">
            <v>37103</v>
          </cell>
          <cell r="AD122">
            <v>37103</v>
          </cell>
          <cell r="AL122">
            <v>37103</v>
          </cell>
          <cell r="AV122">
            <v>37103</v>
          </cell>
          <cell r="AY122">
            <v>37103</v>
          </cell>
        </row>
        <row r="123">
          <cell r="P123">
            <v>29951</v>
          </cell>
          <cell r="Q123">
            <v>73987.899999999994</v>
          </cell>
          <cell r="V123">
            <v>37072</v>
          </cell>
          <cell r="AD123">
            <v>37072</v>
          </cell>
          <cell r="AL123">
            <v>37072</v>
          </cell>
          <cell r="AV123">
            <v>37072</v>
          </cell>
          <cell r="AY123">
            <v>37072</v>
          </cell>
        </row>
        <row r="124">
          <cell r="P124">
            <v>29859</v>
          </cell>
          <cell r="Q124">
            <v>64502.2</v>
          </cell>
          <cell r="V124">
            <v>37042</v>
          </cell>
          <cell r="AD124">
            <v>37042</v>
          </cell>
          <cell r="AL124">
            <v>37042</v>
          </cell>
          <cell r="AV124">
            <v>37042</v>
          </cell>
          <cell r="AY124">
            <v>37042</v>
          </cell>
        </row>
        <row r="125">
          <cell r="P125">
            <v>29767</v>
          </cell>
          <cell r="Q125">
            <v>62854.9</v>
          </cell>
          <cell r="V125">
            <v>37011</v>
          </cell>
          <cell r="AD125">
            <v>37011</v>
          </cell>
          <cell r="AL125">
            <v>37011</v>
          </cell>
          <cell r="AV125">
            <v>37011</v>
          </cell>
          <cell r="AY125">
            <v>37011</v>
          </cell>
        </row>
        <row r="126">
          <cell r="P126">
            <v>29676</v>
          </cell>
          <cell r="Q126">
            <v>59723.199999999997</v>
          </cell>
          <cell r="V126">
            <v>36981</v>
          </cell>
          <cell r="AD126">
            <v>36981</v>
          </cell>
          <cell r="AL126">
            <v>36981</v>
          </cell>
          <cell r="AV126">
            <v>36981</v>
          </cell>
          <cell r="AY126">
            <v>36981</v>
          </cell>
        </row>
        <row r="127">
          <cell r="P127">
            <v>29586</v>
          </cell>
          <cell r="Q127">
            <v>70690.899999999994</v>
          </cell>
          <cell r="V127">
            <v>36950</v>
          </cell>
          <cell r="AD127">
            <v>36950</v>
          </cell>
          <cell r="AL127">
            <v>36950</v>
          </cell>
          <cell r="AV127">
            <v>36950</v>
          </cell>
          <cell r="AY127">
            <v>36950</v>
          </cell>
        </row>
        <row r="128">
          <cell r="P128">
            <v>29494</v>
          </cell>
          <cell r="Q128">
            <v>60625.2</v>
          </cell>
          <cell r="V128">
            <v>36922</v>
          </cell>
          <cell r="AD128">
            <v>36922</v>
          </cell>
          <cell r="AL128">
            <v>36922</v>
          </cell>
          <cell r="AV128">
            <v>36922</v>
          </cell>
          <cell r="AY128">
            <v>36922</v>
          </cell>
        </row>
        <row r="129">
          <cell r="P129">
            <v>29402</v>
          </cell>
          <cell r="Q129">
            <v>57336.6</v>
          </cell>
          <cell r="V129">
            <v>36891</v>
          </cell>
          <cell r="AD129">
            <v>36891</v>
          </cell>
          <cell r="AL129">
            <v>36891</v>
          </cell>
          <cell r="AV129">
            <v>36891</v>
          </cell>
          <cell r="AY129">
            <v>36891</v>
          </cell>
        </row>
        <row r="130">
          <cell r="P130">
            <v>29311</v>
          </cell>
          <cell r="Q130">
            <v>54185.9</v>
          </cell>
          <cell r="V130">
            <v>36860</v>
          </cell>
          <cell r="AD130">
            <v>36860</v>
          </cell>
          <cell r="AL130">
            <v>36860</v>
          </cell>
          <cell r="AV130">
            <v>36860</v>
          </cell>
          <cell r="AY130">
            <v>36860</v>
          </cell>
        </row>
        <row r="131">
          <cell r="V131">
            <v>36830</v>
          </cell>
          <cell r="AD131">
            <v>36830</v>
          </cell>
          <cell r="AL131">
            <v>36830</v>
          </cell>
          <cell r="AV131">
            <v>36830</v>
          </cell>
          <cell r="AY131">
            <v>36830</v>
          </cell>
        </row>
        <row r="132">
          <cell r="V132">
            <v>36799</v>
          </cell>
          <cell r="AD132">
            <v>36799</v>
          </cell>
          <cell r="AL132">
            <v>36799</v>
          </cell>
          <cell r="AV132">
            <v>36799</v>
          </cell>
          <cell r="AY132">
            <v>36799</v>
          </cell>
        </row>
        <row r="133">
          <cell r="V133">
            <v>36769</v>
          </cell>
          <cell r="AD133">
            <v>36769</v>
          </cell>
          <cell r="AL133">
            <v>36769</v>
          </cell>
          <cell r="AV133">
            <v>36769</v>
          </cell>
          <cell r="AY133">
            <v>36769</v>
          </cell>
        </row>
        <row r="134">
          <cell r="V134">
            <v>36738</v>
          </cell>
          <cell r="AD134">
            <v>36738</v>
          </cell>
          <cell r="AL134">
            <v>36738</v>
          </cell>
          <cell r="AV134">
            <v>36738</v>
          </cell>
          <cell r="AY134">
            <v>36738</v>
          </cell>
        </row>
        <row r="135">
          <cell r="V135">
            <v>36707</v>
          </cell>
          <cell r="AD135">
            <v>36707</v>
          </cell>
          <cell r="AL135">
            <v>36707</v>
          </cell>
          <cell r="AV135">
            <v>36707</v>
          </cell>
          <cell r="AY135">
            <v>36707</v>
          </cell>
        </row>
        <row r="136">
          <cell r="V136">
            <v>36677</v>
          </cell>
          <cell r="AD136">
            <v>36677</v>
          </cell>
          <cell r="AL136">
            <v>36677</v>
          </cell>
          <cell r="AV136">
            <v>36677</v>
          </cell>
          <cell r="AY136">
            <v>36677</v>
          </cell>
        </row>
        <row r="137">
          <cell r="V137">
            <v>36646</v>
          </cell>
          <cell r="AD137">
            <v>36646</v>
          </cell>
          <cell r="AL137">
            <v>36646</v>
          </cell>
          <cell r="AV137">
            <v>36646</v>
          </cell>
          <cell r="AY137">
            <v>36646</v>
          </cell>
        </row>
        <row r="138">
          <cell r="V138">
            <v>36616</v>
          </cell>
          <cell r="AD138">
            <v>36616</v>
          </cell>
          <cell r="AL138">
            <v>36616</v>
          </cell>
          <cell r="AV138">
            <v>36616</v>
          </cell>
          <cell r="AY138">
            <v>36616</v>
          </cell>
        </row>
        <row r="139">
          <cell r="V139">
            <v>36585</v>
          </cell>
          <cell r="AD139">
            <v>36585</v>
          </cell>
          <cell r="AL139">
            <v>36585</v>
          </cell>
          <cell r="AV139">
            <v>36585</v>
          </cell>
          <cell r="AY139">
            <v>36585</v>
          </cell>
        </row>
        <row r="140">
          <cell r="V140">
            <v>36556</v>
          </cell>
          <cell r="AD140">
            <v>36556</v>
          </cell>
          <cell r="AL140">
            <v>36556</v>
          </cell>
          <cell r="AV140">
            <v>36556</v>
          </cell>
          <cell r="AY140">
            <v>36556</v>
          </cell>
        </row>
        <row r="141">
          <cell r="V141">
            <v>36525</v>
          </cell>
          <cell r="AD141">
            <v>36525</v>
          </cell>
          <cell r="AL141">
            <v>36525</v>
          </cell>
          <cell r="AV141">
            <v>36525</v>
          </cell>
        </row>
        <row r="142">
          <cell r="V142">
            <v>36494</v>
          </cell>
          <cell r="AD142">
            <v>36494</v>
          </cell>
          <cell r="AL142">
            <v>36494</v>
          </cell>
          <cell r="AV142">
            <v>36494</v>
          </cell>
        </row>
        <row r="143">
          <cell r="V143">
            <v>36464</v>
          </cell>
          <cell r="AD143">
            <v>36464</v>
          </cell>
          <cell r="AL143">
            <v>36464</v>
          </cell>
          <cell r="AV143">
            <v>36464</v>
          </cell>
        </row>
        <row r="144">
          <cell r="V144">
            <v>36433</v>
          </cell>
          <cell r="AD144">
            <v>36433</v>
          </cell>
          <cell r="AL144">
            <v>36433</v>
          </cell>
          <cell r="AV144">
            <v>36433</v>
          </cell>
        </row>
        <row r="145">
          <cell r="V145">
            <v>36403</v>
          </cell>
          <cell r="AD145">
            <v>36403</v>
          </cell>
          <cell r="AL145">
            <v>36403</v>
          </cell>
          <cell r="AV145">
            <v>36403</v>
          </cell>
        </row>
        <row r="146">
          <cell r="V146">
            <v>36372</v>
          </cell>
          <cell r="AD146">
            <v>36372</v>
          </cell>
          <cell r="AL146">
            <v>36372</v>
          </cell>
          <cell r="AV146">
            <v>36372</v>
          </cell>
        </row>
        <row r="147">
          <cell r="V147">
            <v>36341</v>
          </cell>
          <cell r="AD147">
            <v>36341</v>
          </cell>
          <cell r="AL147">
            <v>36341</v>
          </cell>
          <cell r="AV147">
            <v>36341</v>
          </cell>
        </row>
        <row r="148">
          <cell r="V148">
            <v>36311</v>
          </cell>
          <cell r="AD148">
            <v>36311</v>
          </cell>
          <cell r="AL148">
            <v>36311</v>
          </cell>
          <cell r="AV148">
            <v>36311</v>
          </cell>
        </row>
        <row r="149">
          <cell r="V149">
            <v>36280</v>
          </cell>
          <cell r="AD149">
            <v>36280</v>
          </cell>
          <cell r="AL149">
            <v>36280</v>
          </cell>
          <cell r="AV149">
            <v>36280</v>
          </cell>
        </row>
        <row r="150">
          <cell r="V150">
            <v>36250</v>
          </cell>
          <cell r="AD150">
            <v>36250</v>
          </cell>
          <cell r="AL150">
            <v>36250</v>
          </cell>
          <cell r="AV150">
            <v>36250</v>
          </cell>
        </row>
        <row r="151">
          <cell r="V151">
            <v>36219</v>
          </cell>
          <cell r="AD151">
            <v>36219</v>
          </cell>
          <cell r="AL151">
            <v>36219</v>
          </cell>
          <cell r="AV151">
            <v>36219</v>
          </cell>
        </row>
        <row r="152">
          <cell r="V152">
            <v>36191</v>
          </cell>
          <cell r="AD152">
            <v>36191</v>
          </cell>
          <cell r="AL152">
            <v>36191</v>
          </cell>
          <cell r="AV152">
            <v>36191</v>
          </cell>
        </row>
        <row r="153">
          <cell r="V153">
            <v>36160</v>
          </cell>
          <cell r="AD153">
            <v>36160</v>
          </cell>
          <cell r="AL153">
            <v>36160</v>
          </cell>
        </row>
        <row r="154">
          <cell r="V154">
            <v>36129</v>
          </cell>
          <cell r="AD154">
            <v>36129</v>
          </cell>
          <cell r="AL154">
            <v>36129</v>
          </cell>
        </row>
        <row r="155">
          <cell r="V155">
            <v>36099</v>
          </cell>
          <cell r="AD155">
            <v>36099</v>
          </cell>
          <cell r="AL155">
            <v>36099</v>
          </cell>
        </row>
        <row r="156">
          <cell r="V156">
            <v>36068</v>
          </cell>
          <cell r="AD156">
            <v>36068</v>
          </cell>
          <cell r="AL156">
            <v>36068</v>
          </cell>
        </row>
        <row r="157">
          <cell r="V157">
            <v>36038</v>
          </cell>
          <cell r="AD157">
            <v>36038</v>
          </cell>
          <cell r="AL157">
            <v>36038</v>
          </cell>
        </row>
        <row r="158">
          <cell r="V158">
            <v>36007</v>
          </cell>
          <cell r="AD158">
            <v>36007</v>
          </cell>
          <cell r="AL158">
            <v>36007</v>
          </cell>
        </row>
        <row r="159">
          <cell r="V159">
            <v>35976</v>
          </cell>
          <cell r="AD159">
            <v>35976</v>
          </cell>
          <cell r="AL159">
            <v>35976</v>
          </cell>
        </row>
        <row r="160">
          <cell r="V160">
            <v>35946</v>
          </cell>
          <cell r="AD160">
            <v>35946</v>
          </cell>
          <cell r="AL160">
            <v>35946</v>
          </cell>
        </row>
        <row r="161">
          <cell r="V161">
            <v>35915</v>
          </cell>
          <cell r="AD161">
            <v>35915</v>
          </cell>
          <cell r="AL161">
            <v>35915</v>
          </cell>
        </row>
        <row r="162">
          <cell r="V162">
            <v>35885</v>
          </cell>
          <cell r="AD162">
            <v>35885</v>
          </cell>
          <cell r="AL162">
            <v>35885</v>
          </cell>
        </row>
        <row r="163">
          <cell r="V163">
            <v>35854</v>
          </cell>
          <cell r="AD163">
            <v>35854</v>
          </cell>
          <cell r="AL163">
            <v>35854</v>
          </cell>
        </row>
        <row r="164">
          <cell r="V164">
            <v>35826</v>
          </cell>
          <cell r="AD164">
            <v>35826</v>
          </cell>
          <cell r="AL164">
            <v>35826</v>
          </cell>
        </row>
        <row r="165">
          <cell r="V165">
            <v>35795</v>
          </cell>
          <cell r="AD165">
            <v>35795</v>
          </cell>
          <cell r="AL165">
            <v>35795</v>
          </cell>
        </row>
        <row r="166">
          <cell r="V166">
            <v>35764</v>
          </cell>
          <cell r="AD166">
            <v>35764</v>
          </cell>
          <cell r="AL166">
            <v>35764</v>
          </cell>
        </row>
        <row r="167">
          <cell r="V167">
            <v>35734</v>
          </cell>
          <cell r="AD167">
            <v>35734</v>
          </cell>
          <cell r="AL167">
            <v>35734</v>
          </cell>
          <cell r="AY167">
            <v>35734</v>
          </cell>
        </row>
        <row r="168">
          <cell r="V168">
            <v>35703</v>
          </cell>
          <cell r="AD168">
            <v>35703</v>
          </cell>
          <cell r="AL168">
            <v>35703</v>
          </cell>
          <cell r="AY168">
            <v>35703</v>
          </cell>
        </row>
        <row r="169">
          <cell r="V169">
            <v>35673</v>
          </cell>
          <cell r="AD169">
            <v>35673</v>
          </cell>
          <cell r="AL169">
            <v>35673</v>
          </cell>
          <cell r="AY169">
            <v>35673</v>
          </cell>
        </row>
        <row r="170">
          <cell r="V170">
            <v>35642</v>
          </cell>
          <cell r="AD170">
            <v>35642</v>
          </cell>
          <cell r="AL170">
            <v>35642</v>
          </cell>
          <cell r="AY170">
            <v>35642</v>
          </cell>
        </row>
        <row r="171">
          <cell r="V171">
            <v>35611</v>
          </cell>
          <cell r="AD171">
            <v>35611</v>
          </cell>
          <cell r="AL171">
            <v>35611</v>
          </cell>
          <cell r="AY171">
            <v>35611</v>
          </cell>
        </row>
        <row r="172">
          <cell r="V172">
            <v>35581</v>
          </cell>
          <cell r="AD172">
            <v>35581</v>
          </cell>
          <cell r="AL172">
            <v>35581</v>
          </cell>
          <cell r="AY172">
            <v>35581</v>
          </cell>
        </row>
        <row r="173">
          <cell r="V173">
            <v>35550</v>
          </cell>
          <cell r="AD173">
            <v>35550</v>
          </cell>
          <cell r="AL173">
            <v>35550</v>
          </cell>
          <cell r="AY173">
            <v>35550</v>
          </cell>
        </row>
        <row r="174">
          <cell r="V174">
            <v>35520</v>
          </cell>
          <cell r="AD174">
            <v>35520</v>
          </cell>
          <cell r="AL174">
            <v>35520</v>
          </cell>
          <cell r="AY174">
            <v>35520</v>
          </cell>
        </row>
        <row r="175">
          <cell r="V175">
            <v>35489</v>
          </cell>
          <cell r="AD175">
            <v>35489</v>
          </cell>
          <cell r="AL175">
            <v>35489</v>
          </cell>
          <cell r="AY175">
            <v>35489</v>
          </cell>
        </row>
        <row r="176">
          <cell r="V176">
            <v>35461</v>
          </cell>
          <cell r="AD176">
            <v>35461</v>
          </cell>
          <cell r="AL176">
            <v>35461</v>
          </cell>
          <cell r="AY176">
            <v>35461</v>
          </cell>
        </row>
        <row r="177">
          <cell r="V177">
            <v>35430</v>
          </cell>
          <cell r="AD177">
            <v>35430</v>
          </cell>
          <cell r="AL177">
            <v>35430</v>
          </cell>
          <cell r="AY177">
            <v>35430</v>
          </cell>
        </row>
        <row r="178">
          <cell r="V178">
            <v>35399</v>
          </cell>
          <cell r="AD178">
            <v>35399</v>
          </cell>
          <cell r="AL178">
            <v>35399</v>
          </cell>
          <cell r="AY178">
            <v>35399</v>
          </cell>
        </row>
        <row r="179">
          <cell r="V179">
            <v>35369</v>
          </cell>
          <cell r="AD179">
            <v>35369</v>
          </cell>
          <cell r="AL179">
            <v>35369</v>
          </cell>
          <cell r="AY179">
            <v>35369</v>
          </cell>
        </row>
        <row r="180">
          <cell r="V180">
            <v>35338</v>
          </cell>
          <cell r="AD180">
            <v>35338</v>
          </cell>
          <cell r="AL180">
            <v>35338</v>
          </cell>
          <cell r="AY180">
            <v>35338</v>
          </cell>
        </row>
        <row r="181">
          <cell r="V181">
            <v>35308</v>
          </cell>
          <cell r="AD181">
            <v>35308</v>
          </cell>
          <cell r="AL181">
            <v>35308</v>
          </cell>
          <cell r="AY181">
            <v>35308</v>
          </cell>
        </row>
        <row r="182">
          <cell r="V182">
            <v>35277</v>
          </cell>
          <cell r="AD182">
            <v>35277</v>
          </cell>
          <cell r="AL182">
            <v>35277</v>
          </cell>
          <cell r="AY182">
            <v>35277</v>
          </cell>
        </row>
        <row r="183">
          <cell r="V183">
            <v>35246</v>
          </cell>
          <cell r="AD183">
            <v>35246</v>
          </cell>
          <cell r="AL183">
            <v>35246</v>
          </cell>
          <cell r="AY183">
            <v>35246</v>
          </cell>
        </row>
        <row r="184">
          <cell r="V184">
            <v>35216</v>
          </cell>
          <cell r="AD184">
            <v>35216</v>
          </cell>
          <cell r="AL184">
            <v>35216</v>
          </cell>
          <cell r="AY184">
            <v>35216</v>
          </cell>
        </row>
        <row r="185">
          <cell r="V185">
            <v>35185</v>
          </cell>
          <cell r="AD185">
            <v>35185</v>
          </cell>
          <cell r="AL185">
            <v>35185</v>
          </cell>
          <cell r="AY185">
            <v>35185</v>
          </cell>
        </row>
        <row r="186">
          <cell r="V186">
            <v>35155</v>
          </cell>
          <cell r="AD186">
            <v>35155</v>
          </cell>
          <cell r="AL186">
            <v>35155</v>
          </cell>
          <cell r="AY186">
            <v>35155</v>
          </cell>
        </row>
        <row r="187">
          <cell r="V187">
            <v>35124</v>
          </cell>
          <cell r="AD187">
            <v>35124</v>
          </cell>
          <cell r="AL187">
            <v>35124</v>
          </cell>
          <cell r="AY187">
            <v>35124</v>
          </cell>
        </row>
        <row r="188">
          <cell r="V188">
            <v>35095</v>
          </cell>
          <cell r="AD188">
            <v>35095</v>
          </cell>
          <cell r="AL188">
            <v>35095</v>
          </cell>
          <cell r="AY188">
            <v>35095</v>
          </cell>
        </row>
        <row r="189">
          <cell r="V189">
            <v>35064</v>
          </cell>
          <cell r="AD189">
            <v>35064</v>
          </cell>
          <cell r="AL189">
            <v>35064</v>
          </cell>
          <cell r="AY189">
            <v>35064</v>
          </cell>
        </row>
        <row r="190">
          <cell r="V190">
            <v>35033</v>
          </cell>
          <cell r="AD190">
            <v>35033</v>
          </cell>
          <cell r="AL190">
            <v>35033</v>
          </cell>
          <cell r="AY190">
            <v>35033</v>
          </cell>
        </row>
        <row r="191">
          <cell r="V191">
            <v>35003</v>
          </cell>
          <cell r="AD191">
            <v>35003</v>
          </cell>
          <cell r="AL191">
            <v>35003</v>
          </cell>
          <cell r="AY191">
            <v>35003</v>
          </cell>
        </row>
        <row r="192">
          <cell r="V192">
            <v>34972</v>
          </cell>
          <cell r="AD192">
            <v>34972</v>
          </cell>
          <cell r="AL192">
            <v>34972</v>
          </cell>
          <cell r="AY192">
            <v>34972</v>
          </cell>
        </row>
        <row r="193">
          <cell r="V193">
            <v>34942</v>
          </cell>
          <cell r="AD193">
            <v>34942</v>
          </cell>
          <cell r="AL193">
            <v>34942</v>
          </cell>
          <cell r="AY193">
            <v>34942</v>
          </cell>
        </row>
        <row r="194">
          <cell r="V194">
            <v>34911</v>
          </cell>
          <cell r="AD194">
            <v>34911</v>
          </cell>
          <cell r="AL194">
            <v>34911</v>
          </cell>
          <cell r="AY194">
            <v>34911</v>
          </cell>
        </row>
        <row r="195">
          <cell r="V195">
            <v>34880</v>
          </cell>
          <cell r="AD195">
            <v>34880</v>
          </cell>
          <cell r="AL195">
            <v>34880</v>
          </cell>
          <cell r="AY195">
            <v>34880</v>
          </cell>
        </row>
        <row r="196">
          <cell r="V196">
            <v>34850</v>
          </cell>
          <cell r="AD196">
            <v>34850</v>
          </cell>
          <cell r="AL196">
            <v>34850</v>
          </cell>
          <cell r="AY196">
            <v>34850</v>
          </cell>
        </row>
        <row r="197">
          <cell r="V197">
            <v>34819</v>
          </cell>
          <cell r="AD197">
            <v>34819</v>
          </cell>
          <cell r="AL197">
            <v>34819</v>
          </cell>
          <cell r="AY197">
            <v>34819</v>
          </cell>
        </row>
        <row r="198">
          <cell r="V198">
            <v>34789</v>
          </cell>
          <cell r="AD198">
            <v>34789</v>
          </cell>
          <cell r="AL198">
            <v>34789</v>
          </cell>
          <cell r="AY198">
            <v>34789</v>
          </cell>
        </row>
        <row r="199">
          <cell r="V199">
            <v>34758</v>
          </cell>
          <cell r="AD199">
            <v>34758</v>
          </cell>
          <cell r="AL199">
            <v>34758</v>
          </cell>
          <cell r="AY199">
            <v>34758</v>
          </cell>
        </row>
        <row r="200">
          <cell r="V200">
            <v>34730</v>
          </cell>
          <cell r="AD200">
            <v>34730</v>
          </cell>
          <cell r="AL200">
            <v>34730</v>
          </cell>
          <cell r="AY200">
            <v>34730</v>
          </cell>
        </row>
        <row r="201">
          <cell r="V201">
            <v>34699</v>
          </cell>
          <cell r="AD201">
            <v>34699</v>
          </cell>
          <cell r="AL201">
            <v>34699</v>
          </cell>
        </row>
        <row r="202">
          <cell r="V202">
            <v>34668</v>
          </cell>
          <cell r="AD202">
            <v>34668</v>
          </cell>
          <cell r="AL202">
            <v>34668</v>
          </cell>
        </row>
        <row r="203">
          <cell r="V203">
            <v>34638</v>
          </cell>
          <cell r="AD203">
            <v>34638</v>
          </cell>
          <cell r="AL203">
            <v>34638</v>
          </cell>
        </row>
        <row r="204">
          <cell r="V204">
            <v>34607</v>
          </cell>
          <cell r="AD204">
            <v>34607</v>
          </cell>
          <cell r="AL204">
            <v>34607</v>
          </cell>
        </row>
        <row r="205">
          <cell r="V205">
            <v>34577</v>
          </cell>
          <cell r="AD205">
            <v>34577</v>
          </cell>
          <cell r="AL205">
            <v>34577</v>
          </cell>
        </row>
        <row r="206">
          <cell r="V206">
            <v>34546</v>
          </cell>
          <cell r="AD206">
            <v>34546</v>
          </cell>
          <cell r="AL206">
            <v>34546</v>
          </cell>
        </row>
        <row r="207">
          <cell r="V207">
            <v>34515</v>
          </cell>
          <cell r="AD207">
            <v>34515</v>
          </cell>
          <cell r="AL207">
            <v>34515</v>
          </cell>
        </row>
        <row r="208">
          <cell r="V208">
            <v>34485</v>
          </cell>
          <cell r="AD208">
            <v>34485</v>
          </cell>
          <cell r="AL208">
            <v>34485</v>
          </cell>
        </row>
        <row r="209">
          <cell r="V209">
            <v>34454</v>
          </cell>
          <cell r="AD209">
            <v>34454</v>
          </cell>
          <cell r="AL209">
            <v>34454</v>
          </cell>
        </row>
        <row r="210">
          <cell r="V210">
            <v>34424</v>
          </cell>
          <cell r="AD210">
            <v>34424</v>
          </cell>
          <cell r="AL210">
            <v>34424</v>
          </cell>
        </row>
        <row r="211">
          <cell r="V211">
            <v>34393</v>
          </cell>
          <cell r="AD211">
            <v>34393</v>
          </cell>
          <cell r="AL211">
            <v>34393</v>
          </cell>
        </row>
        <row r="212">
          <cell r="V212">
            <v>34365</v>
          </cell>
          <cell r="AD212">
            <v>34365</v>
          </cell>
          <cell r="AL212">
            <v>34365</v>
          </cell>
        </row>
        <row r="213">
          <cell r="V213">
            <v>34334</v>
          </cell>
          <cell r="AD213">
            <v>34334</v>
          </cell>
          <cell r="AL213">
            <v>34334</v>
          </cell>
        </row>
        <row r="214">
          <cell r="V214">
            <v>34303</v>
          </cell>
          <cell r="AD214">
            <v>34303</v>
          </cell>
          <cell r="AL214">
            <v>34303</v>
          </cell>
        </row>
        <row r="215">
          <cell r="V215">
            <v>34273</v>
          </cell>
          <cell r="AD215">
            <v>34273</v>
          </cell>
          <cell r="AL215">
            <v>34273</v>
          </cell>
        </row>
        <row r="216">
          <cell r="V216">
            <v>34242</v>
          </cell>
          <cell r="AD216">
            <v>34242</v>
          </cell>
          <cell r="AL216">
            <v>34242</v>
          </cell>
        </row>
        <row r="217">
          <cell r="V217">
            <v>34212</v>
          </cell>
          <cell r="AD217">
            <v>34212</v>
          </cell>
          <cell r="AL217">
            <v>34212</v>
          </cell>
        </row>
        <row r="218">
          <cell r="V218">
            <v>34181</v>
          </cell>
          <cell r="AD218">
            <v>34181</v>
          </cell>
          <cell r="AL218">
            <v>34181</v>
          </cell>
        </row>
        <row r="219">
          <cell r="V219">
            <v>34150</v>
          </cell>
          <cell r="AD219">
            <v>34150</v>
          </cell>
          <cell r="AL219">
            <v>34150</v>
          </cell>
        </row>
        <row r="220">
          <cell r="V220">
            <v>34120</v>
          </cell>
          <cell r="AD220">
            <v>34120</v>
          </cell>
          <cell r="AL220">
            <v>34120</v>
          </cell>
        </row>
        <row r="221">
          <cell r="V221">
            <v>34089</v>
          </cell>
          <cell r="AD221">
            <v>34089</v>
          </cell>
          <cell r="AL221">
            <v>34089</v>
          </cell>
        </row>
        <row r="222">
          <cell r="V222">
            <v>34059</v>
          </cell>
          <cell r="AD222">
            <v>34059</v>
          </cell>
          <cell r="AL222">
            <v>34059</v>
          </cell>
        </row>
        <row r="223">
          <cell r="V223">
            <v>34028</v>
          </cell>
          <cell r="AD223">
            <v>34028</v>
          </cell>
          <cell r="AL223">
            <v>34028</v>
          </cell>
        </row>
        <row r="224">
          <cell r="V224">
            <v>34000</v>
          </cell>
          <cell r="AD224">
            <v>34000</v>
          </cell>
          <cell r="AL224">
            <v>34000</v>
          </cell>
        </row>
        <row r="225">
          <cell r="V225">
            <v>33969</v>
          </cell>
          <cell r="AD225">
            <v>33969</v>
          </cell>
          <cell r="AL225">
            <v>33969</v>
          </cell>
        </row>
        <row r="226">
          <cell r="V226">
            <v>33938</v>
          </cell>
          <cell r="AD226">
            <v>33938</v>
          </cell>
          <cell r="AL226">
            <v>33938</v>
          </cell>
        </row>
        <row r="227">
          <cell r="V227">
            <v>33908</v>
          </cell>
          <cell r="AD227">
            <v>33908</v>
          </cell>
          <cell r="AL227">
            <v>33908</v>
          </cell>
        </row>
        <row r="228">
          <cell r="V228">
            <v>33877</v>
          </cell>
          <cell r="AD228">
            <v>33877</v>
          </cell>
          <cell r="AL228">
            <v>33877</v>
          </cell>
        </row>
        <row r="229">
          <cell r="V229">
            <v>33847</v>
          </cell>
          <cell r="AD229">
            <v>33847</v>
          </cell>
          <cell r="AL229">
            <v>33847</v>
          </cell>
        </row>
        <row r="230">
          <cell r="V230">
            <v>33816</v>
          </cell>
          <cell r="AD230">
            <v>33816</v>
          </cell>
          <cell r="AL230">
            <v>33816</v>
          </cell>
        </row>
        <row r="231">
          <cell r="V231">
            <v>33785</v>
          </cell>
          <cell r="AD231">
            <v>33785</v>
          </cell>
          <cell r="AL231">
            <v>33785</v>
          </cell>
        </row>
        <row r="232">
          <cell r="V232">
            <v>33755</v>
          </cell>
          <cell r="AD232">
            <v>33755</v>
          </cell>
          <cell r="AL232">
            <v>33755</v>
          </cell>
        </row>
        <row r="233">
          <cell r="V233">
            <v>33724</v>
          </cell>
          <cell r="AD233">
            <v>33724</v>
          </cell>
          <cell r="AL233">
            <v>33724</v>
          </cell>
        </row>
        <row r="234">
          <cell r="V234">
            <v>33694</v>
          </cell>
          <cell r="AD234">
            <v>33694</v>
          </cell>
          <cell r="AL234">
            <v>33694</v>
          </cell>
        </row>
        <row r="235">
          <cell r="V235">
            <v>33663</v>
          </cell>
          <cell r="AD235">
            <v>33663</v>
          </cell>
          <cell r="AL235">
            <v>33663</v>
          </cell>
        </row>
        <row r="236">
          <cell r="V236">
            <v>33634</v>
          </cell>
          <cell r="AD236">
            <v>33634</v>
          </cell>
          <cell r="AL236">
            <v>33634</v>
          </cell>
        </row>
        <row r="237">
          <cell r="V237">
            <v>33603</v>
          </cell>
          <cell r="AD237">
            <v>33603</v>
          </cell>
          <cell r="AL237">
            <v>33603</v>
          </cell>
        </row>
        <row r="238">
          <cell r="V238">
            <v>33572</v>
          </cell>
          <cell r="AD238">
            <v>33572</v>
          </cell>
          <cell r="AL238">
            <v>33572</v>
          </cell>
        </row>
        <row r="239">
          <cell r="V239">
            <v>33542</v>
          </cell>
          <cell r="AD239">
            <v>33542</v>
          </cell>
          <cell r="AL239">
            <v>33542</v>
          </cell>
        </row>
        <row r="240">
          <cell r="V240">
            <v>33511</v>
          </cell>
          <cell r="AD240">
            <v>33511</v>
          </cell>
          <cell r="AL240">
            <v>33511</v>
          </cell>
        </row>
        <row r="241">
          <cell r="V241">
            <v>33481</v>
          </cell>
          <cell r="AD241">
            <v>33481</v>
          </cell>
          <cell r="AL241">
            <v>33481</v>
          </cell>
        </row>
        <row r="242">
          <cell r="V242">
            <v>33450</v>
          </cell>
          <cell r="AD242">
            <v>33450</v>
          </cell>
          <cell r="AL242">
            <v>33450</v>
          </cell>
        </row>
        <row r="243">
          <cell r="V243">
            <v>33419</v>
          </cell>
          <cell r="AD243">
            <v>33419</v>
          </cell>
          <cell r="AL243">
            <v>33419</v>
          </cell>
        </row>
        <row r="244">
          <cell r="V244">
            <v>33389</v>
          </cell>
          <cell r="AD244">
            <v>33389</v>
          </cell>
          <cell r="AL244">
            <v>33389</v>
          </cell>
        </row>
        <row r="245">
          <cell r="V245">
            <v>33358</v>
          </cell>
          <cell r="AD245">
            <v>33358</v>
          </cell>
          <cell r="AL245">
            <v>33358</v>
          </cell>
        </row>
        <row r="246">
          <cell r="V246">
            <v>33328</v>
          </cell>
          <cell r="AD246">
            <v>33328</v>
          </cell>
          <cell r="AL246">
            <v>33328</v>
          </cell>
        </row>
        <row r="247">
          <cell r="V247">
            <v>33297</v>
          </cell>
          <cell r="AD247">
            <v>33297</v>
          </cell>
          <cell r="AL247">
            <v>33297</v>
          </cell>
        </row>
        <row r="248">
          <cell r="V248">
            <v>33269</v>
          </cell>
          <cell r="AD248">
            <v>33269</v>
          </cell>
          <cell r="AL248">
            <v>33269</v>
          </cell>
        </row>
        <row r="249">
          <cell r="V249">
            <v>33238</v>
          </cell>
          <cell r="AD249">
            <v>33238</v>
          </cell>
          <cell r="AL249">
            <v>33238</v>
          </cell>
        </row>
        <row r="250">
          <cell r="V250">
            <v>33207</v>
          </cell>
          <cell r="AD250">
            <v>33207</v>
          </cell>
          <cell r="AL250">
            <v>33207</v>
          </cell>
        </row>
        <row r="251">
          <cell r="V251">
            <v>33177</v>
          </cell>
          <cell r="AD251">
            <v>33177</v>
          </cell>
          <cell r="AL251">
            <v>33177</v>
          </cell>
        </row>
        <row r="252">
          <cell r="V252">
            <v>33146</v>
          </cell>
          <cell r="AD252">
            <v>33146</v>
          </cell>
          <cell r="AL252">
            <v>33146</v>
          </cell>
        </row>
        <row r="253">
          <cell r="V253">
            <v>33116</v>
          </cell>
          <cell r="AD253">
            <v>33116</v>
          </cell>
          <cell r="AL253">
            <v>33116</v>
          </cell>
        </row>
        <row r="254">
          <cell r="V254">
            <v>33085</v>
          </cell>
          <cell r="AD254">
            <v>33085</v>
          </cell>
          <cell r="AL254">
            <v>33085</v>
          </cell>
        </row>
        <row r="255">
          <cell r="V255">
            <v>33054</v>
          </cell>
          <cell r="AD255">
            <v>33054</v>
          </cell>
          <cell r="AL255">
            <v>33054</v>
          </cell>
        </row>
        <row r="256">
          <cell r="V256">
            <v>33024</v>
          </cell>
          <cell r="AD256">
            <v>33024</v>
          </cell>
          <cell r="AL256">
            <v>33024</v>
          </cell>
        </row>
        <row r="257">
          <cell r="V257">
            <v>32993</v>
          </cell>
          <cell r="AD257">
            <v>32993</v>
          </cell>
          <cell r="AL257">
            <v>32993</v>
          </cell>
        </row>
        <row r="258">
          <cell r="V258">
            <v>32963</v>
          </cell>
          <cell r="AD258">
            <v>32963</v>
          </cell>
          <cell r="AL258">
            <v>32963</v>
          </cell>
        </row>
        <row r="259">
          <cell r="V259">
            <v>32932</v>
          </cell>
          <cell r="AD259">
            <v>32932</v>
          </cell>
          <cell r="AL259">
            <v>32932</v>
          </cell>
        </row>
        <row r="260">
          <cell r="V260">
            <v>32904</v>
          </cell>
          <cell r="AD260">
            <v>32904</v>
          </cell>
          <cell r="AL260">
            <v>32904</v>
          </cell>
        </row>
        <row r="261">
          <cell r="V261">
            <v>32873</v>
          </cell>
          <cell r="AD261">
            <v>32873</v>
          </cell>
          <cell r="AL261">
            <v>32873</v>
          </cell>
        </row>
        <row r="262">
          <cell r="V262">
            <v>32842</v>
          </cell>
          <cell r="AD262">
            <v>32842</v>
          </cell>
          <cell r="AL262">
            <v>32842</v>
          </cell>
        </row>
        <row r="263">
          <cell r="V263">
            <v>32812</v>
          </cell>
          <cell r="AD263">
            <v>32812</v>
          </cell>
          <cell r="AL263">
            <v>32812</v>
          </cell>
        </row>
        <row r="264">
          <cell r="V264">
            <v>32781</v>
          </cell>
          <cell r="AD264">
            <v>32781</v>
          </cell>
          <cell r="AL264">
            <v>32781</v>
          </cell>
        </row>
        <row r="265">
          <cell r="V265">
            <v>32751</v>
          </cell>
          <cell r="AD265">
            <v>32751</v>
          </cell>
          <cell r="AL265">
            <v>32751</v>
          </cell>
        </row>
        <row r="266">
          <cell r="V266">
            <v>32720</v>
          </cell>
          <cell r="AD266">
            <v>32720</v>
          </cell>
          <cell r="AL266">
            <v>32720</v>
          </cell>
        </row>
        <row r="267">
          <cell r="V267">
            <v>32689</v>
          </cell>
          <cell r="AD267">
            <v>32689</v>
          </cell>
          <cell r="AL267">
            <v>32689</v>
          </cell>
        </row>
        <row r="268">
          <cell r="V268">
            <v>32659</v>
          </cell>
          <cell r="AD268">
            <v>32659</v>
          </cell>
          <cell r="AL268">
            <v>32659</v>
          </cell>
        </row>
        <row r="269">
          <cell r="V269">
            <v>32628</v>
          </cell>
          <cell r="AD269">
            <v>32628</v>
          </cell>
          <cell r="AL269">
            <v>32628</v>
          </cell>
        </row>
        <row r="270">
          <cell r="V270">
            <v>32598</v>
          </cell>
          <cell r="AD270">
            <v>32598</v>
          </cell>
          <cell r="AL270">
            <v>32598</v>
          </cell>
        </row>
        <row r="271">
          <cell r="V271">
            <v>32567</v>
          </cell>
          <cell r="AD271">
            <v>32567</v>
          </cell>
          <cell r="AL271">
            <v>32567</v>
          </cell>
        </row>
        <row r="272">
          <cell r="V272">
            <v>32539</v>
          </cell>
          <cell r="AD272">
            <v>32539</v>
          </cell>
          <cell r="AL272">
            <v>32539</v>
          </cell>
        </row>
        <row r="273">
          <cell r="V273">
            <v>32508</v>
          </cell>
          <cell r="AD273">
            <v>32508</v>
          </cell>
          <cell r="AL273">
            <v>32508</v>
          </cell>
        </row>
        <row r="274">
          <cell r="V274">
            <v>32477</v>
          </cell>
          <cell r="AD274">
            <v>32477</v>
          </cell>
          <cell r="AL274">
            <v>32477</v>
          </cell>
        </row>
        <row r="275">
          <cell r="V275">
            <v>32447</v>
          </cell>
          <cell r="AD275">
            <v>32447</v>
          </cell>
          <cell r="AL275">
            <v>32447</v>
          </cell>
        </row>
        <row r="276">
          <cell r="V276">
            <v>32416</v>
          </cell>
          <cell r="AD276">
            <v>32416</v>
          </cell>
          <cell r="AL276">
            <v>32416</v>
          </cell>
        </row>
        <row r="277">
          <cell r="V277">
            <v>32386</v>
          </cell>
          <cell r="AD277">
            <v>32386</v>
          </cell>
          <cell r="AL277">
            <v>32386</v>
          </cell>
        </row>
        <row r="278">
          <cell r="V278">
            <v>32355</v>
          </cell>
          <cell r="AD278">
            <v>32355</v>
          </cell>
          <cell r="AL278">
            <v>32355</v>
          </cell>
        </row>
        <row r="279">
          <cell r="V279">
            <v>32324</v>
          </cell>
          <cell r="AD279">
            <v>32324</v>
          </cell>
          <cell r="AL279">
            <v>32324</v>
          </cell>
        </row>
        <row r="280">
          <cell r="V280">
            <v>32294</v>
          </cell>
          <cell r="AD280">
            <v>32294</v>
          </cell>
          <cell r="AL280">
            <v>32294</v>
          </cell>
        </row>
        <row r="281">
          <cell r="V281">
            <v>32263</v>
          </cell>
          <cell r="AD281">
            <v>32263</v>
          </cell>
          <cell r="AL281">
            <v>32263</v>
          </cell>
        </row>
        <row r="282">
          <cell r="V282">
            <v>32233</v>
          </cell>
          <cell r="AD282">
            <v>32233</v>
          </cell>
          <cell r="AL282">
            <v>32233</v>
          </cell>
        </row>
        <row r="283">
          <cell r="V283">
            <v>32202</v>
          </cell>
          <cell r="AD283">
            <v>32202</v>
          </cell>
          <cell r="AL283">
            <v>32202</v>
          </cell>
        </row>
        <row r="284">
          <cell r="V284">
            <v>32173</v>
          </cell>
          <cell r="AD284">
            <v>32173</v>
          </cell>
          <cell r="AL284">
            <v>32173</v>
          </cell>
        </row>
        <row r="285">
          <cell r="V285">
            <v>32142</v>
          </cell>
          <cell r="AD285">
            <v>32142</v>
          </cell>
          <cell r="AL285">
            <v>32142</v>
          </cell>
        </row>
        <row r="286">
          <cell r="V286">
            <v>32111</v>
          </cell>
          <cell r="AD286">
            <v>32111</v>
          </cell>
          <cell r="AL286">
            <v>32111</v>
          </cell>
        </row>
        <row r="287">
          <cell r="V287">
            <v>32081</v>
          </cell>
          <cell r="AD287">
            <v>32081</v>
          </cell>
          <cell r="AL287">
            <v>32081</v>
          </cell>
        </row>
        <row r="288">
          <cell r="V288">
            <v>32050</v>
          </cell>
          <cell r="AD288">
            <v>32050</v>
          </cell>
          <cell r="AL288">
            <v>32050</v>
          </cell>
        </row>
        <row r="289">
          <cell r="V289">
            <v>32020</v>
          </cell>
          <cell r="AD289">
            <v>32020</v>
          </cell>
          <cell r="AL289">
            <v>32020</v>
          </cell>
        </row>
        <row r="290">
          <cell r="V290">
            <v>31989</v>
          </cell>
          <cell r="AD290">
            <v>31989</v>
          </cell>
          <cell r="AL290">
            <v>31989</v>
          </cell>
        </row>
        <row r="291">
          <cell r="V291">
            <v>31958</v>
          </cell>
          <cell r="AD291">
            <v>31958</v>
          </cell>
          <cell r="AL291">
            <v>31958</v>
          </cell>
        </row>
        <row r="292">
          <cell r="V292">
            <v>31928</v>
          </cell>
          <cell r="AD292">
            <v>31928</v>
          </cell>
          <cell r="AL292">
            <v>31928</v>
          </cell>
        </row>
        <row r="293">
          <cell r="V293">
            <v>31897</v>
          </cell>
          <cell r="AD293">
            <v>31897</v>
          </cell>
          <cell r="AL293">
            <v>31897</v>
          </cell>
        </row>
        <row r="294">
          <cell r="V294">
            <v>31867</v>
          </cell>
          <cell r="AD294">
            <v>31867</v>
          </cell>
          <cell r="AL294">
            <v>31867</v>
          </cell>
        </row>
        <row r="295">
          <cell r="V295">
            <v>31836</v>
          </cell>
          <cell r="AD295">
            <v>31836</v>
          </cell>
          <cell r="AL295">
            <v>31836</v>
          </cell>
        </row>
        <row r="296">
          <cell r="V296">
            <v>31808</v>
          </cell>
          <cell r="AD296">
            <v>31808</v>
          </cell>
          <cell r="AL296">
            <v>31808</v>
          </cell>
        </row>
        <row r="297">
          <cell r="V297">
            <v>31777</v>
          </cell>
          <cell r="AD297">
            <v>31777</v>
          </cell>
          <cell r="AL297">
            <v>31777</v>
          </cell>
        </row>
        <row r="298">
          <cell r="V298">
            <v>31746</v>
          </cell>
          <cell r="AD298">
            <v>31746</v>
          </cell>
          <cell r="AL298">
            <v>31746</v>
          </cell>
        </row>
        <row r="299">
          <cell r="V299">
            <v>31716</v>
          </cell>
          <cell r="AD299">
            <v>31716</v>
          </cell>
          <cell r="AL299">
            <v>31716</v>
          </cell>
        </row>
        <row r="300">
          <cell r="V300">
            <v>31685</v>
          </cell>
          <cell r="AD300">
            <v>31685</v>
          </cell>
          <cell r="AL300">
            <v>31685</v>
          </cell>
        </row>
        <row r="301">
          <cell r="V301">
            <v>31655</v>
          </cell>
          <cell r="AD301">
            <v>31655</v>
          </cell>
          <cell r="AL301">
            <v>31655</v>
          </cell>
        </row>
        <row r="302">
          <cell r="V302">
            <v>31624</v>
          </cell>
          <cell r="AD302">
            <v>31624</v>
          </cell>
          <cell r="AL302">
            <v>31624</v>
          </cell>
        </row>
        <row r="303">
          <cell r="V303">
            <v>31593</v>
          </cell>
          <cell r="AD303">
            <v>31593</v>
          </cell>
          <cell r="AL303">
            <v>31593</v>
          </cell>
        </row>
        <row r="304">
          <cell r="V304">
            <v>31563</v>
          </cell>
          <cell r="AD304">
            <v>31563</v>
          </cell>
          <cell r="AL304">
            <v>31563</v>
          </cell>
        </row>
        <row r="305">
          <cell r="V305">
            <v>31532</v>
          </cell>
          <cell r="AD305">
            <v>31532</v>
          </cell>
          <cell r="AL305">
            <v>31532</v>
          </cell>
        </row>
        <row r="306">
          <cell r="V306">
            <v>31502</v>
          </cell>
          <cell r="AD306">
            <v>31502</v>
          </cell>
          <cell r="AL306">
            <v>31502</v>
          </cell>
        </row>
        <row r="307">
          <cell r="V307">
            <v>31471</v>
          </cell>
          <cell r="AD307">
            <v>31471</v>
          </cell>
          <cell r="AL307">
            <v>31471</v>
          </cell>
        </row>
        <row r="308">
          <cell r="V308">
            <v>31443</v>
          </cell>
          <cell r="AD308">
            <v>31443</v>
          </cell>
          <cell r="AL308">
            <v>31443</v>
          </cell>
        </row>
        <row r="309">
          <cell r="V309">
            <v>31412</v>
          </cell>
          <cell r="AD309">
            <v>31412</v>
          </cell>
          <cell r="AL309">
            <v>31412</v>
          </cell>
        </row>
        <row r="310">
          <cell r="V310">
            <v>31381</v>
          </cell>
          <cell r="AD310">
            <v>31381</v>
          </cell>
          <cell r="AL310">
            <v>31381</v>
          </cell>
        </row>
        <row r="311">
          <cell r="V311">
            <v>31351</v>
          </cell>
          <cell r="AD311">
            <v>31351</v>
          </cell>
          <cell r="AL311">
            <v>31351</v>
          </cell>
        </row>
        <row r="312">
          <cell r="V312">
            <v>31320</v>
          </cell>
          <cell r="AD312">
            <v>31320</v>
          </cell>
          <cell r="AL312">
            <v>31320</v>
          </cell>
        </row>
        <row r="313">
          <cell r="V313">
            <v>31290</v>
          </cell>
          <cell r="AD313">
            <v>31290</v>
          </cell>
          <cell r="AL313">
            <v>31290</v>
          </cell>
        </row>
        <row r="314">
          <cell r="V314">
            <v>31259</v>
          </cell>
          <cell r="AD314">
            <v>31259</v>
          </cell>
          <cell r="AL314">
            <v>31259</v>
          </cell>
        </row>
        <row r="315">
          <cell r="V315">
            <v>31228</v>
          </cell>
          <cell r="AD315">
            <v>31228</v>
          </cell>
          <cell r="AL315">
            <v>31228</v>
          </cell>
        </row>
        <row r="316">
          <cell r="V316">
            <v>31198</v>
          </cell>
          <cell r="AD316">
            <v>31198</v>
          </cell>
          <cell r="AL316">
            <v>31198</v>
          </cell>
        </row>
        <row r="317">
          <cell r="V317">
            <v>31167</v>
          </cell>
          <cell r="AD317">
            <v>31167</v>
          </cell>
          <cell r="AL317">
            <v>31167</v>
          </cell>
        </row>
        <row r="318">
          <cell r="V318">
            <v>31137</v>
          </cell>
          <cell r="AD318">
            <v>31137</v>
          </cell>
          <cell r="AL318">
            <v>31137</v>
          </cell>
        </row>
        <row r="319">
          <cell r="V319">
            <v>31106</v>
          </cell>
          <cell r="AD319">
            <v>31106</v>
          </cell>
          <cell r="AL319">
            <v>31106</v>
          </cell>
        </row>
        <row r="320">
          <cell r="V320">
            <v>31078</v>
          </cell>
          <cell r="AD320">
            <v>31078</v>
          </cell>
          <cell r="AL320">
            <v>31078</v>
          </cell>
        </row>
        <row r="321">
          <cell r="V321">
            <v>31047</v>
          </cell>
          <cell r="AD321">
            <v>31047</v>
          </cell>
          <cell r="AL321">
            <v>31047</v>
          </cell>
        </row>
        <row r="322">
          <cell r="V322">
            <v>31016</v>
          </cell>
          <cell r="AD322">
            <v>31016</v>
          </cell>
          <cell r="AL322">
            <v>31016</v>
          </cell>
        </row>
        <row r="323">
          <cell r="V323">
            <v>30986</v>
          </cell>
          <cell r="AD323">
            <v>30986</v>
          </cell>
          <cell r="AL323">
            <v>30986</v>
          </cell>
        </row>
        <row r="324">
          <cell r="V324">
            <v>30955</v>
          </cell>
          <cell r="AD324">
            <v>30955</v>
          </cell>
          <cell r="AL324">
            <v>30955</v>
          </cell>
        </row>
        <row r="325">
          <cell r="V325">
            <v>30925</v>
          </cell>
          <cell r="AD325">
            <v>30925</v>
          </cell>
          <cell r="AL325">
            <v>30925</v>
          </cell>
        </row>
        <row r="326">
          <cell r="V326">
            <v>30894</v>
          </cell>
          <cell r="AD326">
            <v>30894</v>
          </cell>
          <cell r="AL326">
            <v>30894</v>
          </cell>
        </row>
        <row r="327">
          <cell r="V327">
            <v>30863</v>
          </cell>
          <cell r="AD327">
            <v>30863</v>
          </cell>
          <cell r="AL327">
            <v>30863</v>
          </cell>
        </row>
        <row r="328">
          <cell r="V328">
            <v>30833</v>
          </cell>
          <cell r="AD328">
            <v>30833</v>
          </cell>
          <cell r="AL328">
            <v>30833</v>
          </cell>
        </row>
        <row r="329">
          <cell r="V329">
            <v>30802</v>
          </cell>
          <cell r="AD329">
            <v>30802</v>
          </cell>
          <cell r="AL329">
            <v>30802</v>
          </cell>
        </row>
        <row r="330">
          <cell r="V330">
            <v>30772</v>
          </cell>
          <cell r="AD330">
            <v>30772</v>
          </cell>
          <cell r="AL330">
            <v>30772</v>
          </cell>
        </row>
        <row r="331">
          <cell r="V331">
            <v>30741</v>
          </cell>
          <cell r="AD331">
            <v>30741</v>
          </cell>
          <cell r="AL331">
            <v>30741</v>
          </cell>
        </row>
        <row r="332">
          <cell r="V332">
            <v>30712</v>
          </cell>
          <cell r="AD332">
            <v>30712</v>
          </cell>
          <cell r="AL332">
            <v>30712</v>
          </cell>
        </row>
        <row r="333">
          <cell r="V333">
            <v>30681</v>
          </cell>
          <cell r="AD333">
            <v>30681</v>
          </cell>
          <cell r="AL333">
            <v>30681</v>
          </cell>
        </row>
        <row r="334">
          <cell r="V334">
            <v>30650</v>
          </cell>
          <cell r="AD334">
            <v>30650</v>
          </cell>
          <cell r="AL334">
            <v>30650</v>
          </cell>
        </row>
        <row r="335">
          <cell r="V335">
            <v>30620</v>
          </cell>
          <cell r="AD335">
            <v>30620</v>
          </cell>
          <cell r="AL335">
            <v>30620</v>
          </cell>
        </row>
        <row r="336">
          <cell r="V336">
            <v>30589</v>
          </cell>
          <cell r="AD336">
            <v>30589</v>
          </cell>
          <cell r="AL336">
            <v>30589</v>
          </cell>
        </row>
        <row r="337">
          <cell r="V337">
            <v>30559</v>
          </cell>
          <cell r="AD337">
            <v>30559</v>
          </cell>
          <cell r="AL337">
            <v>30559</v>
          </cell>
        </row>
        <row r="338">
          <cell r="V338">
            <v>30528</v>
          </cell>
          <cell r="AD338">
            <v>30528</v>
          </cell>
          <cell r="AL338">
            <v>30528</v>
          </cell>
        </row>
        <row r="339">
          <cell r="V339">
            <v>30497</v>
          </cell>
          <cell r="AD339">
            <v>30497</v>
          </cell>
          <cell r="AL339">
            <v>30497</v>
          </cell>
        </row>
        <row r="340">
          <cell r="V340">
            <v>30467</v>
          </cell>
          <cell r="AD340">
            <v>30467</v>
          </cell>
          <cell r="AL340">
            <v>30467</v>
          </cell>
        </row>
        <row r="341">
          <cell r="V341">
            <v>30436</v>
          </cell>
          <cell r="AD341">
            <v>30436</v>
          </cell>
          <cell r="AL341">
            <v>30436</v>
          </cell>
        </row>
        <row r="342">
          <cell r="V342">
            <v>30406</v>
          </cell>
          <cell r="AD342">
            <v>30406</v>
          </cell>
          <cell r="AL342">
            <v>30406</v>
          </cell>
        </row>
        <row r="343">
          <cell r="V343">
            <v>30375</v>
          </cell>
          <cell r="AD343">
            <v>30375</v>
          </cell>
          <cell r="AL343">
            <v>30375</v>
          </cell>
        </row>
        <row r="344">
          <cell r="V344">
            <v>30347</v>
          </cell>
          <cell r="AD344">
            <v>30347</v>
          </cell>
          <cell r="AL344">
            <v>30347</v>
          </cell>
        </row>
        <row r="345">
          <cell r="V345">
            <v>30316</v>
          </cell>
          <cell r="AD345">
            <v>30316</v>
          </cell>
          <cell r="AL345">
            <v>30316</v>
          </cell>
        </row>
        <row r="346">
          <cell r="V346">
            <v>30285</v>
          </cell>
          <cell r="AD346">
            <v>30285</v>
          </cell>
          <cell r="AL346">
            <v>30285</v>
          </cell>
        </row>
        <row r="347">
          <cell r="V347">
            <v>30255</v>
          </cell>
          <cell r="AD347">
            <v>30255</v>
          </cell>
          <cell r="AL347">
            <v>30255</v>
          </cell>
        </row>
        <row r="348">
          <cell r="V348">
            <v>30224</v>
          </cell>
          <cell r="AD348">
            <v>30224</v>
          </cell>
          <cell r="AL348">
            <v>30224</v>
          </cell>
        </row>
        <row r="349">
          <cell r="V349">
            <v>30194</v>
          </cell>
          <cell r="AD349">
            <v>30194</v>
          </cell>
          <cell r="AL349">
            <v>30194</v>
          </cell>
        </row>
        <row r="350">
          <cell r="V350">
            <v>30163</v>
          </cell>
          <cell r="AD350">
            <v>30163</v>
          </cell>
          <cell r="AL350">
            <v>30163</v>
          </cell>
        </row>
        <row r="351">
          <cell r="V351">
            <v>30132</v>
          </cell>
          <cell r="AD351">
            <v>30132</v>
          </cell>
          <cell r="AL351">
            <v>30132</v>
          </cell>
        </row>
        <row r="352">
          <cell r="V352">
            <v>30102</v>
          </cell>
          <cell r="AD352">
            <v>30102</v>
          </cell>
          <cell r="AL352">
            <v>30102</v>
          </cell>
        </row>
        <row r="353">
          <cell r="V353">
            <v>30071</v>
          </cell>
          <cell r="AD353">
            <v>30071</v>
          </cell>
          <cell r="AL353">
            <v>30071</v>
          </cell>
        </row>
        <row r="354">
          <cell r="V354">
            <v>30041</v>
          </cell>
          <cell r="AD354">
            <v>30041</v>
          </cell>
          <cell r="AL354">
            <v>30041</v>
          </cell>
        </row>
        <row r="355">
          <cell r="V355">
            <v>30010</v>
          </cell>
          <cell r="AD355">
            <v>30010</v>
          </cell>
          <cell r="AL355">
            <v>30010</v>
          </cell>
        </row>
        <row r="356">
          <cell r="V356">
            <v>29982</v>
          </cell>
          <cell r="AD356">
            <v>29982</v>
          </cell>
          <cell r="AL356">
            <v>29982</v>
          </cell>
        </row>
        <row r="357">
          <cell r="V357">
            <v>29951</v>
          </cell>
          <cell r="AD357">
            <v>29951</v>
          </cell>
          <cell r="AL357">
            <v>29951</v>
          </cell>
        </row>
        <row r="358">
          <cell r="V358">
            <v>29920</v>
          </cell>
          <cell r="AD358">
            <v>29920</v>
          </cell>
          <cell r="AL358">
            <v>29920</v>
          </cell>
        </row>
        <row r="359">
          <cell r="V359">
            <v>29890</v>
          </cell>
          <cell r="AD359">
            <v>29890</v>
          </cell>
          <cell r="AL359">
            <v>29890</v>
          </cell>
        </row>
        <row r="360">
          <cell r="V360">
            <v>29859</v>
          </cell>
          <cell r="AD360">
            <v>29859</v>
          </cell>
          <cell r="AL360">
            <v>29859</v>
          </cell>
        </row>
        <row r="361">
          <cell r="V361">
            <v>29829</v>
          </cell>
          <cell r="AD361">
            <v>29829</v>
          </cell>
          <cell r="AL361">
            <v>29829</v>
          </cell>
        </row>
        <row r="362">
          <cell r="V362">
            <v>29798</v>
          </cell>
          <cell r="AD362">
            <v>29798</v>
          </cell>
          <cell r="AL362">
            <v>29798</v>
          </cell>
        </row>
        <row r="363">
          <cell r="V363">
            <v>29767</v>
          </cell>
          <cell r="AD363">
            <v>29767</v>
          </cell>
          <cell r="AL363">
            <v>29767</v>
          </cell>
        </row>
        <row r="364">
          <cell r="V364">
            <v>29737</v>
          </cell>
          <cell r="AD364">
            <v>29737</v>
          </cell>
          <cell r="AL364">
            <v>29737</v>
          </cell>
        </row>
        <row r="365">
          <cell r="V365">
            <v>29706</v>
          </cell>
          <cell r="AD365">
            <v>29706</v>
          </cell>
          <cell r="AL365">
            <v>29706</v>
          </cell>
        </row>
        <row r="366">
          <cell r="V366">
            <v>29676</v>
          </cell>
          <cell r="AD366">
            <v>29676</v>
          </cell>
          <cell r="AL366">
            <v>29676</v>
          </cell>
        </row>
        <row r="367">
          <cell r="V367">
            <v>29645</v>
          </cell>
          <cell r="AD367">
            <v>29645</v>
          </cell>
          <cell r="AL367">
            <v>29645</v>
          </cell>
        </row>
        <row r="368">
          <cell r="V368">
            <v>29617</v>
          </cell>
          <cell r="AD368">
            <v>29617</v>
          </cell>
          <cell r="AL368">
            <v>29617</v>
          </cell>
        </row>
        <row r="369">
          <cell r="V369">
            <v>29586</v>
          </cell>
          <cell r="AD369">
            <v>29586</v>
          </cell>
          <cell r="AL369">
            <v>29586</v>
          </cell>
        </row>
        <row r="370">
          <cell r="V370">
            <v>29555</v>
          </cell>
          <cell r="AD370">
            <v>29555</v>
          </cell>
          <cell r="AL370">
            <v>29555</v>
          </cell>
        </row>
        <row r="371">
          <cell r="V371">
            <v>29525</v>
          </cell>
          <cell r="AD371">
            <v>29525</v>
          </cell>
          <cell r="AL371">
            <v>29525</v>
          </cell>
        </row>
        <row r="372">
          <cell r="V372">
            <v>29494</v>
          </cell>
          <cell r="AD372">
            <v>29494</v>
          </cell>
          <cell r="AL372">
            <v>29494</v>
          </cell>
        </row>
        <row r="373">
          <cell r="V373">
            <v>29464</v>
          </cell>
          <cell r="AD373">
            <v>29464</v>
          </cell>
          <cell r="AL373">
            <v>29464</v>
          </cell>
        </row>
        <row r="374">
          <cell r="V374">
            <v>29433</v>
          </cell>
          <cell r="AD374">
            <v>29433</v>
          </cell>
          <cell r="AL374">
            <v>29433</v>
          </cell>
        </row>
        <row r="375">
          <cell r="V375">
            <v>29402</v>
          </cell>
          <cell r="AD375">
            <v>29402</v>
          </cell>
          <cell r="AL375">
            <v>29402</v>
          </cell>
        </row>
        <row r="376">
          <cell r="V376">
            <v>29372</v>
          </cell>
          <cell r="AD376">
            <v>29372</v>
          </cell>
          <cell r="AL376">
            <v>29372</v>
          </cell>
        </row>
        <row r="377">
          <cell r="V377">
            <v>29341</v>
          </cell>
          <cell r="AD377">
            <v>29341</v>
          </cell>
          <cell r="AL377">
            <v>29341</v>
          </cell>
        </row>
        <row r="378">
          <cell r="V378">
            <v>29311</v>
          </cell>
          <cell r="AD378">
            <v>29311</v>
          </cell>
          <cell r="AL378">
            <v>29311</v>
          </cell>
        </row>
        <row r="379">
          <cell r="V379">
            <v>29280</v>
          </cell>
          <cell r="AD379">
            <v>29280</v>
          </cell>
          <cell r="AL379">
            <v>29280</v>
          </cell>
        </row>
        <row r="380">
          <cell r="V380">
            <v>29251</v>
          </cell>
          <cell r="AD380">
            <v>29251</v>
          </cell>
          <cell r="AL380">
            <v>29251</v>
          </cell>
        </row>
        <row r="381">
          <cell r="V381">
            <v>29220</v>
          </cell>
        </row>
        <row r="382">
          <cell r="V382">
            <v>29189</v>
          </cell>
        </row>
        <row r="383">
          <cell r="V383">
            <v>29159</v>
          </cell>
        </row>
        <row r="384">
          <cell r="V384">
            <v>29128</v>
          </cell>
        </row>
        <row r="385">
          <cell r="V385">
            <v>29098</v>
          </cell>
        </row>
        <row r="386">
          <cell r="V386">
            <v>29067</v>
          </cell>
        </row>
        <row r="387">
          <cell r="V387">
            <v>29036</v>
          </cell>
        </row>
        <row r="388">
          <cell r="V388">
            <v>29006</v>
          </cell>
        </row>
        <row r="389">
          <cell r="V389">
            <v>28975</v>
          </cell>
        </row>
        <row r="390">
          <cell r="V390">
            <v>28945</v>
          </cell>
        </row>
        <row r="391">
          <cell r="V391">
            <v>28914</v>
          </cell>
        </row>
        <row r="392">
          <cell r="V392">
            <v>28886</v>
          </cell>
        </row>
        <row r="393">
          <cell r="V393">
            <v>28855</v>
          </cell>
        </row>
        <row r="394">
          <cell r="V394">
            <v>28824</v>
          </cell>
        </row>
        <row r="395">
          <cell r="V395">
            <v>28794</v>
          </cell>
        </row>
        <row r="396">
          <cell r="V396">
            <v>28763</v>
          </cell>
        </row>
        <row r="397">
          <cell r="V397">
            <v>28733</v>
          </cell>
        </row>
        <row r="398">
          <cell r="V398">
            <v>28702</v>
          </cell>
        </row>
        <row r="399">
          <cell r="V399">
            <v>28671</v>
          </cell>
        </row>
        <row r="400">
          <cell r="V400">
            <v>28641</v>
          </cell>
        </row>
        <row r="401">
          <cell r="V401">
            <v>28610</v>
          </cell>
        </row>
        <row r="402">
          <cell r="V402">
            <v>28580</v>
          </cell>
        </row>
        <row r="403">
          <cell r="V403">
            <v>28549</v>
          </cell>
        </row>
        <row r="404">
          <cell r="V404">
            <v>28521</v>
          </cell>
        </row>
        <row r="405">
          <cell r="V405">
            <v>28490</v>
          </cell>
        </row>
        <row r="406">
          <cell r="V406">
            <v>28459</v>
          </cell>
        </row>
        <row r="407">
          <cell r="V407">
            <v>28429</v>
          </cell>
        </row>
        <row r="408">
          <cell r="V408">
            <v>28398</v>
          </cell>
        </row>
        <row r="409">
          <cell r="V409">
            <v>28368</v>
          </cell>
        </row>
        <row r="410">
          <cell r="V410">
            <v>28337</v>
          </cell>
        </row>
        <row r="411">
          <cell r="V411">
            <v>28306</v>
          </cell>
        </row>
        <row r="412">
          <cell r="V412">
            <v>28276</v>
          </cell>
        </row>
        <row r="413">
          <cell r="V413">
            <v>28245</v>
          </cell>
        </row>
        <row r="414">
          <cell r="V414">
            <v>28215</v>
          </cell>
        </row>
        <row r="415">
          <cell r="V415">
            <v>28184</v>
          </cell>
        </row>
        <row r="416">
          <cell r="V416">
            <v>28156</v>
          </cell>
        </row>
        <row r="417">
          <cell r="V417">
            <v>28125</v>
          </cell>
        </row>
        <row r="418">
          <cell r="V418">
            <v>28094</v>
          </cell>
        </row>
        <row r="419">
          <cell r="V419">
            <v>28064</v>
          </cell>
        </row>
        <row r="420">
          <cell r="V420">
            <v>28033</v>
          </cell>
        </row>
        <row r="421">
          <cell r="V421">
            <v>28003</v>
          </cell>
        </row>
        <row r="422">
          <cell r="V422">
            <v>27972</v>
          </cell>
        </row>
        <row r="423">
          <cell r="V423">
            <v>27941</v>
          </cell>
        </row>
        <row r="424">
          <cell r="V424">
            <v>27911</v>
          </cell>
        </row>
        <row r="425">
          <cell r="V425">
            <v>27880</v>
          </cell>
        </row>
        <row r="426">
          <cell r="V426">
            <v>27850</v>
          </cell>
        </row>
        <row r="427">
          <cell r="V427">
            <v>27819</v>
          </cell>
        </row>
        <row r="428">
          <cell r="V428">
            <v>27790</v>
          </cell>
        </row>
        <row r="429">
          <cell r="V429">
            <v>27759</v>
          </cell>
        </row>
        <row r="430">
          <cell r="V430">
            <v>27728</v>
          </cell>
        </row>
        <row r="431">
          <cell r="V431">
            <v>27698</v>
          </cell>
        </row>
        <row r="432">
          <cell r="V432">
            <v>27667</v>
          </cell>
        </row>
        <row r="433">
          <cell r="V433">
            <v>27637</v>
          </cell>
        </row>
        <row r="434">
          <cell r="V434">
            <v>27606</v>
          </cell>
        </row>
        <row r="435">
          <cell r="V435">
            <v>27575</v>
          </cell>
        </row>
        <row r="436">
          <cell r="V436">
            <v>27545</v>
          </cell>
        </row>
        <row r="437">
          <cell r="V437">
            <v>27514</v>
          </cell>
        </row>
        <row r="438">
          <cell r="V438">
            <v>27484</v>
          </cell>
        </row>
        <row r="439">
          <cell r="V439">
            <v>27453</v>
          </cell>
        </row>
        <row r="440">
          <cell r="V440">
            <v>27425</v>
          </cell>
        </row>
        <row r="441">
          <cell r="V441">
            <v>27394</v>
          </cell>
        </row>
        <row r="442">
          <cell r="V442">
            <v>27363</v>
          </cell>
        </row>
        <row r="443">
          <cell r="V443">
            <v>27333</v>
          </cell>
        </row>
        <row r="444">
          <cell r="V444">
            <v>27302</v>
          </cell>
        </row>
        <row r="445">
          <cell r="V445">
            <v>27272</v>
          </cell>
        </row>
        <row r="446">
          <cell r="V446">
            <v>27241</v>
          </cell>
        </row>
        <row r="447">
          <cell r="V447">
            <v>27210</v>
          </cell>
        </row>
        <row r="448">
          <cell r="V448">
            <v>27180</v>
          </cell>
        </row>
        <row r="449">
          <cell r="V449">
            <v>27149</v>
          </cell>
        </row>
        <row r="450">
          <cell r="V450">
            <v>27119</v>
          </cell>
        </row>
        <row r="451">
          <cell r="V451">
            <v>27088</v>
          </cell>
        </row>
        <row r="452">
          <cell r="V452">
            <v>27060</v>
          </cell>
        </row>
        <row r="453">
          <cell r="V453">
            <v>27029</v>
          </cell>
        </row>
        <row r="454">
          <cell r="V454">
            <v>26998</v>
          </cell>
        </row>
        <row r="455">
          <cell r="V455">
            <v>26968</v>
          </cell>
        </row>
        <row r="456">
          <cell r="V456">
            <v>26937</v>
          </cell>
        </row>
        <row r="457">
          <cell r="V457">
            <v>26907</v>
          </cell>
        </row>
        <row r="458">
          <cell r="V458">
            <v>26876</v>
          </cell>
        </row>
        <row r="459">
          <cell r="V459">
            <v>26845</v>
          </cell>
        </row>
        <row r="460">
          <cell r="V460">
            <v>26815</v>
          </cell>
        </row>
        <row r="461">
          <cell r="V461">
            <v>26784</v>
          </cell>
        </row>
        <row r="462">
          <cell r="V462">
            <v>26754</v>
          </cell>
        </row>
        <row r="463">
          <cell r="V463">
            <v>26723</v>
          </cell>
        </row>
        <row r="464">
          <cell r="V464">
            <v>26695</v>
          </cell>
        </row>
        <row r="465">
          <cell r="V465">
            <v>26664</v>
          </cell>
        </row>
        <row r="466">
          <cell r="V466">
            <v>26633</v>
          </cell>
        </row>
        <row r="467">
          <cell r="V467">
            <v>26603</v>
          </cell>
        </row>
        <row r="468">
          <cell r="V468">
            <v>26572</v>
          </cell>
        </row>
        <row r="469">
          <cell r="V469">
            <v>26542</v>
          </cell>
        </row>
        <row r="470">
          <cell r="V470">
            <v>26511</v>
          </cell>
        </row>
        <row r="471">
          <cell r="V471">
            <v>26480</v>
          </cell>
        </row>
        <row r="472">
          <cell r="V472">
            <v>26450</v>
          </cell>
        </row>
        <row r="473">
          <cell r="V473">
            <v>26419</v>
          </cell>
        </row>
        <row r="474">
          <cell r="V474">
            <v>26389</v>
          </cell>
        </row>
        <row r="475">
          <cell r="V475">
            <v>26358</v>
          </cell>
        </row>
        <row r="476">
          <cell r="V476">
            <v>26329</v>
          </cell>
        </row>
        <row r="477">
          <cell r="V477">
            <v>26298</v>
          </cell>
        </row>
        <row r="478">
          <cell r="V478">
            <v>26267</v>
          </cell>
        </row>
        <row r="479">
          <cell r="V479">
            <v>26237</v>
          </cell>
        </row>
        <row r="480">
          <cell r="V480">
            <v>26206</v>
          </cell>
        </row>
        <row r="481">
          <cell r="V481">
            <v>26176</v>
          </cell>
        </row>
        <row r="482">
          <cell r="V482">
            <v>26145</v>
          </cell>
        </row>
        <row r="483">
          <cell r="V483">
            <v>26114</v>
          </cell>
        </row>
        <row r="484">
          <cell r="V484">
            <v>26084</v>
          </cell>
        </row>
        <row r="485">
          <cell r="V485">
            <v>26053</v>
          </cell>
        </row>
        <row r="486">
          <cell r="V486">
            <v>26023</v>
          </cell>
        </row>
        <row r="487">
          <cell r="V487">
            <v>25992</v>
          </cell>
        </row>
        <row r="488">
          <cell r="V488">
            <v>25964</v>
          </cell>
        </row>
      </sheetData>
      <sheetData sheetId="2">
        <row r="3">
          <cell r="T3" t="str">
            <v>美国主要零售公司同店增长情况（%）</v>
          </cell>
        </row>
        <row r="4">
          <cell r="T4" t="str">
            <v>日期</v>
          </cell>
          <cell r="U4" t="str">
            <v>沃尔玛</v>
          </cell>
        </row>
        <row r="5">
          <cell r="T5" t="e">
            <v>#NAME?</v>
          </cell>
        </row>
        <row r="6">
          <cell r="T6">
            <v>40451</v>
          </cell>
        </row>
        <row r="7">
          <cell r="T7">
            <v>40359</v>
          </cell>
        </row>
        <row r="8">
          <cell r="T8">
            <v>40268</v>
          </cell>
        </row>
        <row r="9">
          <cell r="T9">
            <v>40178</v>
          </cell>
        </row>
        <row r="10">
          <cell r="T10">
            <v>40086</v>
          </cell>
        </row>
        <row r="11">
          <cell r="T11">
            <v>39994</v>
          </cell>
        </row>
        <row r="12">
          <cell r="T12">
            <v>39903</v>
          </cell>
        </row>
        <row r="13">
          <cell r="D13">
            <v>1</v>
          </cell>
          <cell r="E13">
            <v>1</v>
          </cell>
          <cell r="T13">
            <v>39813</v>
          </cell>
        </row>
        <row r="14">
          <cell r="T14">
            <v>39721</v>
          </cell>
        </row>
        <row r="15">
          <cell r="T15">
            <v>39629</v>
          </cell>
        </row>
        <row r="16">
          <cell r="T16">
            <v>39538</v>
          </cell>
        </row>
        <row r="17">
          <cell r="T17">
            <v>39447</v>
          </cell>
        </row>
        <row r="18">
          <cell r="T18">
            <v>39353</v>
          </cell>
        </row>
        <row r="19">
          <cell r="T19">
            <v>39262</v>
          </cell>
        </row>
        <row r="20">
          <cell r="T20">
            <v>39171</v>
          </cell>
        </row>
        <row r="21">
          <cell r="T21">
            <v>39080</v>
          </cell>
        </row>
        <row r="22">
          <cell r="T22">
            <v>38989</v>
          </cell>
        </row>
        <row r="23">
          <cell r="T23">
            <v>38898</v>
          </cell>
        </row>
        <row r="24">
          <cell r="T24">
            <v>38807</v>
          </cell>
        </row>
        <row r="25">
          <cell r="T25">
            <v>38716</v>
          </cell>
        </row>
        <row r="26">
          <cell r="T26">
            <v>38625</v>
          </cell>
        </row>
        <row r="27">
          <cell r="T27">
            <v>38533</v>
          </cell>
        </row>
        <row r="28">
          <cell r="T28">
            <v>38442</v>
          </cell>
        </row>
        <row r="29">
          <cell r="T29">
            <v>38352</v>
          </cell>
        </row>
        <row r="30">
          <cell r="T30">
            <v>38260</v>
          </cell>
        </row>
        <row r="31">
          <cell r="T31">
            <v>38168</v>
          </cell>
        </row>
        <row r="32">
          <cell r="T32">
            <v>38077</v>
          </cell>
        </row>
        <row r="33">
          <cell r="T33">
            <v>37986</v>
          </cell>
        </row>
        <row r="34">
          <cell r="T34">
            <v>37894</v>
          </cell>
        </row>
        <row r="35">
          <cell r="T35">
            <v>37802</v>
          </cell>
        </row>
        <row r="36">
          <cell r="T36">
            <v>37711</v>
          </cell>
        </row>
        <row r="37">
          <cell r="T37">
            <v>37621</v>
          </cell>
        </row>
        <row r="38">
          <cell r="T38">
            <v>37529</v>
          </cell>
        </row>
        <row r="39">
          <cell r="T39">
            <v>37435</v>
          </cell>
        </row>
        <row r="40">
          <cell r="T40">
            <v>37344</v>
          </cell>
        </row>
        <row r="41">
          <cell r="T41">
            <v>37256</v>
          </cell>
        </row>
        <row r="42">
          <cell r="T42">
            <v>37162</v>
          </cell>
        </row>
        <row r="43">
          <cell r="T43">
            <v>37071</v>
          </cell>
        </row>
        <row r="44">
          <cell r="T44">
            <v>36980</v>
          </cell>
        </row>
        <row r="45">
          <cell r="T45">
            <v>36889</v>
          </cell>
        </row>
        <row r="46">
          <cell r="T46">
            <v>36798</v>
          </cell>
        </row>
        <row r="47">
          <cell r="T47">
            <v>36707</v>
          </cell>
        </row>
        <row r="48">
          <cell r="T48">
            <v>36616</v>
          </cell>
        </row>
        <row r="49">
          <cell r="T49">
            <v>36525</v>
          </cell>
        </row>
        <row r="50">
          <cell r="T50">
            <v>36433</v>
          </cell>
        </row>
        <row r="51">
          <cell r="T51">
            <v>36341</v>
          </cell>
        </row>
        <row r="52">
          <cell r="T52">
            <v>36250</v>
          </cell>
        </row>
        <row r="53">
          <cell r="T53">
            <v>36160</v>
          </cell>
        </row>
        <row r="54">
          <cell r="T54">
            <v>36068</v>
          </cell>
        </row>
        <row r="55">
          <cell r="T55">
            <v>35976</v>
          </cell>
        </row>
        <row r="56">
          <cell r="T56">
            <v>35885</v>
          </cell>
        </row>
        <row r="57">
          <cell r="T57">
            <v>35795</v>
          </cell>
        </row>
        <row r="58">
          <cell r="T58">
            <v>35703</v>
          </cell>
        </row>
        <row r="59">
          <cell r="T59">
            <v>35611</v>
          </cell>
        </row>
        <row r="60">
          <cell r="T60">
            <v>35520</v>
          </cell>
        </row>
        <row r="61">
          <cell r="T61">
            <v>35430</v>
          </cell>
        </row>
        <row r="62">
          <cell r="T62">
            <v>35338</v>
          </cell>
        </row>
        <row r="63">
          <cell r="T63">
            <v>35244</v>
          </cell>
        </row>
        <row r="64">
          <cell r="T64">
            <v>35153</v>
          </cell>
        </row>
        <row r="65">
          <cell r="T65">
            <v>35062</v>
          </cell>
        </row>
        <row r="66">
          <cell r="T66">
            <v>34971</v>
          </cell>
        </row>
        <row r="67">
          <cell r="T67">
            <v>34880</v>
          </cell>
        </row>
        <row r="68">
          <cell r="T68">
            <v>34789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2"/>
  <sheetViews>
    <sheetView showGridLines="0" tabSelected="1" topLeftCell="A9" zoomScale="82" zoomScaleNormal="64" workbookViewId="0">
      <selection activeCell="K42" sqref="K42"/>
    </sheetView>
  </sheetViews>
  <sheetFormatPr baseColWidth="10" defaultColWidth="9" defaultRowHeight="24" customHeight="1"/>
  <cols>
    <col min="1" max="1" width="13" style="216" customWidth="1"/>
    <col min="2" max="2" width="24.5" style="216" customWidth="1"/>
    <col min="3" max="3" width="4.6640625" style="216" customWidth="1"/>
    <col min="4" max="4" width="1.5" style="216" customWidth="1"/>
    <col min="5" max="5" width="2.1640625" style="216" customWidth="1"/>
    <col min="6" max="6" width="57.5" style="216" customWidth="1"/>
    <col min="7" max="7" width="13.33203125" style="216" customWidth="1"/>
    <col min="8" max="8" width="13.33203125" style="217" customWidth="1"/>
    <col min="9" max="10" width="13.33203125" style="218" customWidth="1"/>
    <col min="11" max="11" width="26.1640625" style="218" customWidth="1"/>
    <col min="12" max="12" width="25.33203125" style="218" customWidth="1"/>
    <col min="13" max="13" width="28.5" style="218" customWidth="1"/>
    <col min="14" max="14" width="19" style="218" customWidth="1"/>
    <col min="15" max="15" width="9" style="218"/>
    <col min="16" max="16" width="9.33203125" style="218" customWidth="1"/>
    <col min="17" max="18" width="9" style="218"/>
    <col min="19" max="19" width="6.33203125" style="218" customWidth="1"/>
    <col min="20" max="20" width="9.33203125" style="218" customWidth="1"/>
    <col min="21" max="21" width="7.83203125" style="218" customWidth="1"/>
    <col min="22" max="22" width="9.1640625" style="218" customWidth="1"/>
    <col min="23" max="16384" width="9" style="218"/>
  </cols>
  <sheetData>
    <row r="1" spans="1:19" ht="24" customHeight="1">
      <c r="A1" s="375" t="s">
        <v>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</row>
    <row r="2" spans="1:19" ht="24" customHeight="1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</row>
    <row r="3" spans="1:19" ht="24" customHeight="1">
      <c r="A3" s="376"/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</row>
    <row r="4" spans="1:19" ht="24" customHeight="1">
      <c r="A4" s="376"/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</row>
    <row r="5" spans="1:19" ht="24" customHeight="1">
      <c r="A5" s="376"/>
      <c r="B5" s="376"/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</row>
    <row r="6" spans="1:19" ht="24" customHeight="1">
      <c r="A6" s="219" t="s">
        <v>1</v>
      </c>
      <c r="B6" s="220"/>
      <c r="C6" s="220"/>
      <c r="D6" s="220"/>
      <c r="E6" s="220"/>
      <c r="F6" s="220"/>
      <c r="G6" s="220"/>
      <c r="H6" s="221"/>
      <c r="I6" s="266"/>
      <c r="J6" s="266"/>
      <c r="K6" s="266"/>
      <c r="L6" s="266"/>
      <c r="M6" s="267"/>
      <c r="N6" s="267"/>
      <c r="O6" s="267"/>
      <c r="P6" s="267"/>
      <c r="Q6" s="267"/>
      <c r="R6" s="267"/>
      <c r="S6" s="295"/>
    </row>
    <row r="7" spans="1:19" ht="24" customHeight="1">
      <c r="A7" s="222"/>
      <c r="B7" s="222"/>
      <c r="C7" s="222"/>
      <c r="D7" s="222"/>
      <c r="E7" s="222"/>
      <c r="F7" s="222"/>
      <c r="G7" s="222"/>
      <c r="L7" s="268"/>
      <c r="M7" s="269"/>
      <c r="S7" s="296"/>
    </row>
    <row r="8" spans="1:19" ht="24" customHeight="1">
      <c r="A8" s="223" t="s">
        <v>2</v>
      </c>
      <c r="B8" s="224"/>
      <c r="C8" s="224"/>
      <c r="D8" s="222"/>
      <c r="E8" s="225" t="s">
        <v>3</v>
      </c>
      <c r="F8" s="226" t="s">
        <v>4</v>
      </c>
      <c r="L8" s="268"/>
      <c r="M8" s="269"/>
      <c r="N8" s="218" t="s">
        <v>5</v>
      </c>
      <c r="S8" s="296"/>
    </row>
    <row r="9" spans="1:19" ht="24" customHeight="1">
      <c r="A9" s="227" t="s">
        <v>6</v>
      </c>
      <c r="C9" s="222"/>
      <c r="D9" s="222"/>
      <c r="E9" s="228" t="s">
        <v>7</v>
      </c>
      <c r="F9" s="229" t="s">
        <v>8</v>
      </c>
      <c r="G9" s="378" t="s">
        <v>834</v>
      </c>
      <c r="H9" s="378"/>
      <c r="I9" s="378"/>
      <c r="J9" s="378"/>
      <c r="K9" s="378"/>
      <c r="L9" s="378"/>
      <c r="M9" s="379"/>
      <c r="N9" s="271" t="s">
        <v>9</v>
      </c>
      <c r="O9" s="272"/>
      <c r="P9" s="272"/>
      <c r="Q9" s="272"/>
      <c r="R9" s="272"/>
      <c r="S9" s="297"/>
    </row>
    <row r="10" spans="1:19" ht="24" customHeight="1">
      <c r="A10" s="227" t="s">
        <v>10</v>
      </c>
      <c r="C10" s="222"/>
      <c r="D10" s="222"/>
      <c r="E10" s="230"/>
      <c r="F10" s="231"/>
      <c r="G10" s="378"/>
      <c r="H10" s="378"/>
      <c r="I10" s="378"/>
      <c r="J10" s="378"/>
      <c r="K10" s="378"/>
      <c r="L10" s="378"/>
      <c r="M10" s="379"/>
      <c r="S10" s="296"/>
    </row>
    <row r="11" spans="1:19" ht="24" customHeight="1">
      <c r="A11" s="226" t="s">
        <v>11</v>
      </c>
      <c r="C11" s="222"/>
      <c r="D11" s="222"/>
      <c r="E11" s="232" t="s">
        <v>3</v>
      </c>
      <c r="F11" s="226" t="s">
        <v>12</v>
      </c>
      <c r="L11" s="274"/>
      <c r="M11" s="275"/>
      <c r="S11" s="296"/>
    </row>
    <row r="12" spans="1:19" ht="24" customHeight="1">
      <c r="A12" s="226" t="s">
        <v>13</v>
      </c>
      <c r="C12" s="222"/>
      <c r="D12" s="222"/>
      <c r="E12" s="228" t="s">
        <v>7</v>
      </c>
      <c r="F12" s="229" t="s">
        <v>14</v>
      </c>
      <c r="G12" s="380" t="s">
        <v>835</v>
      </c>
      <c r="H12" s="380"/>
      <c r="I12" s="380"/>
      <c r="J12" s="380"/>
      <c r="K12" s="380"/>
      <c r="L12" s="380"/>
      <c r="M12" s="381"/>
      <c r="S12" s="296"/>
    </row>
    <row r="13" spans="1:19" ht="24" customHeight="1">
      <c r="A13" s="226" t="s">
        <v>15</v>
      </c>
      <c r="C13" s="222"/>
      <c r="D13" s="222"/>
      <c r="E13" s="230"/>
      <c r="F13" s="231" t="s">
        <v>16</v>
      </c>
      <c r="G13" s="373" t="s">
        <v>831</v>
      </c>
      <c r="H13" s="373"/>
      <c r="I13" s="373"/>
      <c r="J13" s="373"/>
      <c r="K13" s="373"/>
      <c r="L13" s="373"/>
      <c r="M13" s="374"/>
      <c r="S13" s="296"/>
    </row>
    <row r="14" spans="1:19" ht="24" customHeight="1">
      <c r="D14" s="222"/>
      <c r="E14" s="230"/>
      <c r="F14" s="233"/>
      <c r="G14" s="355"/>
      <c r="H14" s="355"/>
      <c r="I14" s="355"/>
      <c r="J14" s="355"/>
      <c r="K14" s="355"/>
      <c r="L14" s="355"/>
      <c r="M14" s="276"/>
      <c r="S14" s="296"/>
    </row>
    <row r="15" spans="1:19" ht="24" customHeight="1">
      <c r="A15" s="234"/>
      <c r="B15" s="235"/>
      <c r="C15" s="235"/>
      <c r="D15" s="222"/>
      <c r="E15" s="236" t="s">
        <v>3</v>
      </c>
      <c r="F15" s="226" t="s">
        <v>17</v>
      </c>
      <c r="L15" s="274"/>
      <c r="M15" s="275"/>
      <c r="S15" s="296"/>
    </row>
    <row r="16" spans="1:19" ht="24" customHeight="1">
      <c r="A16" s="226"/>
      <c r="B16" s="222"/>
      <c r="C16" s="222"/>
      <c r="D16" s="222"/>
      <c r="E16" s="364" t="s">
        <v>7</v>
      </c>
      <c r="F16" s="366" t="s">
        <v>18</v>
      </c>
      <c r="G16" s="357" t="s">
        <v>19</v>
      </c>
      <c r="H16" s="357"/>
      <c r="I16" s="357"/>
      <c r="J16" s="357"/>
      <c r="K16" s="357"/>
      <c r="L16" s="357"/>
      <c r="M16" s="270"/>
      <c r="S16" s="296"/>
    </row>
    <row r="17" spans="1:19" ht="33" customHeight="1">
      <c r="A17" s="226"/>
      <c r="B17" s="222"/>
      <c r="C17" s="222"/>
      <c r="D17" s="222"/>
      <c r="E17" s="365"/>
      <c r="F17" s="367"/>
      <c r="G17" s="358"/>
      <c r="H17" s="358"/>
      <c r="I17" s="358"/>
      <c r="J17" s="358"/>
      <c r="K17" s="358"/>
      <c r="L17" s="358"/>
      <c r="M17" s="273"/>
      <c r="S17" s="296"/>
    </row>
    <row r="18" spans="1:19" ht="24" customHeight="1">
      <c r="A18" s="223"/>
      <c r="B18" s="224"/>
      <c r="C18" s="224"/>
      <c r="D18" s="222"/>
      <c r="E18" s="230"/>
      <c r="F18" s="237" t="s">
        <v>20</v>
      </c>
      <c r="G18" s="238"/>
      <c r="H18" s="238"/>
      <c r="I18" s="238"/>
      <c r="J18" s="238"/>
      <c r="K18" s="238"/>
      <c r="L18" s="238"/>
      <c r="M18" s="273"/>
      <c r="S18" s="296"/>
    </row>
    <row r="19" spans="1:19" ht="24" customHeight="1">
      <c r="A19" s="226"/>
      <c r="B19" s="222"/>
      <c r="C19" s="222"/>
      <c r="D19" s="222"/>
      <c r="E19" s="239" t="s">
        <v>7</v>
      </c>
      <c r="F19" s="231" t="s">
        <v>21</v>
      </c>
      <c r="G19" s="369" t="s">
        <v>828</v>
      </c>
      <c r="H19" s="369"/>
      <c r="I19" s="369"/>
      <c r="J19" s="369"/>
      <c r="K19" s="369"/>
      <c r="L19" s="369"/>
      <c r="M19" s="370"/>
      <c r="S19" s="296"/>
    </row>
    <row r="20" spans="1:19" ht="24" customHeight="1">
      <c r="A20" s="226"/>
      <c r="B20" s="222"/>
      <c r="C20" s="222"/>
      <c r="D20" s="222"/>
      <c r="E20" s="239"/>
      <c r="F20" s="237" t="s">
        <v>22</v>
      </c>
      <c r="G20" s="361"/>
      <c r="H20" s="361"/>
      <c r="I20" s="361"/>
      <c r="J20" s="361"/>
      <c r="K20" s="361"/>
      <c r="L20" s="361"/>
      <c r="M20" s="362"/>
      <c r="S20" s="296"/>
    </row>
    <row r="21" spans="1:19" ht="25" customHeight="1">
      <c r="D21" s="222"/>
      <c r="E21" s="239" t="s">
        <v>7</v>
      </c>
      <c r="F21" s="231" t="s">
        <v>23</v>
      </c>
      <c r="G21" s="371" t="s">
        <v>829</v>
      </c>
      <c r="H21" s="371"/>
      <c r="I21" s="371"/>
      <c r="J21" s="371"/>
      <c r="K21" s="371"/>
      <c r="L21" s="371"/>
      <c r="M21" s="372"/>
      <c r="N21" s="277"/>
      <c r="S21" s="296"/>
    </row>
    <row r="22" spans="1:19" ht="21" customHeight="1">
      <c r="D22" s="222"/>
      <c r="E22" s="239"/>
      <c r="F22" s="231"/>
      <c r="G22" s="355"/>
      <c r="H22" s="355"/>
      <c r="I22" s="355"/>
      <c r="J22" s="355"/>
      <c r="K22" s="355"/>
      <c r="L22" s="355"/>
      <c r="M22" s="276"/>
      <c r="N22" s="277"/>
      <c r="S22" s="296"/>
    </row>
    <row r="23" spans="1:19" ht="39" customHeight="1">
      <c r="D23" s="222"/>
      <c r="E23" s="239"/>
      <c r="F23" s="237" t="s">
        <v>24</v>
      </c>
      <c r="G23" s="240"/>
      <c r="H23" s="240"/>
      <c r="I23" s="240"/>
      <c r="J23" s="240"/>
      <c r="K23" s="240"/>
      <c r="L23" s="240"/>
      <c r="M23" s="276"/>
      <c r="N23" s="218" t="s">
        <v>25</v>
      </c>
      <c r="S23" s="296"/>
    </row>
    <row r="24" spans="1:19" ht="24" customHeight="1">
      <c r="D24" s="222"/>
      <c r="E24" s="239" t="s">
        <v>7</v>
      </c>
      <c r="F24" s="231" t="s">
        <v>26</v>
      </c>
      <c r="G24" s="369" t="s">
        <v>830</v>
      </c>
      <c r="H24" s="369"/>
      <c r="I24" s="369"/>
      <c r="J24" s="369"/>
      <c r="K24" s="369"/>
      <c r="L24" s="369"/>
      <c r="M24" s="370"/>
      <c r="N24" s="278"/>
      <c r="O24" s="279"/>
      <c r="P24" s="279"/>
      <c r="Q24" s="279"/>
      <c r="R24" s="279"/>
      <c r="S24" s="298"/>
    </row>
    <row r="25" spans="1:19" ht="24" customHeight="1">
      <c r="D25" s="222"/>
      <c r="E25" s="239"/>
      <c r="F25" s="300"/>
      <c r="G25" s="355"/>
      <c r="H25" s="355"/>
      <c r="I25" s="355"/>
      <c r="J25" s="355"/>
      <c r="K25" s="355"/>
      <c r="L25" s="355"/>
      <c r="M25" s="276"/>
      <c r="N25" s="278"/>
      <c r="O25" s="279"/>
      <c r="P25" s="279"/>
      <c r="Q25" s="279"/>
      <c r="R25" s="279"/>
      <c r="S25" s="298"/>
    </row>
    <row r="26" spans="1:19" ht="24" customHeight="1">
      <c r="D26" s="222"/>
      <c r="E26" s="241"/>
      <c r="F26" s="237" t="s">
        <v>27</v>
      </c>
      <c r="G26" s="240"/>
      <c r="H26" s="240"/>
      <c r="I26" s="240"/>
      <c r="J26" s="240"/>
      <c r="K26" s="240"/>
      <c r="L26" s="240"/>
      <c r="M26" s="276"/>
      <c r="S26" s="296"/>
    </row>
    <row r="27" spans="1:19" ht="24" customHeight="1">
      <c r="D27" s="222"/>
      <c r="E27" s="241" t="s">
        <v>7</v>
      </c>
      <c r="F27" s="231" t="s">
        <v>28</v>
      </c>
      <c r="G27" s="377" t="s">
        <v>838</v>
      </c>
      <c r="H27" s="377"/>
      <c r="I27" s="377"/>
      <c r="J27" s="377"/>
      <c r="K27" s="377"/>
      <c r="L27" s="377"/>
      <c r="M27" s="276"/>
      <c r="S27" s="296"/>
    </row>
    <row r="28" spans="1:19" ht="24" customHeight="1">
      <c r="D28" s="222"/>
      <c r="E28" s="242"/>
      <c r="F28" s="237" t="s">
        <v>29</v>
      </c>
      <c r="G28" s="240"/>
      <c r="H28" s="240"/>
      <c r="I28" s="240"/>
      <c r="J28" s="240"/>
      <c r="K28" s="240"/>
      <c r="L28" s="240"/>
      <c r="M28" s="276"/>
      <c r="S28" s="296"/>
    </row>
    <row r="29" spans="1:19" ht="24" customHeight="1">
      <c r="D29" s="222"/>
      <c r="E29" s="241" t="s">
        <v>7</v>
      </c>
      <c r="F29" s="231" t="s">
        <v>30</v>
      </c>
      <c r="G29" s="373" t="s">
        <v>832</v>
      </c>
      <c r="H29" s="373"/>
      <c r="I29" s="373"/>
      <c r="J29" s="373"/>
      <c r="K29" s="373"/>
      <c r="L29" s="373"/>
      <c r="M29" s="374"/>
      <c r="S29" s="296"/>
    </row>
    <row r="30" spans="1:19" ht="21" customHeight="1">
      <c r="D30" s="222"/>
      <c r="E30" s="242"/>
      <c r="F30" s="237" t="s">
        <v>31</v>
      </c>
      <c r="G30" s="240"/>
      <c r="H30" s="240"/>
      <c r="I30" s="240"/>
      <c r="J30" s="240"/>
      <c r="K30" s="240"/>
      <c r="L30" s="240"/>
      <c r="M30" s="276"/>
      <c r="S30" s="296"/>
    </row>
    <row r="31" spans="1:19" ht="24" customHeight="1">
      <c r="D31" s="222"/>
      <c r="E31" s="243" t="s">
        <v>7</v>
      </c>
      <c r="F31" s="231" t="s">
        <v>32</v>
      </c>
      <c r="G31" s="373" t="s">
        <v>833</v>
      </c>
      <c r="H31" s="373"/>
      <c r="I31" s="373"/>
      <c r="J31" s="373"/>
      <c r="K31" s="373"/>
      <c r="L31" s="373"/>
      <c r="M31" s="374"/>
      <c r="S31" s="296"/>
    </row>
    <row r="32" spans="1:19" ht="24" customHeight="1">
      <c r="D32" s="222"/>
      <c r="E32" s="242"/>
      <c r="F32" s="231"/>
      <c r="G32" s="240"/>
      <c r="H32" s="240"/>
      <c r="I32" s="240"/>
      <c r="J32" s="240"/>
      <c r="K32" s="240"/>
      <c r="L32" s="240"/>
      <c r="M32" s="276"/>
      <c r="S32" s="296"/>
    </row>
    <row r="33" spans="1:19" ht="24" customHeight="1">
      <c r="E33" s="232" t="s">
        <v>33</v>
      </c>
      <c r="F33" s="226" t="s">
        <v>34</v>
      </c>
      <c r="G33" s="244"/>
      <c r="H33" s="245"/>
      <c r="I33" s="280"/>
      <c r="J33" s="280"/>
      <c r="K33" s="280"/>
      <c r="L33" s="281"/>
      <c r="M33" s="282"/>
      <c r="S33" s="296"/>
    </row>
    <row r="34" spans="1:19" ht="24" customHeight="1">
      <c r="D34" s="246"/>
      <c r="E34" s="247"/>
      <c r="F34" s="248" t="s">
        <v>35</v>
      </c>
      <c r="G34" s="249"/>
      <c r="H34" s="249"/>
      <c r="I34" s="249"/>
      <c r="J34" s="249"/>
      <c r="K34" s="249"/>
      <c r="L34" s="249"/>
      <c r="M34" s="283"/>
      <c r="S34" s="296"/>
    </row>
    <row r="35" spans="1:19" ht="24" customHeight="1">
      <c r="D35" s="246"/>
      <c r="E35" s="241" t="s">
        <v>7</v>
      </c>
      <c r="F35" s="231" t="s">
        <v>36</v>
      </c>
      <c r="G35" s="363" t="s">
        <v>837</v>
      </c>
      <c r="H35" s="363"/>
      <c r="I35" s="363"/>
      <c r="J35" s="363"/>
      <c r="K35" s="363"/>
      <c r="L35" s="363"/>
      <c r="M35" s="284"/>
      <c r="S35" s="296"/>
    </row>
    <row r="36" spans="1:19" ht="24" customHeight="1">
      <c r="D36" s="246"/>
      <c r="E36" s="241"/>
      <c r="F36" s="237" t="s">
        <v>37</v>
      </c>
      <c r="G36" s="251"/>
      <c r="H36" s="251"/>
      <c r="I36" s="251"/>
      <c r="J36" s="251"/>
      <c r="K36" s="251"/>
      <c r="L36" s="251"/>
      <c r="M36" s="284"/>
      <c r="S36" s="296"/>
    </row>
    <row r="37" spans="1:19" ht="24" customHeight="1">
      <c r="D37" s="246"/>
      <c r="E37" s="241" t="s">
        <v>7</v>
      </c>
      <c r="F37" s="231" t="s">
        <v>38</v>
      </c>
      <c r="G37" s="373" t="s">
        <v>836</v>
      </c>
      <c r="H37" s="373"/>
      <c r="I37" s="373"/>
      <c r="J37" s="373"/>
      <c r="K37" s="373"/>
      <c r="L37" s="373"/>
      <c r="M37" s="374"/>
      <c r="S37" s="296"/>
    </row>
    <row r="38" spans="1:19" ht="24" customHeight="1">
      <c r="D38" s="246"/>
      <c r="E38" s="241" t="s">
        <v>7</v>
      </c>
      <c r="F38" s="231" t="s">
        <v>39</v>
      </c>
      <c r="G38" s="356"/>
      <c r="H38" s="356"/>
      <c r="I38" s="356"/>
      <c r="J38" s="356"/>
      <c r="K38" s="356"/>
      <c r="L38" s="356"/>
      <c r="M38" s="284"/>
      <c r="S38" s="296"/>
    </row>
    <row r="39" spans="1:19" ht="24" customHeight="1">
      <c r="E39" s="241"/>
      <c r="F39" s="237" t="s">
        <v>40</v>
      </c>
      <c r="G39" s="368"/>
      <c r="H39" s="368"/>
      <c r="I39" s="368"/>
      <c r="J39" s="368"/>
      <c r="K39" s="368"/>
      <c r="L39" s="368"/>
      <c r="M39" s="284"/>
      <c r="S39" s="296"/>
    </row>
    <row r="40" spans="1:19" ht="24" customHeight="1">
      <c r="D40" s="222"/>
      <c r="E40" s="241" t="s">
        <v>7</v>
      </c>
      <c r="F40" s="231" t="s">
        <v>41</v>
      </c>
      <c r="G40" s="363" t="s">
        <v>42</v>
      </c>
      <c r="H40" s="363"/>
      <c r="I40" s="363"/>
      <c r="J40" s="363"/>
      <c r="K40" s="363"/>
      <c r="L40" s="363"/>
      <c r="M40" s="284"/>
      <c r="S40" s="296"/>
    </row>
    <row r="41" spans="1:19" ht="59" customHeight="1">
      <c r="D41" s="222"/>
      <c r="G41" s="244"/>
      <c r="H41" s="245"/>
      <c r="I41" s="280"/>
      <c r="J41" s="280"/>
      <c r="K41" s="280"/>
      <c r="L41" s="280"/>
      <c r="M41" s="285"/>
      <c r="S41" s="296"/>
    </row>
    <row r="42" spans="1:19" ht="24" customHeight="1">
      <c r="D42" s="222"/>
      <c r="E42" s="252" t="s">
        <v>840</v>
      </c>
      <c r="F42" s="226" t="s">
        <v>43</v>
      </c>
      <c r="G42" s="244"/>
      <c r="H42" s="245"/>
      <c r="I42" s="280"/>
      <c r="J42" s="280"/>
      <c r="K42" s="280"/>
      <c r="L42" s="281"/>
      <c r="M42" s="282"/>
      <c r="S42" s="296"/>
    </row>
    <row r="43" spans="1:19" ht="24" customHeight="1">
      <c r="D43" s="222"/>
      <c r="E43" s="253" t="s">
        <v>7</v>
      </c>
      <c r="F43" s="229" t="s">
        <v>44</v>
      </c>
      <c r="G43" s="359" t="s">
        <v>839</v>
      </c>
      <c r="H43" s="359"/>
      <c r="I43" s="359"/>
      <c r="J43" s="359"/>
      <c r="K43" s="359"/>
      <c r="L43" s="359"/>
      <c r="M43" s="360"/>
      <c r="S43" s="296"/>
    </row>
    <row r="44" spans="1:19" ht="24" customHeight="1">
      <c r="D44" s="222"/>
      <c r="E44" s="257"/>
      <c r="F44" s="259"/>
      <c r="G44" s="361"/>
      <c r="H44" s="361"/>
      <c r="I44" s="361"/>
      <c r="J44" s="361"/>
      <c r="K44" s="361"/>
      <c r="L44" s="361"/>
      <c r="M44" s="362"/>
      <c r="S44" s="296"/>
    </row>
    <row r="45" spans="1:19" ht="24" customHeight="1">
      <c r="D45" s="222"/>
      <c r="E45" s="257"/>
      <c r="F45" s="259"/>
      <c r="G45" s="361"/>
      <c r="H45" s="361"/>
      <c r="I45" s="361"/>
      <c r="J45" s="361"/>
      <c r="K45" s="361"/>
      <c r="L45" s="361"/>
      <c r="M45" s="362"/>
      <c r="S45" s="296"/>
    </row>
    <row r="46" spans="1:19" ht="24" customHeight="1">
      <c r="E46" s="254" t="s">
        <v>33</v>
      </c>
      <c r="F46" s="255" t="s">
        <v>45</v>
      </c>
      <c r="G46" s="244"/>
      <c r="H46" s="245"/>
      <c r="I46" s="280"/>
      <c r="J46" s="280"/>
      <c r="K46" s="280"/>
      <c r="L46" s="286"/>
      <c r="M46" s="285"/>
      <c r="S46" s="296"/>
    </row>
    <row r="47" spans="1:19" ht="24" customHeight="1">
      <c r="A47" s="256"/>
      <c r="B47" s="256"/>
      <c r="C47" s="256"/>
      <c r="D47" s="256"/>
      <c r="E47" s="253" t="s">
        <v>7</v>
      </c>
      <c r="F47" s="229" t="s">
        <v>46</v>
      </c>
      <c r="G47" s="357" t="s">
        <v>47</v>
      </c>
      <c r="H47" s="357"/>
      <c r="I47" s="357"/>
      <c r="J47" s="357"/>
      <c r="K47" s="357"/>
      <c r="L47" s="357"/>
      <c r="M47" s="287"/>
      <c r="N47" s="288"/>
      <c r="O47" s="288"/>
      <c r="P47" s="288"/>
      <c r="Q47" s="288"/>
      <c r="R47" s="288"/>
      <c r="S47" s="296"/>
    </row>
    <row r="48" spans="1:19" ht="18">
      <c r="E48" s="257" t="s">
        <v>7</v>
      </c>
      <c r="F48" s="258" t="s">
        <v>48</v>
      </c>
      <c r="G48" s="358"/>
      <c r="H48" s="358"/>
      <c r="I48" s="358"/>
      <c r="J48" s="358"/>
      <c r="K48" s="358"/>
      <c r="L48" s="358"/>
      <c r="M48" s="289"/>
      <c r="S48" s="296"/>
    </row>
    <row r="49" spans="1:19" ht="24" customHeight="1">
      <c r="E49" s="257" t="s">
        <v>7</v>
      </c>
      <c r="F49" s="258" t="s">
        <v>49</v>
      </c>
      <c r="G49" s="358"/>
      <c r="H49" s="358"/>
      <c r="I49" s="358"/>
      <c r="J49" s="358"/>
      <c r="K49" s="358"/>
      <c r="L49" s="358"/>
      <c r="M49" s="289"/>
      <c r="S49" s="296"/>
    </row>
    <row r="50" spans="1:19" ht="24" customHeight="1">
      <c r="E50" s="257" t="s">
        <v>7</v>
      </c>
      <c r="F50" s="258" t="s">
        <v>50</v>
      </c>
      <c r="G50" s="358"/>
      <c r="H50" s="358"/>
      <c r="I50" s="358"/>
      <c r="J50" s="358"/>
      <c r="K50" s="358"/>
      <c r="L50" s="358"/>
      <c r="M50" s="289"/>
      <c r="S50" s="296"/>
    </row>
    <row r="51" spans="1:19" ht="24" customHeight="1">
      <c r="D51" s="222"/>
      <c r="E51" s="241"/>
      <c r="F51" s="259"/>
      <c r="G51" s="250"/>
      <c r="H51" s="250"/>
      <c r="I51" s="250"/>
      <c r="J51" s="250"/>
      <c r="K51" s="250"/>
      <c r="L51" s="250"/>
      <c r="M51" s="290"/>
      <c r="S51" s="296"/>
    </row>
    <row r="52" spans="1:19" ht="24" customHeight="1">
      <c r="E52" s="254" t="s">
        <v>33</v>
      </c>
      <c r="F52" s="255" t="s">
        <v>51</v>
      </c>
      <c r="G52" s="244"/>
      <c r="H52" s="245"/>
      <c r="I52" s="280"/>
      <c r="J52" s="280"/>
      <c r="K52" s="280"/>
      <c r="L52" s="286"/>
      <c r="M52" s="285"/>
      <c r="S52" s="296"/>
    </row>
    <row r="53" spans="1:19" ht="24" customHeight="1">
      <c r="A53" s="260"/>
      <c r="B53" s="260"/>
      <c r="C53" s="260"/>
      <c r="D53" s="260"/>
      <c r="E53" s="261" t="s">
        <v>7</v>
      </c>
      <c r="F53" s="262" t="s">
        <v>52</v>
      </c>
      <c r="G53" s="263" t="s">
        <v>53</v>
      </c>
      <c r="H53" s="264"/>
      <c r="I53" s="291"/>
      <c r="J53" s="291"/>
      <c r="K53" s="291"/>
      <c r="L53" s="292"/>
      <c r="M53" s="293"/>
      <c r="N53" s="294"/>
      <c r="O53" s="294"/>
      <c r="P53" s="294"/>
      <c r="Q53" s="294"/>
      <c r="R53" s="294"/>
      <c r="S53" s="299"/>
    </row>
    <row r="54" spans="1:19" ht="24" customHeight="1">
      <c r="G54" s="265"/>
      <c r="H54" s="265"/>
      <c r="I54" s="265"/>
      <c r="J54" s="265"/>
      <c r="K54" s="265"/>
      <c r="L54" s="265"/>
    </row>
    <row r="55" spans="1:19" ht="24" customHeight="1">
      <c r="L55" s="268"/>
    </row>
    <row r="56" spans="1:19" ht="24" customHeight="1">
      <c r="L56" s="268"/>
    </row>
    <row r="57" spans="1:19" ht="24" customHeight="1">
      <c r="L57" s="268"/>
    </row>
    <row r="58" spans="1:19" ht="24" customHeight="1">
      <c r="L58" s="268"/>
    </row>
    <row r="59" spans="1:19" ht="24" customHeight="1">
      <c r="L59" s="268"/>
    </row>
    <row r="60" spans="1:19" ht="24" customHeight="1">
      <c r="L60" s="268"/>
    </row>
    <row r="61" spans="1:19" ht="24" customHeight="1">
      <c r="L61" s="268"/>
    </row>
    <row r="62" spans="1:19" ht="24" customHeight="1">
      <c r="L62" s="268"/>
    </row>
  </sheetData>
  <mergeCells count="20">
    <mergeCell ref="A1:S5"/>
    <mergeCell ref="G16:L17"/>
    <mergeCell ref="G27:L27"/>
    <mergeCell ref="G35:L35"/>
    <mergeCell ref="G20:M20"/>
    <mergeCell ref="G9:M10"/>
    <mergeCell ref="G12:M12"/>
    <mergeCell ref="G13:M13"/>
    <mergeCell ref="G47:L50"/>
    <mergeCell ref="G43:M45"/>
    <mergeCell ref="G40:L40"/>
    <mergeCell ref="E16:E17"/>
    <mergeCell ref="F16:F17"/>
    <mergeCell ref="G39:L39"/>
    <mergeCell ref="G19:M19"/>
    <mergeCell ref="G21:M21"/>
    <mergeCell ref="G24:M24"/>
    <mergeCell ref="G29:M29"/>
    <mergeCell ref="G31:M31"/>
    <mergeCell ref="G37:M37"/>
  </mergeCells>
  <phoneticPr fontId="37" type="noConversion"/>
  <hyperlinks>
    <hyperlink ref="F9" location="'1-本周热点'!A1" display="部分公募基金持股变化情况" xr:uid="{00000000-0004-0000-0000-000000000000}"/>
    <hyperlink ref="F12" location="'2-国内外市场一周表现'!A1" display="本周各大类资产表现" xr:uid="{00000000-0004-0000-0000-000001000000}"/>
    <hyperlink ref="F13" location="'2-国内外市场一周表现'!A1" display="申万一级行业表现情况" xr:uid="{00000000-0004-0000-0000-000002000000}"/>
    <hyperlink ref="F19" location="'3-基金市场表现'!A1" display="普通股票型基金本周收益率前十" xr:uid="{00000000-0004-0000-0000-000003000000}"/>
    <hyperlink ref="F16" location="'3-基金市场表现'!A1" display="各类基金表现情况" xr:uid="{00000000-0004-0000-0000-000004000000}"/>
    <hyperlink ref="F21" location="'3-基金市场表现'!A1" display="被动股票指数和股票指数增强型基金本周收益率前十" xr:uid="{00000000-0004-0000-0000-000005000000}"/>
    <hyperlink ref="F24" location="'3-基金市场表现'!A1" display="混合型基金本周收益率前十" xr:uid="{00000000-0004-0000-0000-000006000000}"/>
    <hyperlink ref="F27" location="'3-基金市场表现'!A1" display="债券型基金本周收益率前十" xr:uid="{00000000-0004-0000-0000-000007000000}"/>
    <hyperlink ref="F29" location="'3-基金市场表现'!A1" display="QDII基金本周收益率前十" xr:uid="{00000000-0004-0000-0000-000008000000}"/>
    <hyperlink ref="F31" location="'3-基金市场表现'!A1" display="另类投资基金本周收益率前十" xr:uid="{00000000-0004-0000-0000-000009000000}"/>
    <hyperlink ref="F35" location="'4-基金产品发行情况'!A1" display="各类型基金规模变动" xr:uid="{00000000-0004-0000-0000-00000A000000}"/>
    <hyperlink ref="F40" location="'4-基金产品发行情况'!A1" display="下周待发行基金" xr:uid="{00000000-0004-0000-0000-00000B000000}"/>
    <hyperlink ref="F37" location="'4-基金产品发行情况'!A1" display="本周各类型基金成立情况" xr:uid="{00000000-0004-0000-0000-00000C000000}"/>
    <hyperlink ref="F38" location="'4-基金产品发行情况'!A1" display="本周新成立基金" xr:uid="{00000000-0004-0000-0000-00000D000000}"/>
    <hyperlink ref="F43" location="'5-投资建议'!A1" display="投资建议" xr:uid="{00000000-0004-0000-0000-00000E000000}"/>
    <hyperlink ref="F53" location="'7-风险提示'!A1" display="风险提示" xr:uid="{00000000-0004-0000-0000-00000F000000}"/>
    <hyperlink ref="F47" location="'6-美国ETF表现'!A1" display="美国ETF规模增加（美元）前10" xr:uid="{00000000-0004-0000-0000-000010000000}"/>
    <hyperlink ref="F48" location="'6-美国ETF表现'!A1" display="美国ETF规模减少（美元）前10" xr:uid="{00000000-0004-0000-0000-000011000000}"/>
    <hyperlink ref="F49" location="'6-美国ETF表现'!A1" display="美国ETF规模增长占份额前10" xr:uid="{00000000-0004-0000-0000-000012000000}"/>
    <hyperlink ref="F50" location="'6-美国ETF表现'!A1" display="美国ETF规模降低占份额前10" xr:uid="{00000000-0004-0000-0000-000013000000}"/>
  </hyperlink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8"/>
  <sheetViews>
    <sheetView showGridLines="0" zoomScale="137" workbookViewId="0">
      <pane ySplit="3" topLeftCell="A4" activePane="bottomLeft" state="frozen"/>
      <selection pane="bottomLeft"/>
    </sheetView>
  </sheetViews>
  <sheetFormatPr baseColWidth="10" defaultColWidth="8.6640625" defaultRowHeight="15"/>
  <cols>
    <col min="1" max="1" width="11.5" style="85" customWidth="1"/>
    <col min="2" max="2" width="0.6640625" style="306" customWidth="1"/>
    <col min="3" max="3" width="10.1640625" style="85" customWidth="1"/>
    <col min="4" max="4" width="13.33203125" style="29" customWidth="1"/>
    <col min="5" max="5" width="11.33203125" style="29" customWidth="1"/>
    <col min="6" max="6" width="12.5" style="29" customWidth="1"/>
    <col min="7" max="7" width="11" style="29" customWidth="1"/>
    <col min="8" max="8" width="10.33203125" style="30" customWidth="1"/>
    <col min="9" max="9" width="17.1640625" style="30" customWidth="1"/>
    <col min="10" max="10" width="8.33203125" style="30" customWidth="1"/>
    <col min="11" max="11" width="9" style="30" customWidth="1"/>
    <col min="12" max="12" width="10.1640625" style="30" customWidth="1"/>
    <col min="13" max="13" width="7.6640625" style="30" customWidth="1"/>
    <col min="14" max="14" width="1.1640625" style="30" customWidth="1"/>
    <col min="15" max="15" width="4.83203125" style="306" customWidth="1"/>
    <col min="16" max="16" width="8.1640625" style="30" customWidth="1"/>
    <col min="17" max="16384" width="8.6640625" style="30"/>
  </cols>
  <sheetData>
    <row r="1" spans="1:15" s="17" customFormat="1" ht="14" customHeight="1">
      <c r="A1" s="21" t="s">
        <v>54</v>
      </c>
      <c r="B1" s="33"/>
      <c r="C1" s="385" t="s">
        <v>55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3"/>
    </row>
    <row r="2" spans="1:15" ht="6" customHeight="1">
      <c r="A2" s="28"/>
      <c r="B2" s="28"/>
      <c r="C2" s="35"/>
      <c r="D2" s="35"/>
      <c r="E2" s="35"/>
      <c r="F2" s="35"/>
      <c r="G2" s="28"/>
      <c r="H2" s="28"/>
      <c r="I2" s="28"/>
      <c r="J2" s="28"/>
      <c r="K2" s="28"/>
      <c r="L2" s="28"/>
      <c r="M2" s="28"/>
      <c r="N2" s="28"/>
      <c r="O2" s="30"/>
    </row>
    <row r="3" spans="1:15" s="213" customFormat="1" ht="33" customHeight="1">
      <c r="B3" s="40"/>
      <c r="C3" s="215" t="s">
        <v>56</v>
      </c>
      <c r="D3" s="91" t="s">
        <v>57</v>
      </c>
      <c r="E3" s="39" t="s">
        <v>58</v>
      </c>
      <c r="F3" s="39" t="s">
        <v>59</v>
      </c>
      <c r="G3" s="39" t="s">
        <v>60</v>
      </c>
      <c r="H3" s="39" t="s">
        <v>61</v>
      </c>
      <c r="I3" s="39" t="s">
        <v>62</v>
      </c>
      <c r="J3" s="39" t="s">
        <v>63</v>
      </c>
      <c r="K3" s="39" t="s">
        <v>64</v>
      </c>
      <c r="L3" s="39" t="s">
        <v>65</v>
      </c>
      <c r="M3" s="39" t="s">
        <v>66</v>
      </c>
      <c r="N3" s="40"/>
    </row>
    <row r="4" spans="1:15" s="20" customFormat="1" ht="12.75" customHeight="1">
      <c r="A4" s="51"/>
      <c r="B4" s="45"/>
      <c r="C4" s="383" t="s">
        <v>634</v>
      </c>
      <c r="D4" s="383" t="s">
        <v>635</v>
      </c>
      <c r="E4" s="383" t="s">
        <v>636</v>
      </c>
      <c r="F4" s="382">
        <v>44302</v>
      </c>
      <c r="G4" s="344" t="s">
        <v>637</v>
      </c>
      <c r="H4" s="344" t="s">
        <v>638</v>
      </c>
      <c r="I4" s="344" t="s">
        <v>639</v>
      </c>
      <c r="J4" s="344" t="s">
        <v>640</v>
      </c>
      <c r="K4" s="344">
        <v>9.44</v>
      </c>
      <c r="L4" s="345">
        <f>K4/1158.14</f>
        <v>8.1510007425699815E-3</v>
      </c>
      <c r="M4" s="345">
        <v>2.5700000000000001E-2</v>
      </c>
      <c r="N4" s="45"/>
    </row>
    <row r="5" spans="1:15" s="20" customFormat="1" ht="12.75" customHeight="1">
      <c r="A5" s="51"/>
      <c r="B5" s="50"/>
      <c r="C5" s="383"/>
      <c r="D5" s="383"/>
      <c r="E5" s="383"/>
      <c r="F5" s="382"/>
      <c r="G5" s="344" t="s">
        <v>641</v>
      </c>
      <c r="H5" s="344" t="s">
        <v>642</v>
      </c>
      <c r="I5" s="344" t="s">
        <v>643</v>
      </c>
      <c r="J5" s="344" t="s">
        <v>644</v>
      </c>
      <c r="K5" s="344">
        <f>652.66-567.97</f>
        <v>84.689999999999941</v>
      </c>
      <c r="L5" s="345">
        <f>K5/567.97</f>
        <v>0.14910998820360219</v>
      </c>
      <c r="M5" s="345">
        <v>1.43E-2</v>
      </c>
      <c r="N5" s="50"/>
    </row>
    <row r="6" spans="1:15" s="20" customFormat="1" ht="12.75" customHeight="1">
      <c r="A6" s="51"/>
      <c r="B6" s="50"/>
      <c r="C6" s="383"/>
      <c r="D6" s="383"/>
      <c r="E6" s="383"/>
      <c r="F6" s="382"/>
      <c r="G6" s="344" t="s">
        <v>645</v>
      </c>
      <c r="H6" s="344" t="s">
        <v>646</v>
      </c>
      <c r="I6" s="344" t="s">
        <v>647</v>
      </c>
      <c r="J6" s="344" t="s">
        <v>648</v>
      </c>
      <c r="K6" s="344">
        <v>-86.88</v>
      </c>
      <c r="L6" s="345">
        <f>K6/734.6</f>
        <v>-0.11826844541246936</v>
      </c>
      <c r="M6" s="345">
        <v>1.4200000000000001E-2</v>
      </c>
      <c r="N6" s="50"/>
    </row>
    <row r="7" spans="1:15" s="20" customFormat="1" ht="12.75" customHeight="1">
      <c r="A7" s="51"/>
      <c r="B7" s="50"/>
      <c r="C7" s="383" t="s">
        <v>649</v>
      </c>
      <c r="D7" s="383" t="s">
        <v>650</v>
      </c>
      <c r="E7" s="383" t="s">
        <v>651</v>
      </c>
      <c r="F7" s="382">
        <v>44301</v>
      </c>
      <c r="G7" s="344" t="s">
        <v>652</v>
      </c>
      <c r="H7" s="344" t="s">
        <v>653</v>
      </c>
      <c r="I7" s="344" t="s">
        <v>654</v>
      </c>
      <c r="J7" s="344" t="s">
        <v>648</v>
      </c>
      <c r="K7" s="344">
        <v>-154.07</v>
      </c>
      <c r="L7" s="345">
        <f>K7/2999.36</f>
        <v>-5.1367625093353242E-2</v>
      </c>
      <c r="M7" s="345">
        <v>3.7600000000000001E-2</v>
      </c>
      <c r="N7" s="50"/>
    </row>
    <row r="8" spans="1:15" s="20" customFormat="1" ht="12.75" customHeight="1">
      <c r="A8" s="51"/>
      <c r="B8" s="50"/>
      <c r="C8" s="383"/>
      <c r="D8" s="383"/>
      <c r="E8" s="383"/>
      <c r="F8" s="382"/>
      <c r="G8" s="344" t="s">
        <v>655</v>
      </c>
      <c r="H8" s="344" t="s">
        <v>656</v>
      </c>
      <c r="I8" s="344" t="s">
        <v>657</v>
      </c>
      <c r="J8" s="344" t="s">
        <v>640</v>
      </c>
      <c r="K8" s="344">
        <v>100</v>
      </c>
      <c r="L8" s="345">
        <f>K8/2400</f>
        <v>4.1666666666666664E-2</v>
      </c>
      <c r="M8" s="345">
        <v>3.3000000000000002E-2</v>
      </c>
      <c r="N8" s="50"/>
    </row>
    <row r="9" spans="1:15" s="20" customFormat="1" ht="13">
      <c r="A9" s="51"/>
      <c r="B9" s="34"/>
      <c r="C9" s="383"/>
      <c r="D9" s="383"/>
      <c r="E9" s="383"/>
      <c r="F9" s="382"/>
      <c r="G9" s="344" t="s">
        <v>658</v>
      </c>
      <c r="H9" s="344" t="s">
        <v>659</v>
      </c>
      <c r="I9" s="344" t="s">
        <v>660</v>
      </c>
      <c r="J9" s="344" t="s">
        <v>661</v>
      </c>
      <c r="K9" s="344">
        <v>0</v>
      </c>
      <c r="L9" s="345">
        <v>0</v>
      </c>
      <c r="M9" s="345">
        <v>2.41E-2</v>
      </c>
      <c r="N9" s="34"/>
    </row>
    <row r="10" spans="1:15" s="20" customFormat="1" ht="13">
      <c r="A10" s="51"/>
      <c r="B10" s="34"/>
      <c r="C10" s="383"/>
      <c r="D10" s="383"/>
      <c r="E10" s="383"/>
      <c r="F10" s="382"/>
      <c r="G10" s="344" t="s">
        <v>662</v>
      </c>
      <c r="H10" s="344" t="s">
        <v>663</v>
      </c>
      <c r="I10" s="344" t="s">
        <v>660</v>
      </c>
      <c r="J10" s="344" t="s">
        <v>640</v>
      </c>
      <c r="K10" s="344">
        <v>122.12</v>
      </c>
      <c r="L10" s="345">
        <f>K10/1546.64</f>
        <v>7.8958257900998294E-2</v>
      </c>
      <c r="M10" s="345">
        <v>2.1999999999999999E-2</v>
      </c>
      <c r="N10" s="34"/>
    </row>
    <row r="11" spans="1:15" s="20" customFormat="1" ht="13">
      <c r="A11" s="51"/>
      <c r="B11" s="34"/>
      <c r="C11" s="383"/>
      <c r="D11" s="383"/>
      <c r="E11" s="383"/>
      <c r="F11" s="382"/>
      <c r="G11" s="344" t="s">
        <v>664</v>
      </c>
      <c r="H11" s="344" t="s">
        <v>665</v>
      </c>
      <c r="I11" s="344" t="s">
        <v>660</v>
      </c>
      <c r="J11" s="344" t="s">
        <v>640</v>
      </c>
      <c r="K11" s="344">
        <v>92.28</v>
      </c>
      <c r="L11" s="345">
        <f>K11/951.32</f>
        <v>9.7002060295168821E-2</v>
      </c>
      <c r="M11" s="345">
        <v>1.38E-2</v>
      </c>
      <c r="N11" s="34"/>
    </row>
    <row r="12" spans="1:15" s="20" customFormat="1" ht="13">
      <c r="A12" s="51"/>
      <c r="B12" s="34"/>
      <c r="C12" s="383"/>
      <c r="D12" s="383"/>
      <c r="E12" s="383"/>
      <c r="F12" s="382"/>
      <c r="G12" s="344" t="s">
        <v>666</v>
      </c>
      <c r="H12" s="344" t="s">
        <v>667</v>
      </c>
      <c r="I12" s="344" t="s">
        <v>660</v>
      </c>
      <c r="J12" s="344" t="s">
        <v>644</v>
      </c>
      <c r="K12" s="344">
        <v>0</v>
      </c>
      <c r="L12" s="345">
        <v>0</v>
      </c>
      <c r="M12" s="345">
        <v>1.1299999999999999E-2</v>
      </c>
      <c r="N12" s="34"/>
    </row>
    <row r="13" spans="1:15" s="20" customFormat="1" ht="13">
      <c r="A13" s="51"/>
      <c r="B13" s="34"/>
      <c r="C13" s="383" t="s">
        <v>668</v>
      </c>
      <c r="D13" s="383" t="s">
        <v>669</v>
      </c>
      <c r="E13" s="383" t="s">
        <v>670</v>
      </c>
      <c r="F13" s="382">
        <v>44302</v>
      </c>
      <c r="G13" s="344" t="s">
        <v>671</v>
      </c>
      <c r="H13" s="344" t="s">
        <v>672</v>
      </c>
      <c r="I13" s="344" t="s">
        <v>673</v>
      </c>
      <c r="J13" s="344" t="s">
        <v>640</v>
      </c>
      <c r="K13" s="344">
        <v>68.84</v>
      </c>
      <c r="L13" s="345">
        <f>K13/33813.72</f>
        <v>2.035860000023659E-3</v>
      </c>
      <c r="M13" s="345">
        <v>1.7299999999999999E-2</v>
      </c>
      <c r="N13" s="34"/>
    </row>
    <row r="14" spans="1:15" s="20" customFormat="1" ht="13">
      <c r="A14" s="51"/>
      <c r="B14" s="34"/>
      <c r="C14" s="383"/>
      <c r="D14" s="383"/>
      <c r="E14" s="383"/>
      <c r="F14" s="382"/>
      <c r="G14" s="344" t="s">
        <v>674</v>
      </c>
      <c r="H14" s="344" t="s">
        <v>675</v>
      </c>
      <c r="I14" s="344" t="s">
        <v>673</v>
      </c>
      <c r="J14" s="344" t="s">
        <v>648</v>
      </c>
      <c r="K14" s="344">
        <v>-3589.09</v>
      </c>
      <c r="L14" s="345">
        <f>K14/25258.91</f>
        <v>-0.14209203801747583</v>
      </c>
      <c r="M14" s="345">
        <v>1.0999999999999999E-2</v>
      </c>
      <c r="N14" s="34"/>
    </row>
    <row r="15" spans="1:15" s="20" customFormat="1" ht="13">
      <c r="A15" s="51"/>
      <c r="B15" s="34"/>
      <c r="C15" s="383" t="s">
        <v>676</v>
      </c>
      <c r="D15" s="383" t="s">
        <v>677</v>
      </c>
      <c r="E15" s="383" t="s">
        <v>670</v>
      </c>
      <c r="F15" s="382">
        <v>44300</v>
      </c>
      <c r="G15" s="344" t="s">
        <v>678</v>
      </c>
      <c r="H15" s="344" t="s">
        <v>679</v>
      </c>
      <c r="I15" s="344" t="s">
        <v>680</v>
      </c>
      <c r="J15" s="344" t="s">
        <v>644</v>
      </c>
      <c r="K15" s="344">
        <f>4813.31-1563.53</f>
        <v>3249.7800000000007</v>
      </c>
      <c r="L15" s="345">
        <f>K15/1563.53</f>
        <v>2.0784890600116408</v>
      </c>
      <c r="M15" s="345">
        <v>1.01E-2</v>
      </c>
      <c r="N15" s="34"/>
    </row>
    <row r="16" spans="1:15" s="20" customFormat="1" ht="13">
      <c r="A16" s="51"/>
      <c r="B16" s="34"/>
      <c r="C16" s="383"/>
      <c r="D16" s="383"/>
      <c r="E16" s="383"/>
      <c r="F16" s="382"/>
      <c r="G16" s="344" t="s">
        <v>681</v>
      </c>
      <c r="H16" s="344" t="s">
        <v>682</v>
      </c>
      <c r="I16" s="344" t="s">
        <v>683</v>
      </c>
      <c r="J16" s="344" t="s">
        <v>644</v>
      </c>
      <c r="K16" s="344">
        <v>3973.84</v>
      </c>
      <c r="L16" s="345" t="s">
        <v>684</v>
      </c>
      <c r="M16" s="345">
        <v>8.3000000000000001E-3</v>
      </c>
      <c r="N16" s="34"/>
    </row>
    <row r="17" spans="1:15" s="214" customFormat="1" ht="13">
      <c r="A17" s="51"/>
      <c r="B17" s="34"/>
      <c r="C17" s="308" t="s">
        <v>685</v>
      </c>
      <c r="D17" s="383" t="s">
        <v>686</v>
      </c>
      <c r="E17" s="383" t="s">
        <v>687</v>
      </c>
      <c r="F17" s="382">
        <v>44301</v>
      </c>
      <c r="G17" s="344" t="s">
        <v>652</v>
      </c>
      <c r="H17" s="344" t="s">
        <v>653</v>
      </c>
      <c r="I17" s="344" t="s">
        <v>654</v>
      </c>
      <c r="J17" s="344" t="s">
        <v>648</v>
      </c>
      <c r="K17" s="344">
        <v>-1927.08</v>
      </c>
      <c r="L17" s="345">
        <f>K17/5758.53</f>
        <v>-0.3346479049340717</v>
      </c>
      <c r="M17" s="345">
        <v>2.1999999999999999E-2</v>
      </c>
      <c r="N17" s="34"/>
    </row>
    <row r="18" spans="1:15" ht="14">
      <c r="B18" s="34"/>
      <c r="C18" s="308"/>
      <c r="D18" s="383"/>
      <c r="E18" s="383"/>
      <c r="F18" s="382"/>
      <c r="G18" s="344" t="s">
        <v>688</v>
      </c>
      <c r="H18" s="344" t="s">
        <v>689</v>
      </c>
      <c r="I18" s="344" t="s">
        <v>690</v>
      </c>
      <c r="J18" s="344" t="s">
        <v>648</v>
      </c>
      <c r="K18" s="344">
        <v>-84.4</v>
      </c>
      <c r="L18" s="345">
        <f>K18/2282.18</f>
        <v>-3.6982183701548522E-2</v>
      </c>
      <c r="M18" s="345">
        <v>1.26E-2</v>
      </c>
      <c r="N18" s="28"/>
      <c r="O18" s="326"/>
    </row>
    <row r="19" spans="1:15" ht="14">
      <c r="B19" s="34"/>
      <c r="C19" s="308"/>
      <c r="D19" s="383"/>
      <c r="E19" s="383"/>
      <c r="F19" s="382"/>
      <c r="G19" s="344" t="s">
        <v>691</v>
      </c>
      <c r="H19" s="344" t="s">
        <v>692</v>
      </c>
      <c r="I19" s="344" t="s">
        <v>690</v>
      </c>
      <c r="J19" s="344" t="s">
        <v>648</v>
      </c>
      <c r="K19" s="344">
        <v>-190.52</v>
      </c>
      <c r="L19" s="345">
        <f>K19/2053.98</f>
        <v>-9.2756502010730393E-2</v>
      </c>
      <c r="M19" s="345">
        <v>1.0699999999999999E-2</v>
      </c>
      <c r="N19" s="28"/>
    </row>
    <row r="20" spans="1:15" ht="20" customHeight="1">
      <c r="A20" s="306"/>
      <c r="B20" s="34"/>
      <c r="C20" s="308"/>
      <c r="D20" s="383"/>
      <c r="E20" s="383"/>
      <c r="F20" s="382"/>
      <c r="G20" s="344" t="s">
        <v>655</v>
      </c>
      <c r="H20" s="344" t="s">
        <v>656</v>
      </c>
      <c r="I20" s="344" t="s">
        <v>657</v>
      </c>
      <c r="J20" s="344" t="s">
        <v>644</v>
      </c>
      <c r="K20" s="344">
        <f>1500-861.5</f>
        <v>638.5</v>
      </c>
      <c r="L20" s="345">
        <f>K20/861.5</f>
        <v>0.74114915844457341</v>
      </c>
      <c r="M20" s="345">
        <v>8.6E-3</v>
      </c>
      <c r="N20" s="28"/>
    </row>
    <row r="21" spans="1:15" ht="20" customHeight="1">
      <c r="A21" s="308"/>
      <c r="B21" s="34"/>
      <c r="C21" s="308"/>
      <c r="D21" s="383"/>
      <c r="E21" s="383"/>
      <c r="F21" s="382"/>
      <c r="G21" s="344" t="s">
        <v>693</v>
      </c>
      <c r="H21" s="344" t="s">
        <v>694</v>
      </c>
      <c r="I21" s="344" t="s">
        <v>695</v>
      </c>
      <c r="J21" s="344" t="s">
        <v>648</v>
      </c>
      <c r="K21" s="344">
        <f>-269.85</f>
        <v>-269.85000000000002</v>
      </c>
      <c r="L21" s="345">
        <f>K21/1709.46</f>
        <v>-0.15785686708083255</v>
      </c>
      <c r="M21" s="306">
        <v>8.3000000000000001E-3</v>
      </c>
      <c r="N21" s="28"/>
    </row>
    <row r="22" spans="1:15" ht="14">
      <c r="A22" s="308"/>
      <c r="B22" s="34"/>
      <c r="C22" s="308" t="s">
        <v>696</v>
      </c>
      <c r="D22" s="344" t="s">
        <v>697</v>
      </c>
      <c r="E22" s="344" t="s">
        <v>698</v>
      </c>
      <c r="F22" s="346">
        <v>44302</v>
      </c>
      <c r="G22" s="344" t="s">
        <v>699</v>
      </c>
      <c r="H22" s="344" t="s">
        <v>700</v>
      </c>
      <c r="I22" s="344" t="s">
        <v>701</v>
      </c>
      <c r="J22" s="344" t="s">
        <v>640</v>
      </c>
      <c r="K22" s="344">
        <v>2000.01</v>
      </c>
      <c r="L22" s="345">
        <f>K22/7000</f>
        <v>0.2857157142857143</v>
      </c>
      <c r="M22" s="306">
        <v>1.0800000000000001E-2</v>
      </c>
      <c r="N22" s="28"/>
    </row>
    <row r="23" spans="1:15" ht="14">
      <c r="A23" s="308"/>
      <c r="B23" s="34"/>
      <c r="C23" s="308" t="s">
        <v>702</v>
      </c>
      <c r="D23" s="344" t="s">
        <v>703</v>
      </c>
      <c r="E23" s="344" t="s">
        <v>704</v>
      </c>
      <c r="F23" s="346">
        <v>44298</v>
      </c>
      <c r="G23" s="344" t="s">
        <v>705</v>
      </c>
      <c r="H23" s="344" t="s">
        <v>706</v>
      </c>
      <c r="I23" s="344" t="s">
        <v>707</v>
      </c>
      <c r="J23" s="344" t="s">
        <v>644</v>
      </c>
      <c r="K23" s="344">
        <f>2779.74-530.41</f>
        <v>2249.33</v>
      </c>
      <c r="L23" s="345">
        <f>K23/530.41</f>
        <v>4.2407382967892762</v>
      </c>
      <c r="M23" s="306">
        <v>6.4999999999999997E-3</v>
      </c>
      <c r="N23" s="28"/>
      <c r="O23" s="326"/>
    </row>
    <row r="24" spans="1:15" ht="14">
      <c r="A24" s="308"/>
      <c r="B24" s="34"/>
      <c r="C24" s="308" t="s">
        <v>708</v>
      </c>
      <c r="D24" s="383" t="s">
        <v>709</v>
      </c>
      <c r="E24" s="383" t="s">
        <v>704</v>
      </c>
      <c r="F24" s="382">
        <v>44298</v>
      </c>
      <c r="G24" s="344" t="s">
        <v>674</v>
      </c>
      <c r="H24" s="344" t="s">
        <v>675</v>
      </c>
      <c r="I24" s="344" t="s">
        <v>673</v>
      </c>
      <c r="J24" s="344" t="s">
        <v>648</v>
      </c>
      <c r="K24" s="344">
        <v>-150</v>
      </c>
      <c r="L24" s="345">
        <f>K24/2960.42</f>
        <v>-5.0668486228305443E-2</v>
      </c>
      <c r="M24" s="306">
        <v>2.9700000000000001E-2</v>
      </c>
      <c r="N24" s="28"/>
      <c r="O24" s="326"/>
    </row>
    <row r="25" spans="1:15" ht="14">
      <c r="A25" s="308"/>
      <c r="B25" s="34"/>
      <c r="C25" s="308"/>
      <c r="D25" s="383"/>
      <c r="E25" s="383"/>
      <c r="F25" s="382"/>
      <c r="G25" s="344" t="s">
        <v>710</v>
      </c>
      <c r="H25" s="347" t="s">
        <v>711</v>
      </c>
      <c r="I25" s="344" t="s">
        <v>712</v>
      </c>
      <c r="J25" s="344" t="s">
        <v>648</v>
      </c>
      <c r="K25" s="344">
        <v>-242.66</v>
      </c>
      <c r="L25" s="345">
        <f>K25/1807.96</f>
        <v>-0.13421757118520322</v>
      </c>
      <c r="M25" s="306">
        <v>1.6500000000000001E-2</v>
      </c>
      <c r="N25" s="28"/>
      <c r="O25" s="326"/>
    </row>
    <row r="26" spans="1:15" ht="14">
      <c r="A26" s="308"/>
      <c r="B26" s="34"/>
      <c r="C26" s="308"/>
      <c r="D26" s="383"/>
      <c r="E26" s="383"/>
      <c r="F26" s="382"/>
      <c r="G26" s="344" t="s">
        <v>713</v>
      </c>
      <c r="H26" s="344" t="s">
        <v>714</v>
      </c>
      <c r="I26" s="347" t="s">
        <v>715</v>
      </c>
      <c r="J26" s="344" t="s">
        <v>648</v>
      </c>
      <c r="K26" s="344">
        <v>-369.43</v>
      </c>
      <c r="L26" s="345">
        <f>K26/1709.43</f>
        <v>-0.21611297333029139</v>
      </c>
      <c r="M26" s="306">
        <v>1.4200000000000001E-2</v>
      </c>
      <c r="N26" s="28"/>
      <c r="O26" s="326"/>
    </row>
    <row r="27" spans="1:15" ht="14">
      <c r="A27" s="308"/>
      <c r="B27" s="34"/>
      <c r="C27" s="308" t="s">
        <v>716</v>
      </c>
      <c r="D27" s="383" t="s">
        <v>717</v>
      </c>
      <c r="E27" s="383" t="s">
        <v>718</v>
      </c>
      <c r="F27" s="382">
        <v>44298</v>
      </c>
      <c r="G27" s="344" t="s">
        <v>655</v>
      </c>
      <c r="H27" s="344" t="s">
        <v>656</v>
      </c>
      <c r="I27" s="344" t="s">
        <v>657</v>
      </c>
      <c r="J27" s="344" t="s">
        <v>644</v>
      </c>
      <c r="K27" s="344">
        <f>1200.01-33.61</f>
        <v>1166.4000000000001</v>
      </c>
      <c r="L27" s="345">
        <f>K27/33.61</f>
        <v>34.70395715560845</v>
      </c>
      <c r="M27" s="306">
        <v>3.3500000000000002E-2</v>
      </c>
      <c r="N27" s="28"/>
      <c r="O27" s="326"/>
    </row>
    <row r="28" spans="1:15" ht="14">
      <c r="A28" s="308"/>
      <c r="B28" s="34"/>
      <c r="C28" s="308"/>
      <c r="D28" s="383"/>
      <c r="E28" s="383"/>
      <c r="F28" s="382"/>
      <c r="G28" s="344" t="s">
        <v>719</v>
      </c>
      <c r="H28" s="344" t="s">
        <v>720</v>
      </c>
      <c r="I28" s="344" t="s">
        <v>721</v>
      </c>
      <c r="J28" s="344" t="s">
        <v>644</v>
      </c>
      <c r="K28" s="344">
        <f>921.1</f>
        <v>921.1</v>
      </c>
      <c r="L28" s="345" t="s">
        <v>684</v>
      </c>
      <c r="M28" s="306">
        <v>2.5700000000000001E-2</v>
      </c>
      <c r="N28" s="28"/>
      <c r="O28" s="326"/>
    </row>
    <row r="29" spans="1:15" ht="28">
      <c r="A29" s="308"/>
      <c r="B29" s="34"/>
      <c r="C29" s="308"/>
      <c r="D29" s="383"/>
      <c r="E29" s="383"/>
      <c r="F29" s="382"/>
      <c r="G29" s="344" t="s">
        <v>722</v>
      </c>
      <c r="H29" s="347" t="s">
        <v>723</v>
      </c>
      <c r="I29" s="344" t="s">
        <v>724</v>
      </c>
      <c r="J29" s="344" t="s">
        <v>644</v>
      </c>
      <c r="K29" s="344">
        <v>782.96</v>
      </c>
      <c r="L29" s="345" t="s">
        <v>684</v>
      </c>
      <c r="M29" s="306">
        <v>2.1899999999999999E-2</v>
      </c>
      <c r="N29" s="28"/>
      <c r="O29" s="326"/>
    </row>
    <row r="30" spans="1:15" ht="14">
      <c r="A30" s="308"/>
      <c r="B30" s="34"/>
      <c r="C30" s="308"/>
      <c r="D30" s="383"/>
      <c r="E30" s="383"/>
      <c r="F30" s="382"/>
      <c r="G30" s="344" t="s">
        <v>725</v>
      </c>
      <c r="H30" s="344" t="s">
        <v>726</v>
      </c>
      <c r="I30" s="344" t="s">
        <v>727</v>
      </c>
      <c r="J30" s="344" t="s">
        <v>640</v>
      </c>
      <c r="K30" s="344">
        <v>85.25</v>
      </c>
      <c r="L30" s="345">
        <f>K30/525.09</f>
        <v>0.16235312041745223</v>
      </c>
      <c r="M30" s="306">
        <v>1.7000000000000001E-2</v>
      </c>
      <c r="N30" s="28"/>
      <c r="O30" s="326"/>
    </row>
    <row r="31" spans="1:15" ht="14">
      <c r="A31" s="308"/>
      <c r="B31" s="34"/>
      <c r="C31" s="308"/>
      <c r="D31" s="383"/>
      <c r="E31" s="383"/>
      <c r="F31" s="382"/>
      <c r="G31" s="344" t="s">
        <v>728</v>
      </c>
      <c r="H31" s="344" t="s">
        <v>729</v>
      </c>
      <c r="I31" s="344" t="s">
        <v>727</v>
      </c>
      <c r="J31" s="344" t="s">
        <v>648</v>
      </c>
      <c r="K31" s="344">
        <v>-252.91</v>
      </c>
      <c r="L31" s="345">
        <f>K31/747.24</f>
        <v>-0.33845886194529201</v>
      </c>
      <c r="M31" s="306">
        <v>1.38E-2</v>
      </c>
      <c r="N31" s="28"/>
      <c r="O31" s="326"/>
    </row>
    <row r="32" spans="1:15" ht="14">
      <c r="A32" s="308"/>
      <c r="B32" s="34"/>
      <c r="C32" s="308"/>
      <c r="D32" s="383"/>
      <c r="E32" s="383"/>
      <c r="F32" s="382"/>
      <c r="G32" s="344" t="s">
        <v>730</v>
      </c>
      <c r="H32" s="344" t="s">
        <v>731</v>
      </c>
      <c r="I32" s="344" t="s">
        <v>724</v>
      </c>
      <c r="J32" s="344" t="s">
        <v>644</v>
      </c>
      <c r="K32" s="344">
        <f>296.4</f>
        <v>296.39999999999998</v>
      </c>
      <c r="L32" s="345" t="s">
        <v>684</v>
      </c>
      <c r="M32" s="306">
        <v>8.3000000000000001E-3</v>
      </c>
      <c r="N32" s="28"/>
      <c r="O32" s="326"/>
    </row>
    <row r="33" spans="1:15" ht="14">
      <c r="A33" s="308"/>
      <c r="B33" s="34"/>
      <c r="C33" s="308"/>
      <c r="D33" s="383"/>
      <c r="E33" s="383"/>
      <c r="F33" s="382"/>
      <c r="G33" s="344" t="s">
        <v>732</v>
      </c>
      <c r="H33" s="344" t="s">
        <v>733</v>
      </c>
      <c r="I33" s="344" t="s">
        <v>727</v>
      </c>
      <c r="J33" s="344" t="s">
        <v>640</v>
      </c>
      <c r="K33" s="344">
        <v>32.31</v>
      </c>
      <c r="L33" s="345">
        <f>K33/232.27</f>
        <v>0.13910535153054635</v>
      </c>
      <c r="M33" s="306">
        <v>7.4000000000000003E-3</v>
      </c>
      <c r="N33" s="28"/>
      <c r="O33" s="30"/>
    </row>
    <row r="34" spans="1:15" ht="14">
      <c r="A34" s="308"/>
      <c r="B34" s="34"/>
      <c r="C34" s="308"/>
      <c r="D34" s="383"/>
      <c r="E34" s="383"/>
      <c r="F34" s="382"/>
      <c r="G34" s="344" t="s">
        <v>734</v>
      </c>
      <c r="H34" s="344" t="s">
        <v>735</v>
      </c>
      <c r="I34" s="344" t="s">
        <v>736</v>
      </c>
      <c r="J34" s="344" t="s">
        <v>644</v>
      </c>
      <c r="K34" s="344">
        <f>233.94</f>
        <v>233.94</v>
      </c>
      <c r="L34" s="345" t="s">
        <v>684</v>
      </c>
      <c r="M34" s="306">
        <v>6.4999999999999997E-3</v>
      </c>
      <c r="N34" s="28"/>
      <c r="O34" s="30"/>
    </row>
    <row r="35" spans="1:15" ht="14">
      <c r="A35" s="308"/>
      <c r="B35" s="34"/>
      <c r="C35" s="308"/>
      <c r="D35" s="383"/>
      <c r="E35" s="383"/>
      <c r="F35" s="382"/>
      <c r="G35" s="344" t="s">
        <v>737</v>
      </c>
      <c r="H35" s="347" t="s">
        <v>738</v>
      </c>
      <c r="I35" s="344" t="s">
        <v>724</v>
      </c>
      <c r="J35" s="344" t="s">
        <v>644</v>
      </c>
      <c r="K35" s="344">
        <v>229.05</v>
      </c>
      <c r="L35" s="345" t="s">
        <v>684</v>
      </c>
      <c r="M35" s="306">
        <v>6.4000000000000003E-3</v>
      </c>
      <c r="N35" s="28"/>
      <c r="O35" s="30"/>
    </row>
    <row r="36" spans="1:15" ht="14">
      <c r="A36" s="308"/>
      <c r="B36" s="34"/>
      <c r="C36" s="308" t="s">
        <v>739</v>
      </c>
      <c r="D36" s="383" t="s">
        <v>740</v>
      </c>
      <c r="E36" s="383" t="s">
        <v>651</v>
      </c>
      <c r="F36" s="382">
        <v>44304</v>
      </c>
      <c r="G36" s="344" t="s">
        <v>741</v>
      </c>
      <c r="H36" s="344" t="s">
        <v>742</v>
      </c>
      <c r="I36" s="344" t="s">
        <v>743</v>
      </c>
      <c r="J36" s="344" t="s">
        <v>644</v>
      </c>
      <c r="K36" s="344">
        <f>4305.34</f>
        <v>4305.34</v>
      </c>
      <c r="L36" s="345" t="s">
        <v>684</v>
      </c>
      <c r="M36" s="306">
        <v>2.1600000000000001E-2</v>
      </c>
      <c r="N36" s="28"/>
      <c r="O36" s="30"/>
    </row>
    <row r="37" spans="1:15" ht="14">
      <c r="A37" s="308"/>
      <c r="B37" s="34"/>
      <c r="C37" s="308"/>
      <c r="D37" s="383"/>
      <c r="E37" s="383"/>
      <c r="F37" s="382"/>
      <c r="G37" s="344" t="s">
        <v>744</v>
      </c>
      <c r="H37" s="344" t="s">
        <v>745</v>
      </c>
      <c r="I37" s="344" t="s">
        <v>743</v>
      </c>
      <c r="J37" s="344" t="s">
        <v>644</v>
      </c>
      <c r="K37" s="344">
        <v>3532.68</v>
      </c>
      <c r="L37" s="345" t="s">
        <v>684</v>
      </c>
      <c r="M37" s="306">
        <v>1.77E-2</v>
      </c>
      <c r="N37" s="28"/>
      <c r="O37" s="30"/>
    </row>
    <row r="38" spans="1:15" ht="14">
      <c r="A38" s="308"/>
      <c r="B38" s="34"/>
      <c r="C38" s="308" t="s">
        <v>746</v>
      </c>
      <c r="D38" s="383" t="s">
        <v>747</v>
      </c>
      <c r="E38" s="383" t="s">
        <v>670</v>
      </c>
      <c r="F38" s="382">
        <v>44301</v>
      </c>
      <c r="G38" s="344" t="s">
        <v>681</v>
      </c>
      <c r="H38" s="344" t="s">
        <v>682</v>
      </c>
      <c r="I38" s="344" t="s">
        <v>683</v>
      </c>
      <c r="J38" s="344" t="s">
        <v>640</v>
      </c>
      <c r="K38" s="344">
        <v>886.64</v>
      </c>
      <c r="L38" s="345">
        <f>K38/1073.61</f>
        <v>0.82584923761887474</v>
      </c>
      <c r="M38" s="306">
        <v>1.72E-2</v>
      </c>
      <c r="N38" s="28"/>
      <c r="O38" s="30"/>
    </row>
    <row r="39" spans="1:15" ht="14">
      <c r="A39" s="308"/>
      <c r="B39" s="34"/>
      <c r="C39" s="308"/>
      <c r="D39" s="383"/>
      <c r="E39" s="383"/>
      <c r="F39" s="382"/>
      <c r="G39" s="344" t="s">
        <v>748</v>
      </c>
      <c r="H39" s="344" t="s">
        <v>749</v>
      </c>
      <c r="I39" s="344" t="s">
        <v>750</v>
      </c>
      <c r="J39" s="344" t="s">
        <v>644</v>
      </c>
      <c r="K39" s="344">
        <f>920.12</f>
        <v>920.12</v>
      </c>
      <c r="L39" s="345" t="s">
        <v>684</v>
      </c>
      <c r="M39" s="306">
        <v>8.0999999999999996E-3</v>
      </c>
      <c r="N39" s="28"/>
      <c r="O39" s="30"/>
    </row>
    <row r="40" spans="1:15" ht="14">
      <c r="A40" s="308"/>
      <c r="B40" s="34"/>
      <c r="C40" s="308"/>
      <c r="D40" s="383"/>
      <c r="E40" s="383"/>
      <c r="F40" s="382"/>
      <c r="G40" s="344" t="s">
        <v>751</v>
      </c>
      <c r="H40" s="344" t="s">
        <v>752</v>
      </c>
      <c r="I40" s="344" t="s">
        <v>753</v>
      </c>
      <c r="J40" s="344" t="s">
        <v>640</v>
      </c>
      <c r="K40" s="344">
        <v>289.32</v>
      </c>
      <c r="L40" s="345">
        <f>K40/461.62</f>
        <v>0.62674927429487459</v>
      </c>
      <c r="M40" s="306">
        <v>6.6E-3</v>
      </c>
      <c r="N40" s="28"/>
      <c r="O40" s="30"/>
    </row>
    <row r="41" spans="1:15" ht="14">
      <c r="A41" s="308"/>
      <c r="B41" s="34"/>
      <c r="C41" s="308"/>
      <c r="D41" s="383"/>
      <c r="E41" s="383"/>
      <c r="F41" s="382"/>
      <c r="G41" s="344" t="s">
        <v>754</v>
      </c>
      <c r="H41" s="344" t="s">
        <v>755</v>
      </c>
      <c r="I41" s="344" t="s">
        <v>750</v>
      </c>
      <c r="J41" s="344" t="s">
        <v>648</v>
      </c>
      <c r="K41" s="344">
        <v>-210.51</v>
      </c>
      <c r="L41" s="345">
        <f>K41/796.29</f>
        <v>-0.26436348566477036</v>
      </c>
      <c r="M41" s="306">
        <v>5.1000000000000004E-3</v>
      </c>
      <c r="N41" s="28"/>
      <c r="O41" s="30"/>
    </row>
    <row r="42" spans="1:15" ht="14">
      <c r="A42" s="308"/>
      <c r="B42" s="34"/>
      <c r="C42" s="308" t="s">
        <v>756</v>
      </c>
      <c r="D42" s="383" t="s">
        <v>757</v>
      </c>
      <c r="E42" s="383" t="s">
        <v>636</v>
      </c>
      <c r="F42" s="382">
        <v>44298</v>
      </c>
      <c r="G42" s="344" t="s">
        <v>758</v>
      </c>
      <c r="H42" s="344" t="s">
        <v>759</v>
      </c>
      <c r="I42" s="344" t="s">
        <v>743</v>
      </c>
      <c r="J42" s="344" t="s">
        <v>661</v>
      </c>
      <c r="K42" s="344">
        <v>0</v>
      </c>
      <c r="L42" s="345">
        <v>0</v>
      </c>
      <c r="M42" s="306">
        <v>2.76E-2</v>
      </c>
      <c r="N42" s="28"/>
      <c r="O42" s="30"/>
    </row>
    <row r="43" spans="1:15" ht="14">
      <c r="A43" s="308"/>
      <c r="B43" s="34"/>
      <c r="C43" s="308"/>
      <c r="D43" s="383"/>
      <c r="E43" s="383"/>
      <c r="F43" s="382"/>
      <c r="G43" s="344" t="s">
        <v>744</v>
      </c>
      <c r="H43" s="344" t="s">
        <v>745</v>
      </c>
      <c r="I43" s="344" t="s">
        <v>743</v>
      </c>
      <c r="J43" s="344" t="s">
        <v>661</v>
      </c>
      <c r="K43" s="344">
        <v>0</v>
      </c>
      <c r="L43" s="345">
        <v>0</v>
      </c>
      <c r="M43" s="306">
        <v>2.1000000000000001E-2</v>
      </c>
      <c r="N43" s="28"/>
      <c r="O43" s="30"/>
    </row>
    <row r="44" spans="1:15" ht="14">
      <c r="A44" s="308"/>
      <c r="B44" s="34"/>
      <c r="C44" s="308"/>
      <c r="D44" s="383"/>
      <c r="E44" s="383"/>
      <c r="F44" s="382"/>
      <c r="G44" s="344" t="s">
        <v>741</v>
      </c>
      <c r="H44" s="344" t="s">
        <v>742</v>
      </c>
      <c r="I44" s="344" t="s">
        <v>743</v>
      </c>
      <c r="J44" s="344" t="s">
        <v>640</v>
      </c>
      <c r="K44" s="344">
        <v>214.54</v>
      </c>
      <c r="L44" s="345">
        <f>K44/764.32</f>
        <v>0.28069395017793591</v>
      </c>
      <c r="M44" s="306">
        <v>2.0299999999999999E-2</v>
      </c>
      <c r="N44" s="28"/>
      <c r="O44" s="30"/>
    </row>
    <row r="45" spans="1:15" ht="14">
      <c r="A45" s="308"/>
      <c r="B45" s="34"/>
      <c r="C45" s="308"/>
      <c r="D45" s="383"/>
      <c r="E45" s="383"/>
      <c r="F45" s="382"/>
      <c r="G45" s="344" t="s">
        <v>760</v>
      </c>
      <c r="H45" s="344" t="s">
        <v>761</v>
      </c>
      <c r="I45" s="344" t="s">
        <v>743</v>
      </c>
      <c r="J45" s="344" t="s">
        <v>661</v>
      </c>
      <c r="K45" s="344">
        <v>0</v>
      </c>
      <c r="L45" s="345">
        <v>0</v>
      </c>
      <c r="M45" s="306">
        <v>1.95E-2</v>
      </c>
      <c r="N45" s="28"/>
      <c r="O45" s="30"/>
    </row>
    <row r="46" spans="1:15" ht="14">
      <c r="A46" s="308"/>
      <c r="B46" s="34"/>
      <c r="C46" s="308" t="s">
        <v>762</v>
      </c>
      <c r="D46" s="383" t="s">
        <v>763</v>
      </c>
      <c r="E46" s="383" t="s">
        <v>670</v>
      </c>
      <c r="F46" s="382">
        <v>44301</v>
      </c>
      <c r="G46" s="344" t="s">
        <v>764</v>
      </c>
      <c r="H46" s="344" t="s">
        <v>765</v>
      </c>
      <c r="I46" s="344" t="s">
        <v>766</v>
      </c>
      <c r="J46" s="344" t="s">
        <v>644</v>
      </c>
      <c r="K46" s="344">
        <v>2404.79</v>
      </c>
      <c r="L46" s="345" t="s">
        <v>684</v>
      </c>
      <c r="M46" s="306">
        <v>1.2699999999999999E-2</v>
      </c>
      <c r="N46" s="28"/>
      <c r="O46" s="30"/>
    </row>
    <row r="47" spans="1:15" ht="14">
      <c r="A47" s="308"/>
      <c r="B47" s="34"/>
      <c r="C47" s="308"/>
      <c r="D47" s="383"/>
      <c r="E47" s="383"/>
      <c r="F47" s="382"/>
      <c r="G47" s="344" t="s">
        <v>767</v>
      </c>
      <c r="H47" s="344" t="s">
        <v>768</v>
      </c>
      <c r="I47" s="344" t="s">
        <v>769</v>
      </c>
      <c r="J47" s="344" t="s">
        <v>640</v>
      </c>
      <c r="K47" s="344">
        <v>222.77</v>
      </c>
      <c r="L47" s="345">
        <f>K47/1248.91</f>
        <v>0.17837153998286506</v>
      </c>
      <c r="M47" s="306">
        <v>7.7000000000000002E-3</v>
      </c>
      <c r="N47" s="28"/>
      <c r="O47" s="30"/>
    </row>
    <row r="48" spans="1:15" ht="14">
      <c r="A48" s="308"/>
      <c r="B48" s="34"/>
      <c r="C48" s="308" t="s">
        <v>770</v>
      </c>
      <c r="D48" s="383" t="s">
        <v>771</v>
      </c>
      <c r="E48" s="383" t="s">
        <v>651</v>
      </c>
      <c r="F48" s="382">
        <v>44300</v>
      </c>
      <c r="G48" s="344" t="s">
        <v>772</v>
      </c>
      <c r="H48" s="344" t="s">
        <v>773</v>
      </c>
      <c r="I48" s="344" t="s">
        <v>774</v>
      </c>
      <c r="J48" s="344" t="s">
        <v>644</v>
      </c>
      <c r="K48" s="344">
        <f>1491.74-487.39</f>
        <v>1004.35</v>
      </c>
      <c r="L48" s="345">
        <f>K48/487.39</f>
        <v>2.0606700999199821</v>
      </c>
      <c r="M48" s="306">
        <v>1.26E-2</v>
      </c>
      <c r="N48" s="28"/>
      <c r="O48" s="30"/>
    </row>
    <row r="49" spans="1:15" ht="14">
      <c r="A49" s="308"/>
      <c r="B49" s="34"/>
      <c r="C49" s="308"/>
      <c r="D49" s="383"/>
      <c r="E49" s="383"/>
      <c r="F49" s="382"/>
      <c r="G49" s="344" t="s">
        <v>775</v>
      </c>
      <c r="H49" s="344" t="s">
        <v>776</v>
      </c>
      <c r="I49" s="344" t="s">
        <v>777</v>
      </c>
      <c r="J49" s="344" t="s">
        <v>644</v>
      </c>
      <c r="K49" s="344">
        <f>1354.87</f>
        <v>1354.87</v>
      </c>
      <c r="L49" s="345" t="s">
        <v>684</v>
      </c>
      <c r="M49" s="306">
        <v>1.14E-2</v>
      </c>
      <c r="N49" s="28"/>
      <c r="O49" s="30"/>
    </row>
    <row r="50" spans="1:15" ht="14">
      <c r="A50" s="308"/>
      <c r="B50" s="34"/>
      <c r="C50" s="308"/>
      <c r="D50" s="383"/>
      <c r="E50" s="383"/>
      <c r="F50" s="382"/>
      <c r="G50" s="344" t="s">
        <v>778</v>
      </c>
      <c r="H50" s="344" t="s">
        <v>779</v>
      </c>
      <c r="I50" s="344" t="s">
        <v>780</v>
      </c>
      <c r="J50" s="344" t="s">
        <v>644</v>
      </c>
      <c r="K50" s="344">
        <f>875.51-610.15</f>
        <v>265.36</v>
      </c>
      <c r="L50" s="345">
        <f>K50/610.15</f>
        <v>0.43490944849627144</v>
      </c>
      <c r="M50" s="306">
        <v>7.4000000000000003E-3</v>
      </c>
      <c r="N50" s="28"/>
      <c r="O50" s="30"/>
    </row>
    <row r="51" spans="1:15" ht="14">
      <c r="A51" s="308"/>
      <c r="B51" s="34"/>
      <c r="C51" s="308" t="s">
        <v>781</v>
      </c>
      <c r="D51" s="344" t="s">
        <v>782</v>
      </c>
      <c r="E51" s="344" t="s">
        <v>783</v>
      </c>
      <c r="F51" s="348">
        <v>44301</v>
      </c>
      <c r="G51" s="344" t="s">
        <v>784</v>
      </c>
      <c r="H51" s="344" t="s">
        <v>785</v>
      </c>
      <c r="I51" s="344" t="s">
        <v>786</v>
      </c>
      <c r="J51" s="344" t="s">
        <v>640</v>
      </c>
      <c r="K51" s="344">
        <v>620.59</v>
      </c>
      <c r="L51" s="345">
        <f>K51/2705.38</f>
        <v>0.22939106521080219</v>
      </c>
      <c r="M51" s="306">
        <v>1.66E-2</v>
      </c>
      <c r="N51" s="28"/>
      <c r="O51" s="30"/>
    </row>
    <row r="52" spans="1:15" ht="14">
      <c r="A52" s="308"/>
      <c r="B52" s="34"/>
      <c r="C52" s="308" t="s">
        <v>67</v>
      </c>
      <c r="D52" s="383" t="s">
        <v>68</v>
      </c>
      <c r="E52" s="383" t="s">
        <v>69</v>
      </c>
      <c r="F52" s="384">
        <v>44296</v>
      </c>
      <c r="G52" s="344" t="s">
        <v>787</v>
      </c>
      <c r="H52" s="349" t="s">
        <v>788</v>
      </c>
      <c r="I52" s="349" t="s">
        <v>789</v>
      </c>
      <c r="J52" s="349" t="s">
        <v>790</v>
      </c>
      <c r="K52" s="350">
        <v>658.7722</v>
      </c>
      <c r="L52" s="351">
        <v>0.69512670083989581</v>
      </c>
      <c r="M52" s="306">
        <v>2.9000000000000001E-2</v>
      </c>
      <c r="N52" s="28"/>
      <c r="O52" s="30"/>
    </row>
    <row r="53" spans="1:15" ht="14">
      <c r="A53" s="308"/>
      <c r="B53" s="34"/>
      <c r="C53" s="308"/>
      <c r="D53" s="383"/>
      <c r="E53" s="383"/>
      <c r="F53" s="384"/>
      <c r="G53" s="344" t="s">
        <v>791</v>
      </c>
      <c r="H53" s="349" t="s">
        <v>827</v>
      </c>
      <c r="I53" s="349" t="s">
        <v>789</v>
      </c>
      <c r="J53" s="349" t="s">
        <v>790</v>
      </c>
      <c r="K53" s="350">
        <v>377.07</v>
      </c>
      <c r="L53" s="351">
        <v>1.5466365873666938</v>
      </c>
      <c r="M53" s="306">
        <v>1.12E-2</v>
      </c>
      <c r="N53" s="28"/>
      <c r="O53" s="30"/>
    </row>
    <row r="54" spans="1:15" ht="14">
      <c r="A54" s="308"/>
      <c r="B54" s="34"/>
      <c r="C54" s="308"/>
      <c r="D54" s="383"/>
      <c r="E54" s="383"/>
      <c r="F54" s="384"/>
      <c r="G54" s="344" t="s">
        <v>792</v>
      </c>
      <c r="H54" s="349" t="s">
        <v>793</v>
      </c>
      <c r="I54" s="349" t="s">
        <v>789</v>
      </c>
      <c r="J54" s="349" t="s">
        <v>794</v>
      </c>
      <c r="K54" s="350">
        <v>371.14</v>
      </c>
      <c r="L54" s="352" t="s">
        <v>81</v>
      </c>
      <c r="M54" s="306">
        <v>6.7000000000000002E-3</v>
      </c>
      <c r="N54" s="28"/>
      <c r="O54" s="30"/>
    </row>
    <row r="55" spans="1:15" ht="14">
      <c r="A55" s="308"/>
      <c r="B55" s="34"/>
      <c r="C55" s="308" t="s">
        <v>795</v>
      </c>
      <c r="D55" s="383" t="s">
        <v>796</v>
      </c>
      <c r="E55" s="383" t="s">
        <v>797</v>
      </c>
      <c r="F55" s="382">
        <v>44300</v>
      </c>
      <c r="G55" s="344" t="s">
        <v>798</v>
      </c>
      <c r="H55" s="344" t="s">
        <v>799</v>
      </c>
      <c r="I55" s="344" t="s">
        <v>800</v>
      </c>
      <c r="J55" s="349" t="s">
        <v>790</v>
      </c>
      <c r="K55" s="344">
        <v>223.19</v>
      </c>
      <c r="L55" s="345">
        <f>K55/802.45</f>
        <v>0.2781357093899931</v>
      </c>
      <c r="M55" s="306">
        <v>1.24E-2</v>
      </c>
      <c r="N55" s="28"/>
      <c r="O55" s="30"/>
    </row>
    <row r="56" spans="1:15" ht="14">
      <c r="A56" s="308"/>
      <c r="B56" s="34"/>
      <c r="C56" s="308"/>
      <c r="D56" s="383"/>
      <c r="E56" s="383"/>
      <c r="F56" s="382"/>
      <c r="G56" s="344" t="s">
        <v>801</v>
      </c>
      <c r="H56" s="344" t="s">
        <v>802</v>
      </c>
      <c r="I56" s="344" t="s">
        <v>800</v>
      </c>
      <c r="J56" s="344" t="s">
        <v>644</v>
      </c>
      <c r="K56" s="344">
        <f>730.59-386</f>
        <v>344.59000000000003</v>
      </c>
      <c r="L56" s="345">
        <f>K56/386</f>
        <v>0.89272020725388612</v>
      </c>
      <c r="M56" s="306">
        <v>8.8999999999999999E-3</v>
      </c>
      <c r="N56" s="28"/>
      <c r="O56" s="30"/>
    </row>
    <row r="57" spans="1:15" ht="14">
      <c r="A57" s="308"/>
      <c r="B57" s="34"/>
      <c r="C57" s="308"/>
      <c r="D57" s="383"/>
      <c r="E57" s="383"/>
      <c r="F57" s="382"/>
      <c r="G57" s="344" t="s">
        <v>803</v>
      </c>
      <c r="H57" s="344" t="s">
        <v>804</v>
      </c>
      <c r="I57" s="344" t="s">
        <v>800</v>
      </c>
      <c r="J57" s="344" t="s">
        <v>644</v>
      </c>
      <c r="K57" s="344">
        <f>513.02</f>
        <v>513.02</v>
      </c>
      <c r="L57" s="345" t="s">
        <v>684</v>
      </c>
      <c r="M57" s="306">
        <v>6.1999999999999998E-3</v>
      </c>
      <c r="N57" s="28"/>
      <c r="O57" s="30"/>
    </row>
    <row r="58" spans="1:15" ht="14">
      <c r="A58" s="308"/>
      <c r="B58" s="34"/>
      <c r="C58" s="308"/>
      <c r="D58" s="383"/>
      <c r="E58" s="383"/>
      <c r="F58" s="382"/>
      <c r="G58" s="344" t="s">
        <v>805</v>
      </c>
      <c r="H58" s="344" t="s">
        <v>806</v>
      </c>
      <c r="I58" s="344" t="s">
        <v>807</v>
      </c>
      <c r="J58" s="344" t="s">
        <v>648</v>
      </c>
      <c r="K58" s="344">
        <v>-88.03</v>
      </c>
      <c r="L58" s="345">
        <f>K58/589.03</f>
        <v>-0.14944909427363631</v>
      </c>
      <c r="M58" s="306">
        <v>6.1000000000000004E-3</v>
      </c>
      <c r="N58" s="28"/>
      <c r="O58" s="30"/>
    </row>
    <row r="59" spans="1:15" ht="14">
      <c r="A59" s="308"/>
      <c r="B59" s="34"/>
      <c r="C59" s="308" t="s">
        <v>73</v>
      </c>
      <c r="D59" s="383" t="s">
        <v>74</v>
      </c>
      <c r="E59" s="383" t="s">
        <v>75</v>
      </c>
      <c r="F59" s="384">
        <v>44296</v>
      </c>
      <c r="G59" s="344" t="s">
        <v>641</v>
      </c>
      <c r="H59" s="349" t="s">
        <v>808</v>
      </c>
      <c r="I59" s="349" t="s">
        <v>809</v>
      </c>
      <c r="J59" s="349" t="s">
        <v>790</v>
      </c>
      <c r="K59" s="350">
        <v>450.91980000000001</v>
      </c>
      <c r="L59" s="345">
        <v>1.0018028994355359</v>
      </c>
      <c r="M59" s="306">
        <v>2.81E-2</v>
      </c>
      <c r="N59" s="28"/>
      <c r="O59" s="30"/>
    </row>
    <row r="60" spans="1:15" ht="14">
      <c r="A60" s="308"/>
      <c r="B60" s="34"/>
      <c r="C60" s="308"/>
      <c r="D60" s="383"/>
      <c r="E60" s="383"/>
      <c r="F60" s="384"/>
      <c r="G60" s="344" t="s">
        <v>810</v>
      </c>
      <c r="H60" s="349" t="s">
        <v>811</v>
      </c>
      <c r="I60" s="349" t="s">
        <v>812</v>
      </c>
      <c r="J60" s="349" t="s">
        <v>813</v>
      </c>
      <c r="K60" s="350">
        <v>-230.01339999999999</v>
      </c>
      <c r="L60" s="345">
        <v>-0.24732190177742044</v>
      </c>
      <c r="M60" s="306">
        <v>2.18E-2</v>
      </c>
      <c r="N60" s="28"/>
      <c r="O60" s="30"/>
    </row>
    <row r="61" spans="1:15" ht="14">
      <c r="A61" s="308"/>
      <c r="B61" s="34"/>
      <c r="C61" s="308"/>
      <c r="D61" s="383"/>
      <c r="E61" s="383"/>
      <c r="F61" s="384"/>
      <c r="G61" s="344" t="s">
        <v>658</v>
      </c>
      <c r="H61" s="349" t="s">
        <v>814</v>
      </c>
      <c r="I61" s="349" t="s">
        <v>815</v>
      </c>
      <c r="J61" s="349" t="s">
        <v>813</v>
      </c>
      <c r="K61" s="350">
        <v>-29.963799999999999</v>
      </c>
      <c r="L61" s="345">
        <v>-7.9458246221438697E-2</v>
      </c>
      <c r="M61" s="306">
        <v>1.0800000000000001E-2</v>
      </c>
      <c r="N61" s="28"/>
      <c r="O61" s="30"/>
    </row>
    <row r="62" spans="1:15" ht="14">
      <c r="A62" s="308"/>
      <c r="B62" s="34"/>
      <c r="C62" s="308"/>
      <c r="D62" s="383"/>
      <c r="E62" s="383"/>
      <c r="F62" s="384"/>
      <c r="G62" s="344" t="s">
        <v>816</v>
      </c>
      <c r="H62" s="349" t="s">
        <v>817</v>
      </c>
      <c r="I62" s="349" t="s">
        <v>818</v>
      </c>
      <c r="J62" s="349" t="s">
        <v>819</v>
      </c>
      <c r="K62" s="353" t="s">
        <v>820</v>
      </c>
      <c r="L62" s="352" t="s">
        <v>81</v>
      </c>
      <c r="M62" s="306">
        <v>1.0800000000000001E-2</v>
      </c>
      <c r="N62" s="28"/>
      <c r="O62" s="30"/>
    </row>
    <row r="63" spans="1:15" ht="14">
      <c r="A63" s="308"/>
      <c r="B63" s="34"/>
      <c r="C63" s="308" t="s">
        <v>70</v>
      </c>
      <c r="D63" s="344" t="s">
        <v>71</v>
      </c>
      <c r="E63" s="344" t="s">
        <v>72</v>
      </c>
      <c r="F63" s="354">
        <v>44296</v>
      </c>
      <c r="G63" s="344" t="s">
        <v>652</v>
      </c>
      <c r="H63" s="349" t="s">
        <v>821</v>
      </c>
      <c r="I63" s="349" t="s">
        <v>822</v>
      </c>
      <c r="J63" s="349" t="s">
        <v>794</v>
      </c>
      <c r="K63" s="350">
        <v>1270.8957</v>
      </c>
      <c r="L63" s="352" t="s">
        <v>820</v>
      </c>
      <c r="M63" s="306">
        <v>8.8999999999999999E-3</v>
      </c>
      <c r="N63" s="28"/>
      <c r="O63" s="30"/>
    </row>
    <row r="64" spans="1:15" ht="14">
      <c r="A64" s="308"/>
      <c r="B64" s="34"/>
      <c r="C64" s="308" t="s">
        <v>76</v>
      </c>
      <c r="D64" s="344" t="s">
        <v>77</v>
      </c>
      <c r="E64" s="344" t="s">
        <v>633</v>
      </c>
      <c r="F64" s="354">
        <v>44295</v>
      </c>
      <c r="G64" s="344" t="s">
        <v>652</v>
      </c>
      <c r="H64" s="349" t="s">
        <v>821</v>
      </c>
      <c r="I64" s="349" t="s">
        <v>822</v>
      </c>
      <c r="J64" s="349" t="s">
        <v>790</v>
      </c>
      <c r="K64" s="350">
        <v>314.06490000000002</v>
      </c>
      <c r="L64" s="351">
        <v>0.15907058159432269</v>
      </c>
      <c r="M64" s="306">
        <v>2.9899999999999999E-2</v>
      </c>
      <c r="N64" s="28"/>
      <c r="O64" s="30"/>
    </row>
    <row r="65" spans="1:15" ht="14">
      <c r="A65" s="308"/>
      <c r="B65" s="34"/>
      <c r="C65" s="308" t="s">
        <v>78</v>
      </c>
      <c r="D65" s="344" t="s">
        <v>79</v>
      </c>
      <c r="E65" s="344" t="s">
        <v>80</v>
      </c>
      <c r="F65" s="354">
        <v>44295</v>
      </c>
      <c r="G65" s="344" t="s">
        <v>734</v>
      </c>
      <c r="H65" s="349" t="s">
        <v>823</v>
      </c>
      <c r="I65" s="349" t="s">
        <v>824</v>
      </c>
      <c r="J65" s="349" t="s">
        <v>794</v>
      </c>
      <c r="K65" s="350">
        <v>776.798</v>
      </c>
      <c r="L65" s="352" t="s">
        <v>820</v>
      </c>
      <c r="M65" s="306">
        <v>6.1999999999999998E-3</v>
      </c>
      <c r="N65" s="28"/>
      <c r="O65" s="30"/>
    </row>
    <row r="66" spans="1:15" ht="14">
      <c r="A66" s="308"/>
      <c r="B66" s="34"/>
      <c r="C66" s="308" t="s">
        <v>825</v>
      </c>
      <c r="D66" s="383" t="s">
        <v>826</v>
      </c>
      <c r="E66" s="383" t="s">
        <v>704</v>
      </c>
      <c r="F66" s="382">
        <v>44297</v>
      </c>
      <c r="G66" s="344" t="s">
        <v>787</v>
      </c>
      <c r="H66" s="349" t="s">
        <v>788</v>
      </c>
      <c r="I66" s="349" t="s">
        <v>789</v>
      </c>
      <c r="J66" s="349" t="s">
        <v>790</v>
      </c>
      <c r="K66" s="344">
        <v>367.06</v>
      </c>
      <c r="L66" s="345">
        <f>K66/617.59</f>
        <v>0.59434252497611684</v>
      </c>
      <c r="M66" s="306">
        <v>2.2200000000000001E-2</v>
      </c>
      <c r="N66" s="28"/>
      <c r="O66" s="30"/>
    </row>
    <row r="67" spans="1:15" ht="14">
      <c r="A67" s="308"/>
      <c r="B67" s="34"/>
      <c r="C67" s="308"/>
      <c r="D67" s="383"/>
      <c r="E67" s="383"/>
      <c r="F67" s="382"/>
      <c r="G67" s="344" t="s">
        <v>681</v>
      </c>
      <c r="H67" s="344" t="s">
        <v>682</v>
      </c>
      <c r="I67" s="344" t="s">
        <v>683</v>
      </c>
      <c r="J67" s="349" t="s">
        <v>794</v>
      </c>
      <c r="K67" s="344">
        <f>578.34-74.54</f>
        <v>503.8</v>
      </c>
      <c r="L67" s="345">
        <f>K67/74.54</f>
        <v>6.7587872283337802</v>
      </c>
      <c r="M67" s="306">
        <v>1.2999999999999999E-2</v>
      </c>
      <c r="N67" s="28"/>
      <c r="O67" s="30"/>
    </row>
    <row r="68" spans="1:15" ht="5" customHeight="1">
      <c r="A68" s="306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</sheetData>
  <mergeCells count="53">
    <mergeCell ref="C1:M1"/>
    <mergeCell ref="C15:C16"/>
    <mergeCell ref="D15:D16"/>
    <mergeCell ref="E15:E16"/>
    <mergeCell ref="F15:F16"/>
    <mergeCell ref="C4:C6"/>
    <mergeCell ref="D4:D6"/>
    <mergeCell ref="E4:E6"/>
    <mergeCell ref="F4:F6"/>
    <mergeCell ref="C7:C12"/>
    <mergeCell ref="D7:D12"/>
    <mergeCell ref="E7:E12"/>
    <mergeCell ref="D24:D26"/>
    <mergeCell ref="E24:E26"/>
    <mergeCell ref="F24:F26"/>
    <mergeCell ref="D17:D21"/>
    <mergeCell ref="E17:E21"/>
    <mergeCell ref="F17:F21"/>
    <mergeCell ref="D27:D35"/>
    <mergeCell ref="E27:E35"/>
    <mergeCell ref="F27:F35"/>
    <mergeCell ref="D36:D37"/>
    <mergeCell ref="E36:E37"/>
    <mergeCell ref="F36:F37"/>
    <mergeCell ref="D38:D41"/>
    <mergeCell ref="E38:E41"/>
    <mergeCell ref="F38:F41"/>
    <mergeCell ref="D42:D45"/>
    <mergeCell ref="E42:E45"/>
    <mergeCell ref="F42:F45"/>
    <mergeCell ref="D52:D54"/>
    <mergeCell ref="E52:E54"/>
    <mergeCell ref="F52:F54"/>
    <mergeCell ref="D46:D47"/>
    <mergeCell ref="E46:E47"/>
    <mergeCell ref="F46:F47"/>
    <mergeCell ref="D48:D50"/>
    <mergeCell ref="E48:E50"/>
    <mergeCell ref="F48:F50"/>
    <mergeCell ref="D66:D67"/>
    <mergeCell ref="E66:E67"/>
    <mergeCell ref="F66:F67"/>
    <mergeCell ref="D55:D58"/>
    <mergeCell ref="E55:E58"/>
    <mergeCell ref="F55:F58"/>
    <mergeCell ref="D59:D62"/>
    <mergeCell ref="E59:E62"/>
    <mergeCell ref="F59:F62"/>
    <mergeCell ref="F7:F12"/>
    <mergeCell ref="C13:C14"/>
    <mergeCell ref="D13:D14"/>
    <mergeCell ref="E13:E14"/>
    <mergeCell ref="F13:F14"/>
  </mergeCells>
  <phoneticPr fontId="37" type="noConversion"/>
  <hyperlinks>
    <hyperlink ref="A1" location="封面!A1" display="返回封面" xr:uid="{00000000-0004-0000-01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4"/>
  <sheetViews>
    <sheetView showGridLines="0" zoomScale="186" zoomScaleNormal="100" workbookViewId="0"/>
  </sheetViews>
  <sheetFormatPr baseColWidth="10" defaultColWidth="8.83203125" defaultRowHeight="15"/>
  <cols>
    <col min="2" max="2" width="0.6640625" style="306" customWidth="1"/>
    <col min="3" max="3" width="11.83203125" customWidth="1"/>
    <col min="4" max="6" width="13.6640625" customWidth="1"/>
    <col min="7" max="7" width="0.6640625" style="306" customWidth="1"/>
    <col min="8" max="8" width="10.33203125" style="194" customWidth="1"/>
    <col min="9" max="9" width="20.5" style="195" customWidth="1"/>
    <col min="10" max="10" width="9.6640625" style="196" customWidth="1"/>
    <col min="11" max="11" width="12.1640625" style="195" customWidth="1"/>
    <col min="12" max="12" width="0.6640625" style="307" customWidth="1"/>
    <col min="13" max="17" width="10" customWidth="1"/>
    <col min="18" max="19" width="9" customWidth="1"/>
    <col min="20" max="40" width="10" customWidth="1"/>
    <col min="41" max="49" width="9" customWidth="1"/>
    <col min="50" max="71" width="10" customWidth="1"/>
    <col min="72" max="80" width="9" customWidth="1"/>
    <col min="81" max="101" width="10" customWidth="1"/>
    <col min="102" max="110" width="9" customWidth="1"/>
    <col min="111" max="132" width="10" customWidth="1"/>
    <col min="133" max="141" width="9" customWidth="1"/>
    <col min="142" max="160" width="10" customWidth="1"/>
    <col min="161" max="169" width="9" customWidth="1"/>
    <col min="170" max="191" width="10" customWidth="1"/>
    <col min="192" max="200" width="9" customWidth="1"/>
    <col min="201" max="222" width="11.1640625" customWidth="1"/>
    <col min="223" max="231" width="10" customWidth="1"/>
    <col min="232" max="252" width="11.1640625" customWidth="1"/>
    <col min="253" max="261" width="10" customWidth="1"/>
    <col min="262" max="283" width="11.1640625" customWidth="1"/>
    <col min="284" max="303" width="10" customWidth="1"/>
    <col min="304" max="304" width="11.33203125" customWidth="1"/>
  </cols>
  <sheetData>
    <row r="1" spans="1:12">
      <c r="A1" s="21" t="s">
        <v>54</v>
      </c>
      <c r="B1" s="33"/>
      <c r="C1" s="386" t="s">
        <v>82</v>
      </c>
      <c r="D1" s="386"/>
      <c r="E1" s="50"/>
      <c r="F1" s="50"/>
      <c r="G1" s="33"/>
      <c r="H1" s="197" t="s">
        <v>83</v>
      </c>
      <c r="I1" s="197"/>
      <c r="J1" s="197"/>
      <c r="K1" s="197"/>
      <c r="L1" s="33"/>
    </row>
    <row r="2" spans="1:12">
      <c r="B2" s="28"/>
      <c r="G2" s="28"/>
      <c r="L2" s="28"/>
    </row>
    <row r="3" spans="1:12">
      <c r="B3" s="28"/>
      <c r="G3" s="28"/>
      <c r="L3" s="28"/>
    </row>
    <row r="4" spans="1:12">
      <c r="B4" s="40"/>
      <c r="G4" s="40"/>
      <c r="L4" s="40"/>
    </row>
    <row r="5" spans="1:12">
      <c r="B5" s="45"/>
      <c r="G5" s="45"/>
      <c r="L5" s="45"/>
    </row>
    <row r="6" spans="1:12">
      <c r="B6" s="50"/>
      <c r="G6" s="50"/>
      <c r="L6" s="50"/>
    </row>
    <row r="7" spans="1:12">
      <c r="B7" s="50"/>
      <c r="G7" s="50"/>
      <c r="L7" s="50"/>
    </row>
    <row r="8" spans="1:12">
      <c r="B8" s="50"/>
      <c r="G8" s="50"/>
      <c r="L8" s="50"/>
    </row>
    <row r="9" spans="1:12">
      <c r="B9" s="50"/>
      <c r="G9" s="50"/>
      <c r="L9" s="50"/>
    </row>
    <row r="10" spans="1:12">
      <c r="B10" s="50"/>
      <c r="G10" s="50"/>
      <c r="L10" s="50"/>
    </row>
    <row r="11" spans="1:12">
      <c r="B11" s="50"/>
      <c r="G11" s="50"/>
      <c r="L11" s="50"/>
    </row>
    <row r="12" spans="1:12">
      <c r="B12" s="50"/>
      <c r="G12" s="50"/>
      <c r="L12" s="50"/>
    </row>
    <row r="13" spans="1:12">
      <c r="B13" s="50"/>
      <c r="G13" s="50"/>
      <c r="L13" s="50"/>
    </row>
    <row r="14" spans="1:12">
      <c r="B14" s="50"/>
      <c r="G14" s="50"/>
      <c r="L14" s="50"/>
    </row>
    <row r="15" spans="1:12">
      <c r="B15" s="50"/>
      <c r="G15" s="50"/>
      <c r="L15" s="50"/>
    </row>
    <row r="16" spans="1:12" ht="58" customHeight="1">
      <c r="B16" s="34"/>
      <c r="G16" s="34"/>
      <c r="L16" s="34"/>
    </row>
    <row r="17" spans="1:12">
      <c r="B17" s="34"/>
      <c r="G17" s="34"/>
      <c r="L17" s="34"/>
    </row>
    <row r="18" spans="1:12">
      <c r="B18" s="34"/>
      <c r="G18" s="34"/>
      <c r="L18" s="34"/>
    </row>
    <row r="19" spans="1:12">
      <c r="B19" s="34"/>
      <c r="G19" s="34"/>
      <c r="L19" s="34"/>
    </row>
    <row r="20" spans="1:12">
      <c r="B20" s="34"/>
      <c r="D20" s="198"/>
      <c r="G20" s="34"/>
      <c r="L20" s="34"/>
    </row>
    <row r="21" spans="1:12">
      <c r="B21" s="34"/>
      <c r="G21" s="34"/>
      <c r="L21" s="34"/>
    </row>
    <row r="22" spans="1:12" s="302" customFormat="1" ht="5" customHeight="1">
      <c r="A22" s="28"/>
      <c r="B22" s="28"/>
      <c r="C22" s="28"/>
      <c r="D22" s="35"/>
      <c r="E22" s="35"/>
      <c r="F22" s="35"/>
      <c r="G22" s="28"/>
      <c r="H22" s="28"/>
      <c r="I22" s="28"/>
      <c r="J22" s="28"/>
      <c r="K22" s="28"/>
      <c r="L22" s="28"/>
    </row>
    <row r="23" spans="1:12" s="26" customFormat="1">
      <c r="A23"/>
      <c r="B23" s="50"/>
      <c r="C23" s="151" t="s">
        <v>84</v>
      </c>
      <c r="D23" s="152">
        <v>20210405</v>
      </c>
      <c r="E23" s="152" t="s">
        <v>85</v>
      </c>
      <c r="F23" s="152">
        <v>20210101</v>
      </c>
      <c r="G23" s="50"/>
      <c r="H23" s="151" t="s">
        <v>84</v>
      </c>
      <c r="I23" s="152">
        <v>20210405</v>
      </c>
      <c r="J23" s="152" t="s">
        <v>85</v>
      </c>
      <c r="K23" s="152">
        <v>20210101</v>
      </c>
      <c r="L23" s="50"/>
    </row>
    <row r="24" spans="1:12">
      <c r="A24" s="199"/>
      <c r="B24" s="34"/>
      <c r="C24" s="151" t="s">
        <v>86</v>
      </c>
      <c r="D24" s="152">
        <v>20210409</v>
      </c>
      <c r="E24" s="152"/>
      <c r="F24" s="152"/>
      <c r="G24" s="34"/>
      <c r="H24" s="151" t="s">
        <v>86</v>
      </c>
      <c r="I24" s="152">
        <v>20210409</v>
      </c>
      <c r="J24" s="152"/>
      <c r="K24" s="152"/>
      <c r="L24" s="34"/>
    </row>
    <row r="25" spans="1:12" s="193" customFormat="1">
      <c r="A25" s="200"/>
      <c r="B25" s="201"/>
      <c r="C25" s="156" t="s">
        <v>87</v>
      </c>
      <c r="D25" s="156" t="s">
        <v>88</v>
      </c>
      <c r="E25" s="156" t="s">
        <v>89</v>
      </c>
      <c r="F25" s="156" t="s">
        <v>90</v>
      </c>
      <c r="G25" s="201"/>
      <c r="H25" s="156" t="s">
        <v>87</v>
      </c>
      <c r="I25" s="156" t="s">
        <v>91</v>
      </c>
      <c r="J25" s="156" t="s">
        <v>89</v>
      </c>
      <c r="K25" s="156" t="s">
        <v>90</v>
      </c>
      <c r="L25" s="201"/>
    </row>
    <row r="26" spans="1:12" s="193" customFormat="1">
      <c r="A26" s="202"/>
      <c r="B26" s="201"/>
      <c r="C26" s="203" t="s">
        <v>128</v>
      </c>
      <c r="D26" s="204" t="s">
        <v>129</v>
      </c>
      <c r="E26" s="205">
        <v>6.9417229999999996E-2</v>
      </c>
      <c r="F26" s="205">
        <v>0.34380034000000004</v>
      </c>
      <c r="G26" s="201"/>
      <c r="H26" s="206" t="s">
        <v>94</v>
      </c>
      <c r="I26" s="210" t="s">
        <v>95</v>
      </c>
      <c r="J26" s="211">
        <v>-4.2615759999999996E-2</v>
      </c>
      <c r="K26" s="211">
        <v>5.1417539999999998E-2</v>
      </c>
      <c r="L26" s="201"/>
    </row>
    <row r="27" spans="1:12" s="193" customFormat="1">
      <c r="A27" s="200"/>
      <c r="B27" s="201"/>
      <c r="C27" s="207" t="s">
        <v>92</v>
      </c>
      <c r="D27" s="207" t="s">
        <v>93</v>
      </c>
      <c r="E27" s="205">
        <v>1.3725540000000001E-2</v>
      </c>
      <c r="F27" s="205">
        <v>0.11432162</v>
      </c>
      <c r="G27" s="201"/>
      <c r="H27" s="206" t="s">
        <v>134</v>
      </c>
      <c r="I27" s="210" t="s">
        <v>135</v>
      </c>
      <c r="J27" s="211">
        <v>-2.471717E-2</v>
      </c>
      <c r="K27" s="211">
        <v>5.3561669999999999E-2</v>
      </c>
      <c r="L27" s="201"/>
    </row>
    <row r="28" spans="1:12" s="193" customFormat="1">
      <c r="B28" s="208"/>
      <c r="C28" s="203" t="s">
        <v>108</v>
      </c>
      <c r="D28" s="204" t="s">
        <v>109</v>
      </c>
      <c r="E28" s="205">
        <v>9.4397700000000001E-3</v>
      </c>
      <c r="F28" s="205">
        <v>6.3845310000000002E-2</v>
      </c>
      <c r="G28" s="208"/>
      <c r="H28" s="206" t="s">
        <v>138</v>
      </c>
      <c r="I28" s="210" t="s">
        <v>139</v>
      </c>
      <c r="J28" s="211">
        <v>-2.2543820000000003E-2</v>
      </c>
      <c r="K28" s="211">
        <v>6.0410370000000005E-2</v>
      </c>
      <c r="L28" s="208"/>
    </row>
    <row r="29" spans="1:12" s="193" customFormat="1">
      <c r="B29" s="208"/>
      <c r="C29" s="203" t="s">
        <v>104</v>
      </c>
      <c r="D29" s="204" t="s">
        <v>105</v>
      </c>
      <c r="E29" s="205">
        <v>2.74516E-3</v>
      </c>
      <c r="F29" s="205">
        <v>1.348102E-2</v>
      </c>
      <c r="G29" s="208"/>
      <c r="H29" s="206" t="s">
        <v>158</v>
      </c>
      <c r="I29" s="210" t="s">
        <v>159</v>
      </c>
      <c r="J29" s="211">
        <v>-2.163818E-2</v>
      </c>
      <c r="K29" s="211">
        <v>7.6158200000000009E-2</v>
      </c>
      <c r="L29" s="208"/>
    </row>
    <row r="30" spans="1:12" s="193" customFormat="1">
      <c r="B30" s="208"/>
      <c r="C30" s="203" t="s">
        <v>100</v>
      </c>
      <c r="D30" s="204" t="s">
        <v>101</v>
      </c>
      <c r="E30" s="205">
        <v>6.8683999999999998E-4</v>
      </c>
      <c r="F30" s="205">
        <v>-4.3228800000000003E-3</v>
      </c>
      <c r="G30" s="208"/>
      <c r="H30" s="206" t="s">
        <v>110</v>
      </c>
      <c r="I30" s="210" t="s">
        <v>111</v>
      </c>
      <c r="J30" s="211">
        <v>-1.902746E-2</v>
      </c>
      <c r="K30" s="211">
        <v>-1.8320510000000002E-2</v>
      </c>
      <c r="L30" s="208"/>
    </row>
    <row r="31" spans="1:12" s="193" customFormat="1">
      <c r="B31" s="208"/>
      <c r="C31" s="203" t="s">
        <v>116</v>
      </c>
      <c r="D31" s="204" t="s">
        <v>117</v>
      </c>
      <c r="E31" s="205">
        <v>1.681E-5</v>
      </c>
      <c r="F31" s="205">
        <v>-6.165445E-2</v>
      </c>
      <c r="G31" s="208"/>
      <c r="H31" s="206" t="s">
        <v>122</v>
      </c>
      <c r="I31" s="210" t="s">
        <v>123</v>
      </c>
      <c r="J31" s="211">
        <v>-1.7051500000000001E-2</v>
      </c>
      <c r="K31" s="211">
        <v>-4.3486070000000002E-2</v>
      </c>
      <c r="L31" s="208"/>
    </row>
    <row r="32" spans="1:12" s="193" customFormat="1">
      <c r="B32" s="208"/>
      <c r="C32" s="203" t="s">
        <v>112</v>
      </c>
      <c r="D32" s="204" t="s">
        <v>113</v>
      </c>
      <c r="E32" s="205">
        <v>-6.9723700000000003E-3</v>
      </c>
      <c r="F32" s="205">
        <v>-1.3374770000000001E-2</v>
      </c>
      <c r="G32" s="208"/>
      <c r="H32" s="206" t="s">
        <v>156</v>
      </c>
      <c r="I32" s="210" t="s">
        <v>157</v>
      </c>
      <c r="J32" s="211">
        <v>-1.6306639999999997E-2</v>
      </c>
      <c r="K32" s="211">
        <v>-0.18772865</v>
      </c>
      <c r="L32" s="208"/>
    </row>
    <row r="33" spans="2:12" s="193" customFormat="1">
      <c r="B33" s="208"/>
      <c r="C33" s="203" t="s">
        <v>96</v>
      </c>
      <c r="D33" s="204" t="s">
        <v>97</v>
      </c>
      <c r="E33" s="205">
        <v>-1.1659349999999999E-2</v>
      </c>
      <c r="F33" s="205">
        <v>2.461087E-2</v>
      </c>
      <c r="G33" s="208"/>
      <c r="H33" s="206" t="s">
        <v>140</v>
      </c>
      <c r="I33" s="210" t="s">
        <v>141</v>
      </c>
      <c r="J33" s="211">
        <v>-1.6059250000000001E-2</v>
      </c>
      <c r="K33" s="211">
        <v>-1.3973770000000002E-2</v>
      </c>
      <c r="L33" s="208"/>
    </row>
    <row r="34" spans="2:12" s="193" customFormat="1">
      <c r="B34" s="208"/>
      <c r="C34" s="203" t="s">
        <v>120</v>
      </c>
      <c r="D34" s="204" t="s">
        <v>121</v>
      </c>
      <c r="E34" s="205">
        <v>-1.373419E-2</v>
      </c>
      <c r="F34" s="205">
        <v>-4.7033930000000002E-2</v>
      </c>
      <c r="G34" s="208"/>
      <c r="H34" s="206" t="s">
        <v>114</v>
      </c>
      <c r="I34" s="210" t="s">
        <v>115</v>
      </c>
      <c r="J34" s="211">
        <v>-1.4515789999999999E-2</v>
      </c>
      <c r="K34" s="211">
        <v>-0.14573088000000001</v>
      </c>
      <c r="L34" s="208"/>
    </row>
    <row r="35" spans="2:12" s="193" customFormat="1">
      <c r="B35" s="208"/>
      <c r="C35" s="203" t="s">
        <v>124</v>
      </c>
      <c r="D35" s="204" t="s">
        <v>125</v>
      </c>
      <c r="E35" s="205">
        <v>-1.4691900000000001E-2</v>
      </c>
      <c r="F35" s="205">
        <v>-8.2593230000000004E-2</v>
      </c>
      <c r="G35" s="208"/>
      <c r="H35" s="206" t="s">
        <v>146</v>
      </c>
      <c r="I35" s="210" t="s">
        <v>147</v>
      </c>
      <c r="J35" s="211">
        <v>-1.371907E-2</v>
      </c>
      <c r="K35" s="211">
        <v>4.3352440000000006E-2</v>
      </c>
      <c r="L35" s="208"/>
    </row>
    <row r="36" spans="2:12">
      <c r="B36" s="28"/>
      <c r="G36" s="28"/>
      <c r="H36" s="194" t="s">
        <v>106</v>
      </c>
      <c r="I36" s="195" t="s">
        <v>107</v>
      </c>
      <c r="J36" s="212">
        <v>-1.0325949999999999E-2</v>
      </c>
      <c r="K36" s="212">
        <v>-8.9596850000000006E-2</v>
      </c>
      <c r="L36" s="28"/>
    </row>
    <row r="37" spans="2:12">
      <c r="B37" s="28"/>
      <c r="C37" s="209"/>
      <c r="D37" s="209"/>
      <c r="E37" s="209"/>
      <c r="F37" s="209"/>
      <c r="G37" s="28"/>
      <c r="H37" s="194" t="s">
        <v>144</v>
      </c>
      <c r="I37" s="195" t="s">
        <v>145</v>
      </c>
      <c r="J37" s="212">
        <v>-1.0073190000000001E-2</v>
      </c>
      <c r="K37" s="212">
        <v>-1.073023E-2</v>
      </c>
      <c r="L37" s="28"/>
    </row>
    <row r="38" spans="2:12">
      <c r="B38" s="28"/>
      <c r="G38" s="28"/>
      <c r="H38" s="194" t="s">
        <v>160</v>
      </c>
      <c r="I38" s="195" t="s">
        <v>161</v>
      </c>
      <c r="J38" s="212">
        <v>-9.1418200000000002E-3</v>
      </c>
      <c r="K38" s="212">
        <v>2.8461379999999998E-2</v>
      </c>
      <c r="L38" s="28"/>
    </row>
    <row r="39" spans="2:12">
      <c r="B39" s="28"/>
      <c r="G39" s="28"/>
      <c r="H39" s="194" t="s">
        <v>148</v>
      </c>
      <c r="I39" s="195" t="s">
        <v>149</v>
      </c>
      <c r="J39" s="212">
        <v>-7.1386400000000008E-3</v>
      </c>
      <c r="K39" s="212">
        <v>6.3109319999999997E-2</v>
      </c>
      <c r="L39" s="28"/>
    </row>
    <row r="40" spans="2:12">
      <c r="B40" s="28"/>
      <c r="G40" s="28"/>
      <c r="H40" s="194" t="s">
        <v>126</v>
      </c>
      <c r="I40" s="195" t="s">
        <v>127</v>
      </c>
      <c r="J40" s="212">
        <v>-7.1016999999999999E-3</v>
      </c>
      <c r="K40" s="212">
        <v>-5.1799629999999999E-2</v>
      </c>
      <c r="L40" s="28"/>
    </row>
    <row r="41" spans="2:12">
      <c r="B41" s="28"/>
      <c r="G41" s="28"/>
      <c r="H41" s="194" t="s">
        <v>142</v>
      </c>
      <c r="I41" s="195" t="s">
        <v>143</v>
      </c>
      <c r="J41" s="212">
        <v>-4.9308700000000004E-3</v>
      </c>
      <c r="K41" s="212">
        <v>6.0636309999999999E-2</v>
      </c>
      <c r="L41" s="28"/>
    </row>
    <row r="42" spans="2:12">
      <c r="B42" s="28"/>
      <c r="G42" s="28"/>
      <c r="H42" s="194" t="s">
        <v>154</v>
      </c>
      <c r="I42" s="195" t="s">
        <v>155</v>
      </c>
      <c r="J42" s="212">
        <v>3.0640000000000002E-4</v>
      </c>
      <c r="K42" s="212">
        <v>-6.5483490000000005E-2</v>
      </c>
      <c r="L42" s="28"/>
    </row>
    <row r="43" spans="2:12">
      <c r="B43" s="28"/>
      <c r="G43" s="28"/>
      <c r="H43" s="194" t="s">
        <v>118</v>
      </c>
      <c r="I43" s="195" t="s">
        <v>119</v>
      </c>
      <c r="J43" s="212">
        <v>9.0790999999999995E-4</v>
      </c>
      <c r="K43" s="212">
        <v>-0.10808573</v>
      </c>
      <c r="L43" s="28"/>
    </row>
    <row r="44" spans="2:12">
      <c r="B44" s="28"/>
      <c r="G44" s="28"/>
      <c r="H44" s="194" t="s">
        <v>102</v>
      </c>
      <c r="I44" s="195" t="s">
        <v>103</v>
      </c>
      <c r="J44" s="212">
        <v>2.7664299999999998E-3</v>
      </c>
      <c r="K44" s="212">
        <v>-7.1434720000000007E-2</v>
      </c>
      <c r="L44" s="28"/>
    </row>
    <row r="45" spans="2:12">
      <c r="B45" s="28"/>
      <c r="G45" s="28"/>
      <c r="H45" s="194" t="s">
        <v>150</v>
      </c>
      <c r="I45" s="195" t="s">
        <v>151</v>
      </c>
      <c r="J45" s="212">
        <v>3.2357000000000002E-3</v>
      </c>
      <c r="K45" s="212">
        <v>3.6038859999999999E-2</v>
      </c>
      <c r="L45" s="28"/>
    </row>
    <row r="46" spans="2:12">
      <c r="B46" s="28"/>
      <c r="G46" s="28"/>
      <c r="H46" s="194" t="s">
        <v>166</v>
      </c>
      <c r="I46" s="195" t="s">
        <v>167</v>
      </c>
      <c r="J46" s="212">
        <v>4.1318500000000003E-3</v>
      </c>
      <c r="K46" s="212">
        <v>0.27629684999999998</v>
      </c>
      <c r="L46" s="28"/>
    </row>
    <row r="47" spans="2:12">
      <c r="B47" s="28"/>
      <c r="G47" s="28"/>
      <c r="H47" s="194" t="s">
        <v>164</v>
      </c>
      <c r="I47" s="195" t="s">
        <v>165</v>
      </c>
      <c r="J47" s="212">
        <v>5.2688100000000005E-3</v>
      </c>
      <c r="K47" s="212">
        <v>4.6520460000000007E-2</v>
      </c>
      <c r="L47" s="28"/>
    </row>
    <row r="48" spans="2:12">
      <c r="B48" s="28"/>
      <c r="G48" s="28"/>
      <c r="H48" s="194" t="s">
        <v>130</v>
      </c>
      <c r="I48" s="195" t="s">
        <v>131</v>
      </c>
      <c r="J48" s="212">
        <v>9.2309499999999999E-3</v>
      </c>
      <c r="K48" s="212">
        <v>-8.0687350000000005E-2</v>
      </c>
      <c r="L48" s="28"/>
    </row>
    <row r="49" spans="1:12">
      <c r="B49" s="28"/>
      <c r="G49" s="28"/>
      <c r="H49" s="194" t="s">
        <v>152</v>
      </c>
      <c r="I49" s="195" t="s">
        <v>153</v>
      </c>
      <c r="J49" s="212">
        <v>1.258896E-2</v>
      </c>
      <c r="K49" s="212">
        <v>-1.4039079999999999E-2</v>
      </c>
      <c r="L49" s="28"/>
    </row>
    <row r="50" spans="1:12">
      <c r="B50" s="28"/>
      <c r="G50" s="28"/>
      <c r="H50" s="194" t="s">
        <v>136</v>
      </c>
      <c r="I50" s="195" t="s">
        <v>137</v>
      </c>
      <c r="J50" s="212">
        <v>1.312256E-2</v>
      </c>
      <c r="K50" s="212">
        <v>-2.4042999999999997E-4</v>
      </c>
      <c r="L50" s="28"/>
    </row>
    <row r="51" spans="1:12">
      <c r="B51" s="28"/>
      <c r="G51" s="28"/>
      <c r="H51" s="194" t="s">
        <v>98</v>
      </c>
      <c r="I51" s="195" t="s">
        <v>99</v>
      </c>
      <c r="J51" s="212">
        <v>1.480136E-2</v>
      </c>
      <c r="K51" s="212">
        <v>-5.7650720000000003E-2</v>
      </c>
      <c r="L51" s="28"/>
    </row>
    <row r="52" spans="1:12">
      <c r="B52" s="28"/>
      <c r="G52" s="28"/>
      <c r="H52" s="194" t="s">
        <v>162</v>
      </c>
      <c r="I52" s="195" t="s">
        <v>163</v>
      </c>
      <c r="J52" s="212">
        <v>1.5346329999999998E-2</v>
      </c>
      <c r="K52" s="212">
        <v>8.0294000000000004E-2</v>
      </c>
      <c r="L52" s="28"/>
    </row>
    <row r="53" spans="1:12">
      <c r="B53" s="28"/>
      <c r="G53" s="28"/>
      <c r="H53" s="194" t="s">
        <v>132</v>
      </c>
      <c r="I53" s="195" t="s">
        <v>133</v>
      </c>
      <c r="J53" s="212">
        <v>2.0862459999999999E-2</v>
      </c>
      <c r="K53" s="212">
        <v>-5.2149539999999994E-2</v>
      </c>
      <c r="L53" s="28"/>
    </row>
    <row r="54" spans="1:12" ht="7" customHeight="1">
      <c r="A54" s="25"/>
      <c r="B54" s="28"/>
      <c r="C54" s="25"/>
      <c r="D54" s="25"/>
      <c r="E54" s="25"/>
      <c r="F54" s="25"/>
      <c r="G54" s="28"/>
      <c r="H54" s="303"/>
      <c r="I54" s="304"/>
      <c r="J54" s="305"/>
      <c r="K54" s="304"/>
      <c r="L54" s="28"/>
    </row>
  </sheetData>
  <mergeCells count="1">
    <mergeCell ref="C1:D1"/>
  </mergeCells>
  <phoneticPr fontId="37" type="noConversion"/>
  <hyperlinks>
    <hyperlink ref="A1" location="封面!F15" display="返回封面" xr:uid="{00000000-0004-0000-0200-000000000000}"/>
  </hyperlinks>
  <pageMargins left="0.7" right="0.7" top="0.75" bottom="0.75" header="0.3" footer="0.3"/>
  <pageSetup paperSize="9" orientation="portrait" horizontalDpi="1200" verticalDpi="12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VK30"/>
  <sheetViews>
    <sheetView showGridLines="0" zoomScale="150" zoomScaleNormal="99" workbookViewId="0">
      <selection activeCell="E24" sqref="E24"/>
    </sheetView>
  </sheetViews>
  <sheetFormatPr baseColWidth="10" defaultColWidth="8.83203125" defaultRowHeight="15"/>
  <cols>
    <col min="1" max="1" width="10.5" style="142" customWidth="1"/>
    <col min="2" max="2" width="0.6640625" style="314" customWidth="1"/>
    <col min="3" max="3" width="11.83203125" style="142" customWidth="1"/>
    <col min="4" max="4" width="15.5" style="144" customWidth="1"/>
    <col min="5" max="6" width="12.1640625" style="144" customWidth="1"/>
    <col min="7" max="7" width="9.5" style="144" customWidth="1"/>
    <col min="8" max="8" width="0.83203125" style="314" customWidth="1"/>
    <col min="9" max="9" width="9.5" style="144" customWidth="1"/>
    <col min="10" max="10" width="11" style="144" customWidth="1"/>
    <col min="11" max="11" width="15.1640625" style="144" customWidth="1"/>
    <col min="12" max="12" width="14.83203125" style="144" customWidth="1"/>
    <col min="13" max="14" width="9.5" style="144" customWidth="1"/>
    <col min="15" max="15" width="11.5" style="144" customWidth="1"/>
    <col min="16" max="16" width="1" style="144" customWidth="1"/>
    <col min="17" max="17" width="6.5" style="144" customWidth="1"/>
    <col min="18" max="18" width="9.5" style="144" customWidth="1"/>
    <col min="19" max="19" width="19" style="144" customWidth="1"/>
    <col min="20" max="20" width="9.5" style="144" customWidth="1"/>
    <col min="21" max="21" width="14.83203125" style="144" customWidth="1"/>
    <col min="22" max="22" width="9.5" style="144" customWidth="1"/>
    <col min="23" max="23" width="12.1640625" style="144" customWidth="1"/>
    <col min="24" max="24" width="15.33203125" style="144" customWidth="1"/>
    <col min="25" max="25" width="0.83203125" style="144" customWidth="1"/>
    <col min="26" max="26" width="5.5" style="142" customWidth="1"/>
    <col min="27" max="27" width="10.33203125" style="144" customWidth="1"/>
    <col min="28" max="28" width="16" style="144" customWidth="1"/>
    <col min="29" max="29" width="17.1640625" style="144" customWidth="1"/>
    <col min="30" max="30" width="14" style="144" customWidth="1"/>
    <col min="31" max="31" width="14.83203125" style="144" customWidth="1"/>
    <col min="32" max="32" width="9.5" style="144" customWidth="1"/>
    <col min="33" max="33" width="12.1640625" style="144" customWidth="1"/>
    <col min="34" max="34" width="1" style="144" customWidth="1"/>
    <col min="35" max="35" width="7" style="144" customWidth="1"/>
    <col min="36" max="36" width="11.33203125" style="142" customWidth="1"/>
    <col min="37" max="37" width="15.33203125" style="144" customWidth="1"/>
    <col min="38" max="38" width="9.5" style="144" customWidth="1"/>
    <col min="39" max="39" width="16.33203125" style="144" customWidth="1"/>
    <col min="40" max="40" width="9.5" style="144" customWidth="1"/>
    <col min="41" max="41" width="14.83203125" style="144" customWidth="1"/>
    <col min="42" max="42" width="13.6640625" style="144" customWidth="1"/>
    <col min="43" max="43" width="1.1640625" style="144" customWidth="1"/>
    <col min="44" max="44" width="7.1640625" style="144" customWidth="1"/>
    <col min="45" max="45" width="11.1640625" style="144" customWidth="1"/>
    <col min="46" max="46" width="19.1640625" style="142" customWidth="1"/>
    <col min="47" max="47" width="14.6640625" style="144" customWidth="1"/>
    <col min="48" max="48" width="19.1640625" style="144" customWidth="1"/>
    <col min="49" max="49" width="15" style="144" customWidth="1"/>
    <col min="50" max="50" width="9.5" style="144" customWidth="1"/>
    <col min="51" max="51" width="17.33203125" style="144" customWidth="1"/>
    <col min="52" max="52" width="0.83203125" style="144" customWidth="1"/>
    <col min="53" max="53" width="16.5" style="144" customWidth="1"/>
    <col min="54" max="54" width="11.5" style="144" customWidth="1"/>
    <col min="55" max="55" width="17.6640625" style="144" customWidth="1"/>
    <col min="56" max="56" width="13.83203125" style="142" customWidth="1"/>
    <col min="57" max="57" width="11.33203125" style="144" customWidth="1"/>
    <col min="58" max="58" width="9.5" style="144" customWidth="1"/>
    <col min="59" max="59" width="9.6640625" style="144" customWidth="1"/>
    <col min="60" max="60" width="14.83203125" style="144" customWidth="1"/>
    <col min="61" max="61" width="1.1640625" style="144" customWidth="1"/>
    <col min="62" max="62" width="9.5" style="144" customWidth="1"/>
    <col min="63" max="63" width="12.1640625" style="144" customWidth="1"/>
    <col min="64" max="64" width="11.5" style="144" customWidth="1"/>
    <col min="65" max="65" width="12" style="144" customWidth="1"/>
    <col min="66" max="66" width="13.83203125" style="142" customWidth="1"/>
    <col min="67" max="67" width="9.5" style="144" customWidth="1"/>
    <col min="68" max="68" width="0.6640625" style="144" customWidth="1"/>
    <col min="69" max="90" width="9.5" style="144" customWidth="1"/>
    <col min="91" max="91" width="1" style="145" customWidth="1"/>
    <col min="92" max="92" width="11.83203125" style="142" customWidth="1"/>
    <col min="93" max="97" width="21.6640625" style="144" customWidth="1"/>
    <col min="98" max="98" width="28.6640625" style="144" customWidth="1"/>
    <col min="99" max="99" width="27.6640625" style="144" customWidth="1"/>
    <col min="100" max="100" width="0.83203125" style="145" customWidth="1"/>
    <col min="101" max="16384" width="8.83203125" style="142"/>
  </cols>
  <sheetData>
    <row r="1" spans="1:100">
      <c r="A1" s="146" t="s">
        <v>54</v>
      </c>
      <c r="B1" s="143"/>
      <c r="C1" s="313" t="s">
        <v>333</v>
      </c>
      <c r="D1" s="313"/>
      <c r="E1" s="313"/>
      <c r="F1" s="313"/>
      <c r="G1" s="313"/>
      <c r="H1" s="143"/>
      <c r="I1" s="32" t="s">
        <v>168</v>
      </c>
      <c r="J1" s="32"/>
      <c r="K1" s="32"/>
      <c r="L1" s="32"/>
      <c r="M1" s="32"/>
      <c r="N1" s="32"/>
      <c r="O1" s="32"/>
      <c r="P1" s="33"/>
      <c r="Q1" s="385" t="s">
        <v>169</v>
      </c>
      <c r="R1" s="385"/>
      <c r="S1" s="385"/>
      <c r="T1" s="385"/>
      <c r="U1" s="385"/>
      <c r="V1" s="385"/>
      <c r="W1" s="385"/>
      <c r="X1" s="385"/>
      <c r="Y1" s="33"/>
      <c r="Z1" s="385" t="s">
        <v>170</v>
      </c>
      <c r="AA1" s="385"/>
      <c r="AB1" s="385"/>
      <c r="AC1" s="385"/>
      <c r="AD1" s="385"/>
      <c r="AE1" s="385"/>
      <c r="AF1" s="385"/>
      <c r="AG1" s="385"/>
      <c r="AH1" s="33"/>
      <c r="AI1" s="385" t="s">
        <v>171</v>
      </c>
      <c r="AJ1" s="385"/>
      <c r="AK1" s="385"/>
      <c r="AL1" s="385"/>
      <c r="AM1" s="385"/>
      <c r="AN1" s="385"/>
      <c r="AO1" s="385"/>
      <c r="AP1" s="385"/>
      <c r="AQ1" s="33"/>
      <c r="AR1" s="392" t="s">
        <v>172</v>
      </c>
      <c r="AS1" s="392"/>
      <c r="AT1" s="392"/>
      <c r="AU1" s="392"/>
      <c r="AV1" s="392"/>
      <c r="AW1" s="392"/>
      <c r="AX1" s="392"/>
      <c r="AY1" s="392"/>
      <c r="AZ1" s="33"/>
      <c r="BA1" s="385" t="s">
        <v>173</v>
      </c>
      <c r="BB1" s="385"/>
      <c r="BC1" s="385"/>
      <c r="BD1" s="385"/>
      <c r="BE1" s="385"/>
      <c r="BF1" s="385"/>
      <c r="BG1" s="385"/>
      <c r="BH1" s="385"/>
      <c r="BI1" s="145"/>
      <c r="BJ1" s="184"/>
      <c r="BN1" s="144"/>
      <c r="CF1" s="145"/>
      <c r="CG1" s="388"/>
      <c r="CH1" s="388"/>
      <c r="CM1" s="144"/>
      <c r="CN1" s="144"/>
      <c r="CO1" s="145"/>
      <c r="CP1" s="142"/>
      <c r="CQ1" s="142"/>
      <c r="CR1" s="142"/>
      <c r="CS1" s="142"/>
      <c r="CT1" s="142"/>
      <c r="CU1" s="142"/>
      <c r="CV1" s="142"/>
    </row>
    <row r="2" spans="1:100" ht="4" customHeight="1">
      <c r="B2" s="143"/>
      <c r="H2" s="143"/>
      <c r="I2" s="35"/>
      <c r="J2" s="35"/>
      <c r="K2" s="35"/>
      <c r="L2" s="35"/>
      <c r="M2" s="28"/>
      <c r="N2" s="28"/>
      <c r="O2" s="28"/>
      <c r="P2" s="28"/>
      <c r="Q2" s="35"/>
      <c r="R2" s="35"/>
      <c r="S2" s="35"/>
      <c r="T2" s="35"/>
      <c r="U2" s="28"/>
      <c r="V2" s="28"/>
      <c r="W2" s="28"/>
      <c r="X2" s="172"/>
      <c r="Y2" s="28"/>
      <c r="Z2" s="35"/>
      <c r="AA2" s="35"/>
      <c r="AB2" s="35"/>
      <c r="AC2" s="35"/>
      <c r="AD2" s="28"/>
      <c r="AE2" s="28"/>
      <c r="AF2" s="28"/>
      <c r="AG2" s="181"/>
      <c r="AH2" s="28"/>
      <c r="AI2" s="28"/>
      <c r="AJ2" s="35"/>
      <c r="AK2" s="35"/>
      <c r="AL2" s="35"/>
      <c r="AM2" s="35"/>
      <c r="AN2" s="28"/>
      <c r="AO2" s="28"/>
      <c r="AP2" s="28"/>
      <c r="AQ2" s="181"/>
      <c r="AR2" s="28"/>
      <c r="AS2" s="28"/>
      <c r="AT2" s="35"/>
      <c r="AU2" s="35"/>
      <c r="AV2" s="35"/>
      <c r="AW2" s="35"/>
      <c r="AX2" s="28"/>
      <c r="AY2" s="28"/>
      <c r="AZ2" s="28"/>
      <c r="BA2" s="28"/>
      <c r="BB2" s="28"/>
      <c r="BC2" s="35"/>
      <c r="BD2" s="35"/>
      <c r="BE2" s="35"/>
      <c r="BF2" s="35"/>
      <c r="BG2" s="28"/>
      <c r="BH2" s="28"/>
      <c r="BI2" s="181"/>
      <c r="BK2" s="188"/>
      <c r="BL2" s="184"/>
      <c r="BN2" s="144"/>
      <c r="CH2" s="145"/>
      <c r="CI2" s="142"/>
      <c r="CM2" s="144"/>
      <c r="CN2" s="144"/>
      <c r="CQ2" s="145"/>
      <c r="CR2" s="142"/>
      <c r="CS2" s="142"/>
      <c r="CT2" s="142"/>
      <c r="CU2" s="142"/>
      <c r="CV2" s="142"/>
    </row>
    <row r="3" spans="1:100" ht="33" customHeight="1">
      <c r="B3" s="143"/>
      <c r="H3" s="143"/>
      <c r="I3" s="36" t="s">
        <v>174</v>
      </c>
      <c r="J3" s="91" t="s">
        <v>60</v>
      </c>
      <c r="K3" s="39" t="s">
        <v>175</v>
      </c>
      <c r="L3" s="39" t="s">
        <v>176</v>
      </c>
      <c r="M3" s="39" t="s">
        <v>177</v>
      </c>
      <c r="N3" s="39" t="s">
        <v>178</v>
      </c>
      <c r="O3" s="39" t="s">
        <v>179</v>
      </c>
      <c r="P3" s="40"/>
      <c r="Q3" s="36" t="s">
        <v>174</v>
      </c>
      <c r="R3" s="91" t="s">
        <v>60</v>
      </c>
      <c r="S3" s="39" t="s">
        <v>175</v>
      </c>
      <c r="T3" s="39" t="s">
        <v>176</v>
      </c>
      <c r="U3" s="39" t="s">
        <v>180</v>
      </c>
      <c r="V3" s="39" t="s">
        <v>177</v>
      </c>
      <c r="W3" s="39" t="s">
        <v>178</v>
      </c>
      <c r="X3" s="173" t="s">
        <v>179</v>
      </c>
      <c r="Y3" s="40"/>
      <c r="Z3" s="36" t="s">
        <v>174</v>
      </c>
      <c r="AA3" s="91" t="s">
        <v>60</v>
      </c>
      <c r="AB3" s="39" t="s">
        <v>175</v>
      </c>
      <c r="AC3" s="39" t="s">
        <v>176</v>
      </c>
      <c r="AD3" s="39" t="s">
        <v>180</v>
      </c>
      <c r="AE3" s="39" t="s">
        <v>177</v>
      </c>
      <c r="AF3" s="39" t="s">
        <v>178</v>
      </c>
      <c r="AG3" s="39" t="s">
        <v>179</v>
      </c>
      <c r="AH3" s="40"/>
      <c r="AI3" s="36" t="s">
        <v>174</v>
      </c>
      <c r="AJ3" s="91" t="s">
        <v>60</v>
      </c>
      <c r="AK3" s="39" t="s">
        <v>175</v>
      </c>
      <c r="AL3" s="39" t="s">
        <v>176</v>
      </c>
      <c r="AM3" s="39" t="s">
        <v>180</v>
      </c>
      <c r="AN3" s="39" t="s">
        <v>177</v>
      </c>
      <c r="AO3" s="39" t="s">
        <v>178</v>
      </c>
      <c r="AP3" s="39" t="s">
        <v>179</v>
      </c>
      <c r="AQ3" s="40"/>
      <c r="AR3" s="36" t="s">
        <v>174</v>
      </c>
      <c r="AS3" s="91" t="s">
        <v>60</v>
      </c>
      <c r="AT3" s="39" t="s">
        <v>175</v>
      </c>
      <c r="AU3" s="39" t="s">
        <v>176</v>
      </c>
      <c r="AV3" s="39" t="s">
        <v>180</v>
      </c>
      <c r="AW3" s="39" t="s">
        <v>177</v>
      </c>
      <c r="AX3" s="39" t="s">
        <v>178</v>
      </c>
      <c r="AY3" s="39" t="s">
        <v>179</v>
      </c>
      <c r="AZ3" s="40"/>
      <c r="BA3" s="36" t="s">
        <v>174</v>
      </c>
      <c r="BB3" s="91" t="s">
        <v>60</v>
      </c>
      <c r="BC3" s="39" t="s">
        <v>175</v>
      </c>
      <c r="BD3" s="39" t="s">
        <v>176</v>
      </c>
      <c r="BE3" s="39" t="s">
        <v>180</v>
      </c>
      <c r="BF3" s="39" t="s">
        <v>177</v>
      </c>
      <c r="BG3" s="39" t="s">
        <v>178</v>
      </c>
      <c r="BH3" s="39" t="s">
        <v>179</v>
      </c>
      <c r="BI3" s="145"/>
      <c r="BJ3" s="184"/>
      <c r="BN3" s="144"/>
      <c r="CF3" s="145"/>
      <c r="CG3" s="142"/>
      <c r="CM3" s="144"/>
      <c r="CN3" s="144"/>
      <c r="CO3" s="145"/>
      <c r="CP3" s="142"/>
      <c r="CQ3" s="142"/>
      <c r="CR3" s="142"/>
      <c r="CS3" s="142"/>
      <c r="CT3" s="142"/>
      <c r="CU3" s="142"/>
      <c r="CV3" s="142"/>
    </row>
    <row r="4" spans="1:100">
      <c r="B4" s="147"/>
      <c r="H4" s="147"/>
      <c r="I4" s="160">
        <v>1</v>
      </c>
      <c r="J4" s="161" t="s">
        <v>334</v>
      </c>
      <c r="K4" s="158" t="s">
        <v>335</v>
      </c>
      <c r="L4" s="161">
        <v>4.8426205147000001</v>
      </c>
      <c r="M4" s="161">
        <v>3.0264139999999999</v>
      </c>
      <c r="N4" s="161" t="s">
        <v>336</v>
      </c>
      <c r="O4" s="158" t="s">
        <v>337</v>
      </c>
      <c r="P4" s="45"/>
      <c r="Q4" s="160">
        <v>1</v>
      </c>
      <c r="R4" s="161" t="s">
        <v>374</v>
      </c>
      <c r="S4" s="158" t="s">
        <v>375</v>
      </c>
      <c r="T4" s="161">
        <v>23.368445422099999</v>
      </c>
      <c r="U4" s="161" t="s">
        <v>181</v>
      </c>
      <c r="V4" s="161">
        <v>4.1572940000000003</v>
      </c>
      <c r="W4" s="158" t="s">
        <v>376</v>
      </c>
      <c r="X4" s="174" t="s">
        <v>377</v>
      </c>
      <c r="Y4" s="45"/>
      <c r="Z4" s="160">
        <v>1</v>
      </c>
      <c r="AA4" s="161" t="s">
        <v>413</v>
      </c>
      <c r="AB4" s="158" t="s">
        <v>414</v>
      </c>
      <c r="AC4" s="161">
        <v>0.78023713439999998</v>
      </c>
      <c r="AD4" s="161" t="s">
        <v>182</v>
      </c>
      <c r="AE4" s="161">
        <v>4.3955539999999997</v>
      </c>
      <c r="AF4" s="158" t="s">
        <v>415</v>
      </c>
      <c r="AG4" s="182" t="s">
        <v>416</v>
      </c>
      <c r="AH4" s="45"/>
      <c r="AI4" s="160">
        <v>1</v>
      </c>
      <c r="AJ4" s="161" t="s">
        <v>413</v>
      </c>
      <c r="AK4" s="158" t="s">
        <v>414</v>
      </c>
      <c r="AL4" s="161">
        <v>0.78023713439999998</v>
      </c>
      <c r="AM4" s="161" t="s">
        <v>182</v>
      </c>
      <c r="AN4" s="161">
        <v>4.3955539999999997</v>
      </c>
      <c r="AO4" s="158" t="s">
        <v>415</v>
      </c>
      <c r="AP4" s="182" t="s">
        <v>416</v>
      </c>
      <c r="AQ4" s="45"/>
      <c r="AR4" s="160">
        <v>1</v>
      </c>
      <c r="AS4" s="161" t="s">
        <v>455</v>
      </c>
      <c r="AT4" s="158" t="s">
        <v>456</v>
      </c>
      <c r="AU4" s="161">
        <v>4.5298536644</v>
      </c>
      <c r="AV4" s="161" t="s">
        <v>457</v>
      </c>
      <c r="AW4" s="161">
        <v>5.7034219999999998</v>
      </c>
      <c r="AX4" s="158" t="s">
        <v>458</v>
      </c>
      <c r="AY4" s="182" t="s">
        <v>459</v>
      </c>
      <c r="AZ4" s="45"/>
      <c r="BA4" s="160">
        <v>1</v>
      </c>
      <c r="BB4" s="161" t="s">
        <v>496</v>
      </c>
      <c r="BC4" s="158" t="s">
        <v>497</v>
      </c>
      <c r="BD4" s="161">
        <v>1.2000308196</v>
      </c>
      <c r="BE4" s="161" t="s">
        <v>187</v>
      </c>
      <c r="BF4" s="161">
        <v>5.0027489999999997</v>
      </c>
      <c r="BG4" s="158" t="s">
        <v>192</v>
      </c>
      <c r="BH4" s="185" t="s">
        <v>192</v>
      </c>
      <c r="BI4" s="145"/>
      <c r="BJ4" s="184"/>
      <c r="BN4" s="144"/>
      <c r="CF4" s="145"/>
      <c r="CG4" s="142"/>
      <c r="CM4" s="144"/>
      <c r="CN4" s="144"/>
      <c r="CO4" s="145"/>
      <c r="CP4" s="142"/>
      <c r="CQ4" s="142"/>
      <c r="CR4" s="142"/>
      <c r="CS4" s="142"/>
      <c r="CT4" s="142"/>
      <c r="CU4" s="142"/>
      <c r="CV4" s="142"/>
    </row>
    <row r="5" spans="1:100">
      <c r="B5" s="148"/>
      <c r="H5" s="148"/>
      <c r="I5" s="162">
        <v>2</v>
      </c>
      <c r="J5" s="163" t="s">
        <v>338</v>
      </c>
      <c r="K5" s="164" t="s">
        <v>339</v>
      </c>
      <c r="L5" s="163">
        <v>1.7226741226</v>
      </c>
      <c r="M5" s="163">
        <v>2.8690419999999999</v>
      </c>
      <c r="N5" s="163" t="s">
        <v>340</v>
      </c>
      <c r="O5" s="164" t="s">
        <v>341</v>
      </c>
      <c r="P5" s="50"/>
      <c r="Q5" s="162">
        <v>2</v>
      </c>
      <c r="R5" s="163" t="s">
        <v>378</v>
      </c>
      <c r="S5" s="164" t="s">
        <v>379</v>
      </c>
      <c r="T5" s="163">
        <v>26.829536108200003</v>
      </c>
      <c r="U5" s="163" t="s">
        <v>181</v>
      </c>
      <c r="V5" s="163">
        <v>4.1011049999999996</v>
      </c>
      <c r="W5" s="164" t="s">
        <v>380</v>
      </c>
      <c r="X5" s="175" t="s">
        <v>381</v>
      </c>
      <c r="Y5" s="50"/>
      <c r="Z5" s="162">
        <v>2</v>
      </c>
      <c r="AA5" s="163" t="s">
        <v>417</v>
      </c>
      <c r="AB5" s="164" t="s">
        <v>418</v>
      </c>
      <c r="AC5" s="163">
        <v>7.7131137169000006</v>
      </c>
      <c r="AD5" s="163" t="s">
        <v>182</v>
      </c>
      <c r="AE5" s="163">
        <v>4.3938800000000002</v>
      </c>
      <c r="AF5" s="164" t="s">
        <v>419</v>
      </c>
      <c r="AG5" s="183" t="s">
        <v>420</v>
      </c>
      <c r="AH5" s="50"/>
      <c r="AI5" s="162">
        <v>2</v>
      </c>
      <c r="AJ5" s="163" t="s">
        <v>417</v>
      </c>
      <c r="AK5" s="164" t="s">
        <v>418</v>
      </c>
      <c r="AL5" s="163">
        <v>7.7131137169000006</v>
      </c>
      <c r="AM5" s="163" t="s">
        <v>182</v>
      </c>
      <c r="AN5" s="163">
        <v>4.3938800000000002</v>
      </c>
      <c r="AO5" s="164" t="s">
        <v>419</v>
      </c>
      <c r="AP5" s="183" t="s">
        <v>420</v>
      </c>
      <c r="AQ5" s="50"/>
      <c r="AR5" s="162">
        <v>2</v>
      </c>
      <c r="AS5" s="163" t="s">
        <v>460</v>
      </c>
      <c r="AT5" s="164" t="s">
        <v>461</v>
      </c>
      <c r="AU5" s="163">
        <v>5.3969166542999991</v>
      </c>
      <c r="AV5" s="163" t="s">
        <v>457</v>
      </c>
      <c r="AW5" s="163">
        <v>5.489465</v>
      </c>
      <c r="AX5" s="164" t="s">
        <v>462</v>
      </c>
      <c r="AY5" s="183" t="s">
        <v>463</v>
      </c>
      <c r="AZ5" s="50"/>
      <c r="BA5" s="162">
        <v>2</v>
      </c>
      <c r="BB5" s="163" t="s">
        <v>190</v>
      </c>
      <c r="BC5" s="164" t="s">
        <v>191</v>
      </c>
      <c r="BD5" s="163">
        <v>2.3321747212999999</v>
      </c>
      <c r="BE5" s="163" t="s">
        <v>187</v>
      </c>
      <c r="BF5" s="163">
        <v>1.1145510000000001</v>
      </c>
      <c r="BG5" s="164" t="s">
        <v>193</v>
      </c>
      <c r="BH5" s="186" t="s">
        <v>498</v>
      </c>
      <c r="BI5" s="145"/>
      <c r="BJ5" s="184"/>
      <c r="BN5" s="144"/>
      <c r="CF5" s="145"/>
      <c r="CG5" s="142"/>
      <c r="CM5" s="144"/>
      <c r="CN5" s="144"/>
      <c r="CO5" s="145"/>
      <c r="CP5" s="142"/>
      <c r="CQ5" s="142"/>
      <c r="CR5" s="142"/>
      <c r="CS5" s="142"/>
      <c r="CT5" s="142"/>
      <c r="CU5" s="142"/>
      <c r="CV5" s="142"/>
    </row>
    <row r="6" spans="1:100">
      <c r="B6" s="149"/>
      <c r="H6" s="149"/>
      <c r="I6" s="160">
        <v>3</v>
      </c>
      <c r="J6" s="161" t="s">
        <v>342</v>
      </c>
      <c r="K6" s="158" t="s">
        <v>343</v>
      </c>
      <c r="L6" s="161">
        <v>4.3581226762999998</v>
      </c>
      <c r="M6" s="161">
        <v>2.2230599999999998</v>
      </c>
      <c r="N6" s="161" t="s">
        <v>344</v>
      </c>
      <c r="O6" s="158" t="s">
        <v>345</v>
      </c>
      <c r="P6" s="50"/>
      <c r="Q6" s="160">
        <v>3</v>
      </c>
      <c r="R6" s="161" t="s">
        <v>382</v>
      </c>
      <c r="S6" s="158" t="s">
        <v>383</v>
      </c>
      <c r="T6" s="161">
        <v>568.47417653169998</v>
      </c>
      <c r="U6" s="161" t="s">
        <v>181</v>
      </c>
      <c r="V6" s="161">
        <v>4.0044230000000001</v>
      </c>
      <c r="W6" s="158" t="s">
        <v>384</v>
      </c>
      <c r="X6" s="174" t="s">
        <v>385</v>
      </c>
      <c r="Y6" s="50"/>
      <c r="Z6" s="160">
        <v>3</v>
      </c>
      <c r="AA6" s="161" t="s">
        <v>421</v>
      </c>
      <c r="AB6" s="158" t="s">
        <v>422</v>
      </c>
      <c r="AC6" s="161">
        <v>1.8899159024000001</v>
      </c>
      <c r="AD6" s="161" t="s">
        <v>194</v>
      </c>
      <c r="AE6" s="161">
        <v>3.9766590000000002</v>
      </c>
      <c r="AF6" s="158" t="s">
        <v>423</v>
      </c>
      <c r="AG6" s="182" t="s">
        <v>424</v>
      </c>
      <c r="AH6" s="50"/>
      <c r="AI6" s="160">
        <v>3</v>
      </c>
      <c r="AJ6" s="161" t="s">
        <v>421</v>
      </c>
      <c r="AK6" s="158" t="s">
        <v>422</v>
      </c>
      <c r="AL6" s="161">
        <v>1.8899159024000001</v>
      </c>
      <c r="AM6" s="161" t="s">
        <v>194</v>
      </c>
      <c r="AN6" s="161">
        <v>3.9766590000000002</v>
      </c>
      <c r="AO6" s="158" t="s">
        <v>423</v>
      </c>
      <c r="AP6" s="182" t="s">
        <v>424</v>
      </c>
      <c r="AQ6" s="50"/>
      <c r="AR6" s="160">
        <v>3</v>
      </c>
      <c r="AS6" s="161" t="s">
        <v>464</v>
      </c>
      <c r="AT6" s="158" t="s">
        <v>465</v>
      </c>
      <c r="AU6" s="161">
        <v>12.096006944500001</v>
      </c>
      <c r="AV6" s="161" t="s">
        <v>457</v>
      </c>
      <c r="AW6" s="161">
        <v>5.4638799999999996</v>
      </c>
      <c r="AX6" s="158" t="s">
        <v>466</v>
      </c>
      <c r="AY6" s="182" t="s">
        <v>467</v>
      </c>
      <c r="AZ6" s="50"/>
      <c r="BA6" s="160">
        <v>3</v>
      </c>
      <c r="BB6" s="161" t="s">
        <v>185</v>
      </c>
      <c r="BC6" s="158" t="s">
        <v>186</v>
      </c>
      <c r="BD6" s="161">
        <v>11.152838366600001</v>
      </c>
      <c r="BE6" s="161" t="s">
        <v>187</v>
      </c>
      <c r="BF6" s="161">
        <v>1.0332950000000001</v>
      </c>
      <c r="BG6" s="158" t="s">
        <v>188</v>
      </c>
      <c r="BH6" s="185" t="s">
        <v>188</v>
      </c>
      <c r="BI6" s="145"/>
      <c r="BJ6" s="184"/>
      <c r="BN6" s="144"/>
      <c r="CF6" s="145"/>
      <c r="CG6" s="142"/>
      <c r="CM6" s="144"/>
      <c r="CN6" s="144"/>
      <c r="CO6" s="145"/>
      <c r="CP6" s="142"/>
      <c r="CQ6" s="142"/>
      <c r="CR6" s="142"/>
      <c r="CS6" s="142"/>
      <c r="CT6" s="142"/>
      <c r="CU6" s="142"/>
      <c r="CV6" s="142"/>
    </row>
    <row r="7" spans="1:100">
      <c r="B7" s="149"/>
      <c r="H7" s="149"/>
      <c r="I7" s="162">
        <v>4</v>
      </c>
      <c r="J7" s="163" t="s">
        <v>346</v>
      </c>
      <c r="K7" s="164" t="s">
        <v>347</v>
      </c>
      <c r="L7" s="163">
        <v>25.145477434</v>
      </c>
      <c r="M7" s="163">
        <v>1.8308990000000001</v>
      </c>
      <c r="N7" s="163" t="s">
        <v>348</v>
      </c>
      <c r="O7" s="164" t="s">
        <v>349</v>
      </c>
      <c r="P7" s="50"/>
      <c r="Q7" s="162">
        <v>4</v>
      </c>
      <c r="R7" s="163" t="s">
        <v>386</v>
      </c>
      <c r="S7" s="164" t="s">
        <v>387</v>
      </c>
      <c r="T7" s="163">
        <v>50.535591509799993</v>
      </c>
      <c r="U7" s="163" t="s">
        <v>181</v>
      </c>
      <c r="V7" s="163">
        <v>3.970742</v>
      </c>
      <c r="W7" s="164" t="s">
        <v>388</v>
      </c>
      <c r="X7" s="175" t="s">
        <v>389</v>
      </c>
      <c r="Y7" s="50"/>
      <c r="Z7" s="162">
        <v>4</v>
      </c>
      <c r="AA7" s="163" t="s">
        <v>425</v>
      </c>
      <c r="AB7" s="164" t="s">
        <v>426</v>
      </c>
      <c r="AC7" s="163">
        <v>0.52164835679999999</v>
      </c>
      <c r="AD7" s="163" t="s">
        <v>182</v>
      </c>
      <c r="AE7" s="163">
        <v>3.4480789999999999</v>
      </c>
      <c r="AF7" s="164" t="s">
        <v>427</v>
      </c>
      <c r="AG7" s="183" t="s">
        <v>428</v>
      </c>
      <c r="AH7" s="50"/>
      <c r="AI7" s="162">
        <v>4</v>
      </c>
      <c r="AJ7" s="163" t="s">
        <v>425</v>
      </c>
      <c r="AK7" s="164" t="s">
        <v>426</v>
      </c>
      <c r="AL7" s="163">
        <v>0.52164835679999999</v>
      </c>
      <c r="AM7" s="163" t="s">
        <v>182</v>
      </c>
      <c r="AN7" s="163">
        <v>3.4480789999999999</v>
      </c>
      <c r="AO7" s="164" t="s">
        <v>427</v>
      </c>
      <c r="AP7" s="183" t="s">
        <v>428</v>
      </c>
      <c r="AQ7" s="50"/>
      <c r="AR7" s="162">
        <v>4</v>
      </c>
      <c r="AS7" s="163" t="s">
        <v>468</v>
      </c>
      <c r="AT7" s="164" t="s">
        <v>469</v>
      </c>
      <c r="AU7" s="163">
        <v>15.961925728199999</v>
      </c>
      <c r="AV7" s="163" t="s">
        <v>457</v>
      </c>
      <c r="AW7" s="163">
        <v>5.2949440000000001</v>
      </c>
      <c r="AX7" s="164" t="s">
        <v>470</v>
      </c>
      <c r="AY7" s="183" t="s">
        <v>471</v>
      </c>
      <c r="AZ7" s="50"/>
      <c r="BA7" s="162">
        <v>4</v>
      </c>
      <c r="BB7" s="163" t="s">
        <v>200</v>
      </c>
      <c r="BC7" s="164" t="s">
        <v>201</v>
      </c>
      <c r="BD7" s="163">
        <v>5.9197605428999998</v>
      </c>
      <c r="BE7" s="163" t="s">
        <v>187</v>
      </c>
      <c r="BF7" s="163">
        <v>0.43419000000000002</v>
      </c>
      <c r="BG7" s="164" t="s">
        <v>499</v>
      </c>
      <c r="BH7" s="186" t="s">
        <v>203</v>
      </c>
      <c r="BI7" s="145"/>
      <c r="BJ7" s="184"/>
      <c r="BN7" s="144"/>
      <c r="CF7" s="145"/>
      <c r="CG7" s="142"/>
      <c r="CM7" s="144"/>
      <c r="CN7" s="144"/>
      <c r="CO7" s="145"/>
      <c r="CP7" s="142"/>
      <c r="CQ7" s="142"/>
      <c r="CR7" s="142"/>
      <c r="CS7" s="142"/>
      <c r="CT7" s="142"/>
      <c r="CU7" s="142"/>
      <c r="CV7" s="142"/>
    </row>
    <row r="8" spans="1:100">
      <c r="B8" s="149"/>
      <c r="H8" s="149"/>
      <c r="I8" s="160">
        <v>5</v>
      </c>
      <c r="J8" s="165" t="s">
        <v>350</v>
      </c>
      <c r="K8" s="158" t="s">
        <v>351</v>
      </c>
      <c r="L8" s="161">
        <v>59.431794205900005</v>
      </c>
      <c r="M8" s="161">
        <v>1.6743269999999999</v>
      </c>
      <c r="N8" s="165" t="s">
        <v>352</v>
      </c>
      <c r="O8" s="158" t="s">
        <v>353</v>
      </c>
      <c r="P8" s="50"/>
      <c r="Q8" s="160">
        <v>5</v>
      </c>
      <c r="R8" s="165" t="s">
        <v>390</v>
      </c>
      <c r="S8" s="158" t="s">
        <v>391</v>
      </c>
      <c r="T8" s="161">
        <v>2.5443964931999998</v>
      </c>
      <c r="U8" s="161" t="s">
        <v>181</v>
      </c>
      <c r="V8" s="165">
        <v>3.4931510000000001</v>
      </c>
      <c r="W8" s="158" t="s">
        <v>392</v>
      </c>
      <c r="X8" s="174" t="s">
        <v>349</v>
      </c>
      <c r="Y8" s="50"/>
      <c r="Z8" s="160">
        <v>5</v>
      </c>
      <c r="AA8" s="165" t="s">
        <v>429</v>
      </c>
      <c r="AB8" s="158" t="s">
        <v>430</v>
      </c>
      <c r="AC8" s="161">
        <v>2.6881563792000001</v>
      </c>
      <c r="AD8" s="161" t="s">
        <v>182</v>
      </c>
      <c r="AE8" s="165">
        <v>3.377227</v>
      </c>
      <c r="AF8" s="158" t="s">
        <v>431</v>
      </c>
      <c r="AG8" s="182" t="s">
        <v>432</v>
      </c>
      <c r="AH8" s="50"/>
      <c r="AI8" s="160">
        <v>5</v>
      </c>
      <c r="AJ8" s="165" t="s">
        <v>429</v>
      </c>
      <c r="AK8" s="158" t="s">
        <v>430</v>
      </c>
      <c r="AL8" s="161">
        <v>2.6881563792000001</v>
      </c>
      <c r="AM8" s="161" t="s">
        <v>182</v>
      </c>
      <c r="AN8" s="165">
        <v>3.377227</v>
      </c>
      <c r="AO8" s="158" t="s">
        <v>431</v>
      </c>
      <c r="AP8" s="182" t="s">
        <v>432</v>
      </c>
      <c r="AQ8" s="50"/>
      <c r="AR8" s="160">
        <v>5</v>
      </c>
      <c r="AS8" s="165" t="s">
        <v>472</v>
      </c>
      <c r="AT8" s="158" t="s">
        <v>473</v>
      </c>
      <c r="AU8" s="161">
        <v>0.91255909000000002</v>
      </c>
      <c r="AV8" s="161" t="s">
        <v>457</v>
      </c>
      <c r="AW8" s="165">
        <v>4.9861500000000003</v>
      </c>
      <c r="AX8" s="158" t="s">
        <v>474</v>
      </c>
      <c r="AY8" s="182" t="s">
        <v>470</v>
      </c>
      <c r="AZ8" s="50"/>
      <c r="BA8" s="160">
        <v>5</v>
      </c>
      <c r="BB8" s="165" t="s">
        <v>500</v>
      </c>
      <c r="BC8" s="158" t="s">
        <v>501</v>
      </c>
      <c r="BD8" s="161">
        <v>102.8061135391</v>
      </c>
      <c r="BE8" s="161" t="s">
        <v>187</v>
      </c>
      <c r="BF8" s="165">
        <v>0.43270999999999998</v>
      </c>
      <c r="BG8" s="158" t="s">
        <v>202</v>
      </c>
      <c r="BH8" s="185" t="s">
        <v>196</v>
      </c>
      <c r="BI8" s="145"/>
      <c r="BJ8" s="184"/>
      <c r="BN8" s="144"/>
      <c r="CF8" s="145"/>
      <c r="CG8" s="142"/>
      <c r="CM8" s="144"/>
      <c r="CN8" s="144"/>
      <c r="CO8" s="145"/>
      <c r="CP8" s="142"/>
      <c r="CQ8" s="142"/>
      <c r="CR8" s="142"/>
      <c r="CS8" s="142"/>
      <c r="CT8" s="142"/>
      <c r="CU8" s="142"/>
      <c r="CV8" s="142"/>
    </row>
    <row r="9" spans="1:100">
      <c r="B9" s="149"/>
      <c r="H9" s="149"/>
      <c r="I9" s="162">
        <v>6</v>
      </c>
      <c r="J9" s="163" t="s">
        <v>354</v>
      </c>
      <c r="K9" s="164" t="s">
        <v>355</v>
      </c>
      <c r="L9" s="163">
        <v>47.8399806336</v>
      </c>
      <c r="M9" s="163">
        <v>1.6650959999999999</v>
      </c>
      <c r="N9" s="163" t="s">
        <v>356</v>
      </c>
      <c r="O9" s="164" t="s">
        <v>357</v>
      </c>
      <c r="P9" s="34"/>
      <c r="Q9" s="162">
        <v>6</v>
      </c>
      <c r="R9" s="163" t="s">
        <v>393</v>
      </c>
      <c r="S9" s="164" t="s">
        <v>394</v>
      </c>
      <c r="T9" s="163">
        <v>0.50339650850000006</v>
      </c>
      <c r="U9" s="163" t="s">
        <v>181</v>
      </c>
      <c r="V9" s="163">
        <v>2.6053639999999998</v>
      </c>
      <c r="W9" s="164" t="s">
        <v>395</v>
      </c>
      <c r="X9" s="175" t="s">
        <v>349</v>
      </c>
      <c r="Y9" s="34"/>
      <c r="Z9" s="162">
        <v>6</v>
      </c>
      <c r="AA9" s="163" t="s">
        <v>433</v>
      </c>
      <c r="AB9" s="164" t="s">
        <v>434</v>
      </c>
      <c r="AC9" s="163">
        <v>0.41287370649999999</v>
      </c>
      <c r="AD9" s="163" t="s">
        <v>182</v>
      </c>
      <c r="AE9" s="163">
        <v>3.3599399999999999</v>
      </c>
      <c r="AF9" s="164" t="s">
        <v>435</v>
      </c>
      <c r="AG9" s="183" t="s">
        <v>436</v>
      </c>
      <c r="AH9" s="34"/>
      <c r="AI9" s="162">
        <v>6</v>
      </c>
      <c r="AJ9" s="163" t="s">
        <v>433</v>
      </c>
      <c r="AK9" s="164" t="s">
        <v>434</v>
      </c>
      <c r="AL9" s="163">
        <v>0.41287370649999999</v>
      </c>
      <c r="AM9" s="163" t="s">
        <v>182</v>
      </c>
      <c r="AN9" s="163">
        <v>3.3599399999999999</v>
      </c>
      <c r="AO9" s="164" t="s">
        <v>435</v>
      </c>
      <c r="AP9" s="183" t="s">
        <v>436</v>
      </c>
      <c r="AQ9" s="34"/>
      <c r="AR9" s="162">
        <v>6</v>
      </c>
      <c r="AS9" s="163" t="s">
        <v>475</v>
      </c>
      <c r="AT9" s="164" t="s">
        <v>476</v>
      </c>
      <c r="AU9" s="163">
        <v>0.55965901969999998</v>
      </c>
      <c r="AV9" s="163" t="s">
        <v>457</v>
      </c>
      <c r="AW9" s="163">
        <v>3.6</v>
      </c>
      <c r="AX9" s="164" t="s">
        <v>477</v>
      </c>
      <c r="AY9" s="183" t="s">
        <v>478</v>
      </c>
      <c r="AZ9" s="34"/>
      <c r="BA9" s="162">
        <v>6</v>
      </c>
      <c r="BB9" s="163" t="s">
        <v>205</v>
      </c>
      <c r="BC9" s="164" t="s">
        <v>206</v>
      </c>
      <c r="BD9" s="163">
        <v>38.457489570300005</v>
      </c>
      <c r="BE9" s="163" t="s">
        <v>187</v>
      </c>
      <c r="BF9" s="163">
        <v>0.43074699999999999</v>
      </c>
      <c r="BG9" s="164" t="s">
        <v>502</v>
      </c>
      <c r="BH9" s="186" t="s">
        <v>207</v>
      </c>
      <c r="BI9" s="145"/>
      <c r="BJ9" s="184"/>
      <c r="BN9" s="144"/>
      <c r="CF9" s="145"/>
      <c r="CG9" s="142"/>
      <c r="CM9" s="144"/>
      <c r="CN9" s="144"/>
      <c r="CO9" s="145"/>
      <c r="CP9" s="142"/>
      <c r="CQ9" s="142"/>
      <c r="CR9" s="142"/>
      <c r="CS9" s="142"/>
      <c r="CT9" s="142"/>
      <c r="CU9" s="142"/>
      <c r="CV9" s="142"/>
    </row>
    <row r="10" spans="1:100">
      <c r="B10" s="150"/>
      <c r="H10" s="150"/>
      <c r="I10" s="160">
        <v>7</v>
      </c>
      <c r="J10" s="161" t="s">
        <v>358</v>
      </c>
      <c r="K10" s="158" t="s">
        <v>359</v>
      </c>
      <c r="L10" s="161">
        <v>41.467658672100001</v>
      </c>
      <c r="M10" s="161">
        <v>1.5842309999999999</v>
      </c>
      <c r="N10" s="161" t="s">
        <v>360</v>
      </c>
      <c r="O10" s="158" t="s">
        <v>361</v>
      </c>
      <c r="P10" s="34"/>
      <c r="Q10" s="160">
        <v>7</v>
      </c>
      <c r="R10" s="161" t="s">
        <v>396</v>
      </c>
      <c r="S10" s="158" t="s">
        <v>397</v>
      </c>
      <c r="T10" s="161">
        <v>1.450852201</v>
      </c>
      <c r="U10" s="161" t="s">
        <v>181</v>
      </c>
      <c r="V10" s="161">
        <v>2.5700620000000001</v>
      </c>
      <c r="W10" s="158" t="s">
        <v>398</v>
      </c>
      <c r="X10" s="174" t="s">
        <v>399</v>
      </c>
      <c r="Y10" s="34"/>
      <c r="Z10" s="160">
        <v>7</v>
      </c>
      <c r="AA10" s="161" t="s">
        <v>437</v>
      </c>
      <c r="AB10" s="158" t="s">
        <v>438</v>
      </c>
      <c r="AC10" s="161">
        <v>1.0190148566999999</v>
      </c>
      <c r="AD10" s="161" t="s">
        <v>194</v>
      </c>
      <c r="AE10" s="161">
        <v>2.7552129999999999</v>
      </c>
      <c r="AF10" s="158" t="s">
        <v>439</v>
      </c>
      <c r="AG10" s="182" t="s">
        <v>440</v>
      </c>
      <c r="AH10" s="34"/>
      <c r="AI10" s="160">
        <v>7</v>
      </c>
      <c r="AJ10" s="161" t="s">
        <v>453</v>
      </c>
      <c r="AK10" s="158" t="s">
        <v>454</v>
      </c>
      <c r="AL10" s="161" t="s">
        <v>349</v>
      </c>
      <c r="AM10" s="161" t="s">
        <v>194</v>
      </c>
      <c r="AN10" s="161">
        <v>2.9228779999999999</v>
      </c>
      <c r="AO10" s="158" t="s">
        <v>349</v>
      </c>
      <c r="AP10" s="182" t="s">
        <v>349</v>
      </c>
      <c r="AQ10" s="34"/>
      <c r="AR10" s="160">
        <v>7</v>
      </c>
      <c r="AS10" s="161" t="s">
        <v>479</v>
      </c>
      <c r="AT10" s="158" t="s">
        <v>480</v>
      </c>
      <c r="AU10" s="161">
        <v>1.4955542590999999</v>
      </c>
      <c r="AV10" s="161" t="s">
        <v>481</v>
      </c>
      <c r="AW10" s="161">
        <v>2.9942470000000001</v>
      </c>
      <c r="AX10" s="158" t="s">
        <v>482</v>
      </c>
      <c r="AY10" s="182" t="s">
        <v>483</v>
      </c>
      <c r="AZ10" s="34"/>
      <c r="BA10" s="160">
        <v>7</v>
      </c>
      <c r="BB10" s="161" t="s">
        <v>208</v>
      </c>
      <c r="BC10" s="158" t="s">
        <v>209</v>
      </c>
      <c r="BD10" s="161">
        <v>74.5854313727</v>
      </c>
      <c r="BE10" s="161" t="s">
        <v>187</v>
      </c>
      <c r="BF10" s="161">
        <v>0.43003599999999997</v>
      </c>
      <c r="BG10" s="158" t="s">
        <v>503</v>
      </c>
      <c r="BH10" s="185" t="s">
        <v>504</v>
      </c>
      <c r="BI10" s="145"/>
      <c r="BJ10" s="184"/>
      <c r="BN10" s="144"/>
      <c r="CF10" s="145"/>
      <c r="CG10" s="142"/>
      <c r="CM10" s="144"/>
      <c r="CN10" s="144"/>
      <c r="CO10" s="145"/>
      <c r="CP10" s="142"/>
      <c r="CQ10" s="142"/>
      <c r="CR10" s="142"/>
      <c r="CS10" s="142"/>
      <c r="CT10" s="142"/>
      <c r="CU10" s="142"/>
      <c r="CV10" s="142"/>
    </row>
    <row r="11" spans="1:100">
      <c r="B11" s="150"/>
      <c r="H11" s="150"/>
      <c r="I11" s="162">
        <v>8</v>
      </c>
      <c r="J11" s="163" t="s">
        <v>362</v>
      </c>
      <c r="K11" s="164" t="s">
        <v>363</v>
      </c>
      <c r="L11" s="163">
        <v>81.424301820300002</v>
      </c>
      <c r="M11" s="163">
        <v>1.545364</v>
      </c>
      <c r="N11" s="163" t="s">
        <v>364</v>
      </c>
      <c r="O11" s="164" t="s">
        <v>365</v>
      </c>
      <c r="P11" s="34"/>
      <c r="Q11" s="162">
        <v>8</v>
      </c>
      <c r="R11" s="163" t="s">
        <v>400</v>
      </c>
      <c r="S11" s="164" t="s">
        <v>401</v>
      </c>
      <c r="T11" s="163">
        <v>0.45040746649999996</v>
      </c>
      <c r="U11" s="163" t="s">
        <v>402</v>
      </c>
      <c r="V11" s="163">
        <v>2.2959179999999999</v>
      </c>
      <c r="W11" s="164" t="s">
        <v>403</v>
      </c>
      <c r="X11" s="175" t="s">
        <v>404</v>
      </c>
      <c r="Y11" s="34"/>
      <c r="Z11" s="162">
        <v>8</v>
      </c>
      <c r="AA11" s="163" t="s">
        <v>441</v>
      </c>
      <c r="AB11" s="164" t="s">
        <v>442</v>
      </c>
      <c r="AC11" s="163">
        <v>3.2853618682999999</v>
      </c>
      <c r="AD11" s="163" t="s">
        <v>182</v>
      </c>
      <c r="AE11" s="163">
        <v>2.7388110000000001</v>
      </c>
      <c r="AF11" s="164" t="s">
        <v>443</v>
      </c>
      <c r="AG11" s="183" t="s">
        <v>444</v>
      </c>
      <c r="AH11" s="34"/>
      <c r="AI11" s="162">
        <v>8</v>
      </c>
      <c r="AJ11" s="163" t="s">
        <v>437</v>
      </c>
      <c r="AK11" s="164" t="s">
        <v>438</v>
      </c>
      <c r="AL11" s="163">
        <v>1.0190148566999999</v>
      </c>
      <c r="AM11" s="163" t="s">
        <v>194</v>
      </c>
      <c r="AN11" s="163">
        <v>2.7552129999999999</v>
      </c>
      <c r="AO11" s="164" t="s">
        <v>439</v>
      </c>
      <c r="AP11" s="183" t="s">
        <v>440</v>
      </c>
      <c r="AQ11" s="34"/>
      <c r="AR11" s="162">
        <v>8</v>
      </c>
      <c r="AS11" s="163" t="s">
        <v>484</v>
      </c>
      <c r="AT11" s="164" t="s">
        <v>485</v>
      </c>
      <c r="AU11" s="163">
        <v>1.0058639598999999</v>
      </c>
      <c r="AV11" s="163" t="s">
        <v>184</v>
      </c>
      <c r="AW11" s="163">
        <v>2.7295289999999999</v>
      </c>
      <c r="AX11" s="164" t="s">
        <v>486</v>
      </c>
      <c r="AY11" s="183" t="s">
        <v>487</v>
      </c>
      <c r="AZ11" s="34"/>
      <c r="BA11" s="162">
        <v>8</v>
      </c>
      <c r="BB11" s="163" t="s">
        <v>505</v>
      </c>
      <c r="BC11" s="164" t="s">
        <v>506</v>
      </c>
      <c r="BD11" s="163">
        <v>0.80337291980000003</v>
      </c>
      <c r="BE11" s="163" t="s">
        <v>187</v>
      </c>
      <c r="BF11" s="163">
        <v>0.42732700000000001</v>
      </c>
      <c r="BG11" s="164" t="s">
        <v>199</v>
      </c>
      <c r="BH11" s="186" t="s">
        <v>195</v>
      </c>
      <c r="BI11" s="145"/>
      <c r="BJ11" s="184"/>
      <c r="BN11" s="144"/>
      <c r="CF11" s="145"/>
      <c r="CG11" s="142"/>
      <c r="CM11" s="144"/>
      <c r="CN11" s="144"/>
      <c r="CO11" s="145"/>
      <c r="CP11" s="142"/>
      <c r="CQ11" s="142"/>
      <c r="CR11" s="142"/>
      <c r="CS11" s="142"/>
      <c r="CT11" s="142"/>
      <c r="CU11" s="142"/>
      <c r="CV11" s="142"/>
    </row>
    <row r="12" spans="1:100">
      <c r="B12" s="150"/>
      <c r="H12" s="150"/>
      <c r="I12" s="160">
        <v>9</v>
      </c>
      <c r="J12" s="161" t="s">
        <v>366</v>
      </c>
      <c r="K12" s="158" t="s">
        <v>367</v>
      </c>
      <c r="L12" s="161">
        <v>2.8812463551</v>
      </c>
      <c r="M12" s="161">
        <v>1.4661709999999999</v>
      </c>
      <c r="N12" s="161" t="s">
        <v>368</v>
      </c>
      <c r="O12" s="158" t="s">
        <v>369</v>
      </c>
      <c r="P12" s="34"/>
      <c r="Q12" s="160">
        <v>9</v>
      </c>
      <c r="R12" s="161" t="s">
        <v>405</v>
      </c>
      <c r="S12" s="158" t="s">
        <v>406</v>
      </c>
      <c r="T12" s="161">
        <v>0.17940347910000001</v>
      </c>
      <c r="U12" s="161" t="s">
        <v>181</v>
      </c>
      <c r="V12" s="161">
        <v>2.0881889999999999</v>
      </c>
      <c r="W12" s="158" t="s">
        <v>407</v>
      </c>
      <c r="X12" s="174" t="s">
        <v>408</v>
      </c>
      <c r="Y12" s="34"/>
      <c r="Z12" s="160">
        <v>9</v>
      </c>
      <c r="AA12" s="161" t="s">
        <v>445</v>
      </c>
      <c r="AB12" s="158" t="s">
        <v>446</v>
      </c>
      <c r="AC12" s="161">
        <v>9.1169841265000002</v>
      </c>
      <c r="AD12" s="161" t="s">
        <v>182</v>
      </c>
      <c r="AE12" s="161">
        <v>2.660447</v>
      </c>
      <c r="AF12" s="158" t="s">
        <v>447</v>
      </c>
      <c r="AG12" s="182" t="s">
        <v>448</v>
      </c>
      <c r="AH12" s="34"/>
      <c r="AI12" s="160">
        <v>9</v>
      </c>
      <c r="AJ12" s="161" t="s">
        <v>441</v>
      </c>
      <c r="AK12" s="158" t="s">
        <v>442</v>
      </c>
      <c r="AL12" s="161">
        <v>3.2853618682999999</v>
      </c>
      <c r="AM12" s="161" t="s">
        <v>182</v>
      </c>
      <c r="AN12" s="161">
        <v>2.7388110000000001</v>
      </c>
      <c r="AO12" s="158" t="s">
        <v>443</v>
      </c>
      <c r="AP12" s="182" t="s">
        <v>444</v>
      </c>
      <c r="AQ12" s="34"/>
      <c r="AR12" s="160">
        <v>9</v>
      </c>
      <c r="AS12" s="161" t="s">
        <v>488</v>
      </c>
      <c r="AT12" s="158" t="s">
        <v>489</v>
      </c>
      <c r="AU12" s="161">
        <v>0.89489741730000005</v>
      </c>
      <c r="AV12" s="161" t="s">
        <v>184</v>
      </c>
      <c r="AW12" s="161">
        <v>2.5681910000000001</v>
      </c>
      <c r="AX12" s="158" t="s">
        <v>490</v>
      </c>
      <c r="AY12" s="182" t="s">
        <v>491</v>
      </c>
      <c r="AZ12" s="34"/>
      <c r="BA12" s="160">
        <v>9</v>
      </c>
      <c r="BB12" s="161" t="s">
        <v>507</v>
      </c>
      <c r="BC12" s="158" t="s">
        <v>508</v>
      </c>
      <c r="BD12" s="161">
        <v>1.0416518309</v>
      </c>
      <c r="BE12" s="161" t="s">
        <v>187</v>
      </c>
      <c r="BF12" s="161">
        <v>0.42721100000000001</v>
      </c>
      <c r="BG12" s="158" t="s">
        <v>509</v>
      </c>
      <c r="BH12" s="185" t="s">
        <v>510</v>
      </c>
      <c r="BI12" s="145"/>
      <c r="BJ12" s="184"/>
      <c r="BN12" s="144"/>
      <c r="CF12" s="145"/>
      <c r="CG12" s="142"/>
      <c r="CM12" s="144"/>
      <c r="CN12" s="144"/>
      <c r="CO12" s="145"/>
      <c r="CP12" s="142"/>
      <c r="CQ12" s="142"/>
      <c r="CR12" s="142"/>
      <c r="CS12" s="142"/>
      <c r="CT12" s="142"/>
      <c r="CU12" s="142"/>
      <c r="CV12" s="142"/>
    </row>
    <row r="13" spans="1:100">
      <c r="B13" s="150"/>
      <c r="H13" s="150"/>
      <c r="I13" s="166">
        <v>10</v>
      </c>
      <c r="J13" s="167" t="s">
        <v>370</v>
      </c>
      <c r="K13" s="168" t="s">
        <v>371</v>
      </c>
      <c r="L13" s="169">
        <v>103.04062930459999</v>
      </c>
      <c r="M13" s="169">
        <v>1.4599089999999999</v>
      </c>
      <c r="N13" s="167" t="s">
        <v>372</v>
      </c>
      <c r="O13" s="167" t="s">
        <v>373</v>
      </c>
      <c r="P13" s="34"/>
      <c r="Q13" s="166">
        <v>10</v>
      </c>
      <c r="R13" s="167" t="s">
        <v>409</v>
      </c>
      <c r="S13" s="168" t="s">
        <v>410</v>
      </c>
      <c r="T13" s="169">
        <v>1.1232056735</v>
      </c>
      <c r="U13" s="169" t="s">
        <v>181</v>
      </c>
      <c r="V13" s="169">
        <v>2.0205099999999998</v>
      </c>
      <c r="W13" s="167" t="s">
        <v>411</v>
      </c>
      <c r="X13" s="176" t="s">
        <v>412</v>
      </c>
      <c r="Y13" s="34"/>
      <c r="Z13" s="166">
        <v>10</v>
      </c>
      <c r="AA13" s="167" t="s">
        <v>449</v>
      </c>
      <c r="AB13" s="168" t="s">
        <v>450</v>
      </c>
      <c r="AC13" s="169">
        <v>3.9464819671</v>
      </c>
      <c r="AD13" s="169" t="s">
        <v>194</v>
      </c>
      <c r="AE13" s="169">
        <v>2.4937040000000001</v>
      </c>
      <c r="AF13" s="167" t="s">
        <v>451</v>
      </c>
      <c r="AG13" s="167" t="s">
        <v>452</v>
      </c>
      <c r="AH13" s="34"/>
      <c r="AI13" s="166">
        <v>10</v>
      </c>
      <c r="AJ13" s="167" t="s">
        <v>445</v>
      </c>
      <c r="AK13" s="168" t="s">
        <v>446</v>
      </c>
      <c r="AL13" s="169">
        <v>9.1169841265000002</v>
      </c>
      <c r="AM13" s="169" t="s">
        <v>182</v>
      </c>
      <c r="AN13" s="169">
        <v>2.660447</v>
      </c>
      <c r="AO13" s="167" t="s">
        <v>447</v>
      </c>
      <c r="AP13" s="167" t="s">
        <v>448</v>
      </c>
      <c r="AQ13" s="34"/>
      <c r="AR13" s="166">
        <v>10</v>
      </c>
      <c r="AS13" s="167" t="s">
        <v>492</v>
      </c>
      <c r="AT13" s="168" t="s">
        <v>493</v>
      </c>
      <c r="AU13" s="169">
        <v>1.0826244007999999</v>
      </c>
      <c r="AV13" s="169" t="s">
        <v>457</v>
      </c>
      <c r="AW13" s="169">
        <v>2.424242</v>
      </c>
      <c r="AX13" s="167" t="s">
        <v>494</v>
      </c>
      <c r="AY13" s="167" t="s">
        <v>495</v>
      </c>
      <c r="AZ13" s="34"/>
      <c r="BA13" s="166">
        <v>10</v>
      </c>
      <c r="BB13" s="167" t="s">
        <v>197</v>
      </c>
      <c r="BC13" s="168" t="s">
        <v>198</v>
      </c>
      <c r="BD13" s="169">
        <v>1.7032244268000001</v>
      </c>
      <c r="BE13" s="169" t="s">
        <v>187</v>
      </c>
      <c r="BF13" s="169">
        <v>0.42439700000000002</v>
      </c>
      <c r="BG13" s="167" t="s">
        <v>207</v>
      </c>
      <c r="BH13" s="187" t="s">
        <v>511</v>
      </c>
      <c r="BI13" s="145"/>
      <c r="BJ13" s="184"/>
      <c r="BN13" s="144"/>
      <c r="CF13" s="145"/>
      <c r="CG13" s="142"/>
      <c r="CM13" s="144"/>
      <c r="CN13" s="144"/>
      <c r="CO13" s="145"/>
      <c r="CP13" s="142"/>
      <c r="CQ13" s="142"/>
      <c r="CR13" s="142"/>
      <c r="CS13" s="142"/>
      <c r="CT13" s="142"/>
      <c r="CU13" s="142"/>
      <c r="CV13" s="142"/>
    </row>
    <row r="14" spans="1:100">
      <c r="B14" s="150"/>
      <c r="H14" s="150"/>
      <c r="I14" s="97" t="s">
        <v>210</v>
      </c>
      <c r="P14" s="34"/>
      <c r="Q14" s="97" t="s">
        <v>211</v>
      </c>
      <c r="V14" s="171"/>
      <c r="X14" s="142"/>
      <c r="Y14" s="34"/>
      <c r="Z14" s="97" t="s">
        <v>210</v>
      </c>
      <c r="AE14" s="171"/>
      <c r="AG14" s="142"/>
      <c r="AH14" s="34"/>
      <c r="AI14" s="97" t="s">
        <v>210</v>
      </c>
      <c r="AJ14" s="144"/>
      <c r="AN14" s="171"/>
      <c r="AP14" s="142"/>
      <c r="AQ14" s="34"/>
      <c r="AR14" s="97" t="s">
        <v>210</v>
      </c>
      <c r="AT14" s="144"/>
      <c r="AW14" s="171"/>
      <c r="AY14" s="142"/>
      <c r="AZ14" s="34"/>
      <c r="BA14" s="97" t="s">
        <v>210</v>
      </c>
      <c r="BD14" s="144"/>
      <c r="BF14" s="171"/>
      <c r="BH14" s="142"/>
      <c r="BI14" s="145"/>
      <c r="BJ14" s="184"/>
      <c r="BN14" s="144"/>
      <c r="CF14" s="190"/>
      <c r="CG14" s="142"/>
      <c r="CM14" s="144"/>
      <c r="CN14" s="144"/>
      <c r="CO14" s="190"/>
      <c r="CP14" s="142"/>
      <c r="CQ14" s="142"/>
      <c r="CR14" s="142"/>
      <c r="CS14" s="142"/>
      <c r="CT14" s="142"/>
      <c r="CU14" s="142"/>
      <c r="CV14" s="142"/>
    </row>
    <row r="15" spans="1:100">
      <c r="B15" s="150"/>
      <c r="H15" s="150"/>
      <c r="P15" s="34"/>
      <c r="X15" s="142"/>
      <c r="Y15" s="34"/>
      <c r="Z15" s="144"/>
      <c r="AG15" s="142"/>
      <c r="AH15" s="34"/>
      <c r="AJ15" s="144"/>
      <c r="AP15" s="142"/>
      <c r="AQ15" s="34"/>
      <c r="AT15" s="144"/>
      <c r="AY15" s="142"/>
      <c r="AZ15" s="34"/>
      <c r="BD15" s="144"/>
      <c r="BH15" s="142"/>
      <c r="BI15" s="145"/>
      <c r="BJ15" s="184"/>
      <c r="BN15" s="144"/>
      <c r="CF15" s="145"/>
      <c r="CG15" s="142"/>
      <c r="CM15" s="144"/>
      <c r="CN15" s="144"/>
      <c r="CO15" s="145"/>
      <c r="CP15" s="142"/>
      <c r="CQ15" s="142"/>
      <c r="CR15" s="142"/>
      <c r="CS15" s="142"/>
      <c r="CT15" s="142"/>
      <c r="CU15" s="142"/>
      <c r="CV15" s="142"/>
    </row>
    <row r="16" spans="1:100" ht="33.75" customHeight="1">
      <c r="B16" s="150"/>
      <c r="H16" s="150"/>
      <c r="P16" s="34"/>
      <c r="X16" s="142"/>
      <c r="Y16" s="34"/>
      <c r="Z16" s="144"/>
      <c r="AG16" s="142"/>
      <c r="AH16" s="34"/>
      <c r="AJ16" s="144"/>
      <c r="AP16" s="142"/>
      <c r="AQ16" s="34"/>
      <c r="AT16" s="144"/>
      <c r="AY16" s="142"/>
      <c r="AZ16" s="34"/>
      <c r="BD16" s="144"/>
      <c r="BH16" s="142"/>
      <c r="BI16" s="145"/>
      <c r="BN16" s="144"/>
      <c r="CF16" s="145"/>
      <c r="CG16" s="142"/>
      <c r="CM16" s="144"/>
      <c r="CN16" s="144"/>
      <c r="CO16" s="145"/>
      <c r="CP16" s="142"/>
      <c r="CQ16" s="142"/>
      <c r="CR16" s="142"/>
      <c r="CS16" s="142"/>
      <c r="CT16" s="142"/>
      <c r="CU16" s="142"/>
      <c r="CV16" s="142"/>
    </row>
    <row r="17" spans="1:583" s="141" customFormat="1" ht="5" customHeight="1">
      <c r="A17" s="177"/>
      <c r="B17" s="150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188"/>
      <c r="BW17" s="188"/>
      <c r="BX17" s="188"/>
      <c r="BY17" s="188"/>
      <c r="BZ17" s="188"/>
      <c r="CA17" s="188"/>
      <c r="CB17" s="188"/>
      <c r="CC17" s="188"/>
      <c r="CD17" s="188"/>
      <c r="CE17" s="188"/>
      <c r="CF17" s="188"/>
      <c r="CG17" s="188"/>
      <c r="CH17" s="188"/>
      <c r="CI17" s="188"/>
      <c r="CJ17" s="188"/>
      <c r="CK17" s="188"/>
      <c r="CL17" s="188"/>
      <c r="CM17" s="188"/>
      <c r="CN17" s="177"/>
      <c r="CO17" s="188"/>
      <c r="CP17" s="188"/>
      <c r="CQ17" s="188"/>
      <c r="CR17" s="188"/>
      <c r="CS17" s="188"/>
      <c r="CT17" s="188"/>
      <c r="CU17" s="188"/>
      <c r="CV17" s="188"/>
      <c r="CW17" s="177"/>
      <c r="CX17" s="177"/>
      <c r="CY17" s="177"/>
      <c r="CZ17" s="177"/>
      <c r="DA17" s="177"/>
      <c r="DB17" s="177"/>
      <c r="DC17" s="177"/>
      <c r="DD17" s="177"/>
      <c r="DE17" s="177"/>
      <c r="DF17" s="177"/>
      <c r="DG17" s="177"/>
      <c r="DH17" s="177"/>
      <c r="DI17" s="177"/>
      <c r="DJ17" s="177"/>
      <c r="DK17" s="177"/>
      <c r="DL17" s="177"/>
      <c r="DM17" s="177"/>
      <c r="DN17" s="177"/>
      <c r="DO17" s="177"/>
      <c r="DP17" s="177"/>
      <c r="DQ17" s="177"/>
      <c r="DR17" s="177"/>
      <c r="DS17" s="177"/>
      <c r="DT17" s="177"/>
      <c r="DU17" s="177"/>
      <c r="DV17" s="177"/>
      <c r="DW17" s="177"/>
      <c r="DX17" s="177"/>
      <c r="DY17" s="177"/>
      <c r="DZ17" s="177"/>
      <c r="EA17" s="177"/>
      <c r="EB17" s="177"/>
      <c r="EC17" s="177"/>
      <c r="ED17" s="177"/>
      <c r="EE17" s="177"/>
      <c r="EF17" s="177"/>
      <c r="EG17" s="177"/>
      <c r="EH17" s="177"/>
      <c r="EI17" s="177"/>
      <c r="EJ17" s="177"/>
      <c r="EK17" s="177"/>
      <c r="EL17" s="177"/>
      <c r="EM17" s="177"/>
      <c r="EN17" s="177"/>
      <c r="EO17" s="177"/>
      <c r="EP17" s="177"/>
      <c r="EQ17" s="177"/>
      <c r="ER17" s="177"/>
      <c r="ES17" s="177"/>
      <c r="ET17" s="177"/>
      <c r="EU17" s="177"/>
      <c r="EV17" s="177"/>
      <c r="EW17" s="177"/>
      <c r="EX17" s="177"/>
      <c r="EY17" s="177"/>
      <c r="EZ17" s="177"/>
      <c r="FA17" s="177"/>
      <c r="FB17" s="177"/>
      <c r="FC17" s="177"/>
      <c r="FD17" s="177"/>
      <c r="FE17" s="177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7"/>
      <c r="GJ17" s="177"/>
      <c r="GK17" s="177"/>
      <c r="GL17" s="177"/>
      <c r="GM17" s="177"/>
      <c r="GN17" s="177"/>
      <c r="GO17" s="177"/>
      <c r="GP17" s="177"/>
      <c r="GQ17" s="177"/>
      <c r="GR17" s="177"/>
      <c r="GS17" s="177"/>
      <c r="GT17" s="177"/>
      <c r="GU17" s="177"/>
      <c r="GV17" s="177"/>
      <c r="GW17" s="177"/>
      <c r="GX17" s="177"/>
      <c r="GY17" s="177"/>
      <c r="GZ17" s="177"/>
      <c r="HA17" s="177"/>
      <c r="HB17" s="177"/>
      <c r="HC17" s="177"/>
      <c r="HD17" s="177"/>
      <c r="HE17" s="177"/>
      <c r="HF17" s="177"/>
      <c r="HG17" s="177"/>
      <c r="HH17" s="177"/>
      <c r="HI17" s="177"/>
      <c r="HJ17" s="177"/>
      <c r="HK17" s="177"/>
      <c r="HL17" s="177"/>
      <c r="HM17" s="177"/>
      <c r="HN17" s="177"/>
      <c r="HO17" s="177"/>
      <c r="HP17" s="177"/>
      <c r="HQ17" s="177"/>
      <c r="HR17" s="177"/>
      <c r="HS17" s="177"/>
      <c r="HT17" s="177"/>
      <c r="HU17" s="177"/>
      <c r="HV17" s="177"/>
      <c r="HW17" s="177"/>
      <c r="HX17" s="177"/>
      <c r="HY17" s="177"/>
      <c r="HZ17" s="177"/>
      <c r="IA17" s="177"/>
      <c r="IB17" s="177"/>
      <c r="IC17" s="177"/>
      <c r="ID17" s="177"/>
      <c r="IE17" s="177"/>
      <c r="IF17" s="177"/>
      <c r="IG17" s="177"/>
      <c r="IH17" s="177"/>
      <c r="II17" s="177"/>
      <c r="IJ17" s="177"/>
      <c r="IK17" s="177"/>
      <c r="IL17" s="177"/>
      <c r="IM17" s="177"/>
      <c r="IN17" s="177"/>
      <c r="IO17" s="177"/>
      <c r="IP17" s="177"/>
      <c r="IQ17" s="177"/>
      <c r="IR17" s="177"/>
      <c r="IS17" s="177"/>
      <c r="IT17" s="177"/>
      <c r="IU17" s="177"/>
      <c r="IV17" s="177"/>
      <c r="IW17" s="177"/>
      <c r="IX17" s="177"/>
      <c r="IY17" s="177"/>
      <c r="IZ17" s="177"/>
      <c r="JA17" s="177"/>
      <c r="JB17" s="177"/>
      <c r="JC17" s="177"/>
      <c r="JD17" s="177"/>
      <c r="JE17" s="177"/>
      <c r="JF17" s="177"/>
      <c r="JG17" s="177"/>
      <c r="JH17" s="177"/>
      <c r="JI17" s="177"/>
      <c r="JJ17" s="177"/>
      <c r="JK17" s="177"/>
      <c r="JL17" s="177"/>
      <c r="JM17" s="177"/>
      <c r="JN17" s="177"/>
      <c r="JO17" s="177"/>
      <c r="JP17" s="177"/>
      <c r="JQ17" s="177"/>
      <c r="JR17" s="177"/>
      <c r="JS17" s="177"/>
      <c r="JT17" s="177"/>
      <c r="JU17" s="177"/>
      <c r="JV17" s="177"/>
      <c r="JW17" s="177"/>
      <c r="JX17" s="177"/>
      <c r="JY17" s="177"/>
      <c r="JZ17" s="177"/>
      <c r="KA17" s="177"/>
      <c r="KB17" s="177"/>
      <c r="KC17" s="177"/>
      <c r="KD17" s="177"/>
      <c r="KE17" s="177"/>
      <c r="KF17" s="177"/>
      <c r="KG17" s="177"/>
      <c r="KH17" s="177"/>
      <c r="KI17" s="177"/>
      <c r="KJ17" s="177"/>
      <c r="KK17" s="177"/>
      <c r="KL17" s="177"/>
      <c r="KM17" s="177"/>
      <c r="KN17" s="177"/>
      <c r="KO17" s="177"/>
      <c r="KP17" s="177"/>
      <c r="KQ17" s="177"/>
      <c r="KR17" s="177"/>
      <c r="KS17" s="177"/>
      <c r="KT17" s="177"/>
      <c r="KU17" s="177"/>
      <c r="KV17" s="177"/>
      <c r="KW17" s="177"/>
      <c r="KX17" s="177"/>
      <c r="KY17" s="177"/>
      <c r="KZ17" s="177"/>
      <c r="LA17" s="177"/>
      <c r="LB17" s="177"/>
      <c r="LC17" s="177"/>
      <c r="LD17" s="177"/>
      <c r="LE17" s="177"/>
      <c r="LF17" s="177"/>
      <c r="LG17" s="177"/>
      <c r="LH17" s="177"/>
      <c r="LI17" s="177"/>
      <c r="LJ17" s="177"/>
      <c r="LK17" s="177"/>
      <c r="LL17" s="177"/>
      <c r="LM17" s="177"/>
      <c r="LN17" s="177"/>
      <c r="LO17" s="177"/>
      <c r="LP17" s="177"/>
      <c r="LQ17" s="177"/>
      <c r="LR17" s="177"/>
      <c r="LS17" s="177"/>
      <c r="LT17" s="177"/>
      <c r="LU17" s="177"/>
      <c r="LV17" s="177"/>
      <c r="LW17" s="177"/>
      <c r="LX17" s="177"/>
      <c r="LY17" s="177"/>
      <c r="LZ17" s="177"/>
      <c r="MA17" s="177"/>
      <c r="MB17" s="177"/>
      <c r="MC17" s="177"/>
      <c r="MD17" s="177"/>
      <c r="ME17" s="177"/>
      <c r="MF17" s="177"/>
      <c r="MG17" s="177"/>
      <c r="MH17" s="177"/>
      <c r="MI17" s="177"/>
      <c r="MJ17" s="177"/>
      <c r="MK17" s="177"/>
      <c r="ML17" s="177"/>
      <c r="MM17" s="177"/>
      <c r="MN17" s="177"/>
      <c r="MO17" s="177"/>
      <c r="MP17" s="177"/>
      <c r="MQ17" s="177"/>
      <c r="MR17" s="177"/>
      <c r="MS17" s="177"/>
      <c r="MT17" s="177"/>
      <c r="MU17" s="177"/>
      <c r="MV17" s="177"/>
      <c r="MW17" s="177"/>
      <c r="MX17" s="177"/>
      <c r="MY17" s="177"/>
      <c r="MZ17" s="177"/>
      <c r="NA17" s="177"/>
      <c r="NB17" s="177"/>
      <c r="NC17" s="177"/>
      <c r="ND17" s="177"/>
      <c r="NE17" s="177"/>
      <c r="NF17" s="177"/>
      <c r="NG17" s="177"/>
      <c r="NH17" s="177"/>
      <c r="NI17" s="177"/>
      <c r="NJ17" s="177"/>
      <c r="NK17" s="177"/>
      <c r="NL17" s="177"/>
      <c r="NM17" s="177"/>
      <c r="NN17" s="177"/>
      <c r="NO17" s="177"/>
      <c r="NP17" s="177"/>
      <c r="NQ17" s="177"/>
      <c r="NR17" s="177"/>
      <c r="NS17" s="177"/>
      <c r="NT17" s="177"/>
      <c r="NU17" s="177"/>
      <c r="NV17" s="177"/>
      <c r="NW17" s="177"/>
      <c r="NX17" s="177"/>
      <c r="NY17" s="177"/>
      <c r="NZ17" s="177"/>
      <c r="OA17" s="177"/>
      <c r="OB17" s="177"/>
      <c r="OC17" s="177"/>
      <c r="OD17" s="177"/>
      <c r="OE17" s="177"/>
      <c r="OF17" s="177"/>
      <c r="OG17" s="177"/>
      <c r="OH17" s="177"/>
      <c r="OI17" s="177"/>
      <c r="OJ17" s="177"/>
      <c r="OK17" s="177"/>
      <c r="OL17" s="177"/>
      <c r="OM17" s="177"/>
      <c r="ON17" s="177"/>
      <c r="OO17" s="177"/>
      <c r="OP17" s="177"/>
      <c r="OQ17" s="177"/>
      <c r="OR17" s="177"/>
      <c r="OS17" s="177"/>
      <c r="OT17" s="177"/>
      <c r="OU17" s="177"/>
      <c r="OV17" s="177"/>
      <c r="OW17" s="177"/>
      <c r="OX17" s="177"/>
      <c r="OY17" s="177"/>
      <c r="OZ17" s="177"/>
      <c r="PA17" s="177"/>
      <c r="PB17" s="177"/>
      <c r="PC17" s="177"/>
      <c r="PD17" s="177"/>
      <c r="PE17" s="177"/>
      <c r="PF17" s="177"/>
      <c r="PG17" s="177"/>
      <c r="PH17" s="177"/>
      <c r="PI17" s="177"/>
      <c r="PJ17" s="177"/>
      <c r="PK17" s="177"/>
      <c r="PL17" s="177"/>
      <c r="PM17" s="177"/>
      <c r="PN17" s="177"/>
      <c r="PO17" s="177"/>
      <c r="PP17" s="177"/>
      <c r="PQ17" s="177"/>
      <c r="PR17" s="177"/>
      <c r="PS17" s="177"/>
      <c r="PT17" s="177"/>
      <c r="PU17" s="177"/>
      <c r="PV17" s="177"/>
      <c r="PW17" s="177"/>
      <c r="PX17" s="177"/>
      <c r="PY17" s="177"/>
      <c r="PZ17" s="177"/>
      <c r="QA17" s="177"/>
      <c r="QB17" s="177"/>
      <c r="QC17" s="177"/>
      <c r="QD17" s="177"/>
      <c r="QE17" s="177"/>
      <c r="QF17" s="177"/>
      <c r="QG17" s="177"/>
      <c r="QH17" s="177"/>
      <c r="QI17" s="177"/>
      <c r="QJ17" s="177"/>
      <c r="QK17" s="177"/>
      <c r="QL17" s="177"/>
      <c r="QM17" s="177"/>
      <c r="QN17" s="177"/>
      <c r="QO17" s="177"/>
      <c r="QP17" s="177"/>
      <c r="QQ17" s="177"/>
      <c r="QR17" s="177"/>
      <c r="QS17" s="177"/>
      <c r="QT17" s="177"/>
      <c r="QU17" s="177"/>
      <c r="QV17" s="177"/>
      <c r="QW17" s="177"/>
      <c r="QX17" s="177"/>
      <c r="QY17" s="177"/>
      <c r="QZ17" s="177"/>
      <c r="RA17" s="177"/>
      <c r="RB17" s="177"/>
      <c r="RC17" s="177"/>
      <c r="RD17" s="177"/>
      <c r="RE17" s="177"/>
      <c r="RF17" s="177"/>
      <c r="RG17" s="177"/>
      <c r="RH17" s="177"/>
      <c r="RI17" s="177"/>
      <c r="RJ17" s="177"/>
      <c r="RK17" s="177"/>
      <c r="RL17" s="177"/>
      <c r="RM17" s="177"/>
      <c r="RN17" s="177"/>
      <c r="RO17" s="177"/>
      <c r="RP17" s="177"/>
      <c r="RQ17" s="177"/>
      <c r="RR17" s="177"/>
      <c r="RS17" s="177"/>
      <c r="RT17" s="177"/>
      <c r="RU17" s="177"/>
      <c r="RV17" s="177"/>
      <c r="RW17" s="177"/>
      <c r="RX17" s="177"/>
      <c r="RY17" s="177"/>
      <c r="RZ17" s="177"/>
      <c r="SA17" s="177"/>
      <c r="SB17" s="177"/>
      <c r="SC17" s="177"/>
      <c r="SD17" s="177"/>
      <c r="SE17" s="177"/>
      <c r="SF17" s="177"/>
      <c r="SG17" s="177"/>
      <c r="SH17" s="177"/>
      <c r="SI17" s="177"/>
      <c r="SJ17" s="177"/>
      <c r="SK17" s="177"/>
      <c r="SL17" s="177"/>
      <c r="SM17" s="177"/>
      <c r="SN17" s="177"/>
      <c r="SO17" s="177"/>
      <c r="SP17" s="177"/>
      <c r="SQ17" s="177"/>
      <c r="SR17" s="177"/>
      <c r="SS17" s="177"/>
      <c r="ST17" s="177"/>
      <c r="SU17" s="177"/>
      <c r="SV17" s="177"/>
      <c r="SW17" s="177"/>
      <c r="SX17" s="177"/>
      <c r="SY17" s="177"/>
      <c r="SZ17" s="177"/>
      <c r="TA17" s="177"/>
      <c r="TB17" s="177"/>
      <c r="TC17" s="177"/>
      <c r="TD17" s="177"/>
      <c r="TE17" s="177"/>
      <c r="TF17" s="177"/>
      <c r="TG17" s="177"/>
      <c r="TH17" s="177"/>
      <c r="TI17" s="177"/>
      <c r="TJ17" s="177"/>
      <c r="TK17" s="177"/>
      <c r="TL17" s="177"/>
      <c r="TM17" s="177"/>
      <c r="TN17" s="177"/>
      <c r="TO17" s="177"/>
      <c r="TP17" s="177"/>
      <c r="TQ17" s="177"/>
      <c r="TR17" s="177"/>
      <c r="TS17" s="177"/>
      <c r="TT17" s="177"/>
      <c r="TU17" s="177"/>
      <c r="TV17" s="177"/>
      <c r="TW17" s="177"/>
      <c r="TX17" s="177"/>
      <c r="TY17" s="177"/>
      <c r="TZ17" s="177"/>
      <c r="UA17" s="177"/>
      <c r="UB17" s="177"/>
      <c r="UC17" s="177"/>
      <c r="UD17" s="177"/>
      <c r="UE17" s="177"/>
      <c r="UF17" s="177"/>
      <c r="UG17" s="177"/>
      <c r="UH17" s="177"/>
      <c r="UI17" s="177"/>
      <c r="UJ17" s="177"/>
      <c r="UK17" s="177"/>
      <c r="UL17" s="177"/>
      <c r="UM17" s="177"/>
      <c r="UN17" s="177"/>
      <c r="UO17" s="177"/>
      <c r="UP17" s="177"/>
      <c r="UQ17" s="177"/>
      <c r="UR17" s="177"/>
      <c r="US17" s="177"/>
      <c r="UT17" s="177"/>
      <c r="UU17" s="177"/>
      <c r="UV17" s="177"/>
      <c r="UW17" s="177"/>
      <c r="UX17" s="177"/>
      <c r="UY17" s="177"/>
      <c r="UZ17" s="177"/>
      <c r="VA17" s="177"/>
      <c r="VB17" s="177"/>
      <c r="VC17" s="177"/>
      <c r="VD17" s="177"/>
      <c r="VE17" s="177"/>
      <c r="VF17" s="177"/>
      <c r="VG17" s="177"/>
      <c r="VH17" s="177"/>
      <c r="VI17" s="177"/>
      <c r="VJ17" s="177"/>
      <c r="VK17" s="177"/>
    </row>
    <row r="18" spans="1:583" s="177" customFormat="1">
      <c r="A18" s="142"/>
      <c r="B18" s="150"/>
      <c r="C18" s="151" t="s">
        <v>84</v>
      </c>
      <c r="D18" s="152">
        <v>20210406</v>
      </c>
      <c r="E18" s="152" t="s">
        <v>85</v>
      </c>
      <c r="F18" s="312">
        <v>20210101</v>
      </c>
      <c r="G18" s="312"/>
      <c r="H18" s="145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309"/>
      <c r="AK18" s="306"/>
      <c r="AL18" s="306"/>
      <c r="AM18" s="188"/>
      <c r="AN18" s="188"/>
      <c r="AO18" s="188"/>
      <c r="AP18" s="188"/>
      <c r="AQ18" s="188"/>
      <c r="AR18" s="188"/>
      <c r="AS18" s="188"/>
      <c r="AT18" s="309"/>
      <c r="AU18" s="306"/>
      <c r="AV18" s="306"/>
      <c r="AW18" s="188"/>
      <c r="AX18" s="188"/>
      <c r="AY18" s="188"/>
      <c r="AZ18" s="188"/>
      <c r="BA18" s="188"/>
      <c r="BB18" s="188"/>
      <c r="BC18" s="188"/>
      <c r="BD18" s="309"/>
      <c r="BE18" s="306"/>
      <c r="BF18" s="306"/>
      <c r="BG18" s="188"/>
      <c r="BH18" s="188"/>
      <c r="BI18" s="188"/>
      <c r="BJ18" s="188"/>
      <c r="BK18" s="188"/>
      <c r="BL18" s="188"/>
      <c r="BM18" s="188"/>
      <c r="BN18" s="309"/>
      <c r="BO18" s="309"/>
      <c r="BP18" s="309"/>
      <c r="BQ18" s="309"/>
      <c r="BR18" s="309"/>
      <c r="BS18" s="309"/>
      <c r="BT18" s="309"/>
      <c r="BU18" s="309"/>
      <c r="BV18" s="309"/>
      <c r="BW18" s="309"/>
      <c r="BX18" s="309"/>
      <c r="BY18" s="309"/>
      <c r="BZ18" s="309"/>
      <c r="CA18" s="309"/>
      <c r="CB18" s="309"/>
      <c r="CC18" s="309"/>
      <c r="CD18" s="309"/>
      <c r="CE18" s="309"/>
      <c r="CF18" s="309"/>
      <c r="CG18" s="309"/>
      <c r="CH18" s="309"/>
      <c r="CI18" s="309"/>
      <c r="CJ18" s="309"/>
      <c r="CK18" s="309"/>
      <c r="CL18" s="309"/>
      <c r="CM18" s="310"/>
      <c r="CN18" s="311"/>
      <c r="CO18" s="311"/>
      <c r="CP18" s="188"/>
      <c r="CQ18" s="188"/>
      <c r="CR18" s="188"/>
      <c r="CS18" s="188"/>
      <c r="CT18" s="188"/>
      <c r="CU18" s="188"/>
      <c r="CV18" s="310"/>
    </row>
    <row r="19" spans="1:583">
      <c r="A19" s="153"/>
      <c r="B19" s="154">
        <v>8.5375003814697301</v>
      </c>
      <c r="C19" s="151" t="s">
        <v>86</v>
      </c>
      <c r="D19" s="152">
        <v>20210409</v>
      </c>
      <c r="E19" s="152"/>
      <c r="F19" s="389"/>
      <c r="G19" s="389"/>
      <c r="H19" s="154"/>
      <c r="I19" s="188"/>
      <c r="Q19" s="170"/>
      <c r="R19" s="170"/>
      <c r="Z19" s="178"/>
      <c r="AA19" s="170"/>
      <c r="AB19" s="170"/>
      <c r="AJ19" s="178"/>
      <c r="AK19" s="170"/>
      <c r="AL19" s="170"/>
      <c r="AT19" s="178"/>
      <c r="AU19" s="170"/>
      <c r="AV19" s="170"/>
      <c r="BD19" s="178"/>
      <c r="BE19" s="170"/>
      <c r="BF19" s="170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  <c r="CE19" s="178"/>
      <c r="CF19" s="178"/>
      <c r="CG19" s="178"/>
      <c r="CH19" s="178"/>
      <c r="CI19" s="178"/>
      <c r="CJ19" s="178"/>
      <c r="CK19" s="178"/>
      <c r="CL19" s="178"/>
      <c r="CN19" s="191"/>
      <c r="CO19" s="170"/>
      <c r="CP19" s="170"/>
      <c r="CQ19" s="170"/>
      <c r="CR19" s="170"/>
      <c r="CS19" s="170"/>
      <c r="CT19" s="170">
        <v>1.3402488487120301</v>
      </c>
      <c r="CU19" s="170">
        <v>1.3431219342927401</v>
      </c>
    </row>
    <row r="20" spans="1:583">
      <c r="A20" s="153"/>
      <c r="B20" s="155"/>
      <c r="C20" s="156" t="s">
        <v>87</v>
      </c>
      <c r="D20" s="156" t="s">
        <v>212</v>
      </c>
      <c r="E20" s="156" t="s">
        <v>89</v>
      </c>
      <c r="F20" s="390" t="s">
        <v>90</v>
      </c>
      <c r="G20" s="391"/>
      <c r="H20" s="155"/>
      <c r="I20" s="170"/>
      <c r="Q20" s="170"/>
      <c r="R20" s="170"/>
      <c r="Z20" s="178"/>
      <c r="AA20" s="170"/>
      <c r="AB20" s="170"/>
      <c r="AJ20" s="178"/>
      <c r="AK20" s="170"/>
      <c r="AL20" s="170"/>
      <c r="AT20" s="178"/>
      <c r="AU20" s="170"/>
      <c r="AV20" s="170"/>
      <c r="BD20" s="178"/>
      <c r="BE20" s="170"/>
      <c r="BF20" s="170"/>
      <c r="BN20" s="178"/>
      <c r="BO20" s="178"/>
      <c r="BP20" s="178"/>
      <c r="BQ20" s="178"/>
      <c r="BR20" s="178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  <c r="CE20" s="178"/>
      <c r="CF20" s="178"/>
      <c r="CG20" s="178"/>
      <c r="CH20" s="178"/>
      <c r="CI20" s="178"/>
      <c r="CJ20" s="178"/>
      <c r="CK20" s="178"/>
      <c r="CL20" s="178"/>
      <c r="CM20" s="192"/>
      <c r="CN20" s="191"/>
      <c r="CO20" s="170"/>
      <c r="CP20" s="170"/>
      <c r="CQ20" s="170"/>
      <c r="CR20" s="170"/>
      <c r="CS20" s="170"/>
      <c r="CT20" s="170">
        <v>1.3182893411877901</v>
      </c>
      <c r="CU20" s="170">
        <v>1.34313955843232</v>
      </c>
      <c r="CV20" s="192"/>
    </row>
    <row r="21" spans="1:583">
      <c r="A21" s="153"/>
      <c r="B21" s="155"/>
      <c r="C21" s="157" t="s">
        <v>213</v>
      </c>
      <c r="D21" s="158" t="s">
        <v>214</v>
      </c>
      <c r="E21" s="159">
        <v>2.3804199999999998E-3</v>
      </c>
      <c r="F21" s="387">
        <v>4.7367840000000001E-2</v>
      </c>
      <c r="G21" s="387"/>
      <c r="H21" s="155"/>
      <c r="I21" s="170"/>
      <c r="Q21" s="170"/>
      <c r="R21" s="170"/>
      <c r="Z21" s="178"/>
      <c r="AA21" s="170"/>
      <c r="AB21" s="170"/>
      <c r="AJ21" s="178"/>
      <c r="AK21" s="170"/>
      <c r="AL21" s="170"/>
      <c r="AT21" s="178"/>
      <c r="AU21" s="170"/>
      <c r="AV21" s="170"/>
      <c r="BD21" s="178"/>
      <c r="BE21" s="170"/>
      <c r="BF21" s="170"/>
      <c r="BN21" s="178"/>
      <c r="BO21" s="178"/>
      <c r="BP21" s="178"/>
      <c r="BQ21" s="178"/>
      <c r="BR21" s="178"/>
      <c r="BS21" s="178"/>
      <c r="BT21" s="178"/>
      <c r="BU21" s="178"/>
      <c r="BV21" s="178"/>
      <c r="BW21" s="178"/>
      <c r="BX21" s="178"/>
      <c r="BY21" s="178"/>
      <c r="BZ21" s="178"/>
      <c r="CA21" s="178"/>
      <c r="CB21" s="178"/>
      <c r="CC21" s="178"/>
      <c r="CD21" s="178"/>
      <c r="CE21" s="178"/>
      <c r="CF21" s="178"/>
      <c r="CG21" s="178"/>
      <c r="CH21" s="178"/>
      <c r="CI21" s="178"/>
      <c r="CJ21" s="178"/>
      <c r="CK21" s="178"/>
      <c r="CL21" s="178"/>
      <c r="CM21" s="192"/>
      <c r="CN21" s="191"/>
      <c r="CO21" s="170"/>
      <c r="CP21" s="170"/>
      <c r="CQ21" s="170"/>
      <c r="CR21" s="170"/>
      <c r="CS21" s="170"/>
      <c r="CT21" s="170">
        <v>1.34870857486542</v>
      </c>
      <c r="CU21" s="170">
        <v>1.4236987092854601</v>
      </c>
      <c r="CV21" s="192"/>
    </row>
    <row r="22" spans="1:583">
      <c r="A22" s="153"/>
      <c r="B22" s="155"/>
      <c r="C22" s="157" t="s">
        <v>215</v>
      </c>
      <c r="D22" s="158" t="s">
        <v>204</v>
      </c>
      <c r="E22" s="159">
        <v>1.2954199999999998E-3</v>
      </c>
      <c r="F22" s="387">
        <v>9.5467499999999997E-3</v>
      </c>
      <c r="G22" s="387"/>
      <c r="H22" s="155"/>
      <c r="I22" s="170"/>
      <c r="Q22" s="170"/>
      <c r="R22" s="170"/>
      <c r="Z22" s="178"/>
      <c r="AA22" s="170"/>
      <c r="AB22" s="170"/>
      <c r="AJ22" s="178"/>
      <c r="AK22" s="170"/>
      <c r="AL22" s="170"/>
      <c r="AT22" s="178"/>
      <c r="AU22" s="170"/>
      <c r="AV22" s="170"/>
      <c r="BD22" s="178"/>
      <c r="BE22" s="170"/>
      <c r="BF22" s="170"/>
      <c r="BN22" s="178"/>
      <c r="BO22" s="178"/>
      <c r="BP22" s="178"/>
      <c r="BQ22" s="178"/>
      <c r="BR22" s="178"/>
      <c r="BS22" s="178"/>
      <c r="BT22" s="178"/>
      <c r="BU22" s="178"/>
      <c r="BV22" s="178"/>
      <c r="BW22" s="178"/>
      <c r="BX22" s="178"/>
      <c r="BY22" s="178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78"/>
      <c r="CK22" s="178"/>
      <c r="CL22" s="178"/>
      <c r="CM22" s="192"/>
      <c r="CN22" s="191"/>
      <c r="CO22" s="170"/>
      <c r="CP22" s="170"/>
      <c r="CQ22" s="170"/>
      <c r="CR22" s="170"/>
      <c r="CS22" s="170"/>
      <c r="CT22" s="170">
        <v>1.32961860656583</v>
      </c>
      <c r="CU22" s="170">
        <v>1.45223314378554</v>
      </c>
      <c r="CV22" s="192"/>
    </row>
    <row r="23" spans="1:583">
      <c r="A23" s="153"/>
      <c r="B23" s="155"/>
      <c r="C23" s="157" t="s">
        <v>216</v>
      </c>
      <c r="D23" s="158" t="s">
        <v>183</v>
      </c>
      <c r="E23" s="159">
        <v>-3.8260000000000003E-5</v>
      </c>
      <c r="F23" s="387">
        <v>2.5383800000000002E-3</v>
      </c>
      <c r="G23" s="387"/>
      <c r="H23" s="155"/>
      <c r="I23" s="170"/>
      <c r="Q23" s="170"/>
      <c r="R23" s="170"/>
      <c r="Z23" s="178"/>
      <c r="AA23" s="170"/>
      <c r="AB23" s="170"/>
      <c r="AJ23" s="178"/>
      <c r="AK23" s="170"/>
      <c r="AL23" s="170"/>
      <c r="AT23" s="178"/>
      <c r="AU23" s="170"/>
      <c r="AV23" s="170"/>
      <c r="BD23" s="178"/>
      <c r="BE23" s="170"/>
      <c r="BF23" s="170"/>
      <c r="BN23" s="178"/>
      <c r="BO23" s="178"/>
      <c r="BP23" s="178"/>
      <c r="BQ23" s="178"/>
      <c r="BR23" s="178"/>
      <c r="BS23" s="178"/>
      <c r="BT23" s="178"/>
      <c r="BU23" s="178"/>
      <c r="BV23" s="178"/>
      <c r="BW23" s="178"/>
      <c r="BX23" s="178"/>
      <c r="BY23" s="178"/>
      <c r="BZ23" s="178"/>
      <c r="CA23" s="178"/>
      <c r="CB23" s="178"/>
      <c r="CC23" s="178"/>
      <c r="CD23" s="178"/>
      <c r="CE23" s="178"/>
      <c r="CF23" s="178"/>
      <c r="CG23" s="178"/>
      <c r="CH23" s="178"/>
      <c r="CI23" s="178"/>
      <c r="CJ23" s="178"/>
      <c r="CK23" s="178"/>
      <c r="CL23" s="178"/>
      <c r="CM23" s="192"/>
      <c r="CN23" s="191"/>
      <c r="CO23" s="170"/>
      <c r="CP23" s="170"/>
      <c r="CQ23" s="170"/>
      <c r="CR23" s="170"/>
      <c r="CS23" s="170"/>
      <c r="CT23" s="170">
        <v>1.3371085579979201</v>
      </c>
      <c r="CU23" s="170">
        <v>1.5241922197171001</v>
      </c>
      <c r="CV23" s="192"/>
    </row>
    <row r="24" spans="1:583">
      <c r="A24" s="153"/>
      <c r="B24" s="155"/>
      <c r="C24" s="157" t="s">
        <v>218</v>
      </c>
      <c r="D24" s="158" t="s">
        <v>219</v>
      </c>
      <c r="E24" s="159">
        <v>-1.0000499999999999E-3</v>
      </c>
      <c r="F24" s="387">
        <v>4.7584100000000002E-3</v>
      </c>
      <c r="G24" s="387"/>
      <c r="H24" s="155"/>
      <c r="I24" s="170"/>
      <c r="Q24" s="170"/>
      <c r="R24" s="170"/>
      <c r="Z24" s="179"/>
      <c r="AA24" s="170"/>
      <c r="AB24" s="170"/>
      <c r="AJ24" s="179"/>
      <c r="AK24" s="170"/>
      <c r="AL24" s="170"/>
      <c r="AT24" s="179"/>
      <c r="AU24" s="170"/>
      <c r="AV24" s="170"/>
      <c r="BD24" s="179"/>
      <c r="BE24" s="170"/>
      <c r="BF24" s="170"/>
      <c r="BN24" s="179"/>
      <c r="BO24" s="179"/>
      <c r="BP24" s="179"/>
      <c r="BQ24" s="179"/>
      <c r="BR24" s="179"/>
      <c r="BS24" s="179"/>
      <c r="BT24" s="179"/>
      <c r="BU24" s="179"/>
      <c r="BV24" s="179"/>
      <c r="BW24" s="179"/>
      <c r="BX24" s="179"/>
      <c r="BY24" s="179"/>
      <c r="BZ24" s="179"/>
      <c r="CA24" s="179"/>
      <c r="CB24" s="179"/>
      <c r="CC24" s="179"/>
      <c r="CD24" s="179"/>
      <c r="CE24" s="179"/>
      <c r="CF24" s="179"/>
      <c r="CG24" s="179"/>
      <c r="CH24" s="179"/>
      <c r="CI24" s="179"/>
      <c r="CJ24" s="179"/>
      <c r="CK24" s="179"/>
      <c r="CL24" s="179"/>
      <c r="CM24" s="192"/>
      <c r="CN24" s="191"/>
      <c r="CO24" s="170"/>
      <c r="CP24" s="170"/>
      <c r="CQ24" s="170"/>
      <c r="CR24" s="170"/>
      <c r="CS24" s="170"/>
      <c r="CT24" s="170">
        <v>1.30074814375049</v>
      </c>
      <c r="CU24" s="170">
        <v>1.6673833669615601</v>
      </c>
      <c r="CV24" s="192"/>
    </row>
    <row r="25" spans="1:583" ht="14" customHeight="1">
      <c r="A25" s="153"/>
      <c r="B25" s="155"/>
      <c r="C25" s="157" t="s">
        <v>217</v>
      </c>
      <c r="D25" s="158" t="s">
        <v>189</v>
      </c>
      <c r="E25" s="159">
        <v>-1.68962E-3</v>
      </c>
      <c r="F25" s="387">
        <v>-3.7627699999999999E-3</v>
      </c>
      <c r="G25" s="387"/>
      <c r="H25" s="155"/>
      <c r="I25" s="170"/>
      <c r="Q25" s="170"/>
      <c r="R25" s="170"/>
      <c r="Z25" s="180"/>
      <c r="AA25" s="170"/>
      <c r="AB25" s="170"/>
      <c r="AJ25" s="180"/>
      <c r="AK25" s="170"/>
      <c r="AL25" s="170"/>
      <c r="AT25" s="180"/>
      <c r="AU25" s="170"/>
      <c r="AV25" s="170"/>
      <c r="BD25" s="180"/>
      <c r="BE25" s="170"/>
      <c r="BF25" s="170"/>
      <c r="BN25" s="180"/>
      <c r="BO25" s="189"/>
      <c r="BP25" s="189"/>
      <c r="BQ25" s="189"/>
      <c r="BR25" s="189"/>
      <c r="BS25" s="189"/>
      <c r="BT25" s="189"/>
      <c r="BU25" s="189"/>
      <c r="BV25" s="189"/>
      <c r="BW25" s="189"/>
      <c r="BX25" s="189"/>
      <c r="BY25" s="189"/>
      <c r="BZ25" s="189"/>
      <c r="CA25" s="189"/>
      <c r="CB25" s="189"/>
      <c r="CC25" s="189"/>
      <c r="CD25" s="189"/>
      <c r="CE25" s="189"/>
      <c r="CF25" s="189"/>
      <c r="CG25" s="189"/>
      <c r="CH25" s="189"/>
      <c r="CI25" s="189"/>
      <c r="CJ25" s="189"/>
      <c r="CK25" s="189"/>
      <c r="CL25" s="189"/>
      <c r="CM25" s="192"/>
      <c r="CN25" s="191"/>
      <c r="CO25" s="170"/>
      <c r="CP25" s="170"/>
      <c r="CQ25" s="170"/>
      <c r="CR25" s="170"/>
      <c r="CS25" s="170"/>
      <c r="CT25" s="170">
        <v>1.29481307664964</v>
      </c>
      <c r="CU25" s="170">
        <v>1.8515910006871199</v>
      </c>
      <c r="CV25" s="192"/>
    </row>
    <row r="26" spans="1:583" ht="16">
      <c r="A26" s="153"/>
      <c r="B26" s="155"/>
      <c r="C26" s="157" t="s">
        <v>220</v>
      </c>
      <c r="D26" s="158" t="s">
        <v>221</v>
      </c>
      <c r="E26" s="159">
        <v>-6.0406400000000008E-3</v>
      </c>
      <c r="F26" s="387">
        <v>-1.903554E-2</v>
      </c>
      <c r="G26" s="387"/>
      <c r="H26" s="155"/>
      <c r="I26" s="170"/>
      <c r="Q26" s="170"/>
      <c r="R26" s="170"/>
      <c r="Z26" s="180"/>
      <c r="AA26" s="170"/>
      <c r="AB26" s="170"/>
      <c r="AJ26" s="180"/>
      <c r="AK26" s="170"/>
      <c r="AL26" s="170"/>
      <c r="AT26" s="180"/>
      <c r="AU26" s="170"/>
      <c r="AV26" s="170"/>
      <c r="BD26" s="180"/>
      <c r="BE26" s="170"/>
      <c r="BF26" s="170"/>
      <c r="BN26" s="180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92"/>
      <c r="CN26" s="191"/>
      <c r="CO26" s="170"/>
      <c r="CP26" s="170"/>
      <c r="CQ26" s="170"/>
      <c r="CR26" s="170"/>
      <c r="CS26" s="170"/>
      <c r="CT26" s="170">
        <v>1.3230408123956401</v>
      </c>
      <c r="CU26" s="170">
        <v>1.8417748377541701</v>
      </c>
      <c r="CV26" s="192"/>
    </row>
    <row r="27" spans="1:583" ht="16">
      <c r="A27" s="153"/>
      <c r="B27" s="155"/>
      <c r="C27" s="157" t="s">
        <v>224</v>
      </c>
      <c r="D27" s="158" t="s">
        <v>194</v>
      </c>
      <c r="E27" s="159">
        <v>-7.3890199999999996E-3</v>
      </c>
      <c r="F27" s="387">
        <v>-3.1304829999999999E-2</v>
      </c>
      <c r="G27" s="387"/>
      <c r="H27" s="155"/>
      <c r="I27" s="170"/>
      <c r="Q27" s="170"/>
      <c r="R27" s="170"/>
      <c r="Z27" s="180"/>
      <c r="AA27" s="170"/>
      <c r="AB27" s="170"/>
      <c r="AJ27" s="180"/>
      <c r="AK27" s="170"/>
      <c r="AL27" s="170"/>
      <c r="AT27" s="180"/>
      <c r="AU27" s="170"/>
      <c r="AV27" s="170"/>
      <c r="BD27" s="180"/>
      <c r="BE27" s="170"/>
      <c r="BF27" s="170"/>
      <c r="BN27" s="180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92"/>
      <c r="CN27" s="191"/>
      <c r="CO27" s="170"/>
      <c r="CP27" s="170"/>
      <c r="CQ27" s="170"/>
      <c r="CR27" s="170"/>
      <c r="CS27" s="170"/>
      <c r="CT27" s="170">
        <v>1.3285632664387701</v>
      </c>
      <c r="CU27" s="170">
        <v>1.94701114672994</v>
      </c>
      <c r="CV27" s="192"/>
    </row>
    <row r="28" spans="1:583" ht="16">
      <c r="A28" s="153"/>
      <c r="B28" s="155"/>
      <c r="C28" s="157" t="s">
        <v>222</v>
      </c>
      <c r="D28" s="158" t="s">
        <v>223</v>
      </c>
      <c r="E28" s="159">
        <v>-7.57795E-3</v>
      </c>
      <c r="F28" s="387">
        <v>-2.4305110000000001E-2</v>
      </c>
      <c r="G28" s="387"/>
      <c r="H28" s="155"/>
      <c r="I28" s="170"/>
      <c r="Q28" s="170"/>
      <c r="R28" s="170"/>
      <c r="Z28" s="180"/>
      <c r="AA28" s="170"/>
      <c r="AB28" s="170"/>
      <c r="AJ28" s="180"/>
      <c r="AK28" s="170"/>
      <c r="AL28" s="170"/>
      <c r="AT28" s="180"/>
      <c r="AU28" s="170"/>
      <c r="AV28" s="170"/>
      <c r="BD28" s="180"/>
      <c r="BE28" s="170"/>
      <c r="BF28" s="170"/>
      <c r="BN28" s="180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92"/>
      <c r="CN28" s="191"/>
      <c r="CO28" s="170"/>
      <c r="CP28" s="170"/>
      <c r="CQ28" s="170"/>
      <c r="CR28" s="170"/>
      <c r="CS28" s="170"/>
      <c r="CT28" s="170">
        <v>1.31222986262357</v>
      </c>
      <c r="CU28" s="170">
        <v>2.03182715357062</v>
      </c>
      <c r="CV28" s="192"/>
    </row>
    <row r="29" spans="1:583">
      <c r="B29" s="143"/>
      <c r="H29" s="143"/>
    </row>
    <row r="30" spans="1:583" ht="7" customHeight="1">
      <c r="A30" s="314"/>
      <c r="B30" s="143"/>
      <c r="C30" s="143"/>
      <c r="D30" s="143"/>
      <c r="E30" s="143"/>
      <c r="F30" s="143"/>
      <c r="G30" s="143"/>
      <c r="H30" s="143"/>
    </row>
  </sheetData>
  <sheetProtection selectLockedCells="1"/>
  <mergeCells count="16">
    <mergeCell ref="CG1:CH1"/>
    <mergeCell ref="F19:G19"/>
    <mergeCell ref="F20:G20"/>
    <mergeCell ref="Z1:AG1"/>
    <mergeCell ref="AI1:AP1"/>
    <mergeCell ref="AR1:AY1"/>
    <mergeCell ref="BA1:BH1"/>
    <mergeCell ref="Q1:X1"/>
    <mergeCell ref="F26:G26"/>
    <mergeCell ref="F27:G27"/>
    <mergeCell ref="F28:G28"/>
    <mergeCell ref="F21:G21"/>
    <mergeCell ref="F22:G22"/>
    <mergeCell ref="F23:G23"/>
    <mergeCell ref="F24:G24"/>
    <mergeCell ref="F25:G25"/>
  </mergeCells>
  <phoneticPr fontId="37" type="noConversion"/>
  <hyperlinks>
    <hyperlink ref="A1" location="封面!F15" display="返回封面" xr:uid="{00000000-0004-0000-0300-000000000000}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L480"/>
  <sheetViews>
    <sheetView showGridLines="0" topLeftCell="K1" zoomScale="125" workbookViewId="0">
      <selection activeCell="F27" sqref="F27"/>
    </sheetView>
  </sheetViews>
  <sheetFormatPr baseColWidth="10" defaultColWidth="9" defaultRowHeight="15"/>
  <cols>
    <col min="1" max="1" width="10.33203125" customWidth="1"/>
    <col min="2" max="2" width="0.6640625" style="306" customWidth="1"/>
    <col min="3" max="3" width="10.1640625" style="85" customWidth="1"/>
    <col min="4" max="4" width="12" style="29" customWidth="1"/>
    <col min="5" max="5" width="11.33203125" style="29" customWidth="1"/>
    <col min="6" max="6" width="12.5" style="29" customWidth="1"/>
    <col min="7" max="7" width="11.6640625" style="29" customWidth="1"/>
    <col min="8" max="8" width="13" style="30" customWidth="1"/>
    <col min="9" max="9" width="1.1640625" style="30" customWidth="1"/>
    <col min="10" max="10" width="13.6640625" style="306" customWidth="1"/>
    <col min="11" max="11" width="10.1640625" style="85" customWidth="1"/>
    <col min="12" max="12" width="15.33203125" style="29" customWidth="1"/>
    <col min="13" max="13" width="13.5" style="29" customWidth="1"/>
    <col min="14" max="14" width="13.33203125" style="29" customWidth="1"/>
    <col min="15" max="15" width="11.6640625" style="29" customWidth="1"/>
    <col min="16" max="16" width="11" style="30" customWidth="1"/>
    <col min="17" max="17" width="1" style="30" customWidth="1"/>
    <col min="19" max="19" width="12.5" style="306" customWidth="1"/>
    <col min="20" max="20" width="26" style="85" customWidth="1"/>
    <col min="21" max="21" width="12.1640625" style="63" customWidth="1"/>
    <col min="22" max="22" width="18.6640625" style="63" customWidth="1"/>
    <col min="23" max="23" width="17.1640625" style="63" customWidth="1"/>
    <col min="24" max="24" width="11.6640625" style="63" customWidth="1"/>
    <col min="25" max="25" width="1.5" style="20" customWidth="1"/>
    <col min="26" max="26" width="12" style="20" customWidth="1"/>
    <col min="27" max="27" width="9.5" style="86" customWidth="1"/>
    <col min="28" max="28" width="20.33203125" style="306" customWidth="1"/>
    <col min="29" max="29" width="10.1640625" style="85" customWidth="1"/>
    <col min="30" max="30" width="10.5" style="87" customWidth="1"/>
    <col min="31" max="31" width="18.6640625" style="87" customWidth="1"/>
    <col min="32" max="32" width="14.1640625" style="87" customWidth="1"/>
    <col min="33" max="33" width="1" style="87" customWidth="1"/>
    <col min="34" max="34" width="11" style="88" customWidth="1"/>
    <col min="35" max="35" width="15.5" style="20" customWidth="1"/>
    <col min="36" max="36" width="9.33203125" style="89" customWidth="1"/>
    <col min="37" max="38" width="1.1640625" customWidth="1"/>
  </cols>
  <sheetData>
    <row r="1" spans="1:36">
      <c r="A1" s="21" t="s">
        <v>54</v>
      </c>
      <c r="B1" s="28"/>
      <c r="C1" s="385" t="s">
        <v>225</v>
      </c>
      <c r="D1" s="385"/>
      <c r="E1" s="385"/>
      <c r="F1" s="385"/>
      <c r="G1" s="385"/>
      <c r="H1" s="385"/>
      <c r="I1" s="33"/>
      <c r="J1" s="385" t="s">
        <v>226</v>
      </c>
      <c r="K1" s="385"/>
      <c r="L1" s="385"/>
      <c r="M1" s="385"/>
      <c r="N1" s="385"/>
      <c r="O1" s="385"/>
      <c r="P1" s="385"/>
      <c r="Q1" s="33"/>
      <c r="R1" s="385" t="s">
        <v>227</v>
      </c>
      <c r="S1" s="385"/>
      <c r="T1" s="385"/>
      <c r="U1" s="385"/>
      <c r="V1" s="385"/>
      <c r="W1" s="385"/>
      <c r="X1" s="385"/>
      <c r="Y1" s="33"/>
      <c r="Z1" s="395" t="s">
        <v>228</v>
      </c>
      <c r="AA1" s="395"/>
      <c r="AB1" s="395"/>
      <c r="AC1" s="395"/>
      <c r="AD1" s="395"/>
      <c r="AE1" s="395"/>
      <c r="AF1" s="395"/>
      <c r="AG1" s="395"/>
      <c r="AH1" s="302"/>
      <c r="AI1" s="302"/>
      <c r="AJ1"/>
    </row>
    <row r="2" spans="1:36" s="302" customFormat="1" ht="5" customHeight="1">
      <c r="A2" s="25"/>
      <c r="B2" s="34"/>
      <c r="C2" s="35"/>
      <c r="D2" s="35"/>
      <c r="E2" s="35"/>
      <c r="F2" s="35"/>
      <c r="G2" s="28"/>
      <c r="H2" s="28"/>
      <c r="I2" s="28"/>
      <c r="J2" s="35"/>
      <c r="K2" s="35"/>
      <c r="L2" s="35"/>
      <c r="M2" s="35"/>
      <c r="N2" s="28"/>
      <c r="O2" s="28"/>
      <c r="P2" s="25"/>
      <c r="Q2" s="28"/>
      <c r="R2" s="105"/>
      <c r="S2" s="105"/>
      <c r="T2" s="105"/>
      <c r="U2" s="105"/>
      <c r="V2" s="45"/>
      <c r="W2" s="45"/>
      <c r="X2" s="121"/>
      <c r="Y2" s="28"/>
      <c r="Z2" s="122"/>
      <c r="AA2" s="122"/>
      <c r="AB2" s="122"/>
      <c r="AC2" s="122"/>
      <c r="AD2" s="130"/>
      <c r="AE2" s="45"/>
      <c r="AF2" s="131"/>
      <c r="AG2" s="25"/>
    </row>
    <row r="3" spans="1:36" s="26" customFormat="1" ht="43" customHeight="1">
      <c r="B3" s="34"/>
      <c r="C3" s="36" t="s">
        <v>180</v>
      </c>
      <c r="D3" s="91" t="s">
        <v>229</v>
      </c>
      <c r="E3" s="39" t="s">
        <v>230</v>
      </c>
      <c r="F3" s="39" t="s">
        <v>231</v>
      </c>
      <c r="G3" s="39" t="s">
        <v>232</v>
      </c>
      <c r="H3" s="39" t="s">
        <v>512</v>
      </c>
      <c r="I3" s="40"/>
      <c r="J3" s="36" t="s">
        <v>180</v>
      </c>
      <c r="K3" s="91" t="s">
        <v>233</v>
      </c>
      <c r="L3" s="39" t="s">
        <v>234</v>
      </c>
      <c r="M3" s="39" t="s">
        <v>235</v>
      </c>
      <c r="N3" s="39" t="s">
        <v>236</v>
      </c>
      <c r="O3" s="39" t="s">
        <v>234</v>
      </c>
      <c r="P3" s="106" t="s">
        <v>235</v>
      </c>
      <c r="Q3" s="40"/>
      <c r="R3" s="107" t="s">
        <v>237</v>
      </c>
      <c r="S3" s="37" t="s">
        <v>238</v>
      </c>
      <c r="T3" s="39" t="s">
        <v>239</v>
      </c>
      <c r="U3" s="39" t="s">
        <v>240</v>
      </c>
      <c r="V3" s="39" t="s">
        <v>241</v>
      </c>
      <c r="W3" s="39" t="s">
        <v>242</v>
      </c>
      <c r="X3" s="123" t="s">
        <v>243</v>
      </c>
      <c r="Y3" s="40"/>
      <c r="Z3" s="107" t="s">
        <v>244</v>
      </c>
      <c r="AA3" s="37" t="s">
        <v>60</v>
      </c>
      <c r="AB3" s="39" t="s">
        <v>175</v>
      </c>
      <c r="AC3" s="39" t="s">
        <v>245</v>
      </c>
      <c r="AD3" s="132" t="s">
        <v>246</v>
      </c>
      <c r="AE3" s="39" t="s">
        <v>247</v>
      </c>
      <c r="AF3" s="123" t="s">
        <v>62</v>
      </c>
      <c r="AG3" s="25"/>
    </row>
    <row r="4" spans="1:36">
      <c r="B4" s="34"/>
      <c r="C4" s="41" t="s">
        <v>248</v>
      </c>
      <c r="D4" s="42">
        <v>20075.262882989373</v>
      </c>
      <c r="E4" s="44">
        <v>7.6382037098992441</v>
      </c>
      <c r="F4" s="317">
        <v>3.8062320937195707E-4</v>
      </c>
      <c r="G4" s="44">
        <v>1529.5504538511086</v>
      </c>
      <c r="H4" s="327">
        <v>8.2474612916349416E-2</v>
      </c>
      <c r="I4" s="45"/>
      <c r="J4" s="41" t="s">
        <v>248</v>
      </c>
      <c r="K4" s="99">
        <v>4</v>
      </c>
      <c r="L4" s="44">
        <v>28.369219196099998</v>
      </c>
      <c r="M4" s="317">
        <v>0.14035618735343225</v>
      </c>
      <c r="N4" s="44">
        <v>195</v>
      </c>
      <c r="O4" s="98">
        <v>1538.6551290000002</v>
      </c>
      <c r="P4" s="322">
        <v>0.13754634596677021</v>
      </c>
      <c r="Q4" s="45"/>
      <c r="R4" s="41">
        <v>1</v>
      </c>
      <c r="S4" s="99" t="s">
        <v>520</v>
      </c>
      <c r="T4" s="44" t="s">
        <v>521</v>
      </c>
      <c r="U4" s="319">
        <v>44299</v>
      </c>
      <c r="V4" s="44" t="s">
        <v>204</v>
      </c>
      <c r="W4" s="98" t="s">
        <v>522</v>
      </c>
      <c r="X4" s="124">
        <v>80</v>
      </c>
      <c r="Y4" s="45"/>
      <c r="Z4" s="41">
        <v>1</v>
      </c>
      <c r="AA4" s="99" t="s">
        <v>556</v>
      </c>
      <c r="AB4" s="44" t="s">
        <v>557</v>
      </c>
      <c r="AC4" s="319">
        <v>44305</v>
      </c>
      <c r="AD4" s="133">
        <v>0</v>
      </c>
      <c r="AE4" s="98" t="s">
        <v>219</v>
      </c>
      <c r="AF4" s="124" t="s">
        <v>558</v>
      </c>
      <c r="AG4" s="25"/>
      <c r="AH4"/>
      <c r="AI4"/>
      <c r="AJ4"/>
    </row>
    <row r="5" spans="1:36">
      <c r="B5" s="34"/>
      <c r="C5" s="46" t="s">
        <v>249</v>
      </c>
      <c r="D5" s="47">
        <v>57550.130259487647</v>
      </c>
      <c r="E5" s="49">
        <v>50.154190783716331</v>
      </c>
      <c r="F5" s="318">
        <v>8.7224715926471907E-4</v>
      </c>
      <c r="G5" s="49">
        <v>8545.5811015759318</v>
      </c>
      <c r="H5" s="328">
        <v>0.17438342456817113</v>
      </c>
      <c r="I5" s="50"/>
      <c r="J5" s="46" t="s">
        <v>249</v>
      </c>
      <c r="K5" s="101">
        <v>9</v>
      </c>
      <c r="L5" s="49">
        <v>49.472804420000003</v>
      </c>
      <c r="M5" s="318">
        <v>0.24476578498952195</v>
      </c>
      <c r="N5" s="49">
        <v>551</v>
      </c>
      <c r="O5" s="100">
        <v>8123.8146160000042</v>
      </c>
      <c r="P5" s="323">
        <v>0.72621927726485414</v>
      </c>
      <c r="Q5" s="50"/>
      <c r="R5" s="46">
        <v>2</v>
      </c>
      <c r="S5" s="101" t="s">
        <v>529</v>
      </c>
      <c r="T5" s="49" t="s">
        <v>530</v>
      </c>
      <c r="U5" s="320">
        <v>44300</v>
      </c>
      <c r="V5" s="49" t="s">
        <v>272</v>
      </c>
      <c r="W5" s="100" t="s">
        <v>531</v>
      </c>
      <c r="X5" s="125">
        <v>20.5</v>
      </c>
      <c r="Y5" s="50"/>
      <c r="Z5" s="46">
        <v>2</v>
      </c>
      <c r="AA5" s="101" t="s">
        <v>559</v>
      </c>
      <c r="AB5" s="49" t="s">
        <v>560</v>
      </c>
      <c r="AC5" s="320">
        <v>44305</v>
      </c>
      <c r="AD5" s="134">
        <v>0</v>
      </c>
      <c r="AE5" s="100" t="s">
        <v>219</v>
      </c>
      <c r="AF5" s="125" t="s">
        <v>561</v>
      </c>
      <c r="AG5" s="25"/>
      <c r="AH5"/>
      <c r="AI5"/>
      <c r="AJ5"/>
    </row>
    <row r="6" spans="1:36" s="27" customFormat="1">
      <c r="B6" s="34"/>
      <c r="C6" s="41" t="s">
        <v>253</v>
      </c>
      <c r="D6" s="42">
        <v>51303.869061346719</v>
      </c>
      <c r="E6" s="44">
        <v>72.713662867703533</v>
      </c>
      <c r="F6" s="317">
        <v>1.4193250630818743E-3</v>
      </c>
      <c r="G6" s="44">
        <v>1249.0012445935281</v>
      </c>
      <c r="H6" s="329">
        <v>2.4952642951051641E-2</v>
      </c>
      <c r="I6" s="50"/>
      <c r="J6" s="41" t="s">
        <v>253</v>
      </c>
      <c r="K6" s="99">
        <v>7</v>
      </c>
      <c r="L6" s="44">
        <v>124.2810158525</v>
      </c>
      <c r="M6" s="317">
        <v>0.61487802765704591</v>
      </c>
      <c r="N6" s="44">
        <v>110</v>
      </c>
      <c r="O6" s="102">
        <v>1364.282287</v>
      </c>
      <c r="P6" s="324">
        <v>0.12195848173332834</v>
      </c>
      <c r="Q6" s="50"/>
      <c r="R6" s="41">
        <v>3</v>
      </c>
      <c r="S6" s="99" t="s">
        <v>255</v>
      </c>
      <c r="T6" s="44" t="s">
        <v>256</v>
      </c>
      <c r="U6" s="319">
        <v>44302</v>
      </c>
      <c r="V6" s="44" t="s">
        <v>223</v>
      </c>
      <c r="W6" s="102" t="s">
        <v>257</v>
      </c>
      <c r="X6" s="126">
        <v>18.75</v>
      </c>
      <c r="Y6" s="50"/>
      <c r="Z6" s="41">
        <v>3</v>
      </c>
      <c r="AA6" s="99" t="s">
        <v>562</v>
      </c>
      <c r="AB6" s="44" t="s">
        <v>563</v>
      </c>
      <c r="AC6" s="319">
        <v>44305</v>
      </c>
      <c r="AD6" s="133">
        <v>0</v>
      </c>
      <c r="AE6" s="102" t="s">
        <v>194</v>
      </c>
      <c r="AF6" s="126" t="s">
        <v>564</v>
      </c>
      <c r="AG6" s="25"/>
    </row>
    <row r="7" spans="1:36" s="27" customFormat="1">
      <c r="B7" s="45"/>
      <c r="C7" s="46" t="s">
        <v>254</v>
      </c>
      <c r="D7" s="47">
        <v>80625.721037653784</v>
      </c>
      <c r="E7" s="49">
        <v>42.481652911927085</v>
      </c>
      <c r="F7" s="318">
        <v>5.2717727949728999E-4</v>
      </c>
      <c r="G7" s="49">
        <v>89.962716737150913</v>
      </c>
      <c r="H7" s="328">
        <v>1.1170530781950299E-3</v>
      </c>
      <c r="I7" s="50"/>
      <c r="J7" s="46" t="s">
        <v>254</v>
      </c>
      <c r="K7" s="101">
        <v>0</v>
      </c>
      <c r="L7" s="49">
        <v>0</v>
      </c>
      <c r="M7" s="318">
        <v>0</v>
      </c>
      <c r="N7" s="49">
        <v>4</v>
      </c>
      <c r="O7" s="100">
        <v>0</v>
      </c>
      <c r="P7" s="323">
        <v>0</v>
      </c>
      <c r="Q7" s="50"/>
      <c r="R7" s="46">
        <v>4</v>
      </c>
      <c r="S7" s="101" t="s">
        <v>266</v>
      </c>
      <c r="T7" s="49" t="s">
        <v>267</v>
      </c>
      <c r="U7" s="320">
        <v>44302</v>
      </c>
      <c r="V7" s="49" t="s">
        <v>204</v>
      </c>
      <c r="W7" s="100" t="s">
        <v>268</v>
      </c>
      <c r="X7" s="125">
        <v>10</v>
      </c>
      <c r="Y7" s="50"/>
      <c r="Z7" s="46">
        <v>4</v>
      </c>
      <c r="AA7" s="101" t="s">
        <v>565</v>
      </c>
      <c r="AB7" s="49" t="s">
        <v>566</v>
      </c>
      <c r="AC7" s="320">
        <v>44306</v>
      </c>
      <c r="AD7" s="134">
        <v>80</v>
      </c>
      <c r="AE7" s="100" t="s">
        <v>272</v>
      </c>
      <c r="AF7" s="125" t="s">
        <v>567</v>
      </c>
      <c r="AG7" s="25"/>
    </row>
    <row r="8" spans="1:36" s="27" customFormat="1">
      <c r="B8" s="45"/>
      <c r="C8" s="41" t="s">
        <v>258</v>
      </c>
      <c r="D8" s="316">
        <v>870.02177223857177</v>
      </c>
      <c r="E8" s="44">
        <v>0</v>
      </c>
      <c r="F8" s="317">
        <v>0</v>
      </c>
      <c r="G8" s="44">
        <v>1.0171555512998793</v>
      </c>
      <c r="H8" s="327">
        <v>1.1704834839397894E-3</v>
      </c>
      <c r="I8" s="50"/>
      <c r="J8" s="41" t="s">
        <v>258</v>
      </c>
      <c r="K8" s="99">
        <v>0</v>
      </c>
      <c r="L8" s="44">
        <v>0</v>
      </c>
      <c r="M8" s="317">
        <v>0</v>
      </c>
      <c r="N8" s="44">
        <v>0</v>
      </c>
      <c r="O8" s="98">
        <v>0</v>
      </c>
      <c r="P8" s="324">
        <v>0</v>
      </c>
      <c r="Q8" s="50"/>
      <c r="R8" s="41">
        <v>5</v>
      </c>
      <c r="S8" s="99" t="s">
        <v>523</v>
      </c>
      <c r="T8" s="44" t="s">
        <v>524</v>
      </c>
      <c r="U8" s="319">
        <v>44299</v>
      </c>
      <c r="V8" s="44" t="s">
        <v>219</v>
      </c>
      <c r="W8" s="98" t="s">
        <v>525</v>
      </c>
      <c r="X8" s="126">
        <v>5.74</v>
      </c>
      <c r="Y8" s="50"/>
      <c r="Z8" s="41">
        <v>5</v>
      </c>
      <c r="AA8" s="99" t="s">
        <v>568</v>
      </c>
      <c r="AB8" s="44" t="s">
        <v>569</v>
      </c>
      <c r="AC8" s="319">
        <v>44306</v>
      </c>
      <c r="AD8" s="133">
        <v>60</v>
      </c>
      <c r="AE8" s="98" t="s">
        <v>194</v>
      </c>
      <c r="AF8" s="126" t="s">
        <v>570</v>
      </c>
      <c r="AG8" s="25"/>
    </row>
    <row r="9" spans="1:36" s="27" customFormat="1">
      <c r="B9" s="45"/>
      <c r="C9" s="46" t="s">
        <v>214</v>
      </c>
      <c r="D9" s="47">
        <v>1360.14415780129</v>
      </c>
      <c r="E9" s="49">
        <v>0</v>
      </c>
      <c r="F9" s="318">
        <v>0</v>
      </c>
      <c r="G9" s="52">
        <v>160.12113588869056</v>
      </c>
      <c r="H9" s="328">
        <v>0.1334317200294117</v>
      </c>
      <c r="I9" s="34"/>
      <c r="J9" s="46" t="s">
        <v>214</v>
      </c>
      <c r="K9" s="101">
        <v>0</v>
      </c>
      <c r="L9" s="49">
        <v>0</v>
      </c>
      <c r="M9" s="318">
        <v>0</v>
      </c>
      <c r="N9" s="52">
        <v>13</v>
      </c>
      <c r="O9" s="100">
        <v>159.69656600000002</v>
      </c>
      <c r="P9" s="323">
        <v>1.4275895035047293E-2</v>
      </c>
      <c r="Q9" s="34"/>
      <c r="R9" s="46">
        <v>6</v>
      </c>
      <c r="S9" s="101" t="s">
        <v>250</v>
      </c>
      <c r="T9" s="49" t="s">
        <v>251</v>
      </c>
      <c r="U9" s="320">
        <v>44299</v>
      </c>
      <c r="V9" s="52" t="s">
        <v>204</v>
      </c>
      <c r="W9" s="100" t="s">
        <v>252</v>
      </c>
      <c r="X9" s="125">
        <v>5.0999999999999996</v>
      </c>
      <c r="Y9" s="34"/>
      <c r="Z9" s="46">
        <v>6</v>
      </c>
      <c r="AA9" s="101" t="s">
        <v>571</v>
      </c>
      <c r="AB9" s="49" t="s">
        <v>572</v>
      </c>
      <c r="AC9" s="320">
        <v>44306</v>
      </c>
      <c r="AD9" s="135">
        <v>0</v>
      </c>
      <c r="AE9" s="100" t="s">
        <v>189</v>
      </c>
      <c r="AF9" s="125" t="s">
        <v>573</v>
      </c>
      <c r="AG9" s="25"/>
    </row>
    <row r="10" spans="1:36" s="27" customFormat="1">
      <c r="B10" s="45"/>
      <c r="C10" s="92" t="s">
        <v>262</v>
      </c>
      <c r="D10" s="93">
        <v>211785.14917151685</v>
      </c>
      <c r="E10" s="94">
        <v>172.98771027315524</v>
      </c>
      <c r="F10" s="95">
        <v>8.1747527683959488E-4</v>
      </c>
      <c r="G10" s="96">
        <v>11575.233808197809</v>
      </c>
      <c r="H10" s="330">
        <v>5.7815487245935555E-2</v>
      </c>
      <c r="I10" s="34"/>
      <c r="J10" s="92" t="s">
        <v>262</v>
      </c>
      <c r="K10" s="104">
        <v>20</v>
      </c>
      <c r="L10" s="94">
        <v>202.12303946859998</v>
      </c>
      <c r="M10" s="95">
        <v>1</v>
      </c>
      <c r="N10" s="96">
        <v>873</v>
      </c>
      <c r="O10" s="103">
        <v>11186.448598000004</v>
      </c>
      <c r="P10" s="325">
        <v>1</v>
      </c>
      <c r="Q10" s="34"/>
      <c r="R10" s="41">
        <v>7</v>
      </c>
      <c r="S10" s="108" t="s">
        <v>547</v>
      </c>
      <c r="T10" s="55" t="s">
        <v>548</v>
      </c>
      <c r="U10" s="109">
        <v>44301</v>
      </c>
      <c r="V10" s="56" t="s">
        <v>181</v>
      </c>
      <c r="W10" s="127" t="s">
        <v>549</v>
      </c>
      <c r="X10" s="128">
        <v>3.95</v>
      </c>
      <c r="Y10" s="34"/>
      <c r="Z10" s="41">
        <v>7</v>
      </c>
      <c r="AA10" s="108" t="s">
        <v>574</v>
      </c>
      <c r="AB10" s="55" t="s">
        <v>575</v>
      </c>
      <c r="AC10" s="109">
        <v>44307</v>
      </c>
      <c r="AD10" s="136">
        <v>0</v>
      </c>
      <c r="AE10" s="127" t="s">
        <v>189</v>
      </c>
      <c r="AF10" s="128" t="s">
        <v>576</v>
      </c>
      <c r="AG10" s="25"/>
    </row>
    <row r="11" spans="1:36" s="27" customFormat="1">
      <c r="B11" s="45"/>
      <c r="C11" s="97" t="s">
        <v>210</v>
      </c>
      <c r="D11" s="29"/>
      <c r="E11" s="29"/>
      <c r="F11" s="29"/>
      <c r="G11" s="30"/>
      <c r="H11" s="30"/>
      <c r="I11" s="34"/>
      <c r="J11" s="97" t="s">
        <v>210</v>
      </c>
      <c r="K11" s="29"/>
      <c r="L11" s="29"/>
      <c r="M11" s="29"/>
      <c r="N11" s="30"/>
      <c r="O11" s="30"/>
      <c r="Q11" s="34"/>
      <c r="R11" s="110">
        <v>8</v>
      </c>
      <c r="S11" s="111" t="s">
        <v>513</v>
      </c>
      <c r="T11" s="111" t="s">
        <v>514</v>
      </c>
      <c r="U11" s="112">
        <v>44298</v>
      </c>
      <c r="V11" s="111" t="s">
        <v>194</v>
      </c>
      <c r="W11" s="111" t="s">
        <v>515</v>
      </c>
      <c r="X11" s="125">
        <v>3.62</v>
      </c>
      <c r="Y11" s="34"/>
      <c r="Z11" s="110">
        <v>8</v>
      </c>
      <c r="AA11" s="111" t="s">
        <v>577</v>
      </c>
      <c r="AB11" s="111" t="s">
        <v>578</v>
      </c>
      <c r="AC11" s="112">
        <v>44307</v>
      </c>
      <c r="AD11" s="137">
        <v>80</v>
      </c>
      <c r="AE11" s="111" t="s">
        <v>194</v>
      </c>
      <c r="AF11" s="111" t="s">
        <v>579</v>
      </c>
      <c r="AG11" s="25"/>
    </row>
    <row r="12" spans="1:36" s="27" customFormat="1">
      <c r="B12" s="45"/>
      <c r="C12" s="29"/>
      <c r="D12" s="29"/>
      <c r="E12" s="29"/>
      <c r="F12" s="29"/>
      <c r="G12" s="30"/>
      <c r="H12" s="30"/>
      <c r="I12" s="34"/>
      <c r="J12" s="29"/>
      <c r="K12" s="29"/>
      <c r="L12" s="29"/>
      <c r="M12" s="29"/>
      <c r="N12" s="30"/>
      <c r="O12" s="30"/>
      <c r="Q12" s="34"/>
      <c r="R12" s="113">
        <v>9</v>
      </c>
      <c r="S12" s="89" t="s">
        <v>538</v>
      </c>
      <c r="T12" s="89" t="s">
        <v>539</v>
      </c>
      <c r="U12" s="114">
        <v>44300</v>
      </c>
      <c r="V12" s="89" t="s">
        <v>194</v>
      </c>
      <c r="W12" s="89" t="s">
        <v>540</v>
      </c>
      <c r="X12" s="126">
        <v>3.31</v>
      </c>
      <c r="Y12" s="34"/>
      <c r="Z12" s="113">
        <v>9</v>
      </c>
      <c r="AA12" s="89" t="s">
        <v>580</v>
      </c>
      <c r="AB12" s="89" t="s">
        <v>581</v>
      </c>
      <c r="AC12" s="114">
        <v>44309</v>
      </c>
      <c r="AD12" s="138">
        <v>20</v>
      </c>
      <c r="AE12" s="89" t="s">
        <v>219</v>
      </c>
      <c r="AF12" s="89" t="s">
        <v>582</v>
      </c>
      <c r="AG12" s="25"/>
    </row>
    <row r="13" spans="1:36" s="27" customFormat="1">
      <c r="B13" s="45"/>
      <c r="C13" s="29"/>
      <c r="D13" s="29"/>
      <c r="E13" s="29"/>
      <c r="F13" s="29"/>
      <c r="G13" s="30"/>
      <c r="H13" s="30"/>
      <c r="I13" s="34"/>
      <c r="J13" s="29"/>
      <c r="K13" s="29"/>
      <c r="L13" s="29"/>
      <c r="M13" s="29"/>
      <c r="N13" s="30"/>
      <c r="O13" s="30"/>
      <c r="Q13" s="34"/>
      <c r="R13" s="115">
        <v>10</v>
      </c>
      <c r="S13" s="111" t="s">
        <v>517</v>
      </c>
      <c r="T13" s="111" t="s">
        <v>518</v>
      </c>
      <c r="U13" s="112">
        <v>44299</v>
      </c>
      <c r="V13" s="111" t="s">
        <v>219</v>
      </c>
      <c r="W13" s="111" t="s">
        <v>519</v>
      </c>
      <c r="X13" s="125">
        <v>2.96</v>
      </c>
      <c r="Y13" s="34"/>
      <c r="Z13" s="115">
        <v>10</v>
      </c>
      <c r="AA13" s="111" t="s">
        <v>583</v>
      </c>
      <c r="AB13" s="111" t="s">
        <v>584</v>
      </c>
      <c r="AC13" s="112">
        <v>44309</v>
      </c>
      <c r="AD13" s="137">
        <v>80</v>
      </c>
      <c r="AE13" s="111" t="s">
        <v>585</v>
      </c>
      <c r="AF13" s="111" t="s">
        <v>586</v>
      </c>
      <c r="AG13" s="25"/>
    </row>
    <row r="14" spans="1:36" s="27" customFormat="1">
      <c r="B14" s="45"/>
      <c r="C14" s="29"/>
      <c r="D14" s="29"/>
      <c r="E14" s="29"/>
      <c r="F14" s="29"/>
      <c r="G14" s="30"/>
      <c r="H14" s="30"/>
      <c r="I14" s="34"/>
      <c r="J14" s="29"/>
      <c r="K14" s="29"/>
      <c r="L14" s="29"/>
      <c r="M14" s="29"/>
      <c r="N14" s="30"/>
      <c r="O14" s="30"/>
      <c r="Q14" s="34"/>
      <c r="R14" s="113">
        <v>11</v>
      </c>
      <c r="S14" s="89" t="s">
        <v>535</v>
      </c>
      <c r="T14" s="89" t="s">
        <v>536</v>
      </c>
      <c r="U14" s="114">
        <v>44300</v>
      </c>
      <c r="V14" s="89" t="s">
        <v>194</v>
      </c>
      <c r="W14" s="89" t="s">
        <v>537</v>
      </c>
      <c r="X14" s="126">
        <v>2.73</v>
      </c>
      <c r="Y14" s="34"/>
      <c r="Z14" s="113">
        <v>11</v>
      </c>
      <c r="AA14" s="89" t="s">
        <v>587</v>
      </c>
      <c r="AB14" s="89" t="s">
        <v>588</v>
      </c>
      <c r="AC14" s="114">
        <v>44309</v>
      </c>
      <c r="AD14" s="138">
        <v>80</v>
      </c>
      <c r="AE14" s="89" t="s">
        <v>194</v>
      </c>
      <c r="AF14" s="89" t="s">
        <v>589</v>
      </c>
      <c r="AG14" s="25"/>
    </row>
    <row r="15" spans="1:36" s="27" customFormat="1">
      <c r="B15" s="45"/>
      <c r="C15" s="29"/>
      <c r="D15" s="29"/>
      <c r="E15" s="29"/>
      <c r="F15" s="29"/>
      <c r="G15" s="30"/>
      <c r="H15" s="30"/>
      <c r="I15" s="34"/>
      <c r="J15" s="29"/>
      <c r="K15" s="29"/>
      <c r="L15" s="29"/>
      <c r="M15" s="29"/>
      <c r="N15" s="30"/>
      <c r="O15" s="30"/>
      <c r="Q15" s="34"/>
      <c r="R15" s="115">
        <v>12</v>
      </c>
      <c r="S15" s="111" t="s">
        <v>553</v>
      </c>
      <c r="T15" s="111" t="s">
        <v>554</v>
      </c>
      <c r="U15" s="112">
        <v>44302</v>
      </c>
      <c r="V15" s="111" t="s">
        <v>181</v>
      </c>
      <c r="W15" s="111" t="s">
        <v>555</v>
      </c>
      <c r="X15" s="125">
        <v>2.73</v>
      </c>
      <c r="Y15" s="34"/>
      <c r="Z15" s="115">
        <v>12</v>
      </c>
      <c r="AA15" s="111" t="s">
        <v>590</v>
      </c>
      <c r="AB15" s="111" t="s">
        <v>591</v>
      </c>
      <c r="AC15" s="112">
        <v>44309</v>
      </c>
      <c r="AD15" s="137">
        <v>80</v>
      </c>
      <c r="AE15" s="111" t="s">
        <v>592</v>
      </c>
      <c r="AF15" s="111" t="s">
        <v>593</v>
      </c>
      <c r="AG15" s="25"/>
    </row>
    <row r="16" spans="1:36" s="27" customFormat="1">
      <c r="B16" s="45"/>
      <c r="C16" s="29"/>
      <c r="D16" s="29"/>
      <c r="E16" s="29"/>
      <c r="F16" s="29"/>
      <c r="G16" s="30"/>
      <c r="H16" s="30"/>
      <c r="I16" s="34"/>
      <c r="J16" s="29"/>
      <c r="K16" s="29"/>
      <c r="L16" s="29"/>
      <c r="M16" s="29"/>
      <c r="N16" s="30"/>
      <c r="O16" s="30"/>
      <c r="Q16" s="34"/>
      <c r="R16" s="116">
        <v>13</v>
      </c>
      <c r="S16" s="87" t="s">
        <v>259</v>
      </c>
      <c r="T16" s="87" t="s">
        <v>260</v>
      </c>
      <c r="U16" s="117">
        <v>44302</v>
      </c>
      <c r="V16" s="20" t="s">
        <v>194</v>
      </c>
      <c r="W16" s="20" t="s">
        <v>261</v>
      </c>
      <c r="X16" s="126">
        <v>2.4700000000000002</v>
      </c>
      <c r="Y16" s="34"/>
      <c r="Z16" s="116">
        <v>13</v>
      </c>
      <c r="AA16" s="87" t="s">
        <v>594</v>
      </c>
      <c r="AB16" s="87" t="s">
        <v>595</v>
      </c>
      <c r="AC16" s="117">
        <v>44309</v>
      </c>
      <c r="AD16" s="88">
        <v>0</v>
      </c>
      <c r="AE16" s="20" t="s">
        <v>181</v>
      </c>
      <c r="AF16" s="89" t="s">
        <v>596</v>
      </c>
      <c r="AG16" s="25"/>
    </row>
    <row r="17" spans="2:33" s="27" customFormat="1">
      <c r="B17" s="45"/>
      <c r="C17" s="29"/>
      <c r="D17" s="29"/>
      <c r="E17" s="29"/>
      <c r="F17" s="29"/>
      <c r="G17" s="30"/>
      <c r="H17" s="30"/>
      <c r="I17" s="34"/>
      <c r="J17" s="29"/>
      <c r="K17" s="29"/>
      <c r="L17" s="29"/>
      <c r="M17" s="29"/>
      <c r="N17" s="30"/>
      <c r="O17" s="30"/>
      <c r="Q17" s="34"/>
      <c r="R17" s="118">
        <v>14</v>
      </c>
      <c r="S17" s="119" t="s">
        <v>544</v>
      </c>
      <c r="T17" s="119" t="s">
        <v>545</v>
      </c>
      <c r="U17" s="120">
        <v>44301</v>
      </c>
      <c r="V17" s="321" t="s">
        <v>181</v>
      </c>
      <c r="W17" s="321" t="s">
        <v>546</v>
      </c>
      <c r="X17" s="125">
        <v>2.4300000000000002</v>
      </c>
      <c r="Y17" s="34"/>
      <c r="Z17" s="118">
        <v>14</v>
      </c>
      <c r="AA17" s="119" t="s">
        <v>597</v>
      </c>
      <c r="AB17" s="119" t="s">
        <v>598</v>
      </c>
      <c r="AC17" s="120">
        <v>44309</v>
      </c>
      <c r="AD17" s="101">
        <v>50</v>
      </c>
      <c r="AE17" s="321" t="s">
        <v>194</v>
      </c>
      <c r="AF17" s="111" t="s">
        <v>599</v>
      </c>
      <c r="AG17" s="25"/>
    </row>
    <row r="18" spans="2:33" s="27" customFormat="1">
      <c r="B18" s="45"/>
      <c r="C18" s="29"/>
      <c r="D18" s="29"/>
      <c r="E18" s="29"/>
      <c r="F18" s="29"/>
      <c r="G18" s="30"/>
      <c r="H18" s="30"/>
      <c r="I18" s="28"/>
      <c r="J18" s="29"/>
      <c r="K18" s="29"/>
      <c r="L18" s="29"/>
      <c r="M18" s="29"/>
      <c r="N18" s="30"/>
      <c r="O18" s="30"/>
      <c r="Q18" s="28"/>
      <c r="R18" s="116">
        <v>15</v>
      </c>
      <c r="S18" s="87" t="s">
        <v>270</v>
      </c>
      <c r="T18" s="87" t="s">
        <v>271</v>
      </c>
      <c r="U18" s="117">
        <v>44300</v>
      </c>
      <c r="V18" s="20" t="s">
        <v>272</v>
      </c>
      <c r="W18" s="20" t="s">
        <v>273</v>
      </c>
      <c r="X18" s="126">
        <v>2.15</v>
      </c>
      <c r="Y18" s="28"/>
      <c r="Z18" s="116">
        <v>15</v>
      </c>
      <c r="AA18" s="87" t="s">
        <v>600</v>
      </c>
      <c r="AB18" s="87" t="s">
        <v>601</v>
      </c>
      <c r="AC18" s="117">
        <v>44309</v>
      </c>
      <c r="AD18" s="88">
        <v>150</v>
      </c>
      <c r="AE18" s="20" t="s">
        <v>219</v>
      </c>
      <c r="AF18" s="89" t="s">
        <v>602</v>
      </c>
      <c r="AG18" s="25"/>
    </row>
    <row r="19" spans="2:33" s="27" customFormat="1">
      <c r="B19" s="45"/>
      <c r="C19" s="29"/>
      <c r="D19" s="29"/>
      <c r="E19" s="29"/>
      <c r="F19" s="29"/>
      <c r="G19" s="30"/>
      <c r="H19" s="30"/>
      <c r="I19" s="28"/>
      <c r="J19" s="29"/>
      <c r="K19" s="29"/>
      <c r="L19" s="29"/>
      <c r="M19" s="29"/>
      <c r="N19" s="30"/>
      <c r="O19" s="30"/>
      <c r="Q19" s="28"/>
      <c r="R19" s="118">
        <v>16</v>
      </c>
      <c r="S19" s="119" t="s">
        <v>526</v>
      </c>
      <c r="T19" s="119" t="s">
        <v>527</v>
      </c>
      <c r="U19" s="120">
        <v>44299</v>
      </c>
      <c r="V19" s="321" t="s">
        <v>219</v>
      </c>
      <c r="W19" s="321" t="s">
        <v>528</v>
      </c>
      <c r="X19" s="125">
        <v>2.14</v>
      </c>
      <c r="Y19" s="28"/>
      <c r="Z19" s="118">
        <v>16</v>
      </c>
      <c r="AA19" s="119" t="s">
        <v>603</v>
      </c>
      <c r="AB19" s="119" t="s">
        <v>604</v>
      </c>
      <c r="AC19" s="120">
        <v>44309</v>
      </c>
      <c r="AD19" s="101">
        <v>80</v>
      </c>
      <c r="AE19" s="321" t="s">
        <v>181</v>
      </c>
      <c r="AF19" s="111" t="s">
        <v>605</v>
      </c>
      <c r="AG19" s="25"/>
    </row>
    <row r="20" spans="2:33" s="27" customFormat="1">
      <c r="B20" s="45"/>
      <c r="C20" s="29"/>
      <c r="D20" s="29"/>
      <c r="E20" s="29"/>
      <c r="F20" s="29"/>
      <c r="G20" s="30"/>
      <c r="H20" s="30"/>
      <c r="I20" s="28"/>
      <c r="J20" s="29"/>
      <c r="K20" s="29"/>
      <c r="L20" s="29"/>
      <c r="M20" s="29"/>
      <c r="N20" s="30"/>
      <c r="O20" s="30"/>
      <c r="Q20" s="28"/>
      <c r="R20" s="116">
        <v>17</v>
      </c>
      <c r="S20" s="87" t="s">
        <v>550</v>
      </c>
      <c r="T20" s="87" t="s">
        <v>551</v>
      </c>
      <c r="U20" s="117">
        <v>44301</v>
      </c>
      <c r="V20" s="20" t="s">
        <v>219</v>
      </c>
      <c r="W20" s="20" t="s">
        <v>552</v>
      </c>
      <c r="X20" s="126">
        <v>2.13</v>
      </c>
      <c r="Y20" s="28"/>
      <c r="Z20" s="116">
        <v>17</v>
      </c>
      <c r="AA20" s="87" t="s">
        <v>606</v>
      </c>
      <c r="AB20" s="87" t="s">
        <v>607</v>
      </c>
      <c r="AC20" s="117">
        <v>44309</v>
      </c>
      <c r="AD20" s="88">
        <v>80</v>
      </c>
      <c r="AE20" s="20" t="s">
        <v>194</v>
      </c>
      <c r="AF20" s="89" t="s">
        <v>608</v>
      </c>
      <c r="AG20" s="25"/>
    </row>
    <row r="21" spans="2:33" s="27" customFormat="1">
      <c r="B21" s="45"/>
      <c r="C21" s="29"/>
      <c r="D21" s="29"/>
      <c r="E21" s="29"/>
      <c r="F21" s="29"/>
      <c r="G21" s="30"/>
      <c r="H21" s="30"/>
      <c r="I21" s="28"/>
      <c r="J21" s="29"/>
      <c r="K21" s="29"/>
      <c r="L21" s="29"/>
      <c r="M21" s="29"/>
      <c r="N21" s="30"/>
      <c r="O21" s="30"/>
      <c r="Q21" s="28"/>
      <c r="R21" s="118">
        <v>18</v>
      </c>
      <c r="S21" s="119" t="s">
        <v>532</v>
      </c>
      <c r="T21" s="119" t="s">
        <v>533</v>
      </c>
      <c r="U21" s="120">
        <v>44300</v>
      </c>
      <c r="V21" s="321" t="s">
        <v>189</v>
      </c>
      <c r="W21" s="321" t="s">
        <v>534</v>
      </c>
      <c r="X21" s="125">
        <v>1.42</v>
      </c>
      <c r="Y21" s="28"/>
      <c r="Z21" s="118">
        <v>18</v>
      </c>
      <c r="AA21" s="119" t="s">
        <v>609</v>
      </c>
      <c r="AB21" s="119" t="s">
        <v>610</v>
      </c>
      <c r="AC21" s="120">
        <v>44309</v>
      </c>
      <c r="AD21" s="101">
        <v>0</v>
      </c>
      <c r="AE21" s="321" t="s">
        <v>219</v>
      </c>
      <c r="AF21" s="111" t="s">
        <v>611</v>
      </c>
      <c r="AG21" s="25"/>
    </row>
    <row r="22" spans="2:33" s="27" customFormat="1">
      <c r="B22" s="45"/>
      <c r="C22" s="29"/>
      <c r="D22" s="29"/>
      <c r="E22" s="29"/>
      <c r="F22" s="29"/>
      <c r="G22" s="30"/>
      <c r="H22" s="30"/>
      <c r="I22" s="28"/>
      <c r="J22" s="29"/>
      <c r="K22" s="29"/>
      <c r="L22" s="29"/>
      <c r="M22" s="29"/>
      <c r="N22" s="30"/>
      <c r="O22" s="30"/>
      <c r="Q22" s="28"/>
      <c r="R22" s="116">
        <v>19</v>
      </c>
      <c r="S22" s="87" t="s">
        <v>541</v>
      </c>
      <c r="T22" s="87" t="s">
        <v>542</v>
      </c>
      <c r="U22" s="117">
        <v>44300</v>
      </c>
      <c r="V22" s="20" t="s">
        <v>204</v>
      </c>
      <c r="W22" s="20" t="s">
        <v>543</v>
      </c>
      <c r="X22" s="126">
        <v>1</v>
      </c>
      <c r="Y22" s="28"/>
      <c r="Z22" s="116">
        <v>19</v>
      </c>
      <c r="AA22" s="87" t="s">
        <v>612</v>
      </c>
      <c r="AB22" s="87" t="s">
        <v>613</v>
      </c>
      <c r="AC22" s="117">
        <v>44309</v>
      </c>
      <c r="AD22" s="88">
        <v>0</v>
      </c>
      <c r="AE22" s="20" t="s">
        <v>219</v>
      </c>
      <c r="AF22" s="89" t="s">
        <v>614</v>
      </c>
      <c r="AG22" s="25"/>
    </row>
    <row r="23" spans="2:33" s="27" customFormat="1">
      <c r="B23" s="45"/>
      <c r="C23" s="29"/>
      <c r="D23" s="29"/>
      <c r="E23" s="29"/>
      <c r="F23" s="29"/>
      <c r="G23" s="30"/>
      <c r="H23" s="30"/>
      <c r="I23" s="28"/>
      <c r="J23" s="29"/>
      <c r="K23" s="29"/>
      <c r="L23" s="29"/>
      <c r="M23" s="29"/>
      <c r="N23" s="30"/>
      <c r="O23" s="30"/>
      <c r="Q23" s="28"/>
      <c r="R23" s="118">
        <v>20</v>
      </c>
      <c r="S23" s="119" t="s">
        <v>453</v>
      </c>
      <c r="T23" s="119" t="s">
        <v>454</v>
      </c>
      <c r="U23" s="120">
        <v>44298</v>
      </c>
      <c r="V23" s="321" t="s">
        <v>194</v>
      </c>
      <c r="W23" s="321" t="s">
        <v>516</v>
      </c>
      <c r="X23" s="125">
        <v>0</v>
      </c>
      <c r="Y23" s="28"/>
      <c r="Z23" s="118">
        <v>20</v>
      </c>
      <c r="AA23" s="119" t="s">
        <v>615</v>
      </c>
      <c r="AB23" s="119" t="s">
        <v>616</v>
      </c>
      <c r="AC23" s="120">
        <v>44309</v>
      </c>
      <c r="AD23" s="101">
        <v>60</v>
      </c>
      <c r="AE23" s="321" t="s">
        <v>194</v>
      </c>
      <c r="AF23" s="111" t="s">
        <v>617</v>
      </c>
      <c r="AG23" s="25"/>
    </row>
    <row r="24" spans="2:33" s="27" customFormat="1">
      <c r="B24" s="45"/>
      <c r="C24" s="29"/>
      <c r="D24" s="29"/>
      <c r="E24" s="29"/>
      <c r="F24" s="29"/>
      <c r="G24" s="30"/>
      <c r="H24" s="30"/>
      <c r="I24" s="28"/>
      <c r="J24" s="29"/>
      <c r="K24" s="29"/>
      <c r="L24" s="29"/>
      <c r="M24" s="29"/>
      <c r="N24" s="30"/>
      <c r="O24" s="30"/>
      <c r="Q24" s="28"/>
      <c r="R24" s="335">
        <v>21</v>
      </c>
      <c r="S24" s="336" t="s">
        <v>269</v>
      </c>
      <c r="T24" s="336"/>
      <c r="U24" s="337"/>
      <c r="V24" s="338"/>
      <c r="W24" s="338"/>
      <c r="X24" s="339">
        <v>173.15</v>
      </c>
      <c r="Y24" s="28">
        <v>173.15</v>
      </c>
      <c r="Z24" s="116">
        <v>21</v>
      </c>
      <c r="AA24" s="87" t="s">
        <v>618</v>
      </c>
      <c r="AB24" s="87" t="s">
        <v>619</v>
      </c>
      <c r="AC24" s="117">
        <v>44309</v>
      </c>
      <c r="AD24" s="88">
        <v>0</v>
      </c>
      <c r="AE24" s="20" t="s">
        <v>181</v>
      </c>
      <c r="AF24" s="89" t="s">
        <v>620</v>
      </c>
      <c r="AG24" s="25"/>
    </row>
    <row r="25" spans="2:33" s="27" customFormat="1">
      <c r="B25" s="45"/>
      <c r="C25" s="29"/>
      <c r="D25" s="29"/>
      <c r="E25" s="29"/>
      <c r="F25" s="29"/>
      <c r="G25" s="30"/>
      <c r="H25" s="30"/>
      <c r="I25" s="28"/>
      <c r="J25" s="29"/>
      <c r="K25" s="29"/>
      <c r="L25" s="29"/>
      <c r="M25" s="29"/>
      <c r="N25" s="30"/>
      <c r="O25" s="30"/>
      <c r="Q25" s="28"/>
      <c r="R25" s="331"/>
      <c r="S25" s="332"/>
      <c r="T25" s="332"/>
      <c r="U25" s="333"/>
      <c r="V25" s="315"/>
      <c r="W25" s="315"/>
      <c r="X25" s="334"/>
      <c r="Y25" s="28"/>
      <c r="Z25" s="118">
        <v>22</v>
      </c>
      <c r="AA25" s="119" t="s">
        <v>263</v>
      </c>
      <c r="AB25" s="119" t="s">
        <v>264</v>
      </c>
      <c r="AC25" s="120">
        <v>44309</v>
      </c>
      <c r="AD25" s="101">
        <v>40</v>
      </c>
      <c r="AE25" s="321" t="s">
        <v>219</v>
      </c>
      <c r="AF25" s="111" t="s">
        <v>265</v>
      </c>
      <c r="AG25" s="25"/>
    </row>
    <row r="26" spans="2:33" s="27" customFormat="1">
      <c r="B26" s="45"/>
      <c r="C26" s="29"/>
      <c r="D26" s="29"/>
      <c r="E26" s="29"/>
      <c r="F26" s="29"/>
      <c r="G26" s="30"/>
      <c r="H26" s="30"/>
      <c r="I26" s="28"/>
      <c r="J26" s="29"/>
      <c r="K26" s="29"/>
      <c r="L26" s="29"/>
      <c r="M26" s="29"/>
      <c r="N26" s="30"/>
      <c r="O26" s="30"/>
      <c r="Q26" s="28"/>
      <c r="R26" s="97" t="s">
        <v>210</v>
      </c>
      <c r="S26" s="332"/>
      <c r="T26" s="332"/>
      <c r="U26" s="333"/>
      <c r="V26" s="315"/>
      <c r="W26" s="315"/>
      <c r="X26" s="334"/>
      <c r="Y26" s="28"/>
      <c r="Z26" s="116">
        <v>23</v>
      </c>
      <c r="AA26" s="87" t="s">
        <v>621</v>
      </c>
      <c r="AB26" s="87" t="s">
        <v>622</v>
      </c>
      <c r="AC26" s="117">
        <v>44309</v>
      </c>
      <c r="AD26" s="88">
        <v>80</v>
      </c>
      <c r="AE26" s="20" t="s">
        <v>194</v>
      </c>
      <c r="AF26" s="89" t="s">
        <v>623</v>
      </c>
      <c r="AG26" s="25"/>
    </row>
    <row r="27" spans="2:33" s="27" customFormat="1">
      <c r="B27" s="45"/>
      <c r="C27" s="29"/>
      <c r="D27" s="29"/>
      <c r="E27" s="29"/>
      <c r="F27" s="29"/>
      <c r="G27" s="30"/>
      <c r="H27" s="30"/>
      <c r="I27" s="28"/>
      <c r="J27" s="29"/>
      <c r="K27" s="29"/>
      <c r="L27" s="29"/>
      <c r="M27" s="29"/>
      <c r="N27" s="30"/>
      <c r="O27" s="30"/>
      <c r="Q27" s="28"/>
      <c r="R27" s="393"/>
      <c r="S27" s="394"/>
      <c r="T27" s="394"/>
      <c r="U27" s="394"/>
      <c r="V27" s="394"/>
      <c r="W27" s="394"/>
      <c r="X27" s="340"/>
      <c r="Y27" s="28"/>
      <c r="Z27" s="118">
        <v>24</v>
      </c>
      <c r="AA27" s="129" t="s">
        <v>624</v>
      </c>
      <c r="AB27" s="129" t="s">
        <v>625</v>
      </c>
      <c r="AC27" s="139">
        <v>44309</v>
      </c>
      <c r="AD27" s="140">
        <v>0</v>
      </c>
      <c r="AE27" s="129" t="s">
        <v>585</v>
      </c>
      <c r="AF27" s="129" t="s">
        <v>626</v>
      </c>
      <c r="AG27" s="25"/>
    </row>
    <row r="28" spans="2:33" s="27" customFormat="1">
      <c r="B28" s="45"/>
      <c r="C28" s="29"/>
      <c r="D28" s="29"/>
      <c r="E28" s="29"/>
      <c r="F28" s="29"/>
      <c r="G28" s="30"/>
      <c r="H28" s="30"/>
      <c r="I28" s="28"/>
      <c r="J28" s="29"/>
      <c r="K28" s="29"/>
      <c r="L28" s="29"/>
      <c r="M28" s="29"/>
      <c r="N28" s="30"/>
      <c r="O28" s="30"/>
      <c r="Q28" s="28"/>
      <c r="S28" s="63"/>
      <c r="T28" s="63"/>
      <c r="U28" s="63"/>
      <c r="V28" s="20"/>
      <c r="W28" s="20"/>
      <c r="X28" s="86"/>
      <c r="Y28" s="28"/>
      <c r="Z28" s="116">
        <v>25</v>
      </c>
      <c r="AA28" s="87" t="s">
        <v>627</v>
      </c>
      <c r="AB28" s="87" t="s">
        <v>628</v>
      </c>
      <c r="AC28" s="117">
        <v>44309</v>
      </c>
      <c r="AD28" s="88">
        <v>80</v>
      </c>
      <c r="AE28" s="20" t="s">
        <v>223</v>
      </c>
      <c r="AF28" s="89" t="s">
        <v>629</v>
      </c>
      <c r="AG28" s="25"/>
    </row>
    <row r="29" spans="2:33" s="27" customFormat="1">
      <c r="B29" s="45"/>
      <c r="C29" s="29"/>
      <c r="D29" s="29"/>
      <c r="E29" s="29"/>
      <c r="F29" s="29"/>
      <c r="G29" s="30"/>
      <c r="H29" s="30"/>
      <c r="I29" s="28"/>
      <c r="J29" s="29"/>
      <c r="K29" s="29"/>
      <c r="L29" s="29"/>
      <c r="M29" s="29"/>
      <c r="N29" s="30"/>
      <c r="O29" s="30"/>
      <c r="Q29" s="28"/>
      <c r="R29" s="63"/>
      <c r="S29" s="63"/>
      <c r="T29" s="63"/>
      <c r="U29" s="63"/>
      <c r="V29" s="20"/>
      <c r="W29" s="20"/>
      <c r="X29" s="86"/>
      <c r="Y29" s="28"/>
      <c r="Z29" s="118">
        <v>26</v>
      </c>
      <c r="AA29" s="119" t="s">
        <v>630</v>
      </c>
      <c r="AB29" s="119" t="s">
        <v>631</v>
      </c>
      <c r="AC29" s="120">
        <v>44309</v>
      </c>
      <c r="AD29" s="101">
        <v>50</v>
      </c>
      <c r="AE29" s="321" t="s">
        <v>194</v>
      </c>
      <c r="AF29" s="111" t="s">
        <v>632</v>
      </c>
      <c r="AG29" s="25"/>
    </row>
    <row r="30" spans="2:33" s="27" customFormat="1">
      <c r="B30" s="45"/>
      <c r="C30" s="29"/>
      <c r="D30" s="29"/>
      <c r="E30" s="29"/>
      <c r="F30" s="29"/>
      <c r="G30" s="30"/>
      <c r="H30" s="30"/>
      <c r="I30" s="28"/>
      <c r="J30" s="29"/>
      <c r="K30" s="29"/>
      <c r="L30" s="29"/>
      <c r="M30" s="29"/>
      <c r="N30" s="30"/>
      <c r="O30" s="30"/>
      <c r="Q30" s="28"/>
      <c r="R30" s="63"/>
      <c r="S30" s="63"/>
      <c r="T30" s="63"/>
      <c r="U30" s="63"/>
      <c r="V30" s="20"/>
      <c r="W30" s="20"/>
      <c r="X30" s="86"/>
      <c r="Y30" s="28"/>
      <c r="Z30" s="396" t="s">
        <v>269</v>
      </c>
      <c r="AA30" s="397"/>
      <c r="AB30" s="397"/>
      <c r="AC30" s="337"/>
      <c r="AD30" s="343">
        <v>1150</v>
      </c>
      <c r="AE30" s="338"/>
      <c r="AF30" s="339"/>
      <c r="AG30" s="25"/>
    </row>
    <row r="31" spans="2:33" s="27" customFormat="1">
      <c r="B31" s="45"/>
      <c r="C31" s="29"/>
      <c r="D31" s="29"/>
      <c r="E31" s="29"/>
      <c r="F31" s="29"/>
      <c r="G31" s="30"/>
      <c r="H31" s="30"/>
      <c r="I31" s="28"/>
      <c r="J31" s="29"/>
      <c r="K31" s="29"/>
      <c r="L31" s="29"/>
      <c r="M31" s="29"/>
      <c r="N31" s="30"/>
      <c r="O31" s="30"/>
      <c r="Q31" s="28"/>
      <c r="R31" s="63"/>
      <c r="S31" s="63"/>
      <c r="T31" s="63"/>
      <c r="U31" s="63"/>
      <c r="V31" s="20"/>
      <c r="W31" s="20"/>
      <c r="X31" s="86"/>
      <c r="Y31" s="28"/>
      <c r="Z31" s="393"/>
      <c r="AA31" s="394"/>
      <c r="AB31" s="394"/>
      <c r="AC31" s="340"/>
      <c r="AD31" s="340"/>
      <c r="AE31" s="341"/>
      <c r="AF31" s="342"/>
      <c r="AG31" s="25"/>
    </row>
    <row r="32" spans="2:33" s="27" customFormat="1">
      <c r="B32" s="45"/>
      <c r="C32" s="29"/>
      <c r="D32" s="29"/>
      <c r="E32" s="29"/>
      <c r="F32" s="29"/>
      <c r="G32" s="30"/>
      <c r="H32" s="30"/>
      <c r="I32" s="28"/>
      <c r="J32" s="29"/>
      <c r="K32" s="29"/>
      <c r="L32" s="29"/>
      <c r="M32" s="29"/>
      <c r="N32" s="30"/>
      <c r="O32" s="30"/>
      <c r="Q32" s="28"/>
      <c r="R32" s="63"/>
      <c r="S32" s="63"/>
      <c r="T32" s="63"/>
      <c r="U32" s="63"/>
      <c r="V32" s="20"/>
      <c r="W32" s="20"/>
      <c r="X32" s="86"/>
      <c r="Y32" s="28"/>
      <c r="Z32" s="97" t="s">
        <v>210</v>
      </c>
      <c r="AA32" s="87"/>
      <c r="AB32" s="87"/>
      <c r="AC32" s="87"/>
      <c r="AD32" s="88"/>
      <c r="AE32" s="20"/>
      <c r="AF32" s="89"/>
      <c r="AG32" s="25"/>
    </row>
    <row r="33" spans="1:38" s="27" customFormat="1">
      <c r="B33" s="45"/>
      <c r="C33" s="29"/>
      <c r="D33" s="29"/>
      <c r="E33" s="29"/>
      <c r="F33" s="29"/>
      <c r="G33" s="30"/>
      <c r="H33" s="30"/>
      <c r="I33" s="28"/>
      <c r="J33" s="29"/>
      <c r="K33" s="29"/>
      <c r="L33" s="29"/>
      <c r="M33" s="29"/>
      <c r="N33" s="30"/>
      <c r="O33" s="30"/>
      <c r="Q33" s="28"/>
      <c r="R33" s="63"/>
      <c r="S33" s="63"/>
      <c r="T33" s="63"/>
      <c r="U33" s="63"/>
      <c r="V33" s="20"/>
      <c r="W33" s="20"/>
      <c r="X33" s="86"/>
      <c r="Y33" s="28"/>
      <c r="Z33" s="87"/>
      <c r="AA33" s="87"/>
      <c r="AB33" s="87"/>
      <c r="AC33" s="87"/>
      <c r="AD33" s="88"/>
      <c r="AE33" s="20"/>
      <c r="AF33" s="89"/>
      <c r="AG33" s="25"/>
    </row>
    <row r="34" spans="1:38" s="27" customFormat="1">
      <c r="B34" s="45"/>
      <c r="C34" s="29"/>
      <c r="D34" s="29"/>
      <c r="E34" s="29"/>
      <c r="F34" s="29"/>
      <c r="G34" s="30"/>
      <c r="H34" s="30"/>
      <c r="I34" s="28"/>
      <c r="J34" s="29"/>
      <c r="K34" s="29"/>
      <c r="L34" s="29"/>
      <c r="M34" s="29"/>
      <c r="N34" s="30"/>
      <c r="O34" s="30"/>
      <c r="Q34" s="28"/>
      <c r="R34" s="63"/>
      <c r="S34" s="63"/>
      <c r="T34" s="63"/>
      <c r="U34" s="63"/>
      <c r="V34" s="20"/>
      <c r="W34" s="20"/>
      <c r="X34" s="86"/>
      <c r="Y34" s="28"/>
      <c r="Z34" s="87"/>
      <c r="AA34" s="87"/>
      <c r="AB34" s="87"/>
      <c r="AC34" s="87"/>
      <c r="AD34" s="88"/>
      <c r="AE34" s="20"/>
      <c r="AF34" s="89"/>
      <c r="AG34" s="25"/>
    </row>
    <row r="35" spans="1:38" s="27" customFormat="1" ht="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302"/>
      <c r="AI35" s="302"/>
      <c r="AJ35" s="302"/>
      <c r="AK35" s="302"/>
      <c r="AL35" s="302"/>
    </row>
    <row r="36" spans="1:38" s="27" customFormat="1">
      <c r="B36" s="315"/>
      <c r="C36" s="85"/>
      <c r="D36" s="29"/>
      <c r="E36" s="29"/>
      <c r="F36" s="29"/>
      <c r="G36" s="29"/>
      <c r="H36" s="30"/>
      <c r="I36" s="30"/>
      <c r="J36" s="306"/>
      <c r="K36" s="85"/>
      <c r="L36" s="29"/>
      <c r="M36" s="29"/>
      <c r="N36" s="29"/>
      <c r="O36" s="29"/>
      <c r="P36" s="30"/>
      <c r="Q36" s="30"/>
      <c r="S36" s="306"/>
      <c r="T36" s="85"/>
      <c r="U36" s="63"/>
      <c r="V36" s="63"/>
      <c r="W36" s="63"/>
      <c r="X36" s="63"/>
      <c r="Y36" s="20"/>
      <c r="Z36" s="20"/>
      <c r="AA36" s="86"/>
      <c r="AB36" s="306"/>
      <c r="AC36" s="85"/>
      <c r="AD36" s="87"/>
      <c r="AE36" s="87"/>
      <c r="AF36" s="87"/>
      <c r="AG36" s="87"/>
      <c r="AH36" s="88"/>
      <c r="AI36" s="20"/>
      <c r="AJ36" s="89"/>
    </row>
    <row r="37" spans="1:38" s="27" customFormat="1">
      <c r="B37" s="315"/>
      <c r="C37" s="85"/>
      <c r="D37" s="29"/>
      <c r="E37" s="29"/>
      <c r="F37" s="29"/>
      <c r="G37" s="29"/>
      <c r="H37" s="30"/>
      <c r="I37" s="30"/>
      <c r="J37" s="306"/>
      <c r="K37" s="85"/>
      <c r="L37" s="29"/>
      <c r="M37" s="29"/>
      <c r="N37" s="29"/>
      <c r="O37" s="29"/>
      <c r="P37" s="30"/>
      <c r="Q37" s="30"/>
      <c r="S37" s="306"/>
      <c r="T37" s="85"/>
      <c r="U37" s="63"/>
      <c r="V37" s="63"/>
      <c r="W37" s="63"/>
      <c r="X37" s="63"/>
      <c r="Y37" s="20"/>
      <c r="Z37" s="20"/>
      <c r="AA37" s="86"/>
      <c r="AB37" s="306"/>
      <c r="AC37" s="85"/>
      <c r="AD37" s="87"/>
      <c r="AE37" s="87"/>
      <c r="AF37" s="87"/>
      <c r="AG37" s="87"/>
      <c r="AH37" s="88"/>
      <c r="AI37" s="20"/>
      <c r="AJ37" s="89"/>
    </row>
    <row r="38" spans="1:38" s="27" customFormat="1">
      <c r="B38" s="315"/>
      <c r="C38" s="85"/>
      <c r="D38" s="29"/>
      <c r="E38" s="29"/>
      <c r="F38" s="29"/>
      <c r="G38" s="29"/>
      <c r="H38" s="30"/>
      <c r="I38" s="30"/>
      <c r="J38" s="306"/>
      <c r="K38" s="85"/>
      <c r="L38" s="29"/>
      <c r="M38" s="29"/>
      <c r="N38" s="29"/>
      <c r="O38" s="29"/>
      <c r="P38" s="30"/>
      <c r="Q38" s="30"/>
      <c r="S38" s="306"/>
      <c r="T38" s="85"/>
      <c r="U38" s="63"/>
      <c r="V38" s="63"/>
      <c r="W38" s="63"/>
      <c r="X38" s="63"/>
      <c r="Y38" s="20"/>
      <c r="Z38" s="20"/>
      <c r="AA38" s="86"/>
      <c r="AB38" s="306"/>
      <c r="AC38" s="85"/>
      <c r="AD38" s="87"/>
      <c r="AE38" s="87"/>
      <c r="AF38" s="87"/>
      <c r="AG38" s="87"/>
      <c r="AH38" s="88"/>
      <c r="AI38" s="20"/>
      <c r="AJ38" s="89"/>
    </row>
    <row r="39" spans="1:38" s="27" customFormat="1">
      <c r="B39" s="315"/>
      <c r="C39" s="85"/>
      <c r="D39" s="29"/>
      <c r="E39" s="29"/>
      <c r="F39" s="29"/>
      <c r="G39" s="29"/>
      <c r="H39" s="30"/>
      <c r="I39" s="30"/>
      <c r="J39" s="306"/>
      <c r="K39" s="85"/>
      <c r="L39" s="29"/>
      <c r="M39" s="29"/>
      <c r="N39" s="29"/>
      <c r="O39" s="29"/>
      <c r="P39" s="30"/>
      <c r="Q39" s="30"/>
      <c r="S39" s="306"/>
      <c r="T39" s="85"/>
      <c r="U39" s="63"/>
      <c r="V39" s="63"/>
      <c r="W39" s="63"/>
      <c r="X39" s="63"/>
      <c r="Y39" s="20"/>
      <c r="Z39" s="20"/>
      <c r="AA39" s="86"/>
      <c r="AB39" s="306"/>
      <c r="AC39" s="85"/>
      <c r="AD39" s="87"/>
      <c r="AE39" s="87"/>
      <c r="AF39" s="87"/>
      <c r="AG39" s="87"/>
      <c r="AH39" s="88"/>
      <c r="AI39" s="20"/>
      <c r="AJ39" s="89"/>
    </row>
    <row r="40" spans="1:38" s="27" customFormat="1">
      <c r="B40" s="315"/>
      <c r="C40" s="85"/>
      <c r="D40" s="29"/>
      <c r="E40" s="29"/>
      <c r="F40" s="29"/>
      <c r="G40" s="29"/>
      <c r="H40" s="30"/>
      <c r="I40" s="30"/>
      <c r="J40" s="306"/>
      <c r="K40" s="85"/>
      <c r="L40" s="29"/>
      <c r="M40" s="29"/>
      <c r="N40" s="29"/>
      <c r="O40" s="29"/>
      <c r="P40" s="30"/>
      <c r="Q40" s="30"/>
      <c r="S40" s="306"/>
      <c r="T40" s="85"/>
      <c r="U40" s="63"/>
      <c r="V40" s="63"/>
      <c r="W40" s="63"/>
      <c r="X40" s="63"/>
      <c r="Y40" s="20"/>
      <c r="Z40" s="20"/>
      <c r="AA40" s="86"/>
      <c r="AB40" s="306"/>
      <c r="AC40" s="85"/>
      <c r="AD40" s="87"/>
      <c r="AE40" s="87"/>
      <c r="AF40" s="87"/>
      <c r="AG40" s="87"/>
      <c r="AH40" s="88"/>
      <c r="AI40" s="20"/>
      <c r="AJ40" s="89"/>
    </row>
    <row r="41" spans="1:38" s="27" customFormat="1">
      <c r="B41" s="315"/>
      <c r="C41" s="85"/>
      <c r="D41" s="29"/>
      <c r="E41" s="29"/>
      <c r="F41" s="29"/>
      <c r="G41" s="29"/>
      <c r="H41" s="30"/>
      <c r="I41" s="30"/>
      <c r="J41" s="306"/>
      <c r="K41" s="85"/>
      <c r="L41" s="29"/>
      <c r="M41" s="29"/>
      <c r="N41" s="29"/>
      <c r="O41" s="29"/>
      <c r="P41" s="30"/>
      <c r="Q41" s="30"/>
      <c r="S41" s="306"/>
      <c r="T41" s="85"/>
      <c r="U41" s="63"/>
      <c r="V41" s="63"/>
      <c r="W41" s="63"/>
      <c r="X41" s="63"/>
      <c r="Y41" s="20"/>
      <c r="Z41" s="20"/>
      <c r="AA41" s="86"/>
      <c r="AB41" s="306"/>
      <c r="AC41" s="85"/>
      <c r="AD41" s="87"/>
      <c r="AE41" s="87"/>
      <c r="AF41" s="87"/>
      <c r="AG41" s="87"/>
      <c r="AH41" s="88"/>
      <c r="AI41" s="20"/>
      <c r="AJ41" s="89"/>
    </row>
    <row r="42" spans="1:38" s="27" customFormat="1">
      <c r="B42" s="315"/>
      <c r="C42" s="85"/>
      <c r="D42" s="29"/>
      <c r="E42" s="29"/>
      <c r="F42" s="29"/>
      <c r="G42" s="29"/>
      <c r="H42" s="30"/>
      <c r="I42" s="30"/>
      <c r="J42" s="306"/>
      <c r="K42" s="85"/>
      <c r="L42" s="29"/>
      <c r="M42" s="29"/>
      <c r="N42" s="29"/>
      <c r="O42" s="29"/>
      <c r="P42" s="30"/>
      <c r="Q42" s="30"/>
      <c r="S42" s="306"/>
      <c r="T42" s="85"/>
      <c r="U42" s="63"/>
      <c r="V42" s="63"/>
      <c r="W42" s="63"/>
      <c r="X42" s="63"/>
      <c r="Y42" s="20"/>
      <c r="Z42" s="20"/>
      <c r="AA42" s="86"/>
      <c r="AB42" s="306"/>
      <c r="AC42" s="85"/>
      <c r="AD42" s="87"/>
      <c r="AE42" s="87"/>
      <c r="AF42" s="87"/>
      <c r="AG42" s="87"/>
      <c r="AH42" s="88"/>
      <c r="AI42" s="20"/>
      <c r="AJ42" s="89"/>
    </row>
    <row r="43" spans="1:38" s="27" customFormat="1">
      <c r="B43" s="315"/>
      <c r="C43" s="85"/>
      <c r="D43" s="29"/>
      <c r="E43" s="29"/>
      <c r="F43" s="29"/>
      <c r="G43" s="29"/>
      <c r="H43" s="30"/>
      <c r="I43" s="30"/>
      <c r="J43" s="306"/>
      <c r="K43" s="85"/>
      <c r="L43" s="29"/>
      <c r="M43" s="29"/>
      <c r="N43" s="29"/>
      <c r="O43" s="29"/>
      <c r="P43" s="30"/>
      <c r="Q43" s="30"/>
      <c r="S43" s="306"/>
      <c r="T43" s="85"/>
      <c r="U43" s="63"/>
      <c r="V43" s="63"/>
      <c r="W43" s="63"/>
      <c r="X43" s="63"/>
      <c r="Y43" s="20"/>
      <c r="Z43" s="20"/>
      <c r="AA43" s="86"/>
      <c r="AB43" s="306"/>
      <c r="AC43" s="85"/>
      <c r="AD43" s="87"/>
      <c r="AE43" s="87"/>
      <c r="AF43" s="87"/>
      <c r="AG43" s="87"/>
      <c r="AH43" s="88"/>
      <c r="AI43" s="20"/>
      <c r="AJ43" s="89"/>
    </row>
    <row r="44" spans="1:38" s="27" customFormat="1">
      <c r="B44" s="315"/>
      <c r="C44" s="85"/>
      <c r="D44" s="29"/>
      <c r="E44" s="29"/>
      <c r="F44" s="29"/>
      <c r="G44" s="29"/>
      <c r="H44" s="30"/>
      <c r="I44" s="30"/>
      <c r="J44" s="306"/>
      <c r="K44" s="85"/>
      <c r="L44" s="29"/>
      <c r="M44" s="29"/>
      <c r="N44" s="29"/>
      <c r="O44" s="29"/>
      <c r="P44" s="30"/>
      <c r="Q44" s="30"/>
      <c r="S44" s="306"/>
      <c r="T44" s="85"/>
      <c r="U44" s="63"/>
      <c r="V44" s="63"/>
      <c r="W44" s="63"/>
      <c r="X44" s="63"/>
      <c r="Y44" s="20"/>
      <c r="Z44" s="20"/>
      <c r="AA44" s="86"/>
      <c r="AB44" s="306"/>
      <c r="AC44" s="85"/>
      <c r="AD44" s="87"/>
      <c r="AE44" s="87"/>
      <c r="AF44" s="87"/>
      <c r="AG44" s="87"/>
      <c r="AH44" s="88"/>
      <c r="AI44" s="20"/>
      <c r="AJ44" s="89"/>
    </row>
    <row r="45" spans="1:38" s="27" customFormat="1">
      <c r="B45" s="315"/>
      <c r="C45" s="85"/>
      <c r="D45" s="29"/>
      <c r="E45" s="29"/>
      <c r="F45" s="29"/>
      <c r="G45" s="29"/>
      <c r="H45" s="30"/>
      <c r="I45" s="30"/>
      <c r="J45" s="306"/>
      <c r="K45" s="85"/>
      <c r="L45" s="29"/>
      <c r="M45" s="29"/>
      <c r="N45" s="29"/>
      <c r="O45" s="29"/>
      <c r="P45" s="30"/>
      <c r="Q45" s="30"/>
      <c r="S45" s="306"/>
      <c r="T45" s="85"/>
      <c r="U45" s="63"/>
      <c r="V45" s="63"/>
      <c r="W45" s="63"/>
      <c r="X45" s="63"/>
      <c r="Y45" s="20"/>
      <c r="Z45" s="20"/>
      <c r="AA45" s="86"/>
      <c r="AB45" s="306"/>
      <c r="AC45" s="85"/>
      <c r="AD45" s="87"/>
      <c r="AE45" s="87"/>
      <c r="AF45" s="87"/>
      <c r="AG45" s="87"/>
      <c r="AH45" s="88"/>
      <c r="AI45" s="20"/>
      <c r="AJ45" s="89"/>
    </row>
    <row r="46" spans="1:38" s="27" customFormat="1">
      <c r="B46" s="315"/>
      <c r="C46" s="85"/>
      <c r="D46" s="29"/>
      <c r="E46" s="29"/>
      <c r="F46" s="29"/>
      <c r="G46" s="29"/>
      <c r="H46" s="30"/>
      <c r="I46" s="30"/>
      <c r="J46" s="306"/>
      <c r="K46" s="85"/>
      <c r="L46" s="29"/>
      <c r="M46" s="29"/>
      <c r="N46" s="29"/>
      <c r="O46" s="29"/>
      <c r="P46" s="30"/>
      <c r="Q46" s="30"/>
      <c r="S46" s="306"/>
      <c r="T46" s="85"/>
      <c r="U46" s="63"/>
      <c r="V46" s="63"/>
      <c r="W46" s="63"/>
      <c r="X46" s="63"/>
      <c r="Y46" s="20"/>
      <c r="Z46" s="20"/>
      <c r="AA46" s="86"/>
      <c r="AB46" s="306"/>
      <c r="AC46" s="85"/>
      <c r="AD46" s="87"/>
      <c r="AE46" s="87"/>
      <c r="AF46" s="87"/>
      <c r="AG46" s="87"/>
      <c r="AH46" s="88"/>
      <c r="AI46" s="20"/>
      <c r="AJ46" s="89"/>
    </row>
    <row r="47" spans="1:38" s="27" customFormat="1">
      <c r="B47" s="315"/>
      <c r="C47" s="85"/>
      <c r="D47" s="29"/>
      <c r="E47" s="29"/>
      <c r="F47" s="29"/>
      <c r="G47" s="29"/>
      <c r="H47" s="30"/>
      <c r="I47" s="30"/>
      <c r="J47" s="306"/>
      <c r="K47" s="85"/>
      <c r="L47" s="29"/>
      <c r="M47" s="29"/>
      <c r="N47" s="29"/>
      <c r="O47" s="29"/>
      <c r="P47" s="30"/>
      <c r="Q47" s="30"/>
      <c r="S47" s="306"/>
      <c r="T47" s="85"/>
      <c r="U47" s="63"/>
      <c r="V47" s="63"/>
      <c r="W47" s="63"/>
      <c r="X47" s="63"/>
      <c r="Y47" s="20"/>
      <c r="Z47" s="20"/>
      <c r="AA47" s="86"/>
      <c r="AB47" s="306"/>
      <c r="AC47" s="85"/>
      <c r="AD47" s="87"/>
      <c r="AE47" s="87"/>
      <c r="AF47" s="87"/>
      <c r="AG47" s="87"/>
      <c r="AH47" s="88"/>
      <c r="AI47" s="20"/>
      <c r="AJ47" s="89"/>
    </row>
    <row r="48" spans="1:38" s="27" customFormat="1">
      <c r="B48" s="315"/>
      <c r="C48" s="85"/>
      <c r="D48" s="29"/>
      <c r="E48" s="29"/>
      <c r="F48" s="29"/>
      <c r="G48" s="29"/>
      <c r="H48" s="30"/>
      <c r="I48" s="30"/>
      <c r="J48" s="306"/>
      <c r="K48" s="85"/>
      <c r="L48" s="29"/>
      <c r="M48" s="29"/>
      <c r="N48" s="29"/>
      <c r="O48" s="29"/>
      <c r="P48" s="30"/>
      <c r="Q48" s="30"/>
      <c r="S48" s="306"/>
      <c r="T48" s="85"/>
      <c r="U48" s="63"/>
      <c r="V48" s="63"/>
      <c r="W48" s="63"/>
      <c r="X48" s="63"/>
      <c r="Y48" s="20"/>
      <c r="Z48" s="20"/>
      <c r="AA48" s="86"/>
      <c r="AB48" s="306"/>
      <c r="AC48" s="85"/>
      <c r="AD48" s="87"/>
      <c r="AE48" s="87"/>
      <c r="AF48" s="87"/>
      <c r="AG48" s="87"/>
      <c r="AH48" s="88"/>
      <c r="AI48" s="20"/>
      <c r="AJ48" s="89"/>
    </row>
    <row r="49" spans="2:36" s="27" customFormat="1">
      <c r="B49" s="315"/>
      <c r="C49" s="85"/>
      <c r="D49" s="29"/>
      <c r="E49" s="29"/>
      <c r="F49" s="29"/>
      <c r="G49" s="29"/>
      <c r="H49" s="30"/>
      <c r="I49" s="30"/>
      <c r="J49" s="306"/>
      <c r="K49" s="85"/>
      <c r="L49" s="29"/>
      <c r="M49" s="29"/>
      <c r="N49" s="29"/>
      <c r="O49" s="29"/>
      <c r="P49" s="30"/>
      <c r="Q49" s="30"/>
      <c r="S49" s="306"/>
      <c r="T49" s="85"/>
      <c r="U49" s="63"/>
      <c r="V49" s="63"/>
      <c r="W49" s="63"/>
      <c r="X49" s="63"/>
      <c r="Y49" s="20"/>
      <c r="Z49" s="20"/>
      <c r="AA49" s="86"/>
      <c r="AB49" s="306"/>
      <c r="AC49" s="85"/>
      <c r="AD49" s="87"/>
      <c r="AE49" s="87"/>
      <c r="AF49" s="87"/>
      <c r="AG49" s="87"/>
      <c r="AH49" s="88"/>
      <c r="AI49" s="20"/>
      <c r="AJ49" s="89"/>
    </row>
    <row r="50" spans="2:36" s="27" customFormat="1">
      <c r="B50" s="315"/>
      <c r="C50" s="85"/>
      <c r="D50" s="29"/>
      <c r="E50" s="29"/>
      <c r="F50" s="29"/>
      <c r="G50" s="29"/>
      <c r="H50" s="30"/>
      <c r="I50" s="30"/>
      <c r="J50" s="306"/>
      <c r="K50" s="85"/>
      <c r="L50" s="29"/>
      <c r="M50" s="29"/>
      <c r="N50" s="29"/>
      <c r="O50" s="29"/>
      <c r="P50" s="30"/>
      <c r="Q50" s="30"/>
      <c r="S50" s="306"/>
      <c r="T50" s="85"/>
      <c r="U50" s="63"/>
      <c r="V50" s="63"/>
      <c r="W50" s="63"/>
      <c r="X50" s="63"/>
      <c r="Y50" s="20"/>
      <c r="Z50" s="20"/>
      <c r="AA50" s="86"/>
      <c r="AB50" s="306"/>
      <c r="AC50" s="85"/>
      <c r="AD50" s="87"/>
      <c r="AE50" s="87"/>
      <c r="AF50" s="87"/>
      <c r="AG50" s="87"/>
      <c r="AH50" s="88"/>
      <c r="AI50" s="20"/>
      <c r="AJ50" s="89"/>
    </row>
    <row r="51" spans="2:36" s="27" customFormat="1">
      <c r="B51" s="315"/>
      <c r="C51" s="85"/>
      <c r="D51" s="29"/>
      <c r="E51" s="29"/>
      <c r="F51" s="29"/>
      <c r="G51" s="29"/>
      <c r="H51" s="30"/>
      <c r="I51" s="30"/>
      <c r="J51" s="306"/>
      <c r="K51" s="85"/>
      <c r="L51" s="29"/>
      <c r="M51" s="29"/>
      <c r="N51" s="29"/>
      <c r="O51" s="29"/>
      <c r="P51" s="30"/>
      <c r="Q51" s="30"/>
      <c r="S51" s="306"/>
      <c r="T51" s="85"/>
      <c r="U51" s="63"/>
      <c r="V51" s="63"/>
      <c r="W51" s="63"/>
      <c r="X51" s="63"/>
      <c r="Y51" s="20"/>
      <c r="Z51" s="20"/>
      <c r="AA51" s="86"/>
      <c r="AB51" s="306"/>
      <c r="AC51" s="85"/>
      <c r="AD51" s="87"/>
      <c r="AE51" s="87"/>
      <c r="AF51" s="87"/>
      <c r="AG51" s="87"/>
      <c r="AH51" s="88"/>
      <c r="AI51" s="20"/>
      <c r="AJ51" s="89"/>
    </row>
    <row r="52" spans="2:36" s="27" customFormat="1">
      <c r="B52" s="315"/>
      <c r="C52" s="85"/>
      <c r="D52" s="29"/>
      <c r="E52" s="29"/>
      <c r="F52" s="29"/>
      <c r="G52" s="29"/>
      <c r="H52" s="30"/>
      <c r="I52" s="30"/>
      <c r="J52" s="306"/>
      <c r="K52" s="85"/>
      <c r="L52" s="29"/>
      <c r="M52" s="29"/>
      <c r="N52" s="29"/>
      <c r="O52" s="29"/>
      <c r="P52" s="30"/>
      <c r="Q52" s="30"/>
      <c r="S52" s="306"/>
      <c r="T52" s="85"/>
      <c r="U52" s="63"/>
      <c r="V52" s="63"/>
      <c r="W52" s="63"/>
      <c r="X52" s="63"/>
      <c r="Y52" s="20"/>
      <c r="Z52" s="20"/>
      <c r="AA52" s="86"/>
      <c r="AB52" s="306"/>
      <c r="AC52" s="85"/>
      <c r="AD52" s="87"/>
      <c r="AE52" s="87"/>
      <c r="AF52" s="87"/>
      <c r="AG52" s="87"/>
      <c r="AH52" s="88"/>
      <c r="AI52" s="20"/>
      <c r="AJ52" s="89"/>
    </row>
    <row r="53" spans="2:36" s="27" customFormat="1">
      <c r="B53" s="315"/>
      <c r="C53" s="85"/>
      <c r="D53" s="29"/>
      <c r="E53" s="29"/>
      <c r="F53" s="29"/>
      <c r="G53" s="29"/>
      <c r="H53" s="30"/>
      <c r="I53" s="30"/>
      <c r="J53" s="306"/>
      <c r="K53" s="85"/>
      <c r="L53" s="29"/>
      <c r="M53" s="29"/>
      <c r="N53" s="29"/>
      <c r="O53" s="29"/>
      <c r="P53" s="30"/>
      <c r="Q53" s="30"/>
      <c r="S53" s="306"/>
      <c r="T53" s="85"/>
      <c r="U53" s="63"/>
      <c r="V53" s="63"/>
      <c r="W53" s="63"/>
      <c r="X53" s="63"/>
      <c r="Y53" s="20"/>
      <c r="Z53" s="20"/>
      <c r="AA53" s="86"/>
      <c r="AB53" s="306"/>
      <c r="AC53" s="85"/>
      <c r="AD53" s="87"/>
      <c r="AE53" s="87"/>
      <c r="AF53" s="87"/>
      <c r="AG53" s="87"/>
      <c r="AH53" s="88"/>
      <c r="AI53" s="20"/>
      <c r="AJ53" s="89"/>
    </row>
    <row r="54" spans="2:36" s="27" customFormat="1">
      <c r="B54" s="315"/>
      <c r="C54" s="85"/>
      <c r="D54" s="29"/>
      <c r="E54" s="29"/>
      <c r="F54" s="29"/>
      <c r="G54" s="29"/>
      <c r="H54" s="30"/>
      <c r="I54" s="30"/>
      <c r="J54" s="306"/>
      <c r="K54" s="85"/>
      <c r="L54" s="29"/>
      <c r="M54" s="29"/>
      <c r="N54" s="29"/>
      <c r="O54" s="29"/>
      <c r="P54" s="30"/>
      <c r="Q54" s="30"/>
      <c r="S54" s="306"/>
      <c r="T54" s="85"/>
      <c r="U54" s="63"/>
      <c r="V54" s="63"/>
      <c r="W54" s="63"/>
      <c r="X54" s="63"/>
      <c r="Y54" s="20"/>
      <c r="Z54" s="20"/>
      <c r="AA54" s="86"/>
      <c r="AB54" s="306"/>
      <c r="AC54" s="85"/>
      <c r="AD54" s="87"/>
      <c r="AE54" s="87"/>
      <c r="AF54" s="87"/>
      <c r="AG54" s="87"/>
      <c r="AH54" s="88"/>
      <c r="AI54" s="20"/>
      <c r="AJ54" s="89"/>
    </row>
    <row r="55" spans="2:36" s="27" customFormat="1">
      <c r="B55" s="315"/>
      <c r="C55" s="85"/>
      <c r="D55" s="29"/>
      <c r="E55" s="29"/>
      <c r="F55" s="29"/>
      <c r="G55" s="29"/>
      <c r="H55" s="30"/>
      <c r="I55" s="30"/>
      <c r="J55" s="306"/>
      <c r="K55" s="85"/>
      <c r="L55" s="29"/>
      <c r="M55" s="29"/>
      <c r="N55" s="29"/>
      <c r="O55" s="29"/>
      <c r="P55" s="30"/>
      <c r="Q55" s="30"/>
      <c r="S55" s="306"/>
      <c r="T55" s="85"/>
      <c r="U55" s="63"/>
      <c r="V55" s="63"/>
      <c r="W55" s="63"/>
      <c r="X55" s="63"/>
      <c r="Y55" s="20"/>
      <c r="Z55" s="20"/>
      <c r="AA55" s="86"/>
      <c r="AB55" s="306"/>
      <c r="AC55" s="85"/>
      <c r="AD55" s="87"/>
      <c r="AE55" s="87"/>
      <c r="AF55" s="87"/>
      <c r="AG55" s="87"/>
      <c r="AH55" s="88"/>
      <c r="AI55" s="20"/>
      <c r="AJ55" s="89"/>
    </row>
    <row r="56" spans="2:36" s="27" customFormat="1">
      <c r="B56" s="315"/>
      <c r="C56" s="85"/>
      <c r="D56" s="29"/>
      <c r="E56" s="29"/>
      <c r="F56" s="29"/>
      <c r="G56" s="29"/>
      <c r="H56" s="30"/>
      <c r="I56" s="30"/>
      <c r="J56" s="306"/>
      <c r="K56" s="85"/>
      <c r="L56" s="29"/>
      <c r="M56" s="29"/>
      <c r="N56" s="29"/>
      <c r="O56" s="29"/>
      <c r="P56" s="30"/>
      <c r="Q56" s="30"/>
      <c r="S56" s="306"/>
      <c r="T56" s="85"/>
      <c r="U56" s="63"/>
      <c r="V56" s="63"/>
      <c r="W56" s="63"/>
      <c r="X56" s="63"/>
      <c r="Y56" s="20"/>
      <c r="Z56" s="20"/>
      <c r="AA56" s="86"/>
      <c r="AB56" s="306"/>
      <c r="AC56" s="85"/>
      <c r="AD56" s="87"/>
      <c r="AE56" s="87"/>
      <c r="AF56" s="87"/>
      <c r="AG56" s="87"/>
      <c r="AH56" s="88"/>
      <c r="AI56" s="20"/>
      <c r="AJ56" s="89"/>
    </row>
    <row r="57" spans="2:36" s="27" customFormat="1">
      <c r="B57" s="315"/>
      <c r="C57" s="85"/>
      <c r="D57" s="29"/>
      <c r="E57" s="29"/>
      <c r="F57" s="29"/>
      <c r="G57" s="29"/>
      <c r="H57" s="30"/>
      <c r="I57" s="30"/>
      <c r="J57" s="306"/>
      <c r="K57" s="85"/>
      <c r="L57" s="29"/>
      <c r="M57" s="29"/>
      <c r="N57" s="29"/>
      <c r="O57" s="29"/>
      <c r="P57" s="30"/>
      <c r="Q57" s="30"/>
      <c r="S57" s="306"/>
      <c r="T57" s="85"/>
      <c r="U57" s="63"/>
      <c r="V57" s="63"/>
      <c r="W57" s="63"/>
      <c r="X57" s="63"/>
      <c r="Y57" s="20"/>
      <c r="Z57" s="20"/>
      <c r="AA57" s="86"/>
      <c r="AB57" s="306"/>
      <c r="AC57" s="85"/>
      <c r="AD57" s="87"/>
      <c r="AE57" s="87"/>
      <c r="AF57" s="87"/>
      <c r="AG57" s="87"/>
      <c r="AH57" s="88"/>
      <c r="AI57" s="20"/>
      <c r="AJ57" s="89"/>
    </row>
    <row r="58" spans="2:36" s="27" customFormat="1">
      <c r="B58" s="315"/>
      <c r="C58" s="85"/>
      <c r="D58" s="29"/>
      <c r="E58" s="29"/>
      <c r="F58" s="29"/>
      <c r="G58" s="29"/>
      <c r="H58" s="30"/>
      <c r="I58" s="30"/>
      <c r="J58" s="306"/>
      <c r="K58" s="85"/>
      <c r="L58" s="29"/>
      <c r="M58" s="29"/>
      <c r="N58" s="29"/>
      <c r="O58" s="29"/>
      <c r="P58" s="30"/>
      <c r="Q58" s="30"/>
      <c r="S58" s="306"/>
      <c r="T58" s="85"/>
      <c r="U58" s="63"/>
      <c r="V58" s="63"/>
      <c r="W58" s="63"/>
      <c r="X58" s="63"/>
      <c r="Y58" s="20"/>
      <c r="Z58" s="20"/>
      <c r="AA58" s="86"/>
      <c r="AB58" s="306"/>
      <c r="AC58" s="85"/>
      <c r="AD58" s="87"/>
      <c r="AE58" s="87"/>
      <c r="AF58" s="87"/>
      <c r="AG58" s="87"/>
      <c r="AH58" s="88"/>
      <c r="AI58" s="20"/>
      <c r="AJ58" s="89"/>
    </row>
    <row r="59" spans="2:36" s="27" customFormat="1">
      <c r="B59" s="315"/>
      <c r="C59" s="85"/>
      <c r="D59" s="29"/>
      <c r="E59" s="29"/>
      <c r="F59" s="29"/>
      <c r="G59" s="29"/>
      <c r="H59" s="30"/>
      <c r="I59" s="30"/>
      <c r="J59" s="306"/>
      <c r="K59" s="85"/>
      <c r="L59" s="29"/>
      <c r="M59" s="29"/>
      <c r="N59" s="29"/>
      <c r="O59" s="29"/>
      <c r="P59" s="30"/>
      <c r="Q59" s="30"/>
      <c r="S59" s="306"/>
      <c r="T59" s="85"/>
      <c r="U59" s="63"/>
      <c r="V59" s="63"/>
      <c r="W59" s="63"/>
      <c r="X59" s="63"/>
      <c r="Y59" s="20"/>
      <c r="Z59" s="20"/>
      <c r="AA59" s="86"/>
      <c r="AB59" s="306"/>
      <c r="AC59" s="85"/>
      <c r="AD59" s="87"/>
      <c r="AE59" s="87"/>
      <c r="AF59" s="87"/>
      <c r="AG59" s="87"/>
      <c r="AH59" s="88"/>
      <c r="AI59" s="20"/>
      <c r="AJ59" s="89"/>
    </row>
    <row r="60" spans="2:36" s="27" customFormat="1">
      <c r="B60" s="315"/>
      <c r="C60" s="85"/>
      <c r="D60" s="29"/>
      <c r="E60" s="29"/>
      <c r="F60" s="29"/>
      <c r="G60" s="29"/>
      <c r="H60" s="30"/>
      <c r="I60" s="30"/>
      <c r="J60" s="306"/>
      <c r="K60" s="85"/>
      <c r="L60" s="29"/>
      <c r="M60" s="29"/>
      <c r="N60" s="29"/>
      <c r="O60" s="29"/>
      <c r="P60" s="30"/>
      <c r="Q60" s="30"/>
      <c r="S60" s="306"/>
      <c r="T60" s="85"/>
      <c r="U60" s="63"/>
      <c r="V60" s="63"/>
      <c r="W60" s="63"/>
      <c r="X60" s="63"/>
      <c r="Y60" s="20"/>
      <c r="Z60" s="20"/>
      <c r="AA60" s="86"/>
      <c r="AB60" s="306"/>
      <c r="AC60" s="85"/>
      <c r="AD60" s="87"/>
      <c r="AE60" s="87"/>
      <c r="AF60" s="87"/>
      <c r="AG60" s="87"/>
      <c r="AH60" s="88"/>
      <c r="AI60" s="20"/>
      <c r="AJ60" s="89"/>
    </row>
    <row r="61" spans="2:36" s="27" customFormat="1">
      <c r="B61" s="315"/>
      <c r="C61" s="85"/>
      <c r="D61" s="29"/>
      <c r="E61" s="29"/>
      <c r="F61" s="29"/>
      <c r="G61" s="29"/>
      <c r="H61" s="30"/>
      <c r="I61" s="30"/>
      <c r="J61" s="306"/>
      <c r="K61" s="85"/>
      <c r="L61" s="29"/>
      <c r="M61" s="29"/>
      <c r="N61" s="29"/>
      <c r="O61" s="29"/>
      <c r="P61" s="30"/>
      <c r="Q61" s="30"/>
      <c r="S61" s="306"/>
      <c r="T61" s="85"/>
      <c r="U61" s="63"/>
      <c r="V61" s="63"/>
      <c r="W61" s="63"/>
      <c r="X61" s="63"/>
      <c r="Y61" s="20"/>
      <c r="Z61" s="20"/>
      <c r="AA61" s="86"/>
      <c r="AB61" s="306"/>
      <c r="AC61" s="85"/>
      <c r="AD61" s="87"/>
      <c r="AE61" s="87"/>
      <c r="AF61" s="87"/>
      <c r="AG61" s="87"/>
      <c r="AH61" s="88"/>
      <c r="AI61" s="20"/>
      <c r="AJ61" s="89"/>
    </row>
    <row r="62" spans="2:36" s="27" customFormat="1">
      <c r="B62" s="315"/>
      <c r="C62" s="85"/>
      <c r="D62" s="29"/>
      <c r="E62" s="29"/>
      <c r="F62" s="29"/>
      <c r="G62" s="29"/>
      <c r="H62" s="30"/>
      <c r="I62" s="30"/>
      <c r="J62" s="306"/>
      <c r="K62" s="85"/>
      <c r="L62" s="29"/>
      <c r="M62" s="29"/>
      <c r="N62" s="29"/>
      <c r="O62" s="29"/>
      <c r="P62" s="30"/>
      <c r="Q62" s="30"/>
      <c r="S62" s="306"/>
      <c r="T62" s="85"/>
      <c r="U62" s="63"/>
      <c r="V62" s="63"/>
      <c r="W62" s="63"/>
      <c r="X62" s="63"/>
      <c r="Y62" s="20"/>
      <c r="Z62" s="20"/>
      <c r="AA62" s="86"/>
      <c r="AB62" s="306"/>
      <c r="AC62" s="85"/>
      <c r="AD62" s="87"/>
      <c r="AE62" s="87"/>
      <c r="AF62" s="87"/>
      <c r="AG62" s="87"/>
      <c r="AH62" s="88"/>
      <c r="AI62" s="20"/>
      <c r="AJ62" s="89"/>
    </row>
    <row r="63" spans="2:36" s="27" customFormat="1">
      <c r="B63" s="315"/>
      <c r="C63" s="85"/>
      <c r="D63" s="29"/>
      <c r="E63" s="29"/>
      <c r="F63" s="29"/>
      <c r="G63" s="29"/>
      <c r="H63" s="30"/>
      <c r="I63" s="30"/>
      <c r="J63" s="306"/>
      <c r="K63" s="85"/>
      <c r="L63" s="29"/>
      <c r="M63" s="29"/>
      <c r="N63" s="29"/>
      <c r="O63" s="29"/>
      <c r="P63" s="30"/>
      <c r="Q63" s="30"/>
      <c r="S63" s="306"/>
      <c r="T63" s="85"/>
      <c r="U63" s="63"/>
      <c r="V63" s="63"/>
      <c r="W63" s="63"/>
      <c r="X63" s="63"/>
      <c r="Y63" s="20"/>
      <c r="Z63" s="20"/>
      <c r="AA63" s="86"/>
      <c r="AB63" s="306"/>
      <c r="AC63" s="85"/>
      <c r="AD63" s="87"/>
      <c r="AE63" s="87"/>
      <c r="AF63" s="87"/>
      <c r="AG63" s="87"/>
      <c r="AH63" s="88"/>
      <c r="AI63" s="20"/>
      <c r="AJ63" s="89"/>
    </row>
    <row r="64" spans="2:36" s="27" customFormat="1">
      <c r="B64" s="315"/>
      <c r="C64" s="85"/>
      <c r="D64" s="29"/>
      <c r="E64" s="29"/>
      <c r="F64" s="29"/>
      <c r="G64" s="29"/>
      <c r="H64" s="30"/>
      <c r="I64" s="30"/>
      <c r="J64" s="306"/>
      <c r="K64" s="85"/>
      <c r="L64" s="29"/>
      <c r="M64" s="29"/>
      <c r="N64" s="29"/>
      <c r="O64" s="29"/>
      <c r="P64" s="30"/>
      <c r="Q64" s="30"/>
      <c r="S64" s="306"/>
      <c r="T64" s="85"/>
      <c r="U64" s="63"/>
      <c r="V64" s="63"/>
      <c r="W64" s="63"/>
      <c r="X64" s="63"/>
      <c r="Y64" s="20"/>
      <c r="Z64" s="20"/>
      <c r="AA64" s="86"/>
      <c r="AB64" s="306"/>
      <c r="AC64" s="85"/>
      <c r="AD64" s="87"/>
      <c r="AE64" s="87"/>
      <c r="AF64" s="87"/>
      <c r="AG64" s="87"/>
      <c r="AH64" s="88"/>
      <c r="AI64" s="20"/>
      <c r="AJ64" s="89"/>
    </row>
    <row r="65" spans="2:36" s="27" customFormat="1">
      <c r="B65" s="315"/>
      <c r="C65" s="85"/>
      <c r="D65" s="29"/>
      <c r="E65" s="29"/>
      <c r="F65" s="29"/>
      <c r="G65" s="29"/>
      <c r="H65" s="30"/>
      <c r="I65" s="30"/>
      <c r="J65" s="306"/>
      <c r="K65" s="85"/>
      <c r="L65" s="29"/>
      <c r="M65" s="29"/>
      <c r="N65" s="29"/>
      <c r="O65" s="29"/>
      <c r="P65" s="30"/>
      <c r="Q65" s="30"/>
      <c r="S65" s="306"/>
      <c r="T65" s="85"/>
      <c r="U65" s="63"/>
      <c r="V65" s="63"/>
      <c r="W65" s="63"/>
      <c r="X65" s="63"/>
      <c r="Y65" s="20"/>
      <c r="Z65" s="20"/>
      <c r="AA65" s="86"/>
      <c r="AB65" s="306"/>
      <c r="AC65" s="85"/>
      <c r="AD65" s="87"/>
      <c r="AE65" s="87"/>
      <c r="AF65" s="87"/>
      <c r="AG65" s="87"/>
      <c r="AH65" s="88"/>
      <c r="AI65" s="20"/>
      <c r="AJ65" s="89"/>
    </row>
    <row r="66" spans="2:36" s="27" customFormat="1">
      <c r="B66" s="315"/>
      <c r="C66" s="85"/>
      <c r="D66" s="29"/>
      <c r="E66" s="29"/>
      <c r="F66" s="29"/>
      <c r="G66" s="29"/>
      <c r="H66" s="30"/>
      <c r="I66" s="30"/>
      <c r="J66" s="306"/>
      <c r="K66" s="85"/>
      <c r="L66" s="29"/>
      <c r="M66" s="29"/>
      <c r="N66" s="29"/>
      <c r="O66" s="29"/>
      <c r="P66" s="30"/>
      <c r="Q66" s="30"/>
      <c r="S66" s="306"/>
      <c r="T66" s="85"/>
      <c r="U66" s="63"/>
      <c r="V66" s="63"/>
      <c r="W66" s="63"/>
      <c r="X66" s="63"/>
      <c r="Y66" s="20"/>
      <c r="Z66" s="20"/>
      <c r="AA66" s="86"/>
      <c r="AB66" s="306"/>
      <c r="AC66" s="85"/>
      <c r="AD66" s="87"/>
      <c r="AE66" s="87"/>
      <c r="AF66" s="87"/>
      <c r="AG66" s="87"/>
      <c r="AH66" s="88"/>
      <c r="AI66" s="20"/>
      <c r="AJ66" s="89"/>
    </row>
    <row r="67" spans="2:36" s="27" customFormat="1">
      <c r="B67" s="315"/>
      <c r="C67" s="85"/>
      <c r="D67" s="29"/>
      <c r="E67" s="29"/>
      <c r="F67" s="29"/>
      <c r="G67" s="29"/>
      <c r="H67" s="30"/>
      <c r="I67" s="30"/>
      <c r="J67" s="306"/>
      <c r="K67" s="85"/>
      <c r="L67" s="29"/>
      <c r="M67" s="29"/>
      <c r="N67" s="29"/>
      <c r="O67" s="29"/>
      <c r="P67" s="30"/>
      <c r="Q67" s="30"/>
      <c r="S67" s="306"/>
      <c r="T67" s="85"/>
      <c r="U67" s="63"/>
      <c r="V67" s="63"/>
      <c r="W67" s="63"/>
      <c r="X67" s="63"/>
      <c r="Y67" s="20"/>
      <c r="Z67" s="20"/>
      <c r="AA67" s="86"/>
      <c r="AB67" s="306"/>
      <c r="AC67" s="85"/>
      <c r="AD67" s="87"/>
      <c r="AE67" s="87"/>
      <c r="AF67" s="87"/>
      <c r="AG67" s="87"/>
      <c r="AH67" s="88"/>
      <c r="AI67" s="20"/>
      <c r="AJ67" s="89"/>
    </row>
    <row r="68" spans="2:36" s="27" customFormat="1">
      <c r="B68" s="315"/>
      <c r="C68" s="85"/>
      <c r="D68" s="29"/>
      <c r="E68" s="29"/>
      <c r="F68" s="29"/>
      <c r="G68" s="29"/>
      <c r="H68" s="30"/>
      <c r="I68" s="30"/>
      <c r="J68" s="306"/>
      <c r="K68" s="85"/>
      <c r="L68" s="29"/>
      <c r="M68" s="29"/>
      <c r="N68" s="29"/>
      <c r="O68" s="29"/>
      <c r="P68" s="30"/>
      <c r="Q68" s="30"/>
      <c r="S68" s="306"/>
      <c r="T68" s="85"/>
      <c r="U68" s="63"/>
      <c r="V68" s="63"/>
      <c r="W68" s="63"/>
      <c r="X68" s="63"/>
      <c r="Y68" s="20"/>
      <c r="Z68" s="20"/>
      <c r="AA68" s="86"/>
      <c r="AB68" s="306"/>
      <c r="AC68" s="85"/>
      <c r="AD68" s="87"/>
      <c r="AE68" s="87"/>
      <c r="AF68" s="87"/>
      <c r="AG68" s="87"/>
      <c r="AH68" s="88"/>
      <c r="AI68" s="20"/>
      <c r="AJ68" s="89"/>
    </row>
    <row r="69" spans="2:36" s="27" customFormat="1">
      <c r="B69" s="315"/>
      <c r="C69" s="85"/>
      <c r="D69" s="29"/>
      <c r="E69" s="29"/>
      <c r="F69" s="29"/>
      <c r="G69" s="29"/>
      <c r="H69" s="30"/>
      <c r="I69" s="30"/>
      <c r="J69" s="306"/>
      <c r="K69" s="85"/>
      <c r="L69" s="29"/>
      <c r="M69" s="29"/>
      <c r="N69" s="29"/>
      <c r="O69" s="29"/>
      <c r="P69" s="30"/>
      <c r="Q69" s="30"/>
      <c r="S69" s="306"/>
      <c r="T69" s="85"/>
      <c r="U69" s="63"/>
      <c r="V69" s="63"/>
      <c r="W69" s="63"/>
      <c r="X69" s="63"/>
      <c r="Y69" s="20"/>
      <c r="Z69" s="20"/>
      <c r="AA69" s="86"/>
      <c r="AB69" s="306"/>
      <c r="AC69" s="85"/>
      <c r="AD69" s="87"/>
      <c r="AE69" s="87"/>
      <c r="AF69" s="87"/>
      <c r="AG69" s="87"/>
      <c r="AH69" s="88"/>
      <c r="AI69" s="20"/>
      <c r="AJ69" s="89"/>
    </row>
    <row r="70" spans="2:36" s="27" customFormat="1">
      <c r="B70" s="315"/>
      <c r="C70" s="85"/>
      <c r="D70" s="29"/>
      <c r="E70" s="29"/>
      <c r="F70" s="29"/>
      <c r="G70" s="29"/>
      <c r="H70" s="30"/>
      <c r="I70" s="30"/>
      <c r="J70" s="306"/>
      <c r="K70" s="85"/>
      <c r="L70" s="29"/>
      <c r="M70" s="29"/>
      <c r="N70" s="29"/>
      <c r="O70" s="29"/>
      <c r="P70" s="30"/>
      <c r="Q70" s="30"/>
      <c r="S70" s="306"/>
      <c r="T70" s="85"/>
      <c r="U70" s="63"/>
      <c r="V70" s="63"/>
      <c r="W70" s="63"/>
      <c r="X70" s="63"/>
      <c r="Y70" s="20"/>
      <c r="Z70" s="20"/>
      <c r="AA70" s="86"/>
      <c r="AB70" s="306"/>
      <c r="AC70" s="85"/>
      <c r="AD70" s="87"/>
      <c r="AE70" s="87"/>
      <c r="AF70" s="87"/>
      <c r="AG70" s="87"/>
      <c r="AH70" s="88"/>
      <c r="AI70" s="20"/>
      <c r="AJ70" s="89"/>
    </row>
    <row r="71" spans="2:36" s="27" customFormat="1">
      <c r="B71" s="315"/>
      <c r="C71" s="85"/>
      <c r="D71" s="29"/>
      <c r="E71" s="29"/>
      <c r="F71" s="29"/>
      <c r="G71" s="29"/>
      <c r="H71" s="30"/>
      <c r="I71" s="30"/>
      <c r="J71" s="306"/>
      <c r="K71" s="85"/>
      <c r="L71" s="29"/>
      <c r="M71" s="29"/>
      <c r="N71" s="29"/>
      <c r="O71" s="29"/>
      <c r="P71" s="30"/>
      <c r="Q71" s="30"/>
      <c r="S71" s="306"/>
      <c r="T71" s="85"/>
      <c r="U71" s="63"/>
      <c r="V71" s="63"/>
      <c r="W71" s="63"/>
      <c r="X71" s="63"/>
      <c r="Y71" s="20"/>
      <c r="Z71" s="20"/>
      <c r="AA71" s="86"/>
      <c r="AB71" s="306"/>
      <c r="AC71" s="85"/>
      <c r="AD71" s="87"/>
      <c r="AE71" s="87"/>
      <c r="AF71" s="87"/>
      <c r="AG71" s="87"/>
      <c r="AH71" s="88"/>
      <c r="AI71" s="20"/>
      <c r="AJ71" s="89"/>
    </row>
    <row r="72" spans="2:36" s="27" customFormat="1">
      <c r="B72" s="315"/>
      <c r="C72" s="85"/>
      <c r="D72" s="29"/>
      <c r="E72" s="29"/>
      <c r="F72" s="29"/>
      <c r="G72" s="29"/>
      <c r="H72" s="30"/>
      <c r="I72" s="30"/>
      <c r="J72" s="306"/>
      <c r="K72" s="85"/>
      <c r="L72" s="29"/>
      <c r="M72" s="29"/>
      <c r="N72" s="29"/>
      <c r="O72" s="29"/>
      <c r="P72" s="30"/>
      <c r="Q72" s="30"/>
      <c r="S72" s="306"/>
      <c r="T72" s="85"/>
      <c r="U72" s="63"/>
      <c r="V72" s="63"/>
      <c r="W72" s="63"/>
      <c r="X72" s="63"/>
      <c r="Y72" s="20"/>
      <c r="Z72" s="20"/>
      <c r="AA72" s="86"/>
      <c r="AB72" s="306"/>
      <c r="AC72" s="85"/>
      <c r="AD72" s="87"/>
      <c r="AE72" s="87"/>
      <c r="AF72" s="87"/>
      <c r="AG72" s="87"/>
      <c r="AH72" s="88"/>
      <c r="AI72" s="20"/>
      <c r="AJ72" s="89"/>
    </row>
    <row r="73" spans="2:36" s="27" customFormat="1">
      <c r="B73" s="315"/>
      <c r="C73" s="85"/>
      <c r="D73" s="29"/>
      <c r="E73" s="29"/>
      <c r="F73" s="29"/>
      <c r="G73" s="29"/>
      <c r="H73" s="30"/>
      <c r="I73" s="30"/>
      <c r="J73" s="306"/>
      <c r="K73" s="85"/>
      <c r="L73" s="29"/>
      <c r="M73" s="29"/>
      <c r="N73" s="29"/>
      <c r="O73" s="29"/>
      <c r="P73" s="30"/>
      <c r="Q73" s="30"/>
      <c r="S73" s="306"/>
      <c r="T73" s="85"/>
      <c r="U73" s="63"/>
      <c r="V73" s="63"/>
      <c r="W73" s="63"/>
      <c r="X73" s="63"/>
      <c r="Y73" s="20"/>
      <c r="Z73" s="20"/>
      <c r="AA73" s="86"/>
      <c r="AB73" s="306"/>
      <c r="AC73" s="85"/>
      <c r="AD73" s="87"/>
      <c r="AE73" s="87"/>
      <c r="AF73" s="87"/>
      <c r="AG73" s="87"/>
      <c r="AH73" s="88"/>
      <c r="AI73" s="20"/>
      <c r="AJ73" s="89"/>
    </row>
    <row r="74" spans="2:36" s="27" customFormat="1">
      <c r="B74" s="315"/>
      <c r="C74" s="85"/>
      <c r="D74" s="29"/>
      <c r="E74" s="29"/>
      <c r="F74" s="29"/>
      <c r="G74" s="29"/>
      <c r="H74" s="30"/>
      <c r="I74" s="30"/>
      <c r="J74" s="306"/>
      <c r="K74" s="85"/>
      <c r="L74" s="29"/>
      <c r="M74" s="29"/>
      <c r="N74" s="29"/>
      <c r="O74" s="29"/>
      <c r="P74" s="30"/>
      <c r="Q74" s="30"/>
      <c r="S74" s="306"/>
      <c r="T74" s="85"/>
      <c r="U74" s="63"/>
      <c r="V74" s="63"/>
      <c r="W74" s="63"/>
      <c r="X74" s="63"/>
      <c r="Y74" s="20"/>
      <c r="Z74" s="20"/>
      <c r="AA74" s="86"/>
      <c r="AB74" s="306"/>
      <c r="AC74" s="85"/>
      <c r="AD74" s="87"/>
      <c r="AE74" s="87"/>
      <c r="AF74" s="87"/>
      <c r="AG74" s="87"/>
      <c r="AH74" s="88"/>
      <c r="AI74" s="20"/>
      <c r="AJ74" s="89"/>
    </row>
    <row r="75" spans="2:36" s="27" customFormat="1">
      <c r="B75" s="315"/>
      <c r="C75" s="85"/>
      <c r="D75" s="29"/>
      <c r="E75" s="29"/>
      <c r="F75" s="29"/>
      <c r="G75" s="29"/>
      <c r="H75" s="30"/>
      <c r="I75" s="30"/>
      <c r="J75" s="306"/>
      <c r="K75" s="85"/>
      <c r="L75" s="29"/>
      <c r="M75" s="29"/>
      <c r="N75" s="29"/>
      <c r="O75" s="29"/>
      <c r="P75" s="30"/>
      <c r="Q75" s="30"/>
      <c r="S75" s="306"/>
      <c r="T75" s="85"/>
      <c r="U75" s="63"/>
      <c r="V75" s="63"/>
      <c r="W75" s="63"/>
      <c r="X75" s="63"/>
      <c r="Y75" s="20"/>
      <c r="Z75" s="20"/>
      <c r="AA75" s="86"/>
      <c r="AB75" s="306"/>
      <c r="AC75" s="85"/>
      <c r="AD75" s="87"/>
      <c r="AE75" s="87"/>
      <c r="AF75" s="87"/>
      <c r="AG75" s="87"/>
      <c r="AH75" s="88"/>
      <c r="AI75" s="20"/>
      <c r="AJ75" s="89"/>
    </row>
    <row r="76" spans="2:36" s="27" customFormat="1">
      <c r="B76" s="315"/>
      <c r="C76" s="85"/>
      <c r="D76" s="29"/>
      <c r="E76" s="29"/>
      <c r="F76" s="29"/>
      <c r="G76" s="29"/>
      <c r="H76" s="30"/>
      <c r="I76" s="30"/>
      <c r="J76" s="306"/>
      <c r="K76" s="85"/>
      <c r="L76" s="29"/>
      <c r="M76" s="29"/>
      <c r="N76" s="29"/>
      <c r="O76" s="29"/>
      <c r="P76" s="30"/>
      <c r="Q76" s="30"/>
      <c r="S76" s="306"/>
      <c r="T76" s="85"/>
      <c r="U76" s="63"/>
      <c r="V76" s="63"/>
      <c r="W76" s="63"/>
      <c r="X76" s="63"/>
      <c r="Y76" s="20"/>
      <c r="Z76" s="20"/>
      <c r="AA76" s="86"/>
      <c r="AB76" s="306"/>
      <c r="AC76" s="85"/>
      <c r="AD76" s="87"/>
      <c r="AE76" s="87"/>
      <c r="AF76" s="87"/>
      <c r="AG76" s="87"/>
      <c r="AH76" s="88"/>
      <c r="AI76" s="20"/>
      <c r="AJ76" s="89"/>
    </row>
    <row r="77" spans="2:36" s="27" customFormat="1">
      <c r="B77" s="315"/>
      <c r="C77" s="85"/>
      <c r="D77" s="29"/>
      <c r="E77" s="29"/>
      <c r="F77" s="29"/>
      <c r="G77" s="29"/>
      <c r="H77" s="30"/>
      <c r="I77" s="30"/>
      <c r="J77" s="306"/>
      <c r="K77" s="85"/>
      <c r="L77" s="29"/>
      <c r="M77" s="29"/>
      <c r="N77" s="29"/>
      <c r="O77" s="29"/>
      <c r="P77" s="30"/>
      <c r="Q77" s="30"/>
      <c r="S77" s="306"/>
      <c r="T77" s="85"/>
      <c r="U77" s="63"/>
      <c r="V77" s="63"/>
      <c r="W77" s="63"/>
      <c r="X77" s="63"/>
      <c r="Y77" s="20"/>
      <c r="Z77" s="20"/>
      <c r="AA77" s="86"/>
      <c r="AB77" s="306"/>
      <c r="AC77" s="85"/>
      <c r="AD77" s="87"/>
      <c r="AE77" s="87"/>
      <c r="AF77" s="87"/>
      <c r="AG77" s="87"/>
      <c r="AH77" s="88"/>
      <c r="AI77" s="20"/>
      <c r="AJ77" s="89"/>
    </row>
    <row r="78" spans="2:36" s="27" customFormat="1">
      <c r="B78" s="315"/>
      <c r="C78" s="85"/>
      <c r="D78" s="29"/>
      <c r="E78" s="29"/>
      <c r="F78" s="29"/>
      <c r="G78" s="29"/>
      <c r="H78" s="30"/>
      <c r="I78" s="30"/>
      <c r="J78" s="306"/>
      <c r="K78" s="85"/>
      <c r="L78" s="29"/>
      <c r="M78" s="29"/>
      <c r="N78" s="29"/>
      <c r="O78" s="29"/>
      <c r="P78" s="30"/>
      <c r="Q78" s="30"/>
      <c r="S78" s="306"/>
      <c r="T78" s="85"/>
      <c r="U78" s="63"/>
      <c r="V78" s="63"/>
      <c r="W78" s="63"/>
      <c r="X78" s="63"/>
      <c r="Y78" s="20"/>
      <c r="Z78" s="20"/>
      <c r="AA78" s="86"/>
      <c r="AB78" s="306"/>
      <c r="AC78" s="85"/>
      <c r="AD78" s="87"/>
      <c r="AE78" s="87"/>
      <c r="AF78" s="87"/>
      <c r="AG78" s="87"/>
      <c r="AH78" s="88"/>
      <c r="AI78" s="20"/>
      <c r="AJ78" s="89"/>
    </row>
    <row r="79" spans="2:36" s="27" customFormat="1">
      <c r="B79" s="315"/>
      <c r="C79" s="85"/>
      <c r="D79" s="29"/>
      <c r="E79" s="29"/>
      <c r="F79" s="29"/>
      <c r="G79" s="29"/>
      <c r="H79" s="30"/>
      <c r="I79" s="30"/>
      <c r="J79" s="306"/>
      <c r="K79" s="85"/>
      <c r="L79" s="29"/>
      <c r="M79" s="29"/>
      <c r="N79" s="29"/>
      <c r="O79" s="29"/>
      <c r="P79" s="30"/>
      <c r="Q79" s="30"/>
      <c r="S79" s="306"/>
      <c r="T79" s="85"/>
      <c r="U79" s="63"/>
      <c r="V79" s="63"/>
      <c r="W79" s="63"/>
      <c r="X79" s="63"/>
      <c r="Y79" s="20"/>
      <c r="Z79" s="20"/>
      <c r="AA79" s="86"/>
      <c r="AB79" s="306"/>
      <c r="AC79" s="85"/>
      <c r="AD79" s="87"/>
      <c r="AE79" s="87"/>
      <c r="AF79" s="87"/>
      <c r="AG79" s="87"/>
      <c r="AH79" s="88"/>
      <c r="AI79" s="20"/>
      <c r="AJ79" s="89"/>
    </row>
    <row r="80" spans="2:36" s="27" customFormat="1">
      <c r="B80" s="315"/>
      <c r="C80" s="85"/>
      <c r="D80" s="29"/>
      <c r="E80" s="29"/>
      <c r="F80" s="29"/>
      <c r="G80" s="29"/>
      <c r="H80" s="30"/>
      <c r="I80" s="30"/>
      <c r="J80" s="306"/>
      <c r="K80" s="85"/>
      <c r="L80" s="29"/>
      <c r="M80" s="29"/>
      <c r="N80" s="29"/>
      <c r="O80" s="29"/>
      <c r="P80" s="30"/>
      <c r="Q80" s="30"/>
      <c r="S80" s="306"/>
      <c r="T80" s="85"/>
      <c r="U80" s="63"/>
      <c r="V80" s="63"/>
      <c r="W80" s="63"/>
      <c r="X80" s="63"/>
      <c r="Y80" s="20"/>
      <c r="Z80" s="20"/>
      <c r="AA80" s="86"/>
      <c r="AB80" s="306"/>
      <c r="AC80" s="85"/>
      <c r="AD80" s="87"/>
      <c r="AE80" s="87"/>
      <c r="AF80" s="87"/>
      <c r="AG80" s="87"/>
      <c r="AH80" s="88"/>
      <c r="AI80" s="20"/>
      <c r="AJ80" s="89"/>
    </row>
    <row r="81" spans="2:36" s="27" customFormat="1">
      <c r="B81" s="315"/>
      <c r="C81" s="85"/>
      <c r="D81" s="29"/>
      <c r="E81" s="29"/>
      <c r="F81" s="29"/>
      <c r="G81" s="29"/>
      <c r="H81" s="30"/>
      <c r="I81" s="30"/>
      <c r="J81" s="306"/>
      <c r="K81" s="85"/>
      <c r="L81" s="29"/>
      <c r="M81" s="29"/>
      <c r="N81" s="29"/>
      <c r="O81" s="29"/>
      <c r="P81" s="30"/>
      <c r="Q81" s="30"/>
      <c r="S81" s="306"/>
      <c r="T81" s="85"/>
      <c r="U81" s="63"/>
      <c r="V81" s="63"/>
      <c r="W81" s="63"/>
      <c r="X81" s="63"/>
      <c r="Y81" s="20"/>
      <c r="Z81" s="20"/>
      <c r="AA81" s="86"/>
      <c r="AB81" s="306"/>
      <c r="AC81" s="85"/>
      <c r="AD81" s="87"/>
      <c r="AE81" s="87"/>
      <c r="AF81" s="87"/>
      <c r="AG81" s="87"/>
      <c r="AH81" s="88"/>
      <c r="AI81" s="20"/>
      <c r="AJ81" s="89"/>
    </row>
    <row r="82" spans="2:36" s="27" customFormat="1">
      <c r="B82" s="315"/>
      <c r="C82" s="85"/>
      <c r="D82" s="29"/>
      <c r="E82" s="29"/>
      <c r="F82" s="29"/>
      <c r="G82" s="29"/>
      <c r="H82" s="30"/>
      <c r="I82" s="30"/>
      <c r="J82" s="306"/>
      <c r="K82" s="85"/>
      <c r="L82" s="29"/>
      <c r="M82" s="29"/>
      <c r="N82" s="29"/>
      <c r="O82" s="29"/>
      <c r="P82" s="30"/>
      <c r="Q82" s="30"/>
      <c r="S82" s="306"/>
      <c r="T82" s="85"/>
      <c r="U82" s="63"/>
      <c r="V82" s="63"/>
      <c r="W82" s="63"/>
      <c r="X82" s="63"/>
      <c r="Y82" s="20"/>
      <c r="Z82" s="20"/>
      <c r="AA82" s="86"/>
      <c r="AB82" s="306"/>
      <c r="AC82" s="85"/>
      <c r="AD82" s="87"/>
      <c r="AE82" s="87"/>
      <c r="AF82" s="87"/>
      <c r="AG82" s="87"/>
      <c r="AH82" s="88"/>
      <c r="AI82" s="20"/>
      <c r="AJ82" s="89"/>
    </row>
    <row r="83" spans="2:36" s="27" customFormat="1">
      <c r="B83" s="315"/>
      <c r="C83" s="85"/>
      <c r="D83" s="29"/>
      <c r="E83" s="29"/>
      <c r="F83" s="29"/>
      <c r="G83" s="29"/>
      <c r="H83" s="30"/>
      <c r="I83" s="30"/>
      <c r="J83" s="306"/>
      <c r="K83" s="85"/>
      <c r="L83" s="29"/>
      <c r="M83" s="29"/>
      <c r="N83" s="29"/>
      <c r="O83" s="29"/>
      <c r="P83" s="30"/>
      <c r="Q83" s="30"/>
      <c r="S83" s="306"/>
      <c r="T83" s="85"/>
      <c r="U83" s="63"/>
      <c r="V83" s="63"/>
      <c r="W83" s="63"/>
      <c r="X83" s="63"/>
      <c r="Y83" s="20"/>
      <c r="Z83" s="20"/>
      <c r="AA83" s="86"/>
      <c r="AB83" s="306"/>
      <c r="AC83" s="85"/>
      <c r="AD83" s="87"/>
      <c r="AE83" s="87"/>
      <c r="AF83" s="87"/>
      <c r="AG83" s="87"/>
      <c r="AH83" s="88"/>
      <c r="AI83" s="20"/>
      <c r="AJ83" s="89"/>
    </row>
    <row r="84" spans="2:36" s="27" customFormat="1">
      <c r="B84" s="315"/>
      <c r="C84" s="85"/>
      <c r="D84" s="29"/>
      <c r="E84" s="29"/>
      <c r="F84" s="29"/>
      <c r="G84" s="29"/>
      <c r="H84" s="30"/>
      <c r="I84" s="30"/>
      <c r="J84" s="306"/>
      <c r="K84" s="85"/>
      <c r="L84" s="29"/>
      <c r="M84" s="29"/>
      <c r="N84" s="29"/>
      <c r="O84" s="29"/>
      <c r="P84" s="30"/>
      <c r="Q84" s="30"/>
      <c r="S84" s="306"/>
      <c r="T84" s="85"/>
      <c r="U84" s="63"/>
      <c r="V84" s="63"/>
      <c r="W84" s="63"/>
      <c r="X84" s="63"/>
      <c r="Y84" s="20"/>
      <c r="Z84" s="20"/>
      <c r="AA84" s="86"/>
      <c r="AB84" s="306"/>
      <c r="AC84" s="85"/>
      <c r="AD84" s="87"/>
      <c r="AE84" s="87"/>
      <c r="AF84" s="87"/>
      <c r="AG84" s="87"/>
      <c r="AH84" s="88"/>
      <c r="AI84" s="20"/>
      <c r="AJ84" s="89"/>
    </row>
    <row r="85" spans="2:36" s="27" customFormat="1">
      <c r="B85" s="315"/>
      <c r="C85" s="85"/>
      <c r="D85" s="29"/>
      <c r="E85" s="29"/>
      <c r="F85" s="29"/>
      <c r="G85" s="29"/>
      <c r="H85" s="30"/>
      <c r="I85" s="30"/>
      <c r="J85" s="306"/>
      <c r="K85" s="85"/>
      <c r="L85" s="29"/>
      <c r="M85" s="29"/>
      <c r="N85" s="29"/>
      <c r="O85" s="29"/>
      <c r="P85" s="30"/>
      <c r="Q85" s="30"/>
      <c r="S85" s="306"/>
      <c r="T85" s="85"/>
      <c r="U85" s="63"/>
      <c r="V85" s="63"/>
      <c r="W85" s="63"/>
      <c r="X85" s="63"/>
      <c r="Y85" s="20"/>
      <c r="Z85" s="20"/>
      <c r="AA85" s="86"/>
      <c r="AB85" s="306"/>
      <c r="AC85" s="85"/>
      <c r="AD85" s="87"/>
      <c r="AE85" s="87"/>
      <c r="AF85" s="87"/>
      <c r="AG85" s="87"/>
      <c r="AH85" s="88"/>
      <c r="AI85" s="20"/>
      <c r="AJ85" s="89"/>
    </row>
    <row r="86" spans="2:36" s="27" customFormat="1">
      <c r="B86" s="315"/>
      <c r="C86" s="85"/>
      <c r="D86" s="29"/>
      <c r="E86" s="29"/>
      <c r="F86" s="29"/>
      <c r="G86" s="29"/>
      <c r="H86" s="30"/>
      <c r="I86" s="30"/>
      <c r="J86" s="306"/>
      <c r="K86" s="85"/>
      <c r="L86" s="29"/>
      <c r="M86" s="29"/>
      <c r="N86" s="29"/>
      <c r="O86" s="29"/>
      <c r="P86" s="30"/>
      <c r="Q86" s="30"/>
      <c r="S86" s="306"/>
      <c r="T86" s="85"/>
      <c r="U86" s="63"/>
      <c r="V86" s="63"/>
      <c r="W86" s="63"/>
      <c r="X86" s="63"/>
      <c r="Y86" s="20"/>
      <c r="Z86" s="20"/>
      <c r="AA86" s="86"/>
      <c r="AB86" s="306"/>
      <c r="AC86" s="85"/>
      <c r="AD86" s="87"/>
      <c r="AE86" s="87"/>
      <c r="AF86" s="87"/>
      <c r="AG86" s="87"/>
      <c r="AH86" s="88"/>
      <c r="AI86" s="20"/>
      <c r="AJ86" s="89"/>
    </row>
    <row r="87" spans="2:36" s="27" customFormat="1">
      <c r="B87" s="315"/>
      <c r="C87" s="85"/>
      <c r="D87" s="29"/>
      <c r="E87" s="29"/>
      <c r="F87" s="29"/>
      <c r="G87" s="29"/>
      <c r="H87" s="30"/>
      <c r="I87" s="30"/>
      <c r="J87" s="306"/>
      <c r="K87" s="85"/>
      <c r="L87" s="29"/>
      <c r="M87" s="29"/>
      <c r="N87" s="29"/>
      <c r="O87" s="29"/>
      <c r="P87" s="30"/>
      <c r="Q87" s="30"/>
      <c r="S87" s="306"/>
      <c r="T87" s="85"/>
      <c r="U87" s="63"/>
      <c r="V87" s="63"/>
      <c r="W87" s="63"/>
      <c r="X87" s="63"/>
      <c r="Y87" s="20"/>
      <c r="Z87" s="20"/>
      <c r="AA87" s="86"/>
      <c r="AB87" s="306"/>
      <c r="AC87" s="85"/>
      <c r="AD87" s="87"/>
      <c r="AE87" s="87"/>
      <c r="AF87" s="87"/>
      <c r="AG87" s="87"/>
      <c r="AH87" s="88"/>
      <c r="AI87" s="20"/>
      <c r="AJ87" s="89"/>
    </row>
    <row r="88" spans="2:36" s="27" customFormat="1">
      <c r="B88" s="315"/>
      <c r="C88" s="85"/>
      <c r="D88" s="29"/>
      <c r="E88" s="29"/>
      <c r="F88" s="29"/>
      <c r="G88" s="29"/>
      <c r="H88" s="30"/>
      <c r="I88" s="30"/>
      <c r="J88" s="306"/>
      <c r="K88" s="85"/>
      <c r="L88" s="29"/>
      <c r="M88" s="29"/>
      <c r="N88" s="29"/>
      <c r="O88" s="29"/>
      <c r="P88" s="30"/>
      <c r="Q88" s="30"/>
      <c r="S88" s="306"/>
      <c r="T88" s="85"/>
      <c r="U88" s="63"/>
      <c r="V88" s="63"/>
      <c r="W88" s="63"/>
      <c r="X88" s="63"/>
      <c r="Y88" s="20"/>
      <c r="Z88" s="20"/>
      <c r="AA88" s="86"/>
      <c r="AB88" s="306"/>
      <c r="AC88" s="85"/>
      <c r="AD88" s="87"/>
      <c r="AE88" s="87"/>
      <c r="AF88" s="87"/>
      <c r="AG88" s="87"/>
      <c r="AH88" s="88"/>
      <c r="AI88" s="20"/>
      <c r="AJ88" s="89"/>
    </row>
    <row r="89" spans="2:36" s="27" customFormat="1">
      <c r="B89" s="315"/>
      <c r="C89" s="85"/>
      <c r="D89" s="29"/>
      <c r="E89" s="29"/>
      <c r="F89" s="29"/>
      <c r="G89" s="29"/>
      <c r="H89" s="30"/>
      <c r="I89" s="30"/>
      <c r="J89" s="306"/>
      <c r="K89" s="85"/>
      <c r="L89" s="29"/>
      <c r="M89" s="29"/>
      <c r="N89" s="29"/>
      <c r="O89" s="29"/>
      <c r="P89" s="30"/>
      <c r="Q89" s="30"/>
      <c r="S89" s="306"/>
      <c r="T89" s="85"/>
      <c r="U89" s="63"/>
      <c r="V89" s="63"/>
      <c r="W89" s="63"/>
      <c r="X89" s="63"/>
      <c r="Y89" s="20"/>
      <c r="Z89" s="20"/>
      <c r="AA89" s="86"/>
      <c r="AB89" s="306"/>
      <c r="AC89" s="85"/>
      <c r="AD89" s="87"/>
      <c r="AE89" s="87"/>
      <c r="AF89" s="87"/>
      <c r="AG89" s="87"/>
      <c r="AH89" s="88"/>
      <c r="AI89" s="20"/>
      <c r="AJ89" s="89"/>
    </row>
    <row r="90" spans="2:36" s="27" customFormat="1">
      <c r="B90" s="315"/>
      <c r="C90" s="85"/>
      <c r="D90" s="29"/>
      <c r="E90" s="29"/>
      <c r="F90" s="29"/>
      <c r="G90" s="29"/>
      <c r="H90" s="30"/>
      <c r="I90" s="30"/>
      <c r="J90" s="306"/>
      <c r="K90" s="85"/>
      <c r="L90" s="29"/>
      <c r="M90" s="29"/>
      <c r="N90" s="29"/>
      <c r="O90" s="29"/>
      <c r="P90" s="30"/>
      <c r="Q90" s="30"/>
      <c r="S90" s="306"/>
      <c r="T90" s="85"/>
      <c r="U90" s="63"/>
      <c r="V90" s="63"/>
      <c r="W90" s="63"/>
      <c r="X90" s="63"/>
      <c r="Y90" s="20"/>
      <c r="Z90" s="20"/>
      <c r="AA90" s="86"/>
      <c r="AB90" s="306"/>
      <c r="AC90" s="85"/>
      <c r="AD90" s="87"/>
      <c r="AE90" s="87"/>
      <c r="AF90" s="87"/>
      <c r="AG90" s="87"/>
      <c r="AH90" s="88"/>
      <c r="AI90" s="20"/>
      <c r="AJ90" s="89"/>
    </row>
    <row r="91" spans="2:36" s="27" customFormat="1">
      <c r="B91" s="315"/>
      <c r="C91" s="85"/>
      <c r="D91" s="29"/>
      <c r="E91" s="29"/>
      <c r="F91" s="29"/>
      <c r="G91" s="29"/>
      <c r="H91" s="30"/>
      <c r="I91" s="30"/>
      <c r="J91" s="306"/>
      <c r="K91" s="85"/>
      <c r="L91" s="29"/>
      <c r="M91" s="29"/>
      <c r="N91" s="29"/>
      <c r="O91" s="29"/>
      <c r="P91" s="30"/>
      <c r="Q91" s="30"/>
      <c r="S91" s="306"/>
      <c r="T91" s="85"/>
      <c r="U91" s="63"/>
      <c r="V91" s="63"/>
      <c r="W91" s="63"/>
      <c r="X91" s="63"/>
      <c r="Y91" s="20"/>
      <c r="Z91" s="20"/>
      <c r="AA91" s="86"/>
      <c r="AB91" s="306"/>
      <c r="AC91" s="85"/>
      <c r="AD91" s="87"/>
      <c r="AE91" s="87"/>
      <c r="AF91" s="87"/>
      <c r="AG91" s="87"/>
      <c r="AH91" s="88"/>
      <c r="AI91" s="20"/>
      <c r="AJ91" s="89"/>
    </row>
    <row r="92" spans="2:36" s="27" customFormat="1">
      <c r="B92" s="315"/>
      <c r="C92" s="85"/>
      <c r="D92" s="29"/>
      <c r="E92" s="29"/>
      <c r="F92" s="29"/>
      <c r="G92" s="29"/>
      <c r="H92" s="30"/>
      <c r="I92" s="30"/>
      <c r="J92" s="306"/>
      <c r="K92" s="85"/>
      <c r="L92" s="29"/>
      <c r="M92" s="29"/>
      <c r="N92" s="29"/>
      <c r="O92" s="29"/>
      <c r="P92" s="30"/>
      <c r="Q92" s="30"/>
      <c r="S92" s="306"/>
      <c r="T92" s="85"/>
      <c r="U92" s="63"/>
      <c r="V92" s="63"/>
      <c r="W92" s="63"/>
      <c r="X92" s="63"/>
      <c r="Y92" s="20"/>
      <c r="Z92" s="20"/>
      <c r="AA92" s="86"/>
      <c r="AB92" s="306"/>
      <c r="AC92" s="85"/>
      <c r="AD92" s="87"/>
      <c r="AE92" s="87"/>
      <c r="AF92" s="87"/>
      <c r="AG92" s="87"/>
      <c r="AH92" s="88"/>
      <c r="AI92" s="20"/>
      <c r="AJ92" s="89"/>
    </row>
    <row r="93" spans="2:36" s="27" customFormat="1">
      <c r="B93" s="315"/>
      <c r="C93" s="85"/>
      <c r="D93" s="29"/>
      <c r="E93" s="29"/>
      <c r="F93" s="29"/>
      <c r="G93" s="29"/>
      <c r="H93" s="30"/>
      <c r="I93" s="30"/>
      <c r="J93" s="306"/>
      <c r="K93" s="85"/>
      <c r="L93" s="29"/>
      <c r="M93" s="29"/>
      <c r="N93" s="29"/>
      <c r="O93" s="29"/>
      <c r="P93" s="30"/>
      <c r="Q93" s="30"/>
      <c r="S93" s="306"/>
      <c r="T93" s="85"/>
      <c r="U93" s="63"/>
      <c r="V93" s="63"/>
      <c r="W93" s="63"/>
      <c r="X93" s="63"/>
      <c r="Y93" s="20"/>
      <c r="Z93" s="20"/>
      <c r="AA93" s="86"/>
      <c r="AB93" s="306"/>
      <c r="AC93" s="85"/>
      <c r="AD93" s="87"/>
      <c r="AE93" s="87"/>
      <c r="AF93" s="87"/>
      <c r="AG93" s="87"/>
      <c r="AH93" s="88"/>
      <c r="AI93" s="20"/>
      <c r="AJ93" s="89"/>
    </row>
    <row r="94" spans="2:36" s="27" customFormat="1">
      <c r="B94" s="315"/>
      <c r="C94" s="85"/>
      <c r="D94" s="29"/>
      <c r="E94" s="29"/>
      <c r="F94" s="29"/>
      <c r="G94" s="29"/>
      <c r="H94" s="30"/>
      <c r="I94" s="30"/>
      <c r="J94" s="306"/>
      <c r="K94" s="85"/>
      <c r="L94" s="29"/>
      <c r="M94" s="29"/>
      <c r="N94" s="29"/>
      <c r="O94" s="29"/>
      <c r="P94" s="30"/>
      <c r="Q94" s="30"/>
      <c r="S94" s="306"/>
      <c r="T94" s="85"/>
      <c r="U94" s="63"/>
      <c r="V94" s="63"/>
      <c r="W94" s="63"/>
      <c r="X94" s="63"/>
      <c r="Y94" s="20"/>
      <c r="Z94" s="20"/>
      <c r="AA94" s="86"/>
      <c r="AB94" s="306"/>
      <c r="AC94" s="85"/>
      <c r="AD94" s="87"/>
      <c r="AE94" s="87"/>
      <c r="AF94" s="87"/>
      <c r="AG94" s="87"/>
      <c r="AH94" s="88"/>
      <c r="AI94" s="20"/>
      <c r="AJ94" s="89"/>
    </row>
    <row r="95" spans="2:36" s="27" customFormat="1">
      <c r="B95" s="315"/>
      <c r="C95" s="85"/>
      <c r="D95" s="29"/>
      <c r="E95" s="29"/>
      <c r="F95" s="29"/>
      <c r="G95" s="29"/>
      <c r="H95" s="30"/>
      <c r="I95" s="30"/>
      <c r="J95" s="306"/>
      <c r="K95" s="85"/>
      <c r="L95" s="29"/>
      <c r="M95" s="29"/>
      <c r="N95" s="29"/>
      <c r="O95" s="29"/>
      <c r="P95" s="30"/>
      <c r="Q95" s="30"/>
      <c r="S95" s="306"/>
      <c r="T95" s="85"/>
      <c r="U95" s="63"/>
      <c r="V95" s="63"/>
      <c r="W95" s="63"/>
      <c r="X95" s="63"/>
      <c r="Y95" s="20"/>
      <c r="Z95" s="20"/>
      <c r="AA95" s="86"/>
      <c r="AB95" s="306"/>
      <c r="AC95" s="85"/>
      <c r="AD95" s="87"/>
      <c r="AE95" s="87"/>
      <c r="AF95" s="87"/>
      <c r="AG95" s="87"/>
      <c r="AH95" s="88"/>
      <c r="AI95" s="20"/>
      <c r="AJ95" s="89"/>
    </row>
    <row r="96" spans="2:36" s="27" customFormat="1">
      <c r="B96" s="315"/>
      <c r="C96" s="85"/>
      <c r="D96" s="29"/>
      <c r="E96" s="29"/>
      <c r="F96" s="29"/>
      <c r="G96" s="29"/>
      <c r="H96" s="30"/>
      <c r="I96" s="30"/>
      <c r="J96" s="306"/>
      <c r="K96" s="85"/>
      <c r="L96" s="29"/>
      <c r="M96" s="29"/>
      <c r="N96" s="29"/>
      <c r="O96" s="29"/>
      <c r="P96" s="30"/>
      <c r="Q96" s="30"/>
      <c r="S96" s="306"/>
      <c r="T96" s="85"/>
      <c r="U96" s="63"/>
      <c r="V96" s="63"/>
      <c r="W96" s="63"/>
      <c r="X96" s="63"/>
      <c r="Y96" s="20"/>
      <c r="Z96" s="20"/>
      <c r="AA96" s="86"/>
      <c r="AB96" s="306"/>
      <c r="AC96" s="85"/>
      <c r="AD96" s="87"/>
      <c r="AE96" s="87"/>
      <c r="AF96" s="87"/>
      <c r="AG96" s="87"/>
      <c r="AH96" s="88"/>
      <c r="AI96" s="20"/>
      <c r="AJ96" s="89"/>
    </row>
    <row r="97" spans="2:36" s="27" customFormat="1">
      <c r="B97" s="315"/>
      <c r="C97" s="85"/>
      <c r="D97" s="29"/>
      <c r="E97" s="29"/>
      <c r="F97" s="29"/>
      <c r="G97" s="29"/>
      <c r="H97" s="30"/>
      <c r="I97" s="30"/>
      <c r="J97" s="306"/>
      <c r="K97" s="85"/>
      <c r="L97" s="29"/>
      <c r="M97" s="29"/>
      <c r="N97" s="29"/>
      <c r="O97" s="29"/>
      <c r="P97" s="30"/>
      <c r="Q97" s="30"/>
      <c r="S97" s="306"/>
      <c r="T97" s="85"/>
      <c r="U97" s="63"/>
      <c r="V97" s="63"/>
      <c r="W97" s="63"/>
      <c r="X97" s="63"/>
      <c r="Y97" s="20"/>
      <c r="Z97" s="20"/>
      <c r="AA97" s="86"/>
      <c r="AB97" s="306"/>
      <c r="AC97" s="85"/>
      <c r="AD97" s="87"/>
      <c r="AE97" s="87"/>
      <c r="AF97" s="87"/>
      <c r="AG97" s="87"/>
      <c r="AH97" s="88"/>
      <c r="AI97" s="20"/>
      <c r="AJ97" s="89"/>
    </row>
    <row r="98" spans="2:36" s="27" customFormat="1">
      <c r="B98" s="315"/>
      <c r="C98" s="85"/>
      <c r="D98" s="29"/>
      <c r="E98" s="29"/>
      <c r="F98" s="29"/>
      <c r="G98" s="29"/>
      <c r="H98" s="30"/>
      <c r="I98" s="30"/>
      <c r="J98" s="306"/>
      <c r="K98" s="85"/>
      <c r="L98" s="29"/>
      <c r="M98" s="29"/>
      <c r="N98" s="29"/>
      <c r="O98" s="29"/>
      <c r="P98" s="30"/>
      <c r="Q98" s="30"/>
      <c r="S98" s="306"/>
      <c r="T98" s="85"/>
      <c r="U98" s="63"/>
      <c r="V98" s="63"/>
      <c r="W98" s="63"/>
      <c r="X98" s="63"/>
      <c r="Y98" s="20"/>
      <c r="Z98" s="20"/>
      <c r="AA98" s="86"/>
      <c r="AB98" s="306"/>
      <c r="AC98" s="85"/>
      <c r="AD98" s="87"/>
      <c r="AE98" s="87"/>
      <c r="AF98" s="87"/>
      <c r="AG98" s="87"/>
      <c r="AH98" s="88"/>
      <c r="AI98" s="20"/>
      <c r="AJ98" s="89"/>
    </row>
    <row r="99" spans="2:36" s="27" customFormat="1">
      <c r="B99" s="315"/>
      <c r="C99" s="85"/>
      <c r="D99" s="29"/>
      <c r="E99" s="29"/>
      <c r="F99" s="29"/>
      <c r="G99" s="29"/>
      <c r="H99" s="30"/>
      <c r="I99" s="30"/>
      <c r="J99" s="306"/>
      <c r="K99" s="85"/>
      <c r="L99" s="29"/>
      <c r="M99" s="29"/>
      <c r="N99" s="29"/>
      <c r="O99" s="29"/>
      <c r="P99" s="30"/>
      <c r="Q99" s="30"/>
      <c r="S99" s="306"/>
      <c r="T99" s="85"/>
      <c r="U99" s="63"/>
      <c r="V99" s="63"/>
      <c r="W99" s="63"/>
      <c r="X99" s="63"/>
      <c r="Y99" s="20"/>
      <c r="Z99" s="20"/>
      <c r="AA99" s="86"/>
      <c r="AB99" s="306"/>
      <c r="AC99" s="85"/>
      <c r="AD99" s="87"/>
      <c r="AE99" s="87"/>
      <c r="AF99" s="87"/>
      <c r="AG99" s="87"/>
      <c r="AH99" s="88"/>
      <c r="AI99" s="20"/>
      <c r="AJ99" s="89"/>
    </row>
    <row r="100" spans="2:36" s="27" customFormat="1">
      <c r="B100" s="315"/>
      <c r="C100" s="85"/>
      <c r="D100" s="29"/>
      <c r="E100" s="29"/>
      <c r="F100" s="29"/>
      <c r="G100" s="29"/>
      <c r="H100" s="30"/>
      <c r="I100" s="30"/>
      <c r="J100" s="306"/>
      <c r="K100" s="85"/>
      <c r="L100" s="29"/>
      <c r="M100" s="29"/>
      <c r="N100" s="29"/>
      <c r="O100" s="29"/>
      <c r="P100" s="30"/>
      <c r="Q100" s="30"/>
      <c r="S100" s="306"/>
      <c r="T100" s="85"/>
      <c r="U100" s="63"/>
      <c r="V100" s="63"/>
      <c r="W100" s="63"/>
      <c r="X100" s="63"/>
      <c r="Y100" s="20"/>
      <c r="Z100" s="20"/>
      <c r="AA100" s="86"/>
      <c r="AB100" s="306"/>
      <c r="AC100" s="85"/>
      <c r="AD100" s="87"/>
      <c r="AE100" s="87"/>
      <c r="AF100" s="87"/>
      <c r="AG100" s="87"/>
      <c r="AH100" s="88"/>
      <c r="AI100" s="20"/>
      <c r="AJ100" s="89"/>
    </row>
    <row r="101" spans="2:36" s="27" customFormat="1">
      <c r="B101" s="315"/>
      <c r="C101" s="85"/>
      <c r="D101" s="29"/>
      <c r="E101" s="29"/>
      <c r="F101" s="29"/>
      <c r="G101" s="29"/>
      <c r="H101" s="30"/>
      <c r="I101" s="30"/>
      <c r="J101" s="306"/>
      <c r="K101" s="85"/>
      <c r="L101" s="29"/>
      <c r="M101" s="29"/>
      <c r="N101" s="29"/>
      <c r="O101" s="29"/>
      <c r="P101" s="30"/>
      <c r="Q101" s="30"/>
      <c r="S101" s="306"/>
      <c r="T101" s="85"/>
      <c r="U101" s="63"/>
      <c r="V101" s="63"/>
      <c r="W101" s="63"/>
      <c r="X101" s="63"/>
      <c r="Y101" s="20"/>
      <c r="Z101" s="20"/>
      <c r="AA101" s="86"/>
      <c r="AB101" s="306"/>
      <c r="AC101" s="85"/>
      <c r="AD101" s="87"/>
      <c r="AE101" s="87"/>
      <c r="AF101" s="87"/>
      <c r="AG101" s="87"/>
      <c r="AH101" s="88"/>
      <c r="AI101" s="20"/>
      <c r="AJ101" s="89"/>
    </row>
    <row r="102" spans="2:36" s="27" customFormat="1">
      <c r="B102" s="315"/>
      <c r="C102" s="85"/>
      <c r="D102" s="29"/>
      <c r="E102" s="29"/>
      <c r="F102" s="29"/>
      <c r="G102" s="29"/>
      <c r="H102" s="30"/>
      <c r="I102" s="30"/>
      <c r="J102" s="306"/>
      <c r="K102" s="85"/>
      <c r="L102" s="29"/>
      <c r="M102" s="29"/>
      <c r="N102" s="29"/>
      <c r="O102" s="29"/>
      <c r="P102" s="30"/>
      <c r="Q102" s="30"/>
      <c r="S102" s="306"/>
      <c r="T102" s="85"/>
      <c r="U102" s="63"/>
      <c r="V102" s="63"/>
      <c r="W102" s="63"/>
      <c r="X102" s="63"/>
      <c r="Y102" s="20"/>
      <c r="Z102" s="20"/>
      <c r="AA102" s="86"/>
      <c r="AB102" s="306"/>
      <c r="AC102" s="85"/>
      <c r="AD102" s="87"/>
      <c r="AE102" s="87"/>
      <c r="AF102" s="87"/>
      <c r="AG102" s="87"/>
      <c r="AH102" s="88"/>
      <c r="AI102" s="20"/>
      <c r="AJ102" s="89"/>
    </row>
    <row r="103" spans="2:36" s="27" customFormat="1">
      <c r="B103" s="315"/>
      <c r="C103" s="85"/>
      <c r="D103" s="29"/>
      <c r="E103" s="29"/>
      <c r="F103" s="29"/>
      <c r="G103" s="29"/>
      <c r="H103" s="30"/>
      <c r="I103" s="30"/>
      <c r="J103" s="306"/>
      <c r="K103" s="85"/>
      <c r="L103" s="29"/>
      <c r="M103" s="29"/>
      <c r="N103" s="29"/>
      <c r="O103" s="29"/>
      <c r="P103" s="30"/>
      <c r="Q103" s="30"/>
      <c r="S103" s="306"/>
      <c r="T103" s="85"/>
      <c r="U103" s="63"/>
      <c r="V103" s="63"/>
      <c r="W103" s="63"/>
      <c r="X103" s="63"/>
      <c r="Y103" s="20"/>
      <c r="Z103" s="20"/>
      <c r="AA103" s="86"/>
      <c r="AB103" s="306"/>
      <c r="AC103" s="85"/>
      <c r="AD103" s="87"/>
      <c r="AE103" s="87"/>
      <c r="AF103" s="87"/>
      <c r="AG103" s="87"/>
      <c r="AH103" s="88"/>
      <c r="AI103" s="20"/>
      <c r="AJ103" s="89"/>
    </row>
    <row r="104" spans="2:36" s="27" customFormat="1">
      <c r="B104" s="315"/>
      <c r="C104" s="85"/>
      <c r="D104" s="29"/>
      <c r="E104" s="29"/>
      <c r="F104" s="29"/>
      <c r="G104" s="29"/>
      <c r="H104" s="30"/>
      <c r="I104" s="30"/>
      <c r="J104" s="306"/>
      <c r="K104" s="85"/>
      <c r="L104" s="29"/>
      <c r="M104" s="29"/>
      <c r="N104" s="29"/>
      <c r="O104" s="29"/>
      <c r="P104" s="30"/>
      <c r="Q104" s="30"/>
      <c r="S104" s="306"/>
      <c r="T104" s="85"/>
      <c r="U104" s="63"/>
      <c r="V104" s="63"/>
      <c r="W104" s="63"/>
      <c r="X104" s="63"/>
      <c r="Y104" s="20"/>
      <c r="Z104" s="20"/>
      <c r="AA104" s="86"/>
      <c r="AB104" s="306"/>
      <c r="AC104" s="85"/>
      <c r="AD104" s="87"/>
      <c r="AE104" s="87"/>
      <c r="AF104" s="87"/>
      <c r="AG104" s="87"/>
      <c r="AH104" s="88"/>
      <c r="AI104" s="20"/>
      <c r="AJ104" s="89"/>
    </row>
    <row r="105" spans="2:36" s="27" customFormat="1">
      <c r="B105" s="315"/>
      <c r="C105" s="85"/>
      <c r="D105" s="29"/>
      <c r="E105" s="29"/>
      <c r="F105" s="29"/>
      <c r="G105" s="29"/>
      <c r="H105" s="30"/>
      <c r="I105" s="30"/>
      <c r="J105" s="306"/>
      <c r="K105" s="85"/>
      <c r="L105" s="29"/>
      <c r="M105" s="29"/>
      <c r="N105" s="29"/>
      <c r="O105" s="29"/>
      <c r="P105" s="30"/>
      <c r="Q105" s="30"/>
      <c r="S105" s="306"/>
      <c r="T105" s="85"/>
      <c r="U105" s="63"/>
      <c r="V105" s="63"/>
      <c r="W105" s="63"/>
      <c r="X105" s="63"/>
      <c r="Y105" s="20"/>
      <c r="Z105" s="20"/>
      <c r="AA105" s="86"/>
      <c r="AB105" s="306"/>
      <c r="AC105" s="85"/>
      <c r="AD105" s="87"/>
      <c r="AE105" s="87"/>
      <c r="AF105" s="87"/>
      <c r="AG105" s="87"/>
      <c r="AH105" s="88"/>
      <c r="AI105" s="20"/>
      <c r="AJ105" s="89"/>
    </row>
    <row r="106" spans="2:36" s="27" customFormat="1">
      <c r="B106" s="315"/>
      <c r="C106" s="85"/>
      <c r="D106" s="29"/>
      <c r="E106" s="29"/>
      <c r="F106" s="29"/>
      <c r="G106" s="29"/>
      <c r="H106" s="30"/>
      <c r="I106" s="30"/>
      <c r="J106" s="306"/>
      <c r="K106" s="85"/>
      <c r="L106" s="29"/>
      <c r="M106" s="29"/>
      <c r="N106" s="29"/>
      <c r="O106" s="29"/>
      <c r="P106" s="30"/>
      <c r="Q106" s="30"/>
      <c r="S106" s="306"/>
      <c r="T106" s="85"/>
      <c r="U106" s="63"/>
      <c r="V106" s="63"/>
      <c r="W106" s="63"/>
      <c r="X106" s="63"/>
      <c r="Y106" s="20"/>
      <c r="Z106" s="20"/>
      <c r="AA106" s="86"/>
      <c r="AB106" s="306"/>
      <c r="AC106" s="85"/>
      <c r="AD106" s="87"/>
      <c r="AE106" s="87"/>
      <c r="AF106" s="87"/>
      <c r="AG106" s="87"/>
      <c r="AH106" s="88"/>
      <c r="AI106" s="20"/>
      <c r="AJ106" s="89"/>
    </row>
    <row r="107" spans="2:36" s="27" customFormat="1">
      <c r="B107" s="315"/>
      <c r="C107" s="85"/>
      <c r="D107" s="29"/>
      <c r="E107" s="29"/>
      <c r="F107" s="29"/>
      <c r="G107" s="29"/>
      <c r="H107" s="30"/>
      <c r="I107" s="30"/>
      <c r="J107" s="306"/>
      <c r="K107" s="85"/>
      <c r="L107" s="29"/>
      <c r="M107" s="29"/>
      <c r="N107" s="29"/>
      <c r="O107" s="29"/>
      <c r="P107" s="30"/>
      <c r="Q107" s="30"/>
      <c r="S107" s="306"/>
      <c r="T107" s="85"/>
      <c r="U107" s="63"/>
      <c r="V107" s="63"/>
      <c r="W107" s="63"/>
      <c r="X107" s="63"/>
      <c r="Y107" s="20"/>
      <c r="Z107" s="20"/>
      <c r="AA107" s="86"/>
      <c r="AB107" s="306"/>
      <c r="AC107" s="85"/>
      <c r="AD107" s="87"/>
      <c r="AE107" s="87"/>
      <c r="AF107" s="87"/>
      <c r="AG107" s="87"/>
      <c r="AH107" s="88"/>
      <c r="AI107" s="20"/>
      <c r="AJ107" s="89"/>
    </row>
    <row r="108" spans="2:36" s="27" customFormat="1">
      <c r="B108" s="315"/>
      <c r="C108" s="85"/>
      <c r="D108" s="29"/>
      <c r="E108" s="29"/>
      <c r="F108" s="29"/>
      <c r="G108" s="29"/>
      <c r="H108" s="30"/>
      <c r="I108" s="30"/>
      <c r="J108" s="306"/>
      <c r="K108" s="85"/>
      <c r="L108" s="29"/>
      <c r="M108" s="29"/>
      <c r="N108" s="29"/>
      <c r="O108" s="29"/>
      <c r="P108" s="30"/>
      <c r="Q108" s="30"/>
      <c r="S108" s="306"/>
      <c r="T108" s="85"/>
      <c r="U108" s="63"/>
      <c r="V108" s="63"/>
      <c r="W108" s="63"/>
      <c r="X108" s="63"/>
      <c r="Y108" s="20"/>
      <c r="Z108" s="20"/>
      <c r="AA108" s="86"/>
      <c r="AB108" s="306"/>
      <c r="AC108" s="85"/>
      <c r="AD108" s="87"/>
      <c r="AE108" s="87"/>
      <c r="AF108" s="87"/>
      <c r="AG108" s="87"/>
      <c r="AH108" s="88"/>
      <c r="AI108" s="20"/>
      <c r="AJ108" s="89"/>
    </row>
    <row r="109" spans="2:36" s="27" customFormat="1">
      <c r="B109" s="315"/>
      <c r="C109" s="85"/>
      <c r="D109" s="29"/>
      <c r="E109" s="29"/>
      <c r="F109" s="29"/>
      <c r="G109" s="29"/>
      <c r="H109" s="30"/>
      <c r="I109" s="30"/>
      <c r="J109" s="306"/>
      <c r="K109" s="85"/>
      <c r="L109" s="29"/>
      <c r="M109" s="29"/>
      <c r="N109" s="29"/>
      <c r="O109" s="29"/>
      <c r="P109" s="30"/>
      <c r="Q109" s="30"/>
      <c r="S109" s="306"/>
      <c r="T109" s="85"/>
      <c r="U109" s="63"/>
      <c r="V109" s="63"/>
      <c r="W109" s="63"/>
      <c r="X109" s="63"/>
      <c r="Y109" s="20"/>
      <c r="Z109" s="20"/>
      <c r="AA109" s="86"/>
      <c r="AB109" s="306"/>
      <c r="AC109" s="85"/>
      <c r="AD109" s="87"/>
      <c r="AE109" s="87"/>
      <c r="AF109" s="87"/>
      <c r="AG109" s="87"/>
      <c r="AH109" s="88"/>
      <c r="AI109" s="20"/>
      <c r="AJ109" s="89"/>
    </row>
    <row r="110" spans="2:36" s="27" customFormat="1">
      <c r="B110" s="315"/>
      <c r="C110" s="85"/>
      <c r="D110" s="29"/>
      <c r="E110" s="29"/>
      <c r="F110" s="29"/>
      <c r="G110" s="29"/>
      <c r="H110" s="30"/>
      <c r="I110" s="30"/>
      <c r="J110" s="306"/>
      <c r="K110" s="85"/>
      <c r="L110" s="29"/>
      <c r="M110" s="29"/>
      <c r="N110" s="29"/>
      <c r="O110" s="29"/>
      <c r="P110" s="30"/>
      <c r="Q110" s="30"/>
      <c r="S110" s="306"/>
      <c r="T110" s="85"/>
      <c r="U110" s="63"/>
      <c r="V110" s="63"/>
      <c r="W110" s="63"/>
      <c r="X110" s="63"/>
      <c r="Y110" s="20"/>
      <c r="Z110" s="20"/>
      <c r="AA110" s="86"/>
      <c r="AB110" s="306"/>
      <c r="AC110" s="85"/>
      <c r="AD110" s="87"/>
      <c r="AE110" s="87"/>
      <c r="AF110" s="87"/>
      <c r="AG110" s="87"/>
      <c r="AH110" s="88"/>
      <c r="AI110" s="20"/>
      <c r="AJ110" s="89"/>
    </row>
    <row r="111" spans="2:36" s="27" customFormat="1">
      <c r="B111" s="315"/>
      <c r="C111" s="85"/>
      <c r="D111" s="29"/>
      <c r="E111" s="29"/>
      <c r="F111" s="29"/>
      <c r="G111" s="29"/>
      <c r="H111" s="30"/>
      <c r="I111" s="30"/>
      <c r="J111" s="306"/>
      <c r="K111" s="85"/>
      <c r="L111" s="29"/>
      <c r="M111" s="29"/>
      <c r="N111" s="29"/>
      <c r="O111" s="29"/>
      <c r="P111" s="30"/>
      <c r="Q111" s="30"/>
      <c r="S111" s="306"/>
      <c r="T111" s="85"/>
      <c r="U111" s="63"/>
      <c r="V111" s="63"/>
      <c r="W111" s="63"/>
      <c r="X111" s="63"/>
      <c r="Y111" s="20"/>
      <c r="Z111" s="20"/>
      <c r="AA111" s="86"/>
      <c r="AB111" s="306"/>
      <c r="AC111" s="85"/>
      <c r="AD111" s="87"/>
      <c r="AE111" s="87"/>
      <c r="AF111" s="87"/>
      <c r="AG111" s="87"/>
      <c r="AH111" s="88"/>
      <c r="AI111" s="20"/>
      <c r="AJ111" s="89"/>
    </row>
    <row r="112" spans="2:36" s="27" customFormat="1">
      <c r="B112" s="315"/>
      <c r="C112" s="85"/>
      <c r="D112" s="29"/>
      <c r="E112" s="29"/>
      <c r="F112" s="29"/>
      <c r="G112" s="29"/>
      <c r="H112" s="30"/>
      <c r="I112" s="30"/>
      <c r="J112" s="306"/>
      <c r="K112" s="85"/>
      <c r="L112" s="29"/>
      <c r="M112" s="29"/>
      <c r="N112" s="29"/>
      <c r="O112" s="29"/>
      <c r="P112" s="30"/>
      <c r="Q112" s="30"/>
      <c r="S112" s="306"/>
      <c r="T112" s="85"/>
      <c r="U112" s="63"/>
      <c r="V112" s="63"/>
      <c r="W112" s="63"/>
      <c r="X112" s="63"/>
      <c r="Y112" s="20"/>
      <c r="Z112" s="20"/>
      <c r="AA112" s="86"/>
      <c r="AB112" s="306"/>
      <c r="AC112" s="85"/>
      <c r="AD112" s="87"/>
      <c r="AE112" s="87"/>
      <c r="AF112" s="87"/>
      <c r="AG112" s="87"/>
      <c r="AH112" s="88"/>
      <c r="AI112" s="20"/>
      <c r="AJ112" s="89"/>
    </row>
    <row r="113" spans="2:36" s="27" customFormat="1">
      <c r="B113" s="315"/>
      <c r="C113" s="85"/>
      <c r="D113" s="29"/>
      <c r="E113" s="29"/>
      <c r="F113" s="29"/>
      <c r="G113" s="29"/>
      <c r="H113" s="30"/>
      <c r="I113" s="30"/>
      <c r="J113" s="306"/>
      <c r="K113" s="85"/>
      <c r="L113" s="29"/>
      <c r="M113" s="29"/>
      <c r="N113" s="29"/>
      <c r="O113" s="29"/>
      <c r="P113" s="30"/>
      <c r="Q113" s="30"/>
      <c r="S113" s="306"/>
      <c r="T113" s="85"/>
      <c r="U113" s="63"/>
      <c r="V113" s="63"/>
      <c r="W113" s="63"/>
      <c r="X113" s="63"/>
      <c r="Y113" s="20"/>
      <c r="Z113" s="20"/>
      <c r="AA113" s="86"/>
      <c r="AB113" s="306"/>
      <c r="AC113" s="85"/>
      <c r="AD113" s="87"/>
      <c r="AE113" s="87"/>
      <c r="AF113" s="87"/>
      <c r="AG113" s="87"/>
      <c r="AH113" s="88"/>
      <c r="AI113" s="20"/>
      <c r="AJ113" s="89"/>
    </row>
    <row r="114" spans="2:36" s="27" customFormat="1">
      <c r="B114" s="315"/>
      <c r="C114" s="85"/>
      <c r="D114" s="29"/>
      <c r="E114" s="29"/>
      <c r="F114" s="29"/>
      <c r="G114" s="29"/>
      <c r="H114" s="30"/>
      <c r="I114" s="30"/>
      <c r="J114" s="306"/>
      <c r="K114" s="85"/>
      <c r="L114" s="29"/>
      <c r="M114" s="29"/>
      <c r="N114" s="29"/>
      <c r="O114" s="29"/>
      <c r="P114" s="30"/>
      <c r="Q114" s="30"/>
      <c r="S114" s="306"/>
      <c r="T114" s="85"/>
      <c r="U114" s="63"/>
      <c r="V114" s="63"/>
      <c r="W114" s="63"/>
      <c r="X114" s="63"/>
      <c r="Y114" s="20"/>
      <c r="Z114" s="20"/>
      <c r="AA114" s="86"/>
      <c r="AB114" s="306"/>
      <c r="AC114" s="85"/>
      <c r="AD114" s="87"/>
      <c r="AE114" s="87"/>
      <c r="AF114" s="87"/>
      <c r="AG114" s="87"/>
      <c r="AH114" s="88"/>
      <c r="AI114" s="20"/>
      <c r="AJ114" s="89"/>
    </row>
    <row r="115" spans="2:36" s="27" customFormat="1">
      <c r="B115" s="315"/>
      <c r="C115" s="85"/>
      <c r="D115" s="29"/>
      <c r="E115" s="29"/>
      <c r="F115" s="29"/>
      <c r="G115" s="29"/>
      <c r="H115" s="30"/>
      <c r="I115" s="30"/>
      <c r="J115" s="306"/>
      <c r="K115" s="85"/>
      <c r="L115" s="29"/>
      <c r="M115" s="29"/>
      <c r="N115" s="29"/>
      <c r="O115" s="29"/>
      <c r="P115" s="30"/>
      <c r="Q115" s="30"/>
      <c r="S115" s="306"/>
      <c r="T115" s="85"/>
      <c r="U115" s="63"/>
      <c r="V115" s="63"/>
      <c r="W115" s="63"/>
      <c r="X115" s="63"/>
      <c r="Y115" s="20"/>
      <c r="Z115" s="20"/>
      <c r="AA115" s="86"/>
      <c r="AB115" s="306"/>
      <c r="AC115" s="85"/>
      <c r="AD115" s="87"/>
      <c r="AE115" s="87"/>
      <c r="AF115" s="87"/>
      <c r="AG115" s="87"/>
      <c r="AH115" s="88"/>
      <c r="AI115" s="20"/>
      <c r="AJ115" s="89"/>
    </row>
    <row r="116" spans="2:36" s="27" customFormat="1">
      <c r="B116" s="315"/>
      <c r="C116" s="85"/>
      <c r="D116" s="29"/>
      <c r="E116" s="29"/>
      <c r="F116" s="29"/>
      <c r="G116" s="29"/>
      <c r="H116" s="30"/>
      <c r="I116" s="30"/>
      <c r="J116" s="306"/>
      <c r="K116" s="85"/>
      <c r="L116" s="29"/>
      <c r="M116" s="29"/>
      <c r="N116" s="29"/>
      <c r="O116" s="29"/>
      <c r="P116" s="30"/>
      <c r="Q116" s="30"/>
      <c r="S116" s="306"/>
      <c r="T116" s="85"/>
      <c r="U116" s="63"/>
      <c r="V116" s="63"/>
      <c r="W116" s="63"/>
      <c r="X116" s="63"/>
      <c r="Y116" s="20"/>
      <c r="Z116" s="20"/>
      <c r="AA116" s="86"/>
      <c r="AB116" s="306"/>
      <c r="AC116" s="85"/>
      <c r="AD116" s="87"/>
      <c r="AE116" s="87"/>
      <c r="AF116" s="87"/>
      <c r="AG116" s="87"/>
      <c r="AH116" s="88"/>
      <c r="AI116" s="20"/>
      <c r="AJ116" s="89"/>
    </row>
    <row r="117" spans="2:36" s="27" customFormat="1">
      <c r="B117" s="315"/>
      <c r="C117" s="85"/>
      <c r="D117" s="29"/>
      <c r="E117" s="29"/>
      <c r="F117" s="29"/>
      <c r="G117" s="29"/>
      <c r="H117" s="30"/>
      <c r="I117" s="30"/>
      <c r="J117" s="306"/>
      <c r="K117" s="85"/>
      <c r="L117" s="29"/>
      <c r="M117" s="29"/>
      <c r="N117" s="29"/>
      <c r="O117" s="29"/>
      <c r="P117" s="30"/>
      <c r="Q117" s="30"/>
      <c r="S117" s="306"/>
      <c r="T117" s="85"/>
      <c r="U117" s="63"/>
      <c r="V117" s="63"/>
      <c r="W117" s="63"/>
      <c r="X117" s="63"/>
      <c r="Y117" s="20"/>
      <c r="Z117" s="20"/>
      <c r="AA117" s="86"/>
      <c r="AB117" s="306"/>
      <c r="AC117" s="85"/>
      <c r="AD117" s="87"/>
      <c r="AE117" s="87"/>
      <c r="AF117" s="87"/>
      <c r="AG117" s="87"/>
      <c r="AH117" s="88"/>
      <c r="AI117" s="20"/>
      <c r="AJ117" s="89"/>
    </row>
    <row r="118" spans="2:36" s="27" customFormat="1">
      <c r="B118" s="315"/>
      <c r="C118" s="85"/>
      <c r="D118" s="29"/>
      <c r="E118" s="29"/>
      <c r="F118" s="29"/>
      <c r="G118" s="29"/>
      <c r="H118" s="30"/>
      <c r="I118" s="30"/>
      <c r="J118" s="306"/>
      <c r="K118" s="85"/>
      <c r="L118" s="29"/>
      <c r="M118" s="29"/>
      <c r="N118" s="29"/>
      <c r="O118" s="29"/>
      <c r="P118" s="30"/>
      <c r="Q118" s="30"/>
      <c r="S118" s="306"/>
      <c r="T118" s="85"/>
      <c r="U118" s="63"/>
      <c r="V118" s="63"/>
      <c r="W118" s="63"/>
      <c r="X118" s="63"/>
      <c r="Y118" s="20"/>
      <c r="Z118" s="20"/>
      <c r="AA118" s="86"/>
      <c r="AB118" s="306"/>
      <c r="AC118" s="85"/>
      <c r="AD118" s="87"/>
      <c r="AE118" s="87"/>
      <c r="AF118" s="87"/>
      <c r="AG118" s="87"/>
      <c r="AH118" s="88"/>
      <c r="AI118" s="20"/>
      <c r="AJ118" s="89"/>
    </row>
    <row r="119" spans="2:36" s="27" customFormat="1">
      <c r="B119" s="315"/>
      <c r="C119" s="85"/>
      <c r="D119" s="29"/>
      <c r="E119" s="29"/>
      <c r="F119" s="29"/>
      <c r="G119" s="29"/>
      <c r="H119" s="30"/>
      <c r="I119" s="30"/>
      <c r="J119" s="306"/>
      <c r="K119" s="85"/>
      <c r="L119" s="29"/>
      <c r="M119" s="29"/>
      <c r="N119" s="29"/>
      <c r="O119" s="29"/>
      <c r="P119" s="30"/>
      <c r="Q119" s="30"/>
      <c r="S119" s="306"/>
      <c r="T119" s="85"/>
      <c r="U119" s="63"/>
      <c r="V119" s="63"/>
      <c r="W119" s="63"/>
      <c r="X119" s="63"/>
      <c r="Y119" s="20"/>
      <c r="Z119" s="20"/>
      <c r="AA119" s="86"/>
      <c r="AB119" s="306"/>
      <c r="AC119" s="85"/>
      <c r="AD119" s="87"/>
      <c r="AE119" s="87"/>
      <c r="AF119" s="87"/>
      <c r="AG119" s="87"/>
      <c r="AH119" s="88"/>
      <c r="AI119" s="20"/>
      <c r="AJ119" s="89"/>
    </row>
    <row r="120" spans="2:36" s="27" customFormat="1">
      <c r="B120" s="315"/>
      <c r="C120" s="85"/>
      <c r="D120" s="29"/>
      <c r="E120" s="29"/>
      <c r="F120" s="29"/>
      <c r="G120" s="29"/>
      <c r="H120" s="30"/>
      <c r="I120" s="30"/>
      <c r="J120" s="306"/>
      <c r="K120" s="85"/>
      <c r="L120" s="29"/>
      <c r="M120" s="29"/>
      <c r="N120" s="29"/>
      <c r="O120" s="29"/>
      <c r="P120" s="30"/>
      <c r="Q120" s="30"/>
      <c r="S120" s="306"/>
      <c r="T120" s="85"/>
      <c r="U120" s="63"/>
      <c r="V120" s="63"/>
      <c r="W120" s="63"/>
      <c r="X120" s="63"/>
      <c r="Y120" s="20"/>
      <c r="Z120" s="20"/>
      <c r="AA120" s="86"/>
      <c r="AB120" s="306"/>
      <c r="AC120" s="85"/>
      <c r="AD120" s="87"/>
      <c r="AE120" s="87"/>
      <c r="AF120" s="87"/>
      <c r="AG120" s="87"/>
      <c r="AH120" s="88"/>
      <c r="AI120" s="20"/>
      <c r="AJ120" s="89"/>
    </row>
    <row r="121" spans="2:36" s="27" customFormat="1">
      <c r="B121" s="315"/>
      <c r="C121" s="85"/>
      <c r="D121" s="29"/>
      <c r="E121" s="29"/>
      <c r="F121" s="29"/>
      <c r="G121" s="29"/>
      <c r="H121" s="30"/>
      <c r="I121" s="30"/>
      <c r="J121" s="306"/>
      <c r="K121" s="85"/>
      <c r="L121" s="29"/>
      <c r="M121" s="29"/>
      <c r="N121" s="29"/>
      <c r="O121" s="29"/>
      <c r="P121" s="30"/>
      <c r="Q121" s="30"/>
      <c r="S121" s="306"/>
      <c r="T121" s="85"/>
      <c r="U121" s="63"/>
      <c r="V121" s="63"/>
      <c r="W121" s="63"/>
      <c r="X121" s="63"/>
      <c r="Y121" s="20"/>
      <c r="Z121" s="20"/>
      <c r="AA121" s="86"/>
      <c r="AB121" s="306"/>
      <c r="AC121" s="85"/>
      <c r="AD121" s="87"/>
      <c r="AE121" s="87"/>
      <c r="AF121" s="87"/>
      <c r="AG121" s="87"/>
      <c r="AH121" s="88"/>
      <c r="AI121" s="20"/>
      <c r="AJ121" s="89"/>
    </row>
    <row r="122" spans="2:36" s="27" customFormat="1">
      <c r="B122" s="315"/>
      <c r="C122" s="85"/>
      <c r="D122" s="29"/>
      <c r="E122" s="29"/>
      <c r="F122" s="29"/>
      <c r="G122" s="29"/>
      <c r="H122" s="30"/>
      <c r="I122" s="30"/>
      <c r="J122" s="306"/>
      <c r="K122" s="85"/>
      <c r="L122" s="29"/>
      <c r="M122" s="29"/>
      <c r="N122" s="29"/>
      <c r="O122" s="29"/>
      <c r="P122" s="30"/>
      <c r="Q122" s="30"/>
      <c r="S122" s="306"/>
      <c r="T122" s="85"/>
      <c r="U122" s="63"/>
      <c r="V122" s="63"/>
      <c r="W122" s="63"/>
      <c r="X122" s="63"/>
      <c r="Y122" s="20"/>
      <c r="Z122" s="20"/>
      <c r="AA122" s="86"/>
      <c r="AB122" s="306"/>
      <c r="AC122" s="85"/>
      <c r="AD122" s="87"/>
      <c r="AE122" s="87"/>
      <c r="AF122" s="87"/>
      <c r="AG122" s="87"/>
      <c r="AH122" s="88"/>
      <c r="AI122" s="20"/>
      <c r="AJ122" s="89"/>
    </row>
    <row r="123" spans="2:36" s="27" customFormat="1">
      <c r="B123" s="315"/>
      <c r="C123" s="85"/>
      <c r="D123" s="29"/>
      <c r="E123" s="29"/>
      <c r="F123" s="29"/>
      <c r="G123" s="29"/>
      <c r="H123" s="30"/>
      <c r="I123" s="30"/>
      <c r="J123" s="306"/>
      <c r="K123" s="85"/>
      <c r="L123" s="29"/>
      <c r="M123" s="29"/>
      <c r="N123" s="29"/>
      <c r="O123" s="29"/>
      <c r="P123" s="30"/>
      <c r="Q123" s="30"/>
      <c r="S123" s="306"/>
      <c r="T123" s="85"/>
      <c r="U123" s="63"/>
      <c r="V123" s="63"/>
      <c r="W123" s="63"/>
      <c r="X123" s="63"/>
      <c r="Y123" s="20"/>
      <c r="Z123" s="20"/>
      <c r="AA123" s="86"/>
      <c r="AB123" s="306"/>
      <c r="AC123" s="85"/>
      <c r="AD123" s="87"/>
      <c r="AE123" s="87"/>
      <c r="AF123" s="87"/>
      <c r="AG123" s="87"/>
      <c r="AH123" s="88"/>
      <c r="AI123" s="20"/>
      <c r="AJ123" s="89"/>
    </row>
    <row r="124" spans="2:36" s="27" customFormat="1">
      <c r="B124" s="315"/>
      <c r="C124" s="85"/>
      <c r="D124" s="29"/>
      <c r="E124" s="29"/>
      <c r="F124" s="29"/>
      <c r="G124" s="29"/>
      <c r="H124" s="30"/>
      <c r="I124" s="30"/>
      <c r="J124" s="306"/>
      <c r="K124" s="85"/>
      <c r="L124" s="29"/>
      <c r="M124" s="29"/>
      <c r="N124" s="29"/>
      <c r="O124" s="29"/>
      <c r="P124" s="30"/>
      <c r="Q124" s="30"/>
      <c r="S124" s="306"/>
      <c r="T124" s="85"/>
      <c r="U124" s="63"/>
      <c r="V124" s="63"/>
      <c r="W124" s="63"/>
      <c r="X124" s="63"/>
      <c r="Y124" s="20"/>
      <c r="Z124" s="20"/>
      <c r="AA124" s="86"/>
      <c r="AB124" s="306"/>
      <c r="AC124" s="85"/>
      <c r="AD124" s="87"/>
      <c r="AE124" s="87"/>
      <c r="AF124" s="87"/>
      <c r="AG124" s="87"/>
      <c r="AH124" s="88"/>
      <c r="AI124" s="20"/>
      <c r="AJ124" s="89"/>
    </row>
    <row r="125" spans="2:36" s="27" customFormat="1">
      <c r="B125" s="315"/>
      <c r="C125" s="85"/>
      <c r="D125" s="29"/>
      <c r="E125" s="29"/>
      <c r="F125" s="29"/>
      <c r="G125" s="29"/>
      <c r="H125" s="30"/>
      <c r="I125" s="30"/>
      <c r="J125" s="306"/>
      <c r="K125" s="85"/>
      <c r="L125" s="29"/>
      <c r="M125" s="29"/>
      <c r="N125" s="29"/>
      <c r="O125" s="29"/>
      <c r="P125" s="30"/>
      <c r="Q125" s="30"/>
      <c r="S125" s="306"/>
      <c r="T125" s="85"/>
      <c r="U125" s="63"/>
      <c r="V125" s="63"/>
      <c r="W125" s="63"/>
      <c r="X125" s="63"/>
      <c r="Y125" s="20"/>
      <c r="Z125" s="20"/>
      <c r="AA125" s="86"/>
      <c r="AB125" s="306"/>
      <c r="AC125" s="85"/>
      <c r="AD125" s="87"/>
      <c r="AE125" s="87"/>
      <c r="AF125" s="87"/>
      <c r="AG125" s="87"/>
      <c r="AH125" s="88"/>
      <c r="AI125" s="20"/>
      <c r="AJ125" s="89"/>
    </row>
    <row r="126" spans="2:36" s="27" customFormat="1">
      <c r="B126" s="315"/>
      <c r="C126" s="85"/>
      <c r="D126" s="29"/>
      <c r="E126" s="29"/>
      <c r="F126" s="29"/>
      <c r="G126" s="29"/>
      <c r="H126" s="30"/>
      <c r="I126" s="30"/>
      <c r="J126" s="306"/>
      <c r="K126" s="85"/>
      <c r="L126" s="29"/>
      <c r="M126" s="29"/>
      <c r="N126" s="29"/>
      <c r="O126" s="29"/>
      <c r="P126" s="30"/>
      <c r="Q126" s="30"/>
      <c r="S126" s="306"/>
      <c r="T126" s="85"/>
      <c r="U126" s="63"/>
      <c r="V126" s="63"/>
      <c r="W126" s="63"/>
      <c r="X126" s="63"/>
      <c r="Y126" s="20"/>
      <c r="Z126" s="20"/>
      <c r="AA126" s="86"/>
      <c r="AB126" s="306"/>
      <c r="AC126" s="85"/>
      <c r="AD126" s="87"/>
      <c r="AE126" s="87"/>
      <c r="AF126" s="87"/>
      <c r="AG126" s="87"/>
      <c r="AH126" s="88"/>
      <c r="AI126" s="20"/>
      <c r="AJ126" s="89"/>
    </row>
    <row r="127" spans="2:36" s="27" customFormat="1">
      <c r="B127" s="315"/>
      <c r="C127" s="85"/>
      <c r="D127" s="29"/>
      <c r="E127" s="29"/>
      <c r="F127" s="29"/>
      <c r="G127" s="29"/>
      <c r="H127" s="30"/>
      <c r="I127" s="30"/>
      <c r="J127" s="306"/>
      <c r="K127" s="85"/>
      <c r="L127" s="29"/>
      <c r="M127" s="29"/>
      <c r="N127" s="29"/>
      <c r="O127" s="29"/>
      <c r="P127" s="30"/>
      <c r="Q127" s="30"/>
      <c r="S127" s="306"/>
      <c r="T127" s="85"/>
      <c r="U127" s="63"/>
      <c r="V127" s="63"/>
      <c r="W127" s="63"/>
      <c r="X127" s="63"/>
      <c r="Y127" s="20"/>
      <c r="Z127" s="20"/>
      <c r="AA127" s="86"/>
      <c r="AB127" s="306"/>
      <c r="AC127" s="85"/>
      <c r="AD127" s="87"/>
      <c r="AE127" s="87"/>
      <c r="AF127" s="87"/>
      <c r="AG127" s="87"/>
      <c r="AH127" s="88"/>
      <c r="AI127" s="20"/>
      <c r="AJ127" s="89"/>
    </row>
    <row r="128" spans="2:36" s="27" customFormat="1">
      <c r="B128" s="315"/>
      <c r="C128" s="85"/>
      <c r="D128" s="29"/>
      <c r="E128" s="29"/>
      <c r="F128" s="29"/>
      <c r="G128" s="29"/>
      <c r="H128" s="30"/>
      <c r="I128" s="30"/>
      <c r="J128" s="306"/>
      <c r="K128" s="85"/>
      <c r="L128" s="29"/>
      <c r="M128" s="29"/>
      <c r="N128" s="29"/>
      <c r="O128" s="29"/>
      <c r="P128" s="30"/>
      <c r="Q128" s="30"/>
      <c r="S128" s="306"/>
      <c r="T128" s="85"/>
      <c r="U128" s="63"/>
      <c r="V128" s="63"/>
      <c r="W128" s="63"/>
      <c r="X128" s="63"/>
      <c r="Y128" s="20"/>
      <c r="Z128" s="20"/>
      <c r="AA128" s="86"/>
      <c r="AB128" s="306"/>
      <c r="AC128" s="85"/>
      <c r="AD128" s="87"/>
      <c r="AE128" s="87"/>
      <c r="AF128" s="87"/>
      <c r="AG128" s="87"/>
      <c r="AH128" s="88"/>
      <c r="AI128" s="20"/>
      <c r="AJ128" s="89"/>
    </row>
    <row r="129" spans="2:36" s="27" customFormat="1">
      <c r="B129" s="315"/>
      <c r="C129" s="85"/>
      <c r="D129" s="29"/>
      <c r="E129" s="29"/>
      <c r="F129" s="29"/>
      <c r="G129" s="29"/>
      <c r="H129" s="30"/>
      <c r="I129" s="30"/>
      <c r="J129" s="306"/>
      <c r="K129" s="85"/>
      <c r="L129" s="29"/>
      <c r="M129" s="29"/>
      <c r="N129" s="29"/>
      <c r="O129" s="29"/>
      <c r="P129" s="30"/>
      <c r="Q129" s="30"/>
      <c r="S129" s="306"/>
      <c r="T129" s="85"/>
      <c r="U129" s="63"/>
      <c r="V129" s="63"/>
      <c r="W129" s="63"/>
      <c r="X129" s="63"/>
      <c r="Y129" s="20"/>
      <c r="Z129" s="20"/>
      <c r="AA129" s="86"/>
      <c r="AB129" s="306"/>
      <c r="AC129" s="85"/>
      <c r="AD129" s="87"/>
      <c r="AE129" s="87"/>
      <c r="AF129" s="87"/>
      <c r="AG129" s="87"/>
      <c r="AH129" s="88"/>
      <c r="AI129" s="20"/>
      <c r="AJ129" s="89"/>
    </row>
    <row r="130" spans="2:36" s="27" customFormat="1">
      <c r="B130" s="315"/>
      <c r="C130" s="85"/>
      <c r="D130" s="29"/>
      <c r="E130" s="29"/>
      <c r="F130" s="29"/>
      <c r="G130" s="29"/>
      <c r="H130" s="30"/>
      <c r="I130" s="30"/>
      <c r="J130" s="306"/>
      <c r="K130" s="85"/>
      <c r="L130" s="29"/>
      <c r="M130" s="29"/>
      <c r="N130" s="29"/>
      <c r="O130" s="29"/>
      <c r="P130" s="30"/>
      <c r="Q130" s="30"/>
      <c r="S130" s="306"/>
      <c r="T130" s="85"/>
      <c r="U130" s="63"/>
      <c r="V130" s="63"/>
      <c r="W130" s="63"/>
      <c r="X130" s="63"/>
      <c r="Y130" s="20"/>
      <c r="Z130" s="20"/>
      <c r="AA130" s="86"/>
      <c r="AB130" s="306"/>
      <c r="AC130" s="85"/>
      <c r="AD130" s="87"/>
      <c r="AE130" s="87"/>
      <c r="AF130" s="87"/>
      <c r="AG130" s="87"/>
      <c r="AH130" s="88"/>
      <c r="AI130" s="20"/>
      <c r="AJ130" s="89"/>
    </row>
    <row r="131" spans="2:36" s="27" customFormat="1">
      <c r="B131" s="315"/>
      <c r="C131" s="85"/>
      <c r="D131" s="29"/>
      <c r="E131" s="29"/>
      <c r="F131" s="29"/>
      <c r="G131" s="29"/>
      <c r="H131" s="30"/>
      <c r="I131" s="30"/>
      <c r="J131" s="306"/>
      <c r="K131" s="85"/>
      <c r="L131" s="29"/>
      <c r="M131" s="29"/>
      <c r="N131" s="29"/>
      <c r="O131" s="29"/>
      <c r="P131" s="30"/>
      <c r="Q131" s="30"/>
      <c r="S131" s="306"/>
      <c r="T131" s="85"/>
      <c r="U131" s="63"/>
      <c r="V131" s="63"/>
      <c r="W131" s="63"/>
      <c r="X131" s="63"/>
      <c r="Y131" s="20"/>
      <c r="Z131" s="20"/>
      <c r="AA131" s="86"/>
      <c r="AB131" s="306"/>
      <c r="AC131" s="85"/>
      <c r="AD131" s="87"/>
      <c r="AE131" s="87"/>
      <c r="AF131" s="87"/>
      <c r="AG131" s="87"/>
      <c r="AH131" s="88"/>
      <c r="AI131" s="20"/>
      <c r="AJ131" s="89"/>
    </row>
    <row r="132" spans="2:36" s="27" customFormat="1">
      <c r="B132" s="315"/>
      <c r="C132" s="85"/>
      <c r="D132" s="29"/>
      <c r="E132" s="29"/>
      <c r="F132" s="29"/>
      <c r="G132" s="29"/>
      <c r="H132" s="30"/>
      <c r="I132" s="30"/>
      <c r="J132" s="306"/>
      <c r="K132" s="85"/>
      <c r="L132" s="29"/>
      <c r="M132" s="29"/>
      <c r="N132" s="29"/>
      <c r="O132" s="29"/>
      <c r="P132" s="30"/>
      <c r="Q132" s="30"/>
      <c r="S132" s="306"/>
      <c r="T132" s="85"/>
      <c r="U132" s="63"/>
      <c r="V132" s="63"/>
      <c r="W132" s="63"/>
      <c r="X132" s="63"/>
      <c r="Y132" s="20"/>
      <c r="Z132" s="20"/>
      <c r="AA132" s="86"/>
      <c r="AB132" s="306"/>
      <c r="AC132" s="85"/>
      <c r="AD132" s="87"/>
      <c r="AE132" s="87"/>
      <c r="AF132" s="87"/>
      <c r="AG132" s="87"/>
      <c r="AH132" s="88"/>
      <c r="AI132" s="20"/>
      <c r="AJ132" s="89"/>
    </row>
    <row r="133" spans="2:36" s="27" customFormat="1">
      <c r="B133" s="315"/>
      <c r="C133" s="85"/>
      <c r="D133" s="29"/>
      <c r="E133" s="29"/>
      <c r="F133" s="29"/>
      <c r="G133" s="29"/>
      <c r="H133" s="30"/>
      <c r="I133" s="30"/>
      <c r="J133" s="306"/>
      <c r="K133" s="85"/>
      <c r="L133" s="29"/>
      <c r="M133" s="29"/>
      <c r="N133" s="29"/>
      <c r="O133" s="29"/>
      <c r="P133" s="30"/>
      <c r="Q133" s="30"/>
      <c r="S133" s="306"/>
      <c r="T133" s="85"/>
      <c r="U133" s="63"/>
      <c r="V133" s="63"/>
      <c r="W133" s="63"/>
      <c r="X133" s="63"/>
      <c r="Y133" s="20"/>
      <c r="Z133" s="20"/>
      <c r="AA133" s="86"/>
      <c r="AB133" s="306"/>
      <c r="AC133" s="85"/>
      <c r="AD133" s="87"/>
      <c r="AE133" s="87"/>
      <c r="AF133" s="87"/>
      <c r="AG133" s="87"/>
      <c r="AH133" s="88"/>
      <c r="AI133" s="20"/>
      <c r="AJ133" s="89"/>
    </row>
    <row r="134" spans="2:36" s="27" customFormat="1">
      <c r="B134" s="315"/>
      <c r="C134" s="85"/>
      <c r="D134" s="29"/>
      <c r="E134" s="29"/>
      <c r="F134" s="29"/>
      <c r="G134" s="29"/>
      <c r="H134" s="30"/>
      <c r="I134" s="30"/>
      <c r="J134" s="306"/>
      <c r="K134" s="85"/>
      <c r="L134" s="29"/>
      <c r="M134" s="29"/>
      <c r="N134" s="29"/>
      <c r="O134" s="29"/>
      <c r="P134" s="30"/>
      <c r="Q134" s="30"/>
      <c r="S134" s="306"/>
      <c r="T134" s="85"/>
      <c r="U134" s="63"/>
      <c r="V134" s="63"/>
      <c r="W134" s="63"/>
      <c r="X134" s="63"/>
      <c r="Y134" s="20"/>
      <c r="Z134" s="20"/>
      <c r="AA134" s="86"/>
      <c r="AB134" s="306"/>
      <c r="AC134" s="85"/>
      <c r="AD134" s="87"/>
      <c r="AE134" s="87"/>
      <c r="AF134" s="87"/>
      <c r="AG134" s="87"/>
      <c r="AH134" s="88"/>
      <c r="AI134" s="20"/>
      <c r="AJ134" s="89"/>
    </row>
    <row r="135" spans="2:36" s="27" customFormat="1">
      <c r="B135" s="315"/>
      <c r="C135" s="85"/>
      <c r="D135" s="29"/>
      <c r="E135" s="29"/>
      <c r="F135" s="29"/>
      <c r="G135" s="29"/>
      <c r="H135" s="30"/>
      <c r="I135" s="30"/>
      <c r="J135" s="306"/>
      <c r="K135" s="85"/>
      <c r="L135" s="29"/>
      <c r="M135" s="29"/>
      <c r="N135" s="29"/>
      <c r="O135" s="29"/>
      <c r="P135" s="30"/>
      <c r="Q135" s="30"/>
      <c r="S135" s="306"/>
      <c r="T135" s="85"/>
      <c r="U135" s="63"/>
      <c r="V135" s="63"/>
      <c r="W135" s="63"/>
      <c r="X135" s="63"/>
      <c r="Y135" s="20"/>
      <c r="Z135" s="20"/>
      <c r="AA135" s="86"/>
      <c r="AB135" s="306"/>
      <c r="AC135" s="85"/>
      <c r="AD135" s="87"/>
      <c r="AE135" s="87"/>
      <c r="AF135" s="87"/>
      <c r="AG135" s="87"/>
      <c r="AH135" s="88"/>
      <c r="AI135" s="20"/>
      <c r="AJ135" s="89"/>
    </row>
    <row r="136" spans="2:36" s="27" customFormat="1">
      <c r="B136" s="315"/>
      <c r="C136" s="85"/>
      <c r="D136" s="29"/>
      <c r="E136" s="29"/>
      <c r="F136" s="29"/>
      <c r="G136" s="29"/>
      <c r="H136" s="30"/>
      <c r="I136" s="30"/>
      <c r="J136" s="306"/>
      <c r="K136" s="85"/>
      <c r="L136" s="29"/>
      <c r="M136" s="29"/>
      <c r="N136" s="29"/>
      <c r="O136" s="29"/>
      <c r="P136" s="30"/>
      <c r="Q136" s="30"/>
      <c r="S136" s="306"/>
      <c r="T136" s="85"/>
      <c r="U136" s="63"/>
      <c r="V136" s="63"/>
      <c r="W136" s="63"/>
      <c r="X136" s="63"/>
      <c r="Y136" s="20"/>
      <c r="Z136" s="20"/>
      <c r="AA136" s="86"/>
      <c r="AB136" s="306"/>
      <c r="AC136" s="85"/>
      <c r="AD136" s="87"/>
      <c r="AE136" s="87"/>
      <c r="AF136" s="87"/>
      <c r="AG136" s="87"/>
      <c r="AH136" s="88"/>
      <c r="AI136" s="20"/>
      <c r="AJ136" s="89"/>
    </row>
    <row r="137" spans="2:36" s="27" customFormat="1">
      <c r="B137" s="315"/>
      <c r="C137" s="85"/>
      <c r="D137" s="29"/>
      <c r="E137" s="29"/>
      <c r="F137" s="29"/>
      <c r="G137" s="29"/>
      <c r="H137" s="30"/>
      <c r="I137" s="30"/>
      <c r="J137" s="306"/>
      <c r="K137" s="85"/>
      <c r="L137" s="29"/>
      <c r="M137" s="29"/>
      <c r="N137" s="29"/>
      <c r="O137" s="29"/>
      <c r="P137" s="30"/>
      <c r="Q137" s="30"/>
      <c r="S137" s="306"/>
      <c r="T137" s="85"/>
      <c r="U137" s="63"/>
      <c r="V137" s="63"/>
      <c r="W137" s="63"/>
      <c r="X137" s="63"/>
      <c r="Y137" s="20"/>
      <c r="Z137" s="20"/>
      <c r="AA137" s="86"/>
      <c r="AB137" s="306"/>
      <c r="AC137" s="85"/>
      <c r="AD137" s="87"/>
      <c r="AE137" s="87"/>
      <c r="AF137" s="87"/>
      <c r="AG137" s="87"/>
      <c r="AH137" s="88"/>
      <c r="AI137" s="20"/>
      <c r="AJ137" s="89"/>
    </row>
    <row r="138" spans="2:36" s="27" customFormat="1">
      <c r="B138" s="315"/>
      <c r="C138" s="85"/>
      <c r="D138" s="29"/>
      <c r="E138" s="29"/>
      <c r="F138" s="29"/>
      <c r="G138" s="29"/>
      <c r="H138" s="30"/>
      <c r="I138" s="30"/>
      <c r="J138" s="306"/>
      <c r="K138" s="85"/>
      <c r="L138" s="29"/>
      <c r="M138" s="29"/>
      <c r="N138" s="29"/>
      <c r="O138" s="29"/>
      <c r="P138" s="30"/>
      <c r="Q138" s="30"/>
      <c r="S138" s="306"/>
      <c r="T138" s="85"/>
      <c r="U138" s="63"/>
      <c r="V138" s="63"/>
      <c r="W138" s="63"/>
      <c r="X138" s="63"/>
      <c r="Y138" s="20"/>
      <c r="Z138" s="20"/>
      <c r="AA138" s="86"/>
      <c r="AB138" s="306"/>
      <c r="AC138" s="85"/>
      <c r="AD138" s="87"/>
      <c r="AE138" s="87"/>
      <c r="AF138" s="87"/>
      <c r="AG138" s="87"/>
      <c r="AH138" s="88"/>
      <c r="AI138" s="20"/>
      <c r="AJ138" s="89"/>
    </row>
    <row r="139" spans="2:36" s="27" customFormat="1">
      <c r="B139" s="315"/>
      <c r="C139" s="85"/>
      <c r="D139" s="29"/>
      <c r="E139" s="29"/>
      <c r="F139" s="29"/>
      <c r="G139" s="29"/>
      <c r="H139" s="30"/>
      <c r="I139" s="30"/>
      <c r="J139" s="306"/>
      <c r="K139" s="85"/>
      <c r="L139" s="29"/>
      <c r="M139" s="29"/>
      <c r="N139" s="29"/>
      <c r="O139" s="29"/>
      <c r="P139" s="30"/>
      <c r="Q139" s="30"/>
      <c r="S139" s="306"/>
      <c r="T139" s="85"/>
      <c r="U139" s="63"/>
      <c r="V139" s="63"/>
      <c r="W139" s="63"/>
      <c r="X139" s="63"/>
      <c r="Y139" s="20"/>
      <c r="Z139" s="20"/>
      <c r="AA139" s="86"/>
      <c r="AB139" s="306"/>
      <c r="AC139" s="85"/>
      <c r="AD139" s="87"/>
      <c r="AE139" s="87"/>
      <c r="AF139" s="87"/>
      <c r="AG139" s="87"/>
      <c r="AH139" s="88"/>
      <c r="AI139" s="20"/>
      <c r="AJ139" s="89"/>
    </row>
    <row r="140" spans="2:36" s="27" customFormat="1">
      <c r="B140" s="315"/>
      <c r="C140" s="85"/>
      <c r="D140" s="29"/>
      <c r="E140" s="29"/>
      <c r="F140" s="29"/>
      <c r="G140" s="29"/>
      <c r="H140" s="30"/>
      <c r="I140" s="30"/>
      <c r="J140" s="306"/>
      <c r="K140" s="85"/>
      <c r="L140" s="29"/>
      <c r="M140" s="29"/>
      <c r="N140" s="29"/>
      <c r="O140" s="29"/>
      <c r="P140" s="30"/>
      <c r="Q140" s="30"/>
      <c r="S140" s="306"/>
      <c r="T140" s="85"/>
      <c r="U140" s="63"/>
      <c r="V140" s="63"/>
      <c r="W140" s="63"/>
      <c r="X140" s="63"/>
      <c r="Y140" s="20"/>
      <c r="Z140" s="20"/>
      <c r="AA140" s="86"/>
      <c r="AB140" s="306"/>
      <c r="AC140" s="85"/>
      <c r="AD140" s="87"/>
      <c r="AE140" s="87"/>
      <c r="AF140" s="87"/>
      <c r="AG140" s="87"/>
      <c r="AH140" s="88"/>
      <c r="AI140" s="20"/>
      <c r="AJ140" s="89"/>
    </row>
    <row r="141" spans="2:36" s="27" customFormat="1">
      <c r="B141" s="315"/>
      <c r="C141" s="85"/>
      <c r="D141" s="29"/>
      <c r="E141" s="29"/>
      <c r="F141" s="29"/>
      <c r="G141" s="29"/>
      <c r="H141" s="30"/>
      <c r="I141" s="30"/>
      <c r="J141" s="306"/>
      <c r="K141" s="85"/>
      <c r="L141" s="29"/>
      <c r="M141" s="29"/>
      <c r="N141" s="29"/>
      <c r="O141" s="29"/>
      <c r="P141" s="30"/>
      <c r="Q141" s="30"/>
      <c r="S141" s="306"/>
      <c r="T141" s="85"/>
      <c r="U141" s="63"/>
      <c r="V141" s="63"/>
      <c r="W141" s="63"/>
      <c r="X141" s="63"/>
      <c r="Y141" s="20"/>
      <c r="Z141" s="20"/>
      <c r="AA141" s="86"/>
      <c r="AB141" s="306"/>
      <c r="AC141" s="85"/>
      <c r="AD141" s="87"/>
      <c r="AE141" s="87"/>
      <c r="AF141" s="87"/>
      <c r="AG141" s="87"/>
      <c r="AH141" s="88"/>
      <c r="AI141" s="20"/>
      <c r="AJ141" s="89"/>
    </row>
    <row r="142" spans="2:36" s="27" customFormat="1">
      <c r="B142" s="315"/>
      <c r="C142" s="85"/>
      <c r="D142" s="29"/>
      <c r="E142" s="29"/>
      <c r="F142" s="29"/>
      <c r="G142" s="29"/>
      <c r="H142" s="30"/>
      <c r="I142" s="30"/>
      <c r="J142" s="306"/>
      <c r="K142" s="85"/>
      <c r="L142" s="29"/>
      <c r="M142" s="29"/>
      <c r="N142" s="29"/>
      <c r="O142" s="29"/>
      <c r="P142" s="30"/>
      <c r="Q142" s="30"/>
      <c r="S142" s="306"/>
      <c r="T142" s="85"/>
      <c r="U142" s="63"/>
      <c r="V142" s="63"/>
      <c r="W142" s="63"/>
      <c r="X142" s="63"/>
      <c r="Y142" s="20"/>
      <c r="Z142" s="20"/>
      <c r="AA142" s="86"/>
      <c r="AB142" s="306"/>
      <c r="AC142" s="85"/>
      <c r="AD142" s="87"/>
      <c r="AE142" s="87"/>
      <c r="AF142" s="87"/>
      <c r="AG142" s="87"/>
      <c r="AH142" s="88"/>
      <c r="AI142" s="20"/>
      <c r="AJ142" s="89"/>
    </row>
    <row r="143" spans="2:36" s="27" customFormat="1">
      <c r="B143" s="315"/>
      <c r="C143" s="85"/>
      <c r="D143" s="29"/>
      <c r="E143" s="29"/>
      <c r="F143" s="29"/>
      <c r="G143" s="29"/>
      <c r="H143" s="30"/>
      <c r="I143" s="30"/>
      <c r="J143" s="306"/>
      <c r="K143" s="85"/>
      <c r="L143" s="29"/>
      <c r="M143" s="29"/>
      <c r="N143" s="29"/>
      <c r="O143" s="29"/>
      <c r="P143" s="30"/>
      <c r="Q143" s="30"/>
      <c r="S143" s="306"/>
      <c r="T143" s="85"/>
      <c r="U143" s="63"/>
      <c r="V143" s="63"/>
      <c r="W143" s="63"/>
      <c r="X143" s="63"/>
      <c r="Y143" s="20"/>
      <c r="Z143" s="20"/>
      <c r="AA143" s="86"/>
      <c r="AB143" s="306"/>
      <c r="AC143" s="85"/>
      <c r="AD143" s="87"/>
      <c r="AE143" s="87"/>
      <c r="AF143" s="87"/>
      <c r="AG143" s="87"/>
      <c r="AH143" s="88"/>
      <c r="AI143" s="20"/>
      <c r="AJ143" s="89"/>
    </row>
    <row r="144" spans="2:36" s="27" customFormat="1">
      <c r="B144" s="315"/>
      <c r="C144" s="85"/>
      <c r="D144" s="29"/>
      <c r="E144" s="29"/>
      <c r="F144" s="29"/>
      <c r="G144" s="29"/>
      <c r="H144" s="30"/>
      <c r="I144" s="30"/>
      <c r="J144" s="306"/>
      <c r="K144" s="85"/>
      <c r="L144" s="29"/>
      <c r="M144" s="29"/>
      <c r="N144" s="29"/>
      <c r="O144" s="29"/>
      <c r="P144" s="30"/>
      <c r="Q144" s="30"/>
      <c r="S144" s="306"/>
      <c r="T144" s="85"/>
      <c r="U144" s="63"/>
      <c r="V144" s="63"/>
      <c r="W144" s="63"/>
      <c r="X144" s="63"/>
      <c r="Y144" s="20"/>
      <c r="Z144" s="20"/>
      <c r="AA144" s="86"/>
      <c r="AB144" s="306"/>
      <c r="AC144" s="85"/>
      <c r="AD144" s="87"/>
      <c r="AE144" s="87"/>
      <c r="AF144" s="87"/>
      <c r="AG144" s="87"/>
      <c r="AH144" s="88"/>
      <c r="AI144" s="20"/>
      <c r="AJ144" s="89"/>
    </row>
    <row r="145" spans="2:36" s="27" customFormat="1">
      <c r="B145" s="315"/>
      <c r="C145" s="85"/>
      <c r="D145" s="29"/>
      <c r="E145" s="29"/>
      <c r="F145" s="29"/>
      <c r="G145" s="29"/>
      <c r="H145" s="30"/>
      <c r="I145" s="30"/>
      <c r="J145" s="306"/>
      <c r="K145" s="85"/>
      <c r="L145" s="29"/>
      <c r="M145" s="29"/>
      <c r="N145" s="29"/>
      <c r="O145" s="29"/>
      <c r="P145" s="30"/>
      <c r="Q145" s="30"/>
      <c r="S145" s="306"/>
      <c r="T145" s="85"/>
      <c r="U145" s="63"/>
      <c r="V145" s="63"/>
      <c r="W145" s="63"/>
      <c r="X145" s="63"/>
      <c r="Y145" s="20"/>
      <c r="Z145" s="20"/>
      <c r="AA145" s="86"/>
      <c r="AB145" s="306"/>
      <c r="AC145" s="85"/>
      <c r="AD145" s="87"/>
      <c r="AE145" s="87"/>
      <c r="AF145" s="87"/>
      <c r="AG145" s="87"/>
      <c r="AH145" s="88"/>
      <c r="AI145" s="20"/>
      <c r="AJ145" s="89"/>
    </row>
    <row r="146" spans="2:36" s="27" customFormat="1">
      <c r="B146" s="315"/>
      <c r="C146" s="85"/>
      <c r="D146" s="29"/>
      <c r="E146" s="29"/>
      <c r="F146" s="29"/>
      <c r="G146" s="29"/>
      <c r="H146" s="30"/>
      <c r="I146" s="30"/>
      <c r="J146" s="306"/>
      <c r="K146" s="85"/>
      <c r="L146" s="29"/>
      <c r="M146" s="29"/>
      <c r="N146" s="29"/>
      <c r="O146" s="29"/>
      <c r="P146" s="30"/>
      <c r="Q146" s="30"/>
      <c r="S146" s="306"/>
      <c r="T146" s="85"/>
      <c r="U146" s="63"/>
      <c r="V146" s="63"/>
      <c r="W146" s="63"/>
      <c r="X146" s="63"/>
      <c r="Y146" s="20"/>
      <c r="Z146" s="20"/>
      <c r="AA146" s="86"/>
      <c r="AB146" s="306"/>
      <c r="AC146" s="85"/>
      <c r="AD146" s="87"/>
      <c r="AE146" s="87"/>
      <c r="AF146" s="87"/>
      <c r="AG146" s="87"/>
      <c r="AH146" s="88"/>
      <c r="AI146" s="20"/>
      <c r="AJ146" s="89"/>
    </row>
    <row r="147" spans="2:36" s="27" customFormat="1">
      <c r="B147" s="315"/>
      <c r="C147" s="85"/>
      <c r="D147" s="29"/>
      <c r="E147" s="29"/>
      <c r="F147" s="29"/>
      <c r="G147" s="29"/>
      <c r="H147" s="30"/>
      <c r="I147" s="30"/>
      <c r="J147" s="306"/>
      <c r="K147" s="85"/>
      <c r="L147" s="29"/>
      <c r="M147" s="29"/>
      <c r="N147" s="29"/>
      <c r="O147" s="29"/>
      <c r="P147" s="30"/>
      <c r="Q147" s="30"/>
      <c r="S147" s="306"/>
      <c r="T147" s="85"/>
      <c r="U147" s="63"/>
      <c r="V147" s="63"/>
      <c r="W147" s="63"/>
      <c r="X147" s="63"/>
      <c r="Y147" s="20"/>
      <c r="Z147" s="20"/>
      <c r="AA147" s="86"/>
      <c r="AB147" s="306"/>
      <c r="AC147" s="85"/>
      <c r="AD147" s="87"/>
      <c r="AE147" s="87"/>
      <c r="AF147" s="87"/>
      <c r="AG147" s="87"/>
      <c r="AH147" s="88"/>
      <c r="AI147" s="20"/>
      <c r="AJ147" s="89"/>
    </row>
    <row r="148" spans="2:36" s="27" customFormat="1">
      <c r="B148" s="315"/>
      <c r="C148" s="85"/>
      <c r="D148" s="29"/>
      <c r="E148" s="29"/>
      <c r="F148" s="29"/>
      <c r="G148" s="29"/>
      <c r="H148" s="30"/>
      <c r="I148" s="30"/>
      <c r="J148" s="306"/>
      <c r="K148" s="85"/>
      <c r="L148" s="29"/>
      <c r="M148" s="29"/>
      <c r="N148" s="29"/>
      <c r="O148" s="29"/>
      <c r="P148" s="30"/>
      <c r="Q148" s="30"/>
      <c r="S148" s="306"/>
      <c r="T148" s="85"/>
      <c r="U148" s="63"/>
      <c r="V148" s="63"/>
      <c r="W148" s="63"/>
      <c r="X148" s="63"/>
      <c r="Y148" s="20"/>
      <c r="Z148" s="20"/>
      <c r="AA148" s="86"/>
      <c r="AB148" s="306"/>
      <c r="AC148" s="85"/>
      <c r="AD148" s="87"/>
      <c r="AE148" s="87"/>
      <c r="AF148" s="87"/>
      <c r="AG148" s="87"/>
      <c r="AH148" s="88"/>
      <c r="AI148" s="20"/>
      <c r="AJ148" s="89"/>
    </row>
    <row r="149" spans="2:36" s="27" customFormat="1">
      <c r="B149" s="315"/>
      <c r="C149" s="85"/>
      <c r="D149" s="29"/>
      <c r="E149" s="29"/>
      <c r="F149" s="29"/>
      <c r="G149" s="29"/>
      <c r="H149" s="30"/>
      <c r="I149" s="30"/>
      <c r="J149" s="306"/>
      <c r="K149" s="85"/>
      <c r="L149" s="29"/>
      <c r="M149" s="29"/>
      <c r="N149" s="29"/>
      <c r="O149" s="29"/>
      <c r="P149" s="30"/>
      <c r="Q149" s="30"/>
      <c r="S149" s="306"/>
      <c r="T149" s="85"/>
      <c r="U149" s="63"/>
      <c r="V149" s="63"/>
      <c r="W149" s="63"/>
      <c r="X149" s="63"/>
      <c r="Y149" s="20"/>
      <c r="Z149" s="20"/>
      <c r="AA149" s="86"/>
      <c r="AB149" s="306"/>
      <c r="AC149" s="85"/>
      <c r="AD149" s="87"/>
      <c r="AE149" s="87"/>
      <c r="AF149" s="87"/>
      <c r="AG149" s="87"/>
      <c r="AH149" s="88"/>
      <c r="AI149" s="20"/>
      <c r="AJ149" s="89"/>
    </row>
    <row r="150" spans="2:36" s="27" customFormat="1">
      <c r="B150" s="315"/>
      <c r="C150" s="85"/>
      <c r="D150" s="29"/>
      <c r="E150" s="29"/>
      <c r="F150" s="29"/>
      <c r="G150" s="29"/>
      <c r="H150" s="30"/>
      <c r="I150" s="30"/>
      <c r="J150" s="306"/>
      <c r="K150" s="85"/>
      <c r="L150" s="29"/>
      <c r="M150" s="29"/>
      <c r="N150" s="29"/>
      <c r="O150" s="29"/>
      <c r="P150" s="30"/>
      <c r="Q150" s="30"/>
      <c r="S150" s="306"/>
      <c r="T150" s="85"/>
      <c r="U150" s="63"/>
      <c r="V150" s="63"/>
      <c r="W150" s="63"/>
      <c r="X150" s="63"/>
      <c r="Y150" s="20"/>
      <c r="Z150" s="20"/>
      <c r="AA150" s="86"/>
      <c r="AB150" s="306"/>
      <c r="AC150" s="85"/>
      <c r="AD150" s="87"/>
      <c r="AE150" s="87"/>
      <c r="AF150" s="87"/>
      <c r="AG150" s="87"/>
      <c r="AH150" s="88"/>
      <c r="AI150" s="20"/>
      <c r="AJ150" s="89"/>
    </row>
    <row r="151" spans="2:36" s="27" customFormat="1">
      <c r="B151" s="315"/>
      <c r="C151" s="85"/>
      <c r="D151" s="29"/>
      <c r="E151" s="29"/>
      <c r="F151" s="29"/>
      <c r="G151" s="29"/>
      <c r="H151" s="30"/>
      <c r="I151" s="30"/>
      <c r="J151" s="306"/>
      <c r="K151" s="85"/>
      <c r="L151" s="29"/>
      <c r="M151" s="29"/>
      <c r="N151" s="29"/>
      <c r="O151" s="29"/>
      <c r="P151" s="30"/>
      <c r="Q151" s="30"/>
      <c r="S151" s="306"/>
      <c r="T151" s="85"/>
      <c r="U151" s="63"/>
      <c r="V151" s="63"/>
      <c r="W151" s="63"/>
      <c r="X151" s="63"/>
      <c r="Y151" s="20"/>
      <c r="Z151" s="20"/>
      <c r="AA151" s="86"/>
      <c r="AB151" s="306"/>
      <c r="AC151" s="85"/>
      <c r="AD151" s="87"/>
      <c r="AE151" s="87"/>
      <c r="AF151" s="87"/>
      <c r="AG151" s="87"/>
      <c r="AH151" s="88"/>
      <c r="AI151" s="20"/>
      <c r="AJ151" s="89"/>
    </row>
    <row r="152" spans="2:36" s="27" customFormat="1">
      <c r="B152" s="315"/>
      <c r="C152" s="85"/>
      <c r="D152" s="29"/>
      <c r="E152" s="29"/>
      <c r="F152" s="29"/>
      <c r="G152" s="29"/>
      <c r="H152" s="30"/>
      <c r="I152" s="30"/>
      <c r="J152" s="306"/>
      <c r="K152" s="85"/>
      <c r="L152" s="29"/>
      <c r="M152" s="29"/>
      <c r="N152" s="29"/>
      <c r="O152" s="29"/>
      <c r="P152" s="30"/>
      <c r="Q152" s="30"/>
      <c r="S152" s="306"/>
      <c r="T152" s="85"/>
      <c r="U152" s="63"/>
      <c r="V152" s="63"/>
      <c r="W152" s="63"/>
      <c r="X152" s="63"/>
      <c r="Y152" s="20"/>
      <c r="Z152" s="20"/>
      <c r="AA152" s="86"/>
      <c r="AB152" s="306"/>
      <c r="AC152" s="85"/>
      <c r="AD152" s="87"/>
      <c r="AE152" s="87"/>
      <c r="AF152" s="87"/>
      <c r="AG152" s="87"/>
      <c r="AH152" s="88"/>
      <c r="AI152" s="20"/>
      <c r="AJ152" s="89"/>
    </row>
    <row r="153" spans="2:36" s="27" customFormat="1">
      <c r="B153" s="315"/>
      <c r="C153" s="85"/>
      <c r="D153" s="29"/>
      <c r="E153" s="29"/>
      <c r="F153" s="29"/>
      <c r="G153" s="29"/>
      <c r="H153" s="30"/>
      <c r="I153" s="30"/>
      <c r="J153" s="306"/>
      <c r="K153" s="85"/>
      <c r="L153" s="29"/>
      <c r="M153" s="29"/>
      <c r="N153" s="29"/>
      <c r="O153" s="29"/>
      <c r="P153" s="30"/>
      <c r="Q153" s="30"/>
      <c r="S153" s="306"/>
      <c r="T153" s="85"/>
      <c r="U153" s="63"/>
      <c r="V153" s="63"/>
      <c r="W153" s="63"/>
      <c r="X153" s="63"/>
      <c r="Y153" s="20"/>
      <c r="Z153" s="20"/>
      <c r="AA153" s="86"/>
      <c r="AB153" s="306"/>
      <c r="AC153" s="85"/>
      <c r="AD153" s="87"/>
      <c r="AE153" s="87"/>
      <c r="AF153" s="87"/>
      <c r="AG153" s="87"/>
      <c r="AH153" s="88"/>
      <c r="AI153" s="20"/>
      <c r="AJ153" s="89"/>
    </row>
    <row r="154" spans="2:36" s="27" customFormat="1">
      <c r="B154" s="315"/>
      <c r="C154" s="85"/>
      <c r="D154" s="29"/>
      <c r="E154" s="29"/>
      <c r="F154" s="29"/>
      <c r="G154" s="29"/>
      <c r="H154" s="30"/>
      <c r="I154" s="30"/>
      <c r="J154" s="306"/>
      <c r="K154" s="85"/>
      <c r="L154" s="29"/>
      <c r="M154" s="29"/>
      <c r="N154" s="29"/>
      <c r="O154" s="29"/>
      <c r="P154" s="30"/>
      <c r="Q154" s="30"/>
      <c r="S154" s="306"/>
      <c r="T154" s="85"/>
      <c r="U154" s="63"/>
      <c r="V154" s="63"/>
      <c r="W154" s="63"/>
      <c r="X154" s="63"/>
      <c r="Y154" s="20"/>
      <c r="Z154" s="20"/>
      <c r="AA154" s="86"/>
      <c r="AB154" s="306"/>
      <c r="AC154" s="85"/>
      <c r="AD154" s="87"/>
      <c r="AE154" s="87"/>
      <c r="AF154" s="87"/>
      <c r="AG154" s="87"/>
      <c r="AH154" s="88"/>
      <c r="AI154" s="20"/>
      <c r="AJ154" s="89"/>
    </row>
    <row r="155" spans="2:36" s="27" customFormat="1">
      <c r="B155" s="315"/>
      <c r="C155" s="85"/>
      <c r="D155" s="29"/>
      <c r="E155" s="29"/>
      <c r="F155" s="29"/>
      <c r="G155" s="29"/>
      <c r="H155" s="30"/>
      <c r="I155" s="30"/>
      <c r="J155" s="306"/>
      <c r="K155" s="85"/>
      <c r="L155" s="29"/>
      <c r="M155" s="29"/>
      <c r="N155" s="29"/>
      <c r="O155" s="29"/>
      <c r="P155" s="30"/>
      <c r="Q155" s="30"/>
      <c r="S155" s="306"/>
      <c r="T155" s="85"/>
      <c r="U155" s="63"/>
      <c r="V155" s="63"/>
      <c r="W155" s="63"/>
      <c r="X155" s="63"/>
      <c r="Y155" s="20"/>
      <c r="Z155" s="20"/>
      <c r="AA155" s="86"/>
      <c r="AB155" s="306"/>
      <c r="AC155" s="85"/>
      <c r="AD155" s="87"/>
      <c r="AE155" s="87"/>
      <c r="AF155" s="87"/>
      <c r="AG155" s="87"/>
      <c r="AH155" s="88"/>
      <c r="AI155" s="20"/>
      <c r="AJ155" s="89"/>
    </row>
    <row r="156" spans="2:36" s="27" customFormat="1">
      <c r="B156" s="315"/>
      <c r="C156" s="85"/>
      <c r="D156" s="29"/>
      <c r="E156" s="29"/>
      <c r="F156" s="29"/>
      <c r="G156" s="29"/>
      <c r="H156" s="30"/>
      <c r="I156" s="30"/>
      <c r="J156" s="306"/>
      <c r="K156" s="85"/>
      <c r="L156" s="29"/>
      <c r="M156" s="29"/>
      <c r="N156" s="29"/>
      <c r="O156" s="29"/>
      <c r="P156" s="30"/>
      <c r="Q156" s="30"/>
      <c r="S156" s="306"/>
      <c r="T156" s="85"/>
      <c r="U156" s="63"/>
      <c r="V156" s="63"/>
      <c r="W156" s="63"/>
      <c r="X156" s="63"/>
      <c r="Y156" s="20"/>
      <c r="Z156" s="20"/>
      <c r="AA156" s="86"/>
      <c r="AB156" s="306"/>
      <c r="AC156" s="85"/>
      <c r="AD156" s="87"/>
      <c r="AE156" s="87"/>
      <c r="AF156" s="87"/>
      <c r="AG156" s="87"/>
      <c r="AH156" s="88"/>
      <c r="AI156" s="20"/>
      <c r="AJ156" s="89"/>
    </row>
    <row r="157" spans="2:36" s="27" customFormat="1">
      <c r="B157" s="315"/>
      <c r="C157" s="85"/>
      <c r="D157" s="29"/>
      <c r="E157" s="29"/>
      <c r="F157" s="29"/>
      <c r="G157" s="29"/>
      <c r="H157" s="30"/>
      <c r="I157" s="30"/>
      <c r="J157" s="306"/>
      <c r="K157" s="85"/>
      <c r="L157" s="29"/>
      <c r="M157" s="29"/>
      <c r="N157" s="29"/>
      <c r="O157" s="29"/>
      <c r="P157" s="30"/>
      <c r="Q157" s="30"/>
      <c r="S157" s="306"/>
      <c r="T157" s="85"/>
      <c r="U157" s="63"/>
      <c r="V157" s="63"/>
      <c r="W157" s="63"/>
      <c r="X157" s="63"/>
      <c r="Y157" s="20"/>
      <c r="Z157" s="20"/>
      <c r="AA157" s="86"/>
      <c r="AB157" s="306"/>
      <c r="AC157" s="85"/>
      <c r="AD157" s="87"/>
      <c r="AE157" s="87"/>
      <c r="AF157" s="87"/>
      <c r="AG157" s="87"/>
      <c r="AH157" s="88"/>
      <c r="AI157" s="20"/>
      <c r="AJ157" s="89"/>
    </row>
    <row r="158" spans="2:36" s="27" customFormat="1">
      <c r="B158" s="315"/>
      <c r="C158" s="85"/>
      <c r="D158" s="29"/>
      <c r="E158" s="29"/>
      <c r="F158" s="29"/>
      <c r="G158" s="29"/>
      <c r="H158" s="30"/>
      <c r="I158" s="30"/>
      <c r="J158" s="306"/>
      <c r="K158" s="85"/>
      <c r="L158" s="29"/>
      <c r="M158" s="29"/>
      <c r="N158" s="29"/>
      <c r="O158" s="29"/>
      <c r="P158" s="30"/>
      <c r="Q158" s="30"/>
      <c r="S158" s="306"/>
      <c r="T158" s="85"/>
      <c r="U158" s="63"/>
      <c r="V158" s="63"/>
      <c r="W158" s="63"/>
      <c r="X158" s="63"/>
      <c r="Y158" s="20"/>
      <c r="Z158" s="20"/>
      <c r="AA158" s="86"/>
      <c r="AB158" s="306"/>
      <c r="AC158" s="85"/>
      <c r="AD158" s="87"/>
      <c r="AE158" s="87"/>
      <c r="AF158" s="87"/>
      <c r="AG158" s="87"/>
      <c r="AH158" s="88"/>
      <c r="AI158" s="20"/>
      <c r="AJ158" s="89"/>
    </row>
    <row r="159" spans="2:36" s="27" customFormat="1">
      <c r="B159" s="315"/>
      <c r="C159" s="85"/>
      <c r="D159" s="29"/>
      <c r="E159" s="29"/>
      <c r="F159" s="29"/>
      <c r="G159" s="29"/>
      <c r="H159" s="30"/>
      <c r="I159" s="30"/>
      <c r="J159" s="306"/>
      <c r="K159" s="85"/>
      <c r="L159" s="29"/>
      <c r="M159" s="29"/>
      <c r="N159" s="29"/>
      <c r="O159" s="29"/>
      <c r="P159" s="30"/>
      <c r="Q159" s="30"/>
      <c r="S159" s="306"/>
      <c r="T159" s="85"/>
      <c r="U159" s="63"/>
      <c r="V159" s="63"/>
      <c r="W159" s="63"/>
      <c r="X159" s="63"/>
      <c r="Y159" s="20"/>
      <c r="Z159" s="20"/>
      <c r="AA159" s="86"/>
      <c r="AB159" s="306"/>
      <c r="AC159" s="85"/>
      <c r="AD159" s="87"/>
      <c r="AE159" s="87"/>
      <c r="AF159" s="87"/>
      <c r="AG159" s="87"/>
      <c r="AH159" s="88"/>
      <c r="AI159" s="20"/>
      <c r="AJ159" s="89"/>
    </row>
    <row r="160" spans="2:36" s="27" customFormat="1">
      <c r="B160" s="315"/>
      <c r="C160" s="85"/>
      <c r="D160" s="29"/>
      <c r="E160" s="29"/>
      <c r="F160" s="29"/>
      <c r="G160" s="29"/>
      <c r="H160" s="30"/>
      <c r="I160" s="30"/>
      <c r="J160" s="306"/>
      <c r="K160" s="85"/>
      <c r="L160" s="29"/>
      <c r="M160" s="29"/>
      <c r="N160" s="29"/>
      <c r="O160" s="29"/>
      <c r="P160" s="30"/>
      <c r="Q160" s="30"/>
      <c r="S160" s="306"/>
      <c r="T160" s="85"/>
      <c r="U160" s="63"/>
      <c r="V160" s="63"/>
      <c r="W160" s="63"/>
      <c r="X160" s="63"/>
      <c r="Y160" s="20"/>
      <c r="Z160" s="20"/>
      <c r="AA160" s="86"/>
      <c r="AB160" s="306"/>
      <c r="AC160" s="85"/>
      <c r="AD160" s="87"/>
      <c r="AE160" s="87"/>
      <c r="AF160" s="87"/>
      <c r="AG160" s="87"/>
      <c r="AH160" s="88"/>
      <c r="AI160" s="20"/>
      <c r="AJ160" s="89"/>
    </row>
    <row r="161" spans="2:36" s="27" customFormat="1">
      <c r="B161" s="315"/>
      <c r="C161" s="85"/>
      <c r="D161" s="29"/>
      <c r="E161" s="29"/>
      <c r="F161" s="29"/>
      <c r="G161" s="29"/>
      <c r="H161" s="30"/>
      <c r="I161" s="30"/>
      <c r="J161" s="306"/>
      <c r="K161" s="85"/>
      <c r="L161" s="29"/>
      <c r="M161" s="29"/>
      <c r="N161" s="29"/>
      <c r="O161" s="29"/>
      <c r="P161" s="30"/>
      <c r="Q161" s="30"/>
      <c r="S161" s="306"/>
      <c r="T161" s="85"/>
      <c r="U161" s="63"/>
      <c r="V161" s="63"/>
      <c r="W161" s="63"/>
      <c r="X161" s="63"/>
      <c r="Y161" s="20"/>
      <c r="Z161" s="20"/>
      <c r="AA161" s="86"/>
      <c r="AB161" s="306"/>
      <c r="AC161" s="85"/>
      <c r="AD161" s="87"/>
      <c r="AE161" s="87"/>
      <c r="AF161" s="87"/>
      <c r="AG161" s="87"/>
      <c r="AH161" s="88"/>
      <c r="AI161" s="20"/>
      <c r="AJ161" s="89"/>
    </row>
    <row r="162" spans="2:36" s="27" customFormat="1">
      <c r="B162" s="315"/>
      <c r="C162" s="85"/>
      <c r="D162" s="29"/>
      <c r="E162" s="29"/>
      <c r="F162" s="29"/>
      <c r="G162" s="29"/>
      <c r="H162" s="30"/>
      <c r="I162" s="30"/>
      <c r="J162" s="306"/>
      <c r="K162" s="85"/>
      <c r="L162" s="29"/>
      <c r="M162" s="29"/>
      <c r="N162" s="29"/>
      <c r="O162" s="29"/>
      <c r="P162" s="30"/>
      <c r="Q162" s="30"/>
      <c r="S162" s="306"/>
      <c r="T162" s="85"/>
      <c r="U162" s="63"/>
      <c r="V162" s="63"/>
      <c r="W162" s="63"/>
      <c r="X162" s="63"/>
      <c r="Y162" s="20"/>
      <c r="Z162" s="20"/>
      <c r="AA162" s="86"/>
      <c r="AB162" s="306"/>
      <c r="AC162" s="85"/>
      <c r="AD162" s="87"/>
      <c r="AE162" s="87"/>
      <c r="AF162" s="87"/>
      <c r="AG162" s="87"/>
      <c r="AH162" s="88"/>
      <c r="AI162" s="20"/>
      <c r="AJ162" s="89"/>
    </row>
    <row r="163" spans="2:36" s="27" customFormat="1">
      <c r="B163" s="315"/>
      <c r="C163" s="85"/>
      <c r="D163" s="29"/>
      <c r="E163" s="29"/>
      <c r="F163" s="29"/>
      <c r="G163" s="29"/>
      <c r="H163" s="30"/>
      <c r="I163" s="30"/>
      <c r="J163" s="306"/>
      <c r="K163" s="85"/>
      <c r="L163" s="29"/>
      <c r="M163" s="29"/>
      <c r="N163" s="29"/>
      <c r="O163" s="29"/>
      <c r="P163" s="30"/>
      <c r="Q163" s="30"/>
      <c r="S163" s="306"/>
      <c r="T163" s="85"/>
      <c r="U163" s="63"/>
      <c r="V163" s="63"/>
      <c r="W163" s="63"/>
      <c r="X163" s="63"/>
      <c r="Y163" s="20"/>
      <c r="Z163" s="20"/>
      <c r="AA163" s="86"/>
      <c r="AB163" s="306"/>
      <c r="AC163" s="85"/>
      <c r="AD163" s="87"/>
      <c r="AE163" s="87"/>
      <c r="AF163" s="87"/>
      <c r="AG163" s="87"/>
      <c r="AH163" s="88"/>
      <c r="AI163" s="20"/>
      <c r="AJ163" s="89"/>
    </row>
    <row r="164" spans="2:36" s="27" customFormat="1">
      <c r="B164" s="315"/>
      <c r="C164" s="85"/>
      <c r="D164" s="29"/>
      <c r="E164" s="29"/>
      <c r="F164" s="29"/>
      <c r="G164" s="29"/>
      <c r="H164" s="30"/>
      <c r="I164" s="30"/>
      <c r="J164" s="306"/>
      <c r="K164" s="85"/>
      <c r="L164" s="29"/>
      <c r="M164" s="29"/>
      <c r="N164" s="29"/>
      <c r="O164" s="29"/>
      <c r="P164" s="30"/>
      <c r="Q164" s="30"/>
      <c r="S164" s="306"/>
      <c r="T164" s="85"/>
      <c r="U164" s="63"/>
      <c r="V164" s="63"/>
      <c r="W164" s="63"/>
      <c r="X164" s="63"/>
      <c r="Y164" s="20"/>
      <c r="Z164" s="20"/>
      <c r="AA164" s="86"/>
      <c r="AB164" s="306"/>
      <c r="AC164" s="85"/>
      <c r="AD164" s="87"/>
      <c r="AE164" s="87"/>
      <c r="AF164" s="87"/>
      <c r="AG164" s="87"/>
      <c r="AH164" s="88"/>
      <c r="AI164" s="20"/>
      <c r="AJ164" s="89"/>
    </row>
    <row r="165" spans="2:36" s="27" customFormat="1">
      <c r="B165" s="315"/>
      <c r="C165" s="85"/>
      <c r="D165" s="29"/>
      <c r="E165" s="29"/>
      <c r="F165" s="29"/>
      <c r="G165" s="29"/>
      <c r="H165" s="30"/>
      <c r="I165" s="30"/>
      <c r="J165" s="306"/>
      <c r="K165" s="85"/>
      <c r="L165" s="29"/>
      <c r="M165" s="29"/>
      <c r="N165" s="29"/>
      <c r="O165" s="29"/>
      <c r="P165" s="30"/>
      <c r="Q165" s="30"/>
      <c r="S165" s="306"/>
      <c r="T165" s="85"/>
      <c r="U165" s="63"/>
      <c r="V165" s="63"/>
      <c r="W165" s="63"/>
      <c r="X165" s="63"/>
      <c r="Y165" s="20"/>
      <c r="Z165" s="20"/>
      <c r="AA165" s="86"/>
      <c r="AB165" s="306"/>
      <c r="AC165" s="85"/>
      <c r="AD165" s="87"/>
      <c r="AE165" s="87"/>
      <c r="AF165" s="87"/>
      <c r="AG165" s="87"/>
      <c r="AH165" s="88"/>
      <c r="AI165" s="20"/>
      <c r="AJ165" s="89"/>
    </row>
    <row r="166" spans="2:36" s="27" customFormat="1">
      <c r="B166" s="315"/>
      <c r="C166" s="85"/>
      <c r="D166" s="29"/>
      <c r="E166" s="29"/>
      <c r="F166" s="29"/>
      <c r="G166" s="29"/>
      <c r="H166" s="30"/>
      <c r="I166" s="30"/>
      <c r="J166" s="306"/>
      <c r="K166" s="85"/>
      <c r="L166" s="29"/>
      <c r="M166" s="29"/>
      <c r="N166" s="29"/>
      <c r="O166" s="29"/>
      <c r="P166" s="30"/>
      <c r="Q166" s="30"/>
      <c r="S166" s="306"/>
      <c r="T166" s="85"/>
      <c r="U166" s="63"/>
      <c r="V166" s="63"/>
      <c r="W166" s="63"/>
      <c r="X166" s="63"/>
      <c r="Y166" s="20"/>
      <c r="Z166" s="20"/>
      <c r="AA166" s="86"/>
      <c r="AB166" s="306"/>
      <c r="AC166" s="85"/>
      <c r="AD166" s="87"/>
      <c r="AE166" s="87"/>
      <c r="AF166" s="87"/>
      <c r="AG166" s="87"/>
      <c r="AH166" s="88"/>
      <c r="AI166" s="20"/>
      <c r="AJ166" s="89"/>
    </row>
    <row r="167" spans="2:36" s="27" customFormat="1">
      <c r="B167" s="315"/>
      <c r="C167" s="85"/>
      <c r="D167" s="29"/>
      <c r="E167" s="29"/>
      <c r="F167" s="29"/>
      <c r="G167" s="29"/>
      <c r="H167" s="30"/>
      <c r="I167" s="30"/>
      <c r="J167" s="306"/>
      <c r="K167" s="85"/>
      <c r="L167" s="29"/>
      <c r="M167" s="29"/>
      <c r="N167" s="29"/>
      <c r="O167" s="29"/>
      <c r="P167" s="30"/>
      <c r="Q167" s="30"/>
      <c r="S167" s="306"/>
      <c r="T167" s="85"/>
      <c r="U167" s="63"/>
      <c r="V167" s="63"/>
      <c r="W167" s="63"/>
      <c r="X167" s="63"/>
      <c r="Y167" s="20"/>
      <c r="Z167" s="20"/>
      <c r="AA167" s="86"/>
      <c r="AB167" s="306"/>
      <c r="AC167" s="85"/>
      <c r="AD167" s="87"/>
      <c r="AE167" s="87"/>
      <c r="AF167" s="87"/>
      <c r="AG167" s="87"/>
      <c r="AH167" s="88"/>
      <c r="AI167" s="20"/>
      <c r="AJ167" s="89"/>
    </row>
    <row r="168" spans="2:36" s="27" customFormat="1">
      <c r="B168" s="315"/>
      <c r="C168" s="85"/>
      <c r="D168" s="29"/>
      <c r="E168" s="29"/>
      <c r="F168" s="29"/>
      <c r="G168" s="29"/>
      <c r="H168" s="30"/>
      <c r="I168" s="30"/>
      <c r="J168" s="306"/>
      <c r="K168" s="85"/>
      <c r="L168" s="29"/>
      <c r="M168" s="29"/>
      <c r="N168" s="29"/>
      <c r="O168" s="29"/>
      <c r="P168" s="30"/>
      <c r="Q168" s="30"/>
      <c r="S168" s="306"/>
      <c r="T168" s="85"/>
      <c r="U168" s="63"/>
      <c r="V168" s="63"/>
      <c r="W168" s="63"/>
      <c r="X168" s="63"/>
      <c r="Y168" s="20"/>
      <c r="Z168" s="20"/>
      <c r="AA168" s="86"/>
      <c r="AB168" s="306"/>
      <c r="AC168" s="85"/>
      <c r="AD168" s="87"/>
      <c r="AE168" s="87"/>
      <c r="AF168" s="87"/>
      <c r="AG168" s="87"/>
      <c r="AH168" s="88"/>
      <c r="AI168" s="20"/>
      <c r="AJ168" s="89"/>
    </row>
    <row r="169" spans="2:36" s="27" customFormat="1">
      <c r="B169" s="315"/>
      <c r="C169" s="85"/>
      <c r="D169" s="29"/>
      <c r="E169" s="29"/>
      <c r="F169" s="29"/>
      <c r="G169" s="29"/>
      <c r="H169" s="30"/>
      <c r="I169" s="30"/>
      <c r="J169" s="306"/>
      <c r="K169" s="85"/>
      <c r="L169" s="29"/>
      <c r="M169" s="29"/>
      <c r="N169" s="29"/>
      <c r="O169" s="29"/>
      <c r="P169" s="30"/>
      <c r="Q169" s="30"/>
      <c r="S169" s="306"/>
      <c r="T169" s="85"/>
      <c r="U169" s="63"/>
      <c r="V169" s="63"/>
      <c r="W169" s="63"/>
      <c r="X169" s="63"/>
      <c r="Y169" s="20"/>
      <c r="Z169" s="20"/>
      <c r="AA169" s="86"/>
      <c r="AB169" s="306"/>
      <c r="AC169" s="85"/>
      <c r="AD169" s="87"/>
      <c r="AE169" s="87"/>
      <c r="AF169" s="87"/>
      <c r="AG169" s="87"/>
      <c r="AH169" s="88"/>
      <c r="AI169" s="20"/>
      <c r="AJ169" s="89"/>
    </row>
    <row r="170" spans="2:36" s="27" customFormat="1">
      <c r="B170" s="315"/>
      <c r="C170" s="85"/>
      <c r="D170" s="29"/>
      <c r="E170" s="29"/>
      <c r="F170" s="29"/>
      <c r="G170" s="29"/>
      <c r="H170" s="30"/>
      <c r="I170" s="30"/>
      <c r="J170" s="306"/>
      <c r="K170" s="85"/>
      <c r="L170" s="29"/>
      <c r="M170" s="29"/>
      <c r="N170" s="29"/>
      <c r="O170" s="29"/>
      <c r="P170" s="30"/>
      <c r="Q170" s="30"/>
      <c r="S170" s="306"/>
      <c r="T170" s="85"/>
      <c r="U170" s="63"/>
      <c r="V170" s="63"/>
      <c r="W170" s="63"/>
      <c r="X170" s="63"/>
      <c r="Y170" s="20"/>
      <c r="Z170" s="20"/>
      <c r="AA170" s="86"/>
      <c r="AB170" s="306"/>
      <c r="AC170" s="85"/>
      <c r="AD170" s="87"/>
      <c r="AE170" s="87"/>
      <c r="AF170" s="87"/>
      <c r="AG170" s="87"/>
      <c r="AH170" s="88"/>
      <c r="AI170" s="20"/>
      <c r="AJ170" s="89"/>
    </row>
    <row r="171" spans="2:36" s="27" customFormat="1">
      <c r="B171" s="315"/>
      <c r="C171" s="85"/>
      <c r="D171" s="29"/>
      <c r="E171" s="29"/>
      <c r="F171" s="29"/>
      <c r="G171" s="29"/>
      <c r="H171" s="30"/>
      <c r="I171" s="30"/>
      <c r="J171" s="306"/>
      <c r="K171" s="85"/>
      <c r="L171" s="29"/>
      <c r="M171" s="29"/>
      <c r="N171" s="29"/>
      <c r="O171" s="29"/>
      <c r="P171" s="30"/>
      <c r="Q171" s="30"/>
      <c r="S171" s="306"/>
      <c r="T171" s="85"/>
      <c r="U171" s="63"/>
      <c r="V171" s="63"/>
      <c r="W171" s="63"/>
      <c r="X171" s="63"/>
      <c r="Y171" s="20"/>
      <c r="Z171" s="20"/>
      <c r="AA171" s="86"/>
      <c r="AB171" s="306"/>
      <c r="AC171" s="85"/>
      <c r="AD171" s="87"/>
      <c r="AE171" s="87"/>
      <c r="AF171" s="87"/>
      <c r="AG171" s="87"/>
      <c r="AH171" s="88"/>
      <c r="AI171" s="20"/>
      <c r="AJ171" s="89"/>
    </row>
    <row r="172" spans="2:36" s="27" customFormat="1">
      <c r="B172" s="315"/>
      <c r="C172" s="85"/>
      <c r="D172" s="29"/>
      <c r="E172" s="29"/>
      <c r="F172" s="29"/>
      <c r="G172" s="29"/>
      <c r="H172" s="30"/>
      <c r="I172" s="30"/>
      <c r="J172" s="306"/>
      <c r="K172" s="85"/>
      <c r="L172" s="29"/>
      <c r="M172" s="29"/>
      <c r="N172" s="29"/>
      <c r="O172" s="29"/>
      <c r="P172" s="30"/>
      <c r="Q172" s="30"/>
      <c r="S172" s="306"/>
      <c r="T172" s="85"/>
      <c r="U172" s="63"/>
      <c r="V172" s="63"/>
      <c r="W172" s="63"/>
      <c r="X172" s="63"/>
      <c r="Y172" s="20"/>
      <c r="Z172" s="20"/>
      <c r="AA172" s="86"/>
      <c r="AB172" s="306"/>
      <c r="AC172" s="85"/>
      <c r="AD172" s="87"/>
      <c r="AE172" s="87"/>
      <c r="AF172" s="87"/>
      <c r="AG172" s="87"/>
      <c r="AH172" s="88"/>
      <c r="AI172" s="20"/>
      <c r="AJ172" s="89"/>
    </row>
    <row r="173" spans="2:36" s="27" customFormat="1">
      <c r="B173" s="315"/>
      <c r="C173" s="85"/>
      <c r="D173" s="29"/>
      <c r="E173" s="29"/>
      <c r="F173" s="29"/>
      <c r="G173" s="29"/>
      <c r="H173" s="30"/>
      <c r="I173" s="30"/>
      <c r="J173" s="306"/>
      <c r="K173" s="85"/>
      <c r="L173" s="29"/>
      <c r="M173" s="29"/>
      <c r="N173" s="29"/>
      <c r="O173" s="29"/>
      <c r="P173" s="30"/>
      <c r="Q173" s="30"/>
      <c r="S173" s="306"/>
      <c r="T173" s="85"/>
      <c r="U173" s="63"/>
      <c r="V173" s="63"/>
      <c r="W173" s="63"/>
      <c r="X173" s="63"/>
      <c r="Y173" s="20"/>
      <c r="Z173" s="20"/>
      <c r="AA173" s="86"/>
      <c r="AB173" s="306"/>
      <c r="AC173" s="85"/>
      <c r="AD173" s="87"/>
      <c r="AE173" s="87"/>
      <c r="AF173" s="87"/>
      <c r="AG173" s="87"/>
      <c r="AH173" s="88"/>
      <c r="AI173" s="20"/>
      <c r="AJ173" s="89"/>
    </row>
    <row r="174" spans="2:36" s="27" customFormat="1">
      <c r="B174" s="315"/>
      <c r="C174" s="85"/>
      <c r="D174" s="29"/>
      <c r="E174" s="29"/>
      <c r="F174" s="29"/>
      <c r="G174" s="29"/>
      <c r="H174" s="30"/>
      <c r="I174" s="30"/>
      <c r="J174" s="306"/>
      <c r="K174" s="85"/>
      <c r="L174" s="29"/>
      <c r="M174" s="29"/>
      <c r="N174" s="29"/>
      <c r="O174" s="29"/>
      <c r="P174" s="30"/>
      <c r="Q174" s="30"/>
      <c r="S174" s="306"/>
      <c r="T174" s="85"/>
      <c r="U174" s="63"/>
      <c r="V174" s="63"/>
      <c r="W174" s="63"/>
      <c r="X174" s="63"/>
      <c r="Y174" s="20"/>
      <c r="Z174" s="20"/>
      <c r="AA174" s="86"/>
      <c r="AB174" s="306"/>
      <c r="AC174" s="85"/>
      <c r="AD174" s="87"/>
      <c r="AE174" s="87"/>
      <c r="AF174" s="87"/>
      <c r="AG174" s="87"/>
      <c r="AH174" s="88"/>
      <c r="AI174" s="20"/>
      <c r="AJ174" s="89"/>
    </row>
    <row r="175" spans="2:36" s="27" customFormat="1">
      <c r="B175" s="315"/>
      <c r="C175" s="85"/>
      <c r="D175" s="29"/>
      <c r="E175" s="29"/>
      <c r="F175" s="29"/>
      <c r="G175" s="29"/>
      <c r="H175" s="30"/>
      <c r="I175" s="30"/>
      <c r="J175" s="306"/>
      <c r="K175" s="85"/>
      <c r="L175" s="29"/>
      <c r="M175" s="29"/>
      <c r="N175" s="29"/>
      <c r="O175" s="29"/>
      <c r="P175" s="30"/>
      <c r="Q175" s="30"/>
      <c r="S175" s="306"/>
      <c r="T175" s="85"/>
      <c r="U175" s="63"/>
      <c r="V175" s="63"/>
      <c r="W175" s="63"/>
      <c r="X175" s="63"/>
      <c r="Y175" s="20"/>
      <c r="Z175" s="20"/>
      <c r="AA175" s="86"/>
      <c r="AB175" s="306"/>
      <c r="AC175" s="85"/>
      <c r="AD175" s="87"/>
      <c r="AE175" s="87"/>
      <c r="AF175" s="87"/>
      <c r="AG175" s="87"/>
      <c r="AH175" s="88"/>
      <c r="AI175" s="20"/>
      <c r="AJ175" s="89"/>
    </row>
    <row r="176" spans="2:36" s="27" customFormat="1">
      <c r="B176" s="315"/>
      <c r="C176" s="85"/>
      <c r="D176" s="29"/>
      <c r="E176" s="29"/>
      <c r="F176" s="29"/>
      <c r="G176" s="29"/>
      <c r="H176" s="30"/>
      <c r="I176" s="30"/>
      <c r="J176" s="306"/>
      <c r="K176" s="85"/>
      <c r="L176" s="29"/>
      <c r="M176" s="29"/>
      <c r="N176" s="29"/>
      <c r="O176" s="29"/>
      <c r="P176" s="30"/>
      <c r="Q176" s="30"/>
      <c r="S176" s="306"/>
      <c r="T176" s="85"/>
      <c r="U176" s="63"/>
      <c r="V176" s="63"/>
      <c r="W176" s="63"/>
      <c r="X176" s="63"/>
      <c r="Y176" s="20"/>
      <c r="Z176" s="20"/>
      <c r="AA176" s="86"/>
      <c r="AB176" s="306"/>
      <c r="AC176" s="85"/>
      <c r="AD176" s="87"/>
      <c r="AE176" s="87"/>
      <c r="AF176" s="87"/>
      <c r="AG176" s="87"/>
      <c r="AH176" s="88"/>
      <c r="AI176" s="20"/>
      <c r="AJ176" s="89"/>
    </row>
    <row r="177" spans="2:36" s="27" customFormat="1">
      <c r="B177" s="315"/>
      <c r="C177" s="85"/>
      <c r="D177" s="29"/>
      <c r="E177" s="29"/>
      <c r="F177" s="29"/>
      <c r="G177" s="29"/>
      <c r="H177" s="30"/>
      <c r="I177" s="30"/>
      <c r="J177" s="306"/>
      <c r="K177" s="85"/>
      <c r="L177" s="29"/>
      <c r="M177" s="29"/>
      <c r="N177" s="29"/>
      <c r="O177" s="29"/>
      <c r="P177" s="30"/>
      <c r="Q177" s="30"/>
      <c r="S177" s="306"/>
      <c r="T177" s="85"/>
      <c r="U177" s="63"/>
      <c r="V177" s="63"/>
      <c r="W177" s="63"/>
      <c r="X177" s="63"/>
      <c r="Y177" s="20"/>
      <c r="Z177" s="20"/>
      <c r="AA177" s="86"/>
      <c r="AB177" s="306"/>
      <c r="AC177" s="85"/>
      <c r="AD177" s="87"/>
      <c r="AE177" s="87"/>
      <c r="AF177" s="87"/>
      <c r="AG177" s="87"/>
      <c r="AH177" s="88"/>
      <c r="AI177" s="20"/>
      <c r="AJ177" s="89"/>
    </row>
    <row r="178" spans="2:36" s="27" customFormat="1">
      <c r="B178" s="315"/>
      <c r="C178" s="85"/>
      <c r="D178" s="29"/>
      <c r="E178" s="29"/>
      <c r="F178" s="29"/>
      <c r="G178" s="29"/>
      <c r="H178" s="30"/>
      <c r="I178" s="30"/>
      <c r="J178" s="306"/>
      <c r="K178" s="85"/>
      <c r="L178" s="29"/>
      <c r="M178" s="29"/>
      <c r="N178" s="29"/>
      <c r="O178" s="29"/>
      <c r="P178" s="30"/>
      <c r="Q178" s="30"/>
      <c r="S178" s="306"/>
      <c r="T178" s="85"/>
      <c r="U178" s="63"/>
      <c r="V178" s="63"/>
      <c r="W178" s="63"/>
      <c r="X178" s="63"/>
      <c r="Y178" s="20"/>
      <c r="Z178" s="20"/>
      <c r="AA178" s="86"/>
      <c r="AB178" s="306"/>
      <c r="AC178" s="85"/>
      <c r="AD178" s="87"/>
      <c r="AE178" s="87"/>
      <c r="AF178" s="87"/>
      <c r="AG178" s="87"/>
      <c r="AH178" s="88"/>
      <c r="AI178" s="20"/>
      <c r="AJ178" s="89"/>
    </row>
    <row r="179" spans="2:36" s="27" customFormat="1">
      <c r="B179" s="315"/>
      <c r="C179" s="85"/>
      <c r="D179" s="29"/>
      <c r="E179" s="29"/>
      <c r="F179" s="29"/>
      <c r="G179" s="29"/>
      <c r="H179" s="30"/>
      <c r="I179" s="30"/>
      <c r="J179" s="306"/>
      <c r="K179" s="85"/>
      <c r="L179" s="29"/>
      <c r="M179" s="29"/>
      <c r="N179" s="29"/>
      <c r="O179" s="29"/>
      <c r="P179" s="30"/>
      <c r="Q179" s="30"/>
      <c r="S179" s="306"/>
      <c r="T179" s="85"/>
      <c r="U179" s="63"/>
      <c r="V179" s="63"/>
      <c r="W179" s="63"/>
      <c r="X179" s="63"/>
      <c r="Y179" s="20"/>
      <c r="Z179" s="20"/>
      <c r="AA179" s="86"/>
      <c r="AB179" s="306"/>
      <c r="AC179" s="85"/>
      <c r="AD179" s="87"/>
      <c r="AE179" s="87"/>
      <c r="AF179" s="87"/>
      <c r="AG179" s="87"/>
      <c r="AH179" s="88"/>
      <c r="AI179" s="20"/>
      <c r="AJ179" s="89"/>
    </row>
    <row r="180" spans="2:36" s="27" customFormat="1">
      <c r="B180" s="315"/>
      <c r="C180" s="85"/>
      <c r="D180" s="29"/>
      <c r="E180" s="29"/>
      <c r="F180" s="29"/>
      <c r="G180" s="29"/>
      <c r="H180" s="30"/>
      <c r="I180" s="30"/>
      <c r="J180" s="306"/>
      <c r="K180" s="85"/>
      <c r="L180" s="29"/>
      <c r="M180" s="29"/>
      <c r="N180" s="29"/>
      <c r="O180" s="29"/>
      <c r="P180" s="30"/>
      <c r="Q180" s="30"/>
      <c r="S180" s="306"/>
      <c r="T180" s="85"/>
      <c r="U180" s="63"/>
      <c r="V180" s="63"/>
      <c r="W180" s="63"/>
      <c r="X180" s="63"/>
      <c r="Y180" s="20"/>
      <c r="Z180" s="20"/>
      <c r="AA180" s="86"/>
      <c r="AB180" s="306"/>
      <c r="AC180" s="85"/>
      <c r="AD180" s="87"/>
      <c r="AE180" s="87"/>
      <c r="AF180" s="87"/>
      <c r="AG180" s="87"/>
      <c r="AH180" s="88"/>
      <c r="AI180" s="20"/>
      <c r="AJ180" s="89"/>
    </row>
    <row r="181" spans="2:36" s="27" customFormat="1">
      <c r="B181" s="315"/>
      <c r="C181" s="85"/>
      <c r="D181" s="29"/>
      <c r="E181" s="29"/>
      <c r="F181" s="29"/>
      <c r="G181" s="29"/>
      <c r="H181" s="30"/>
      <c r="I181" s="30"/>
      <c r="J181" s="306"/>
      <c r="K181" s="85"/>
      <c r="L181" s="29"/>
      <c r="M181" s="29"/>
      <c r="N181" s="29"/>
      <c r="O181" s="29"/>
      <c r="P181" s="30"/>
      <c r="Q181" s="30"/>
      <c r="S181" s="306"/>
      <c r="T181" s="85"/>
      <c r="U181" s="63"/>
      <c r="V181" s="63"/>
      <c r="W181" s="63"/>
      <c r="X181" s="63"/>
      <c r="Y181" s="20"/>
      <c r="Z181" s="20"/>
      <c r="AA181" s="86"/>
      <c r="AB181" s="306"/>
      <c r="AC181" s="85"/>
      <c r="AD181" s="87"/>
      <c r="AE181" s="87"/>
      <c r="AF181" s="87"/>
      <c r="AG181" s="87"/>
      <c r="AH181" s="88"/>
      <c r="AI181" s="20"/>
      <c r="AJ181" s="89"/>
    </row>
    <row r="182" spans="2:36" s="27" customFormat="1">
      <c r="B182" s="315"/>
      <c r="C182" s="85"/>
      <c r="D182" s="29"/>
      <c r="E182" s="29"/>
      <c r="F182" s="29"/>
      <c r="G182" s="29"/>
      <c r="H182" s="30"/>
      <c r="I182" s="30"/>
      <c r="J182" s="306"/>
      <c r="K182" s="85"/>
      <c r="L182" s="29"/>
      <c r="M182" s="29"/>
      <c r="N182" s="29"/>
      <c r="O182" s="29"/>
      <c r="P182" s="30"/>
      <c r="Q182" s="30"/>
      <c r="S182" s="306"/>
      <c r="T182" s="85"/>
      <c r="U182" s="63"/>
      <c r="V182" s="63"/>
      <c r="W182" s="63"/>
      <c r="X182" s="63"/>
      <c r="Y182" s="20"/>
      <c r="Z182" s="20"/>
      <c r="AA182" s="86"/>
      <c r="AB182" s="306"/>
      <c r="AC182" s="85"/>
      <c r="AD182" s="87"/>
      <c r="AE182" s="87"/>
      <c r="AF182" s="87"/>
      <c r="AG182" s="87"/>
      <c r="AH182" s="88"/>
      <c r="AI182" s="20"/>
      <c r="AJ182" s="89"/>
    </row>
    <row r="183" spans="2:36" s="27" customFormat="1">
      <c r="B183" s="315"/>
      <c r="C183" s="85"/>
      <c r="D183" s="29"/>
      <c r="E183" s="29"/>
      <c r="F183" s="29"/>
      <c r="G183" s="29"/>
      <c r="H183" s="30"/>
      <c r="I183" s="30"/>
      <c r="J183" s="306"/>
      <c r="K183" s="85"/>
      <c r="L183" s="29"/>
      <c r="M183" s="29"/>
      <c r="N183" s="29"/>
      <c r="O183" s="29"/>
      <c r="P183" s="30"/>
      <c r="Q183" s="30"/>
      <c r="S183" s="306"/>
      <c r="T183" s="85"/>
      <c r="U183" s="63"/>
      <c r="V183" s="63"/>
      <c r="W183" s="63"/>
      <c r="X183" s="63"/>
      <c r="Y183" s="20"/>
      <c r="Z183" s="20"/>
      <c r="AA183" s="86"/>
      <c r="AB183" s="306"/>
      <c r="AC183" s="85"/>
      <c r="AD183" s="87"/>
      <c r="AE183" s="87"/>
      <c r="AF183" s="87"/>
      <c r="AG183" s="87"/>
      <c r="AH183" s="88"/>
      <c r="AI183" s="20"/>
      <c r="AJ183" s="89"/>
    </row>
    <row r="184" spans="2:36" s="27" customFormat="1">
      <c r="B184" s="315"/>
      <c r="C184" s="85"/>
      <c r="D184" s="29"/>
      <c r="E184" s="29"/>
      <c r="F184" s="29"/>
      <c r="G184" s="29"/>
      <c r="H184" s="30"/>
      <c r="I184" s="30"/>
      <c r="J184" s="306"/>
      <c r="K184" s="85"/>
      <c r="L184" s="29"/>
      <c r="M184" s="29"/>
      <c r="N184" s="29"/>
      <c r="O184" s="29"/>
      <c r="P184" s="30"/>
      <c r="Q184" s="30"/>
      <c r="S184" s="306"/>
      <c r="T184" s="85"/>
      <c r="U184" s="63"/>
      <c r="V184" s="63"/>
      <c r="W184" s="63"/>
      <c r="X184" s="63"/>
      <c r="Y184" s="20"/>
      <c r="Z184" s="20"/>
      <c r="AA184" s="86"/>
      <c r="AB184" s="306"/>
      <c r="AC184" s="85"/>
      <c r="AD184" s="87"/>
      <c r="AE184" s="87"/>
      <c r="AF184" s="87"/>
      <c r="AG184" s="87"/>
      <c r="AH184" s="88"/>
      <c r="AI184" s="20"/>
      <c r="AJ184" s="89"/>
    </row>
    <row r="185" spans="2:36" s="27" customFormat="1">
      <c r="B185" s="315"/>
      <c r="C185" s="85"/>
      <c r="D185" s="29"/>
      <c r="E185" s="29"/>
      <c r="F185" s="29"/>
      <c r="G185" s="29"/>
      <c r="H185" s="30"/>
      <c r="I185" s="30"/>
      <c r="J185" s="306"/>
      <c r="K185" s="85"/>
      <c r="L185" s="29"/>
      <c r="M185" s="29"/>
      <c r="N185" s="29"/>
      <c r="O185" s="29"/>
      <c r="P185" s="30"/>
      <c r="Q185" s="30"/>
      <c r="S185" s="306"/>
      <c r="T185" s="85"/>
      <c r="U185" s="63"/>
      <c r="V185" s="63"/>
      <c r="W185" s="63"/>
      <c r="X185" s="63"/>
      <c r="Y185" s="20"/>
      <c r="Z185" s="20"/>
      <c r="AA185" s="86"/>
      <c r="AB185" s="306"/>
      <c r="AC185" s="85"/>
      <c r="AD185" s="87"/>
      <c r="AE185" s="87"/>
      <c r="AF185" s="87"/>
      <c r="AG185" s="87"/>
      <c r="AH185" s="88"/>
      <c r="AI185" s="20"/>
      <c r="AJ185" s="89"/>
    </row>
    <row r="186" spans="2:36" s="27" customFormat="1">
      <c r="B186" s="315"/>
      <c r="C186" s="85"/>
      <c r="D186" s="29"/>
      <c r="E186" s="29"/>
      <c r="F186" s="29"/>
      <c r="G186" s="29"/>
      <c r="H186" s="30"/>
      <c r="I186" s="30"/>
      <c r="J186" s="306"/>
      <c r="K186" s="85"/>
      <c r="L186" s="29"/>
      <c r="M186" s="29"/>
      <c r="N186" s="29"/>
      <c r="O186" s="29"/>
      <c r="P186" s="30"/>
      <c r="Q186" s="30"/>
      <c r="S186" s="306"/>
      <c r="T186" s="85"/>
      <c r="U186" s="63"/>
      <c r="V186" s="63"/>
      <c r="W186" s="63"/>
      <c r="X186" s="63"/>
      <c r="Y186" s="20"/>
      <c r="Z186" s="20"/>
      <c r="AA186" s="86"/>
      <c r="AB186" s="306"/>
      <c r="AC186" s="85"/>
      <c r="AD186" s="87"/>
      <c r="AE186" s="87"/>
      <c r="AF186" s="87"/>
      <c r="AG186" s="87"/>
      <c r="AH186" s="88"/>
      <c r="AI186" s="20"/>
      <c r="AJ186" s="89"/>
    </row>
    <row r="187" spans="2:36" s="27" customFormat="1">
      <c r="B187" s="315"/>
      <c r="C187" s="85"/>
      <c r="D187" s="29"/>
      <c r="E187" s="29"/>
      <c r="F187" s="29"/>
      <c r="G187" s="29"/>
      <c r="H187" s="30"/>
      <c r="I187" s="30"/>
      <c r="J187" s="306"/>
      <c r="K187" s="85"/>
      <c r="L187" s="29"/>
      <c r="M187" s="29"/>
      <c r="N187" s="29"/>
      <c r="O187" s="29"/>
      <c r="P187" s="30"/>
      <c r="Q187" s="30"/>
      <c r="S187" s="306"/>
      <c r="T187" s="85"/>
      <c r="U187" s="63"/>
      <c r="V187" s="63"/>
      <c r="W187" s="63"/>
      <c r="X187" s="63"/>
      <c r="Y187" s="20"/>
      <c r="Z187" s="20"/>
      <c r="AA187" s="86"/>
      <c r="AB187" s="306"/>
      <c r="AC187" s="85"/>
      <c r="AD187" s="87"/>
      <c r="AE187" s="87"/>
      <c r="AF187" s="87"/>
      <c r="AG187" s="87"/>
      <c r="AH187" s="88"/>
      <c r="AI187" s="20"/>
      <c r="AJ187" s="89"/>
    </row>
    <row r="188" spans="2:36" s="27" customFormat="1">
      <c r="B188" s="315"/>
      <c r="C188" s="85"/>
      <c r="D188" s="29"/>
      <c r="E188" s="29"/>
      <c r="F188" s="29"/>
      <c r="G188" s="29"/>
      <c r="H188" s="30"/>
      <c r="I188" s="30"/>
      <c r="J188" s="306"/>
      <c r="K188" s="85"/>
      <c r="L188" s="29"/>
      <c r="M188" s="29"/>
      <c r="N188" s="29"/>
      <c r="O188" s="29"/>
      <c r="P188" s="30"/>
      <c r="Q188" s="30"/>
      <c r="S188" s="306"/>
      <c r="T188" s="85"/>
      <c r="U188" s="63"/>
      <c r="V188" s="63"/>
      <c r="W188" s="63"/>
      <c r="X188" s="63"/>
      <c r="Y188" s="20"/>
      <c r="Z188" s="20"/>
      <c r="AA188" s="86"/>
      <c r="AB188" s="306"/>
      <c r="AC188" s="85"/>
      <c r="AD188" s="87"/>
      <c r="AE188" s="87"/>
      <c r="AF188" s="87"/>
      <c r="AG188" s="87"/>
      <c r="AH188" s="88"/>
      <c r="AI188" s="20"/>
      <c r="AJ188" s="89"/>
    </row>
    <row r="189" spans="2:36" s="27" customFormat="1">
      <c r="B189" s="315"/>
      <c r="C189" s="85"/>
      <c r="D189" s="29"/>
      <c r="E189" s="29"/>
      <c r="F189" s="29"/>
      <c r="G189" s="29"/>
      <c r="H189" s="30"/>
      <c r="I189" s="30"/>
      <c r="J189" s="306"/>
      <c r="K189" s="85"/>
      <c r="L189" s="29"/>
      <c r="M189" s="29"/>
      <c r="N189" s="29"/>
      <c r="O189" s="29"/>
      <c r="P189" s="30"/>
      <c r="Q189" s="30"/>
      <c r="S189" s="306"/>
      <c r="T189" s="85"/>
      <c r="U189" s="63"/>
      <c r="V189" s="63"/>
      <c r="W189" s="63"/>
      <c r="X189" s="63"/>
      <c r="Y189" s="20"/>
      <c r="Z189" s="20"/>
      <c r="AA189" s="86"/>
      <c r="AB189" s="306"/>
      <c r="AC189" s="85"/>
      <c r="AD189" s="87"/>
      <c r="AE189" s="87"/>
      <c r="AF189" s="87"/>
      <c r="AG189" s="87"/>
      <c r="AH189" s="88"/>
      <c r="AI189" s="20"/>
      <c r="AJ189" s="89"/>
    </row>
    <row r="190" spans="2:36" s="27" customFormat="1">
      <c r="B190" s="315"/>
      <c r="C190" s="85"/>
      <c r="D190" s="29"/>
      <c r="E190" s="29"/>
      <c r="F190" s="29"/>
      <c r="G190" s="29"/>
      <c r="H190" s="30"/>
      <c r="I190" s="30"/>
      <c r="J190" s="306"/>
      <c r="K190" s="85"/>
      <c r="L190" s="29"/>
      <c r="M190" s="29"/>
      <c r="N190" s="29"/>
      <c r="O190" s="29"/>
      <c r="P190" s="30"/>
      <c r="Q190" s="30"/>
      <c r="S190" s="306"/>
      <c r="T190" s="85"/>
      <c r="U190" s="63"/>
      <c r="V190" s="63"/>
      <c r="W190" s="63"/>
      <c r="X190" s="63"/>
      <c r="Y190" s="20"/>
      <c r="Z190" s="20"/>
      <c r="AA190" s="86"/>
      <c r="AB190" s="306"/>
      <c r="AC190" s="85"/>
      <c r="AD190" s="87"/>
      <c r="AE190" s="87"/>
      <c r="AF190" s="87"/>
      <c r="AG190" s="87"/>
      <c r="AH190" s="88"/>
      <c r="AI190" s="20"/>
      <c r="AJ190" s="89"/>
    </row>
    <row r="191" spans="2:36" s="27" customFormat="1">
      <c r="B191" s="315"/>
      <c r="C191" s="85"/>
      <c r="D191" s="29"/>
      <c r="E191" s="29"/>
      <c r="F191" s="29"/>
      <c r="G191" s="29"/>
      <c r="H191" s="30"/>
      <c r="I191" s="30"/>
      <c r="J191" s="306"/>
      <c r="K191" s="85"/>
      <c r="L191" s="29"/>
      <c r="M191" s="29"/>
      <c r="N191" s="29"/>
      <c r="O191" s="29"/>
      <c r="P191" s="30"/>
      <c r="Q191" s="30"/>
      <c r="S191" s="306"/>
      <c r="T191" s="85"/>
      <c r="U191" s="63"/>
      <c r="V191" s="63"/>
      <c r="W191" s="63"/>
      <c r="X191" s="63"/>
      <c r="Y191" s="20"/>
      <c r="Z191" s="20"/>
      <c r="AA191" s="86"/>
      <c r="AB191" s="306"/>
      <c r="AC191" s="85"/>
      <c r="AD191" s="87"/>
      <c r="AE191" s="87"/>
      <c r="AF191" s="87"/>
      <c r="AG191" s="87"/>
      <c r="AH191" s="88"/>
      <c r="AI191" s="20"/>
      <c r="AJ191" s="89"/>
    </row>
    <row r="192" spans="2:36" s="27" customFormat="1">
      <c r="B192" s="315"/>
      <c r="C192" s="85"/>
      <c r="D192" s="29"/>
      <c r="E192" s="29"/>
      <c r="F192" s="29"/>
      <c r="G192" s="29"/>
      <c r="H192" s="30"/>
      <c r="I192" s="30"/>
      <c r="J192" s="306"/>
      <c r="K192" s="85"/>
      <c r="L192" s="29"/>
      <c r="M192" s="29"/>
      <c r="N192" s="29"/>
      <c r="O192" s="29"/>
      <c r="P192" s="30"/>
      <c r="Q192" s="30"/>
      <c r="S192" s="306"/>
      <c r="T192" s="85"/>
      <c r="U192" s="63"/>
      <c r="V192" s="63"/>
      <c r="W192" s="63"/>
      <c r="X192" s="63"/>
      <c r="Y192" s="20"/>
      <c r="Z192" s="20"/>
      <c r="AA192" s="86"/>
      <c r="AB192" s="306"/>
      <c r="AC192" s="85"/>
      <c r="AD192" s="87"/>
      <c r="AE192" s="87"/>
      <c r="AF192" s="87"/>
      <c r="AG192" s="87"/>
      <c r="AH192" s="88"/>
      <c r="AI192" s="20"/>
      <c r="AJ192" s="89"/>
    </row>
    <row r="193" spans="2:36" s="27" customFormat="1">
      <c r="B193" s="315"/>
      <c r="C193" s="85"/>
      <c r="D193" s="29"/>
      <c r="E193" s="29"/>
      <c r="F193" s="29"/>
      <c r="G193" s="29"/>
      <c r="H193" s="30"/>
      <c r="I193" s="30"/>
      <c r="J193" s="306"/>
      <c r="K193" s="85"/>
      <c r="L193" s="29"/>
      <c r="M193" s="29"/>
      <c r="N193" s="29"/>
      <c r="O193" s="29"/>
      <c r="P193" s="30"/>
      <c r="Q193" s="30"/>
      <c r="S193" s="306"/>
      <c r="T193" s="85"/>
      <c r="U193" s="63"/>
      <c r="V193" s="63"/>
      <c r="W193" s="63"/>
      <c r="X193" s="63"/>
      <c r="Y193" s="20"/>
      <c r="Z193" s="20"/>
      <c r="AA193" s="86"/>
      <c r="AB193" s="306"/>
      <c r="AC193" s="85"/>
      <c r="AD193" s="87"/>
      <c r="AE193" s="87"/>
      <c r="AF193" s="87"/>
      <c r="AG193" s="87"/>
      <c r="AH193" s="88"/>
      <c r="AI193" s="20"/>
      <c r="AJ193" s="89"/>
    </row>
    <row r="194" spans="2:36" s="27" customFormat="1">
      <c r="B194" s="315"/>
      <c r="C194" s="85"/>
      <c r="D194" s="29"/>
      <c r="E194" s="29"/>
      <c r="F194" s="29"/>
      <c r="G194" s="29"/>
      <c r="H194" s="30"/>
      <c r="I194" s="30"/>
      <c r="J194" s="306"/>
      <c r="K194" s="85"/>
      <c r="L194" s="29"/>
      <c r="M194" s="29"/>
      <c r="N194" s="29"/>
      <c r="O194" s="29"/>
      <c r="P194" s="30"/>
      <c r="Q194" s="30"/>
      <c r="S194" s="306"/>
      <c r="T194" s="85"/>
      <c r="U194" s="63"/>
      <c r="V194" s="63"/>
      <c r="W194" s="63"/>
      <c r="X194" s="63"/>
      <c r="Y194" s="20"/>
      <c r="Z194" s="20"/>
      <c r="AA194" s="86"/>
      <c r="AB194" s="306"/>
      <c r="AC194" s="85"/>
      <c r="AD194" s="87"/>
      <c r="AE194" s="87"/>
      <c r="AF194" s="87"/>
      <c r="AG194" s="87"/>
      <c r="AH194" s="88"/>
      <c r="AI194" s="20"/>
      <c r="AJ194" s="89"/>
    </row>
    <row r="195" spans="2:36" s="27" customFormat="1">
      <c r="B195" s="315"/>
      <c r="C195" s="85"/>
      <c r="D195" s="29"/>
      <c r="E195" s="29"/>
      <c r="F195" s="29"/>
      <c r="G195" s="29"/>
      <c r="H195" s="30"/>
      <c r="I195" s="30"/>
      <c r="J195" s="306"/>
      <c r="K195" s="85"/>
      <c r="L195" s="29"/>
      <c r="M195" s="29"/>
      <c r="N195" s="29"/>
      <c r="O195" s="29"/>
      <c r="P195" s="30"/>
      <c r="Q195" s="30"/>
      <c r="S195" s="306"/>
      <c r="T195" s="85"/>
      <c r="U195" s="63"/>
      <c r="V195" s="63"/>
      <c r="W195" s="63"/>
      <c r="X195" s="63"/>
      <c r="Y195" s="20"/>
      <c r="Z195" s="20"/>
      <c r="AA195" s="86"/>
      <c r="AB195" s="306"/>
      <c r="AC195" s="85"/>
      <c r="AD195" s="87"/>
      <c r="AE195" s="87"/>
      <c r="AF195" s="87"/>
      <c r="AG195" s="87"/>
      <c r="AH195" s="88"/>
      <c r="AI195" s="20"/>
      <c r="AJ195" s="89"/>
    </row>
    <row r="196" spans="2:36" s="27" customFormat="1">
      <c r="B196" s="315"/>
      <c r="C196" s="85"/>
      <c r="D196" s="29"/>
      <c r="E196" s="29"/>
      <c r="F196" s="29"/>
      <c r="G196" s="29"/>
      <c r="H196" s="30"/>
      <c r="I196" s="30"/>
      <c r="J196" s="306"/>
      <c r="K196" s="85"/>
      <c r="L196" s="29"/>
      <c r="M196" s="29"/>
      <c r="N196" s="29"/>
      <c r="O196" s="29"/>
      <c r="P196" s="30"/>
      <c r="Q196" s="30"/>
      <c r="S196" s="306"/>
      <c r="T196" s="85"/>
      <c r="U196" s="63"/>
      <c r="V196" s="63"/>
      <c r="W196" s="63"/>
      <c r="X196" s="63"/>
      <c r="Y196" s="20"/>
      <c r="Z196" s="20"/>
      <c r="AA196" s="86"/>
      <c r="AB196" s="306"/>
      <c r="AC196" s="85"/>
      <c r="AD196" s="87"/>
      <c r="AE196" s="87"/>
      <c r="AF196" s="87"/>
      <c r="AG196" s="87"/>
      <c r="AH196" s="88"/>
      <c r="AI196" s="20"/>
      <c r="AJ196" s="89"/>
    </row>
    <row r="197" spans="2:36" s="27" customFormat="1">
      <c r="B197" s="315"/>
      <c r="C197" s="85"/>
      <c r="D197" s="29"/>
      <c r="E197" s="29"/>
      <c r="F197" s="29"/>
      <c r="G197" s="29"/>
      <c r="H197" s="30"/>
      <c r="I197" s="30"/>
      <c r="J197" s="306"/>
      <c r="K197" s="85"/>
      <c r="L197" s="29"/>
      <c r="M197" s="29"/>
      <c r="N197" s="29"/>
      <c r="O197" s="29"/>
      <c r="P197" s="30"/>
      <c r="Q197" s="30"/>
      <c r="S197" s="306"/>
      <c r="T197" s="85"/>
      <c r="U197" s="63"/>
      <c r="V197" s="63"/>
      <c r="W197" s="63"/>
      <c r="X197" s="63"/>
      <c r="Y197" s="20"/>
      <c r="Z197" s="20"/>
      <c r="AA197" s="86"/>
      <c r="AB197" s="306"/>
      <c r="AC197" s="85"/>
      <c r="AD197" s="87"/>
      <c r="AE197" s="87"/>
      <c r="AF197" s="87"/>
      <c r="AG197" s="87"/>
      <c r="AH197" s="88"/>
      <c r="AI197" s="20"/>
      <c r="AJ197" s="89"/>
    </row>
    <row r="198" spans="2:36" s="27" customFormat="1">
      <c r="B198" s="315"/>
      <c r="C198" s="85"/>
      <c r="D198" s="29"/>
      <c r="E198" s="29"/>
      <c r="F198" s="29"/>
      <c r="G198" s="29"/>
      <c r="H198" s="30"/>
      <c r="I198" s="30"/>
      <c r="J198" s="306"/>
      <c r="K198" s="85"/>
      <c r="L198" s="29"/>
      <c r="M198" s="29"/>
      <c r="N198" s="29"/>
      <c r="O198" s="29"/>
      <c r="P198" s="30"/>
      <c r="Q198" s="30"/>
      <c r="S198" s="306"/>
      <c r="T198" s="85"/>
      <c r="U198" s="63"/>
      <c r="V198" s="63"/>
      <c r="W198" s="63"/>
      <c r="X198" s="63"/>
      <c r="Y198" s="20"/>
      <c r="Z198" s="20"/>
      <c r="AA198" s="86"/>
      <c r="AB198" s="306"/>
      <c r="AC198" s="85"/>
      <c r="AD198" s="87"/>
      <c r="AE198" s="87"/>
      <c r="AF198" s="87"/>
      <c r="AG198" s="87"/>
      <c r="AH198" s="88"/>
      <c r="AI198" s="20"/>
      <c r="AJ198" s="89"/>
    </row>
    <row r="199" spans="2:36" s="27" customFormat="1">
      <c r="B199" s="315"/>
      <c r="C199" s="85"/>
      <c r="D199" s="29"/>
      <c r="E199" s="29"/>
      <c r="F199" s="29"/>
      <c r="G199" s="29"/>
      <c r="H199" s="30"/>
      <c r="I199" s="30"/>
      <c r="J199" s="306"/>
      <c r="K199" s="85"/>
      <c r="L199" s="29"/>
      <c r="M199" s="29"/>
      <c r="N199" s="29"/>
      <c r="O199" s="29"/>
      <c r="P199" s="30"/>
      <c r="Q199" s="30"/>
      <c r="S199" s="306"/>
      <c r="T199" s="85"/>
      <c r="U199" s="63"/>
      <c r="V199" s="63"/>
      <c r="W199" s="63"/>
      <c r="X199" s="63"/>
      <c r="Y199" s="20"/>
      <c r="Z199" s="20"/>
      <c r="AA199" s="86"/>
      <c r="AB199" s="306"/>
      <c r="AC199" s="85"/>
      <c r="AD199" s="87"/>
      <c r="AE199" s="87"/>
      <c r="AF199" s="87"/>
      <c r="AG199" s="87"/>
      <c r="AH199" s="88"/>
      <c r="AI199" s="20"/>
      <c r="AJ199" s="89"/>
    </row>
    <row r="200" spans="2:36" s="27" customFormat="1">
      <c r="B200" s="315"/>
      <c r="C200" s="85"/>
      <c r="D200" s="29"/>
      <c r="E200" s="29"/>
      <c r="F200" s="29"/>
      <c r="G200" s="29"/>
      <c r="H200" s="30"/>
      <c r="I200" s="30"/>
      <c r="J200" s="306"/>
      <c r="K200" s="85"/>
      <c r="L200" s="29"/>
      <c r="M200" s="29"/>
      <c r="N200" s="29"/>
      <c r="O200" s="29"/>
      <c r="P200" s="30"/>
      <c r="Q200" s="30"/>
      <c r="S200" s="306"/>
      <c r="T200" s="85"/>
      <c r="U200" s="63"/>
      <c r="V200" s="63"/>
      <c r="W200" s="63"/>
      <c r="X200" s="63"/>
      <c r="Y200" s="20"/>
      <c r="Z200" s="20"/>
      <c r="AA200" s="86"/>
      <c r="AB200" s="306"/>
      <c r="AC200" s="85"/>
      <c r="AD200" s="87"/>
      <c r="AE200" s="87"/>
      <c r="AF200" s="87"/>
      <c r="AG200" s="87"/>
      <c r="AH200" s="88"/>
      <c r="AI200" s="20"/>
      <c r="AJ200" s="89"/>
    </row>
    <row r="201" spans="2:36" s="27" customFormat="1">
      <c r="B201" s="315"/>
      <c r="C201" s="85"/>
      <c r="D201" s="29"/>
      <c r="E201" s="29"/>
      <c r="F201" s="29"/>
      <c r="G201" s="29"/>
      <c r="H201" s="30"/>
      <c r="I201" s="30"/>
      <c r="J201" s="306"/>
      <c r="K201" s="85"/>
      <c r="L201" s="29"/>
      <c r="M201" s="29"/>
      <c r="N201" s="29"/>
      <c r="O201" s="29"/>
      <c r="P201" s="30"/>
      <c r="Q201" s="30"/>
      <c r="S201" s="306"/>
      <c r="T201" s="85"/>
      <c r="U201" s="63"/>
      <c r="V201" s="63"/>
      <c r="W201" s="63"/>
      <c r="X201" s="63"/>
      <c r="Y201" s="20"/>
      <c r="Z201" s="20"/>
      <c r="AA201" s="86"/>
      <c r="AB201" s="306"/>
      <c r="AC201" s="85"/>
      <c r="AD201" s="87"/>
      <c r="AE201" s="87"/>
      <c r="AF201" s="87"/>
      <c r="AG201" s="87"/>
      <c r="AH201" s="88"/>
      <c r="AI201" s="20"/>
      <c r="AJ201" s="89"/>
    </row>
    <row r="202" spans="2:36" s="27" customFormat="1">
      <c r="B202" s="315"/>
      <c r="C202" s="85"/>
      <c r="D202" s="29"/>
      <c r="E202" s="29"/>
      <c r="F202" s="29"/>
      <c r="G202" s="29"/>
      <c r="H202" s="30"/>
      <c r="I202" s="30"/>
      <c r="J202" s="306"/>
      <c r="K202" s="85"/>
      <c r="L202" s="29"/>
      <c r="M202" s="29"/>
      <c r="N202" s="29"/>
      <c r="O202" s="29"/>
      <c r="P202" s="30"/>
      <c r="Q202" s="30"/>
      <c r="S202" s="306"/>
      <c r="T202" s="85"/>
      <c r="U202" s="63"/>
      <c r="V202" s="63"/>
      <c r="W202" s="63"/>
      <c r="X202" s="63"/>
      <c r="Y202" s="20"/>
      <c r="Z202" s="20"/>
      <c r="AA202" s="86"/>
      <c r="AB202" s="306"/>
      <c r="AC202" s="85"/>
      <c r="AD202" s="87"/>
      <c r="AE202" s="87"/>
      <c r="AF202" s="87"/>
      <c r="AG202" s="87"/>
      <c r="AH202" s="88"/>
      <c r="AI202" s="20"/>
      <c r="AJ202" s="89"/>
    </row>
    <row r="203" spans="2:36" s="27" customFormat="1">
      <c r="B203" s="315"/>
      <c r="C203" s="85"/>
      <c r="D203" s="29"/>
      <c r="E203" s="29"/>
      <c r="F203" s="29"/>
      <c r="G203" s="29"/>
      <c r="H203" s="30"/>
      <c r="I203" s="30"/>
      <c r="J203" s="306"/>
      <c r="K203" s="85"/>
      <c r="L203" s="29"/>
      <c r="M203" s="29"/>
      <c r="N203" s="29"/>
      <c r="O203" s="29"/>
      <c r="P203" s="30"/>
      <c r="Q203" s="30"/>
      <c r="S203" s="306"/>
      <c r="T203" s="85"/>
      <c r="U203" s="63"/>
      <c r="V203" s="63"/>
      <c r="W203" s="63"/>
      <c r="X203" s="63"/>
      <c r="Y203" s="20"/>
      <c r="Z203" s="20"/>
      <c r="AA203" s="86"/>
      <c r="AB203" s="306"/>
      <c r="AC203" s="85"/>
      <c r="AD203" s="87"/>
      <c r="AE203" s="87"/>
      <c r="AF203" s="87"/>
      <c r="AG203" s="87"/>
      <c r="AH203" s="88"/>
      <c r="AI203" s="20"/>
      <c r="AJ203" s="89"/>
    </row>
    <row r="204" spans="2:36" s="27" customFormat="1">
      <c r="B204" s="315"/>
      <c r="C204" s="85"/>
      <c r="D204" s="29"/>
      <c r="E204" s="29"/>
      <c r="F204" s="29"/>
      <c r="G204" s="29"/>
      <c r="H204" s="30"/>
      <c r="I204" s="30"/>
      <c r="J204" s="306"/>
      <c r="K204" s="85"/>
      <c r="L204" s="29"/>
      <c r="M204" s="29"/>
      <c r="N204" s="29"/>
      <c r="O204" s="29"/>
      <c r="P204" s="30"/>
      <c r="Q204" s="30"/>
      <c r="S204" s="306"/>
      <c r="T204" s="85"/>
      <c r="U204" s="63"/>
      <c r="V204" s="63"/>
      <c r="W204" s="63"/>
      <c r="X204" s="63"/>
      <c r="Y204" s="20"/>
      <c r="Z204" s="20"/>
      <c r="AA204" s="86"/>
      <c r="AB204" s="306"/>
      <c r="AC204" s="85"/>
      <c r="AD204" s="87"/>
      <c r="AE204" s="87"/>
      <c r="AF204" s="87"/>
      <c r="AG204" s="87"/>
      <c r="AH204" s="88"/>
      <c r="AI204" s="20"/>
      <c r="AJ204" s="89"/>
    </row>
    <row r="205" spans="2:36" s="27" customFormat="1">
      <c r="B205" s="315"/>
      <c r="C205" s="85"/>
      <c r="D205" s="29"/>
      <c r="E205" s="29"/>
      <c r="F205" s="29"/>
      <c r="G205" s="29"/>
      <c r="H205" s="30"/>
      <c r="I205" s="30"/>
      <c r="J205" s="306"/>
      <c r="K205" s="85"/>
      <c r="L205" s="29"/>
      <c r="M205" s="29"/>
      <c r="N205" s="29"/>
      <c r="O205" s="29"/>
      <c r="P205" s="30"/>
      <c r="Q205" s="30"/>
      <c r="S205" s="306"/>
      <c r="T205" s="85"/>
      <c r="U205" s="63"/>
      <c r="V205" s="63"/>
      <c r="W205" s="63"/>
      <c r="X205" s="63"/>
      <c r="Y205" s="20"/>
      <c r="Z205" s="20"/>
      <c r="AA205" s="86"/>
      <c r="AB205" s="306"/>
      <c r="AC205" s="85"/>
      <c r="AD205" s="87"/>
      <c r="AE205" s="87"/>
      <c r="AF205" s="87"/>
      <c r="AG205" s="87"/>
      <c r="AH205" s="88"/>
      <c r="AI205" s="20"/>
      <c r="AJ205" s="89"/>
    </row>
    <row r="206" spans="2:36" s="27" customFormat="1">
      <c r="B206" s="315"/>
      <c r="C206" s="85"/>
      <c r="D206" s="29"/>
      <c r="E206" s="29"/>
      <c r="F206" s="29"/>
      <c r="G206" s="29"/>
      <c r="H206" s="30"/>
      <c r="I206" s="30"/>
      <c r="J206" s="306"/>
      <c r="K206" s="85"/>
      <c r="L206" s="29"/>
      <c r="M206" s="29"/>
      <c r="N206" s="29"/>
      <c r="O206" s="29"/>
      <c r="P206" s="30"/>
      <c r="Q206" s="30"/>
      <c r="S206" s="306"/>
      <c r="T206" s="85"/>
      <c r="U206" s="63"/>
      <c r="V206" s="63"/>
      <c r="W206" s="63"/>
      <c r="X206" s="63"/>
      <c r="Y206" s="20"/>
      <c r="Z206" s="20"/>
      <c r="AA206" s="86"/>
      <c r="AB206" s="306"/>
      <c r="AC206" s="85"/>
      <c r="AD206" s="87"/>
      <c r="AE206" s="87"/>
      <c r="AF206" s="87"/>
      <c r="AG206" s="87"/>
      <c r="AH206" s="88"/>
      <c r="AI206" s="20"/>
      <c r="AJ206" s="89"/>
    </row>
    <row r="207" spans="2:36" s="27" customFormat="1">
      <c r="B207" s="315"/>
      <c r="C207" s="85"/>
      <c r="D207" s="29"/>
      <c r="E207" s="29"/>
      <c r="F207" s="29"/>
      <c r="G207" s="29"/>
      <c r="H207" s="30"/>
      <c r="I207" s="30"/>
      <c r="J207" s="306"/>
      <c r="K207" s="85"/>
      <c r="L207" s="29"/>
      <c r="M207" s="29"/>
      <c r="N207" s="29"/>
      <c r="O207" s="29"/>
      <c r="P207" s="30"/>
      <c r="Q207" s="30"/>
      <c r="S207" s="306"/>
      <c r="T207" s="85"/>
      <c r="U207" s="63"/>
      <c r="V207" s="63"/>
      <c r="W207" s="63"/>
      <c r="X207" s="63"/>
      <c r="Y207" s="20"/>
      <c r="Z207" s="20"/>
      <c r="AA207" s="86"/>
      <c r="AB207" s="306"/>
      <c r="AC207" s="85"/>
      <c r="AD207" s="87"/>
      <c r="AE207" s="87"/>
      <c r="AF207" s="87"/>
      <c r="AG207" s="87"/>
      <c r="AH207" s="88"/>
      <c r="AI207" s="20"/>
      <c r="AJ207" s="89"/>
    </row>
    <row r="208" spans="2:36" s="27" customFormat="1">
      <c r="B208" s="315"/>
      <c r="C208" s="85"/>
      <c r="D208" s="29"/>
      <c r="E208" s="29"/>
      <c r="F208" s="29"/>
      <c r="G208" s="29"/>
      <c r="H208" s="30"/>
      <c r="I208" s="30"/>
      <c r="J208" s="306"/>
      <c r="K208" s="85"/>
      <c r="L208" s="29"/>
      <c r="M208" s="29"/>
      <c r="N208" s="29"/>
      <c r="O208" s="29"/>
      <c r="P208" s="30"/>
      <c r="Q208" s="30"/>
      <c r="S208" s="306"/>
      <c r="T208" s="85"/>
      <c r="U208" s="63"/>
      <c r="V208" s="63"/>
      <c r="W208" s="63"/>
      <c r="X208" s="63"/>
      <c r="Y208" s="20"/>
      <c r="Z208" s="20"/>
      <c r="AA208" s="86"/>
      <c r="AB208" s="306"/>
      <c r="AC208" s="85"/>
      <c r="AD208" s="87"/>
      <c r="AE208" s="87"/>
      <c r="AF208" s="87"/>
      <c r="AG208" s="87"/>
      <c r="AH208" s="88"/>
      <c r="AI208" s="20"/>
      <c r="AJ208" s="89"/>
    </row>
    <row r="209" spans="2:36" s="27" customFormat="1">
      <c r="B209" s="315"/>
      <c r="C209" s="85"/>
      <c r="D209" s="29"/>
      <c r="E209" s="29"/>
      <c r="F209" s="29"/>
      <c r="G209" s="29"/>
      <c r="H209" s="30"/>
      <c r="I209" s="30"/>
      <c r="J209" s="306"/>
      <c r="K209" s="85"/>
      <c r="L209" s="29"/>
      <c r="M209" s="29"/>
      <c r="N209" s="29"/>
      <c r="O209" s="29"/>
      <c r="P209" s="30"/>
      <c r="Q209" s="30"/>
      <c r="S209" s="306"/>
      <c r="T209" s="85"/>
      <c r="U209" s="63"/>
      <c r="V209" s="63"/>
      <c r="W209" s="63"/>
      <c r="X209" s="63"/>
      <c r="Y209" s="20"/>
      <c r="Z209" s="20"/>
      <c r="AA209" s="86"/>
      <c r="AB209" s="306"/>
      <c r="AC209" s="85"/>
      <c r="AD209" s="87"/>
      <c r="AE209" s="87"/>
      <c r="AF209" s="87"/>
      <c r="AG209" s="87"/>
      <c r="AH209" s="88"/>
      <c r="AI209" s="20"/>
      <c r="AJ209" s="89"/>
    </row>
    <row r="210" spans="2:36" s="27" customFormat="1">
      <c r="B210" s="315"/>
      <c r="C210" s="85"/>
      <c r="D210" s="29"/>
      <c r="E210" s="29"/>
      <c r="F210" s="29"/>
      <c r="G210" s="29"/>
      <c r="H210" s="30"/>
      <c r="I210" s="30"/>
      <c r="J210" s="306"/>
      <c r="K210" s="85"/>
      <c r="L210" s="29"/>
      <c r="M210" s="29"/>
      <c r="N210" s="29"/>
      <c r="O210" s="29"/>
      <c r="P210" s="30"/>
      <c r="Q210" s="30"/>
      <c r="S210" s="306"/>
      <c r="T210" s="85"/>
      <c r="U210" s="63"/>
      <c r="V210" s="63"/>
      <c r="W210" s="63"/>
      <c r="X210" s="63"/>
      <c r="Y210" s="20"/>
      <c r="Z210" s="20"/>
      <c r="AA210" s="86"/>
      <c r="AB210" s="306"/>
      <c r="AC210" s="85"/>
      <c r="AD210" s="87"/>
      <c r="AE210" s="87"/>
      <c r="AF210" s="87"/>
      <c r="AG210" s="87"/>
      <c r="AH210" s="88"/>
      <c r="AI210" s="20"/>
      <c r="AJ210" s="89"/>
    </row>
    <row r="211" spans="2:36" s="27" customFormat="1">
      <c r="B211" s="315"/>
      <c r="C211" s="85"/>
      <c r="D211" s="29"/>
      <c r="E211" s="29"/>
      <c r="F211" s="29"/>
      <c r="G211" s="29"/>
      <c r="H211" s="30"/>
      <c r="I211" s="30"/>
      <c r="J211" s="306"/>
      <c r="K211" s="85"/>
      <c r="L211" s="29"/>
      <c r="M211" s="29"/>
      <c r="N211" s="29"/>
      <c r="O211" s="29"/>
      <c r="P211" s="30"/>
      <c r="Q211" s="30"/>
      <c r="S211" s="306"/>
      <c r="T211" s="85"/>
      <c r="U211" s="63"/>
      <c r="V211" s="63"/>
      <c r="W211" s="63"/>
      <c r="X211" s="63"/>
      <c r="Y211" s="20"/>
      <c r="Z211" s="20"/>
      <c r="AA211" s="86"/>
      <c r="AB211" s="306"/>
      <c r="AC211" s="85"/>
      <c r="AD211" s="87"/>
      <c r="AE211" s="87"/>
      <c r="AF211" s="87"/>
      <c r="AG211" s="87"/>
      <c r="AH211" s="88"/>
      <c r="AI211" s="20"/>
      <c r="AJ211" s="89"/>
    </row>
    <row r="212" spans="2:36" s="27" customFormat="1">
      <c r="B212" s="315"/>
      <c r="C212" s="85"/>
      <c r="D212" s="29"/>
      <c r="E212" s="29"/>
      <c r="F212" s="29"/>
      <c r="G212" s="29"/>
      <c r="H212" s="30"/>
      <c r="I212" s="30"/>
      <c r="J212" s="306"/>
      <c r="K212" s="85"/>
      <c r="L212" s="29"/>
      <c r="M212" s="29"/>
      <c r="N212" s="29"/>
      <c r="O212" s="29"/>
      <c r="P212" s="30"/>
      <c r="Q212" s="30"/>
      <c r="S212" s="306"/>
      <c r="T212" s="85"/>
      <c r="U212" s="63"/>
      <c r="V212" s="63"/>
      <c r="W212" s="63"/>
      <c r="X212" s="63"/>
      <c r="Y212" s="20"/>
      <c r="Z212" s="20"/>
      <c r="AA212" s="86"/>
      <c r="AB212" s="306"/>
      <c r="AC212" s="85"/>
      <c r="AD212" s="87"/>
      <c r="AE212" s="87"/>
      <c r="AF212" s="87"/>
      <c r="AG212" s="87"/>
      <c r="AH212" s="88"/>
      <c r="AI212" s="20"/>
      <c r="AJ212" s="89"/>
    </row>
    <row r="213" spans="2:36" s="27" customFormat="1">
      <c r="B213" s="315"/>
      <c r="C213" s="85"/>
      <c r="D213" s="29"/>
      <c r="E213" s="29"/>
      <c r="F213" s="29"/>
      <c r="G213" s="29"/>
      <c r="H213" s="30"/>
      <c r="I213" s="30"/>
      <c r="J213" s="306"/>
      <c r="K213" s="85"/>
      <c r="L213" s="29"/>
      <c r="M213" s="29"/>
      <c r="N213" s="29"/>
      <c r="O213" s="29"/>
      <c r="P213" s="30"/>
      <c r="Q213" s="30"/>
      <c r="S213" s="306"/>
      <c r="T213" s="85"/>
      <c r="U213" s="63"/>
      <c r="V213" s="63"/>
      <c r="W213" s="63"/>
      <c r="X213" s="63"/>
      <c r="Y213" s="20"/>
      <c r="Z213" s="20"/>
      <c r="AA213" s="86"/>
      <c r="AB213" s="306"/>
      <c r="AC213" s="85"/>
      <c r="AD213" s="87"/>
      <c r="AE213" s="87"/>
      <c r="AF213" s="87"/>
      <c r="AG213" s="87"/>
      <c r="AH213" s="88"/>
      <c r="AI213" s="20"/>
      <c r="AJ213" s="89"/>
    </row>
    <row r="214" spans="2:36" s="27" customFormat="1">
      <c r="B214" s="315"/>
      <c r="C214" s="85"/>
      <c r="D214" s="29"/>
      <c r="E214" s="29"/>
      <c r="F214" s="29"/>
      <c r="G214" s="29"/>
      <c r="H214" s="30"/>
      <c r="I214" s="30"/>
      <c r="J214" s="306"/>
      <c r="K214" s="85"/>
      <c r="L214" s="29"/>
      <c r="M214" s="29"/>
      <c r="N214" s="29"/>
      <c r="O214" s="29"/>
      <c r="P214" s="30"/>
      <c r="Q214" s="30"/>
      <c r="S214" s="306"/>
      <c r="T214" s="85"/>
      <c r="U214" s="63"/>
      <c r="V214" s="63"/>
      <c r="W214" s="63"/>
      <c r="X214" s="63"/>
      <c r="Y214" s="20"/>
      <c r="Z214" s="20"/>
      <c r="AA214" s="86"/>
      <c r="AB214" s="306"/>
      <c r="AC214" s="85"/>
      <c r="AD214" s="87"/>
      <c r="AE214" s="87"/>
      <c r="AF214" s="87"/>
      <c r="AG214" s="87"/>
      <c r="AH214" s="88"/>
      <c r="AI214" s="20"/>
      <c r="AJ214" s="89"/>
    </row>
    <row r="215" spans="2:36" s="27" customFormat="1">
      <c r="B215" s="315"/>
      <c r="C215" s="85"/>
      <c r="D215" s="29"/>
      <c r="E215" s="29"/>
      <c r="F215" s="29"/>
      <c r="G215" s="29"/>
      <c r="H215" s="30"/>
      <c r="I215" s="30"/>
      <c r="J215" s="306"/>
      <c r="K215" s="85"/>
      <c r="L215" s="29"/>
      <c r="M215" s="29"/>
      <c r="N215" s="29"/>
      <c r="O215" s="29"/>
      <c r="P215" s="30"/>
      <c r="Q215" s="30"/>
      <c r="S215" s="306"/>
      <c r="T215" s="85"/>
      <c r="U215" s="63"/>
      <c r="V215" s="63"/>
      <c r="W215" s="63"/>
      <c r="X215" s="63"/>
      <c r="Y215" s="20"/>
      <c r="Z215" s="20"/>
      <c r="AA215" s="86"/>
      <c r="AB215" s="306"/>
      <c r="AC215" s="85"/>
      <c r="AD215" s="87"/>
      <c r="AE215" s="87"/>
      <c r="AF215" s="87"/>
      <c r="AG215" s="87"/>
      <c r="AH215" s="88"/>
      <c r="AI215" s="20"/>
      <c r="AJ215" s="89"/>
    </row>
    <row r="216" spans="2:36" s="27" customFormat="1">
      <c r="B216" s="315"/>
      <c r="C216" s="85"/>
      <c r="D216" s="29"/>
      <c r="E216" s="29"/>
      <c r="F216" s="29"/>
      <c r="G216" s="29"/>
      <c r="H216" s="30"/>
      <c r="I216" s="30"/>
      <c r="J216" s="306"/>
      <c r="K216" s="85"/>
      <c r="L216" s="29"/>
      <c r="M216" s="29"/>
      <c r="N216" s="29"/>
      <c r="O216" s="29"/>
      <c r="P216" s="30"/>
      <c r="Q216" s="30"/>
      <c r="S216" s="306"/>
      <c r="T216" s="85"/>
      <c r="U216" s="63"/>
      <c r="V216" s="63"/>
      <c r="W216" s="63"/>
      <c r="X216" s="63"/>
      <c r="Y216" s="20"/>
      <c r="Z216" s="20"/>
      <c r="AA216" s="86"/>
      <c r="AB216" s="306"/>
      <c r="AC216" s="85"/>
      <c r="AD216" s="87"/>
      <c r="AE216" s="87"/>
      <c r="AF216" s="87"/>
      <c r="AG216" s="87"/>
      <c r="AH216" s="88"/>
      <c r="AI216" s="20"/>
      <c r="AJ216" s="89"/>
    </row>
    <row r="217" spans="2:36" s="27" customFormat="1">
      <c r="B217" s="315"/>
      <c r="C217" s="85"/>
      <c r="D217" s="29"/>
      <c r="E217" s="29"/>
      <c r="F217" s="29"/>
      <c r="G217" s="29"/>
      <c r="H217" s="30"/>
      <c r="I217" s="30"/>
      <c r="J217" s="306"/>
      <c r="K217" s="85"/>
      <c r="L217" s="29"/>
      <c r="M217" s="29"/>
      <c r="N217" s="29"/>
      <c r="O217" s="29"/>
      <c r="P217" s="30"/>
      <c r="Q217" s="30"/>
      <c r="S217" s="306"/>
      <c r="T217" s="85"/>
      <c r="U217" s="63"/>
      <c r="V217" s="63"/>
      <c r="W217" s="63"/>
      <c r="X217" s="63"/>
      <c r="Y217" s="20"/>
      <c r="Z217" s="20"/>
      <c r="AA217" s="86"/>
      <c r="AB217" s="306"/>
      <c r="AC217" s="85"/>
      <c r="AD217" s="87"/>
      <c r="AE217" s="87"/>
      <c r="AF217" s="87"/>
      <c r="AG217" s="87"/>
      <c r="AH217" s="88"/>
      <c r="AI217" s="20"/>
      <c r="AJ217" s="89"/>
    </row>
    <row r="218" spans="2:36" s="27" customFormat="1">
      <c r="B218" s="315"/>
      <c r="C218" s="85"/>
      <c r="D218" s="29"/>
      <c r="E218" s="29"/>
      <c r="F218" s="29"/>
      <c r="G218" s="29"/>
      <c r="H218" s="30"/>
      <c r="I218" s="30"/>
      <c r="J218" s="306"/>
      <c r="K218" s="85"/>
      <c r="L218" s="29"/>
      <c r="M218" s="29"/>
      <c r="N218" s="29"/>
      <c r="O218" s="29"/>
      <c r="P218" s="30"/>
      <c r="Q218" s="30"/>
      <c r="S218" s="306"/>
      <c r="T218" s="85"/>
      <c r="U218" s="63"/>
      <c r="V218" s="63"/>
      <c r="W218" s="63"/>
      <c r="X218" s="63"/>
      <c r="Y218" s="20"/>
      <c r="Z218" s="20"/>
      <c r="AA218" s="86"/>
      <c r="AB218" s="306"/>
      <c r="AC218" s="85"/>
      <c r="AD218" s="87"/>
      <c r="AE218" s="87"/>
      <c r="AF218" s="87"/>
      <c r="AG218" s="87"/>
      <c r="AH218" s="88"/>
      <c r="AI218" s="20"/>
      <c r="AJ218" s="89"/>
    </row>
    <row r="219" spans="2:36" s="27" customFormat="1">
      <c r="B219" s="315"/>
      <c r="C219" s="85"/>
      <c r="D219" s="29"/>
      <c r="E219" s="29"/>
      <c r="F219" s="29"/>
      <c r="G219" s="29"/>
      <c r="H219" s="30"/>
      <c r="I219" s="30"/>
      <c r="J219" s="306"/>
      <c r="K219" s="85"/>
      <c r="L219" s="29"/>
      <c r="M219" s="29"/>
      <c r="N219" s="29"/>
      <c r="O219" s="29"/>
      <c r="P219" s="30"/>
      <c r="Q219" s="30"/>
      <c r="S219" s="306"/>
      <c r="T219" s="85"/>
      <c r="U219" s="63"/>
      <c r="V219" s="63"/>
      <c r="W219" s="63"/>
      <c r="X219" s="63"/>
      <c r="Y219" s="20"/>
      <c r="Z219" s="20"/>
      <c r="AA219" s="86"/>
      <c r="AB219" s="306"/>
      <c r="AC219" s="85"/>
      <c r="AD219" s="87"/>
      <c r="AE219" s="87"/>
      <c r="AF219" s="87"/>
      <c r="AG219" s="87"/>
      <c r="AH219" s="88"/>
      <c r="AI219" s="20"/>
      <c r="AJ219" s="89"/>
    </row>
    <row r="220" spans="2:36" s="27" customFormat="1">
      <c r="B220" s="315"/>
      <c r="C220" s="85"/>
      <c r="D220" s="29"/>
      <c r="E220" s="29"/>
      <c r="F220" s="29"/>
      <c r="G220" s="29"/>
      <c r="H220" s="30"/>
      <c r="I220" s="30"/>
      <c r="J220" s="306"/>
      <c r="K220" s="85"/>
      <c r="L220" s="29"/>
      <c r="M220" s="29"/>
      <c r="N220" s="29"/>
      <c r="O220" s="29"/>
      <c r="P220" s="30"/>
      <c r="Q220" s="30"/>
      <c r="S220" s="306"/>
      <c r="T220" s="85"/>
      <c r="U220" s="63"/>
      <c r="V220" s="63"/>
      <c r="W220" s="63"/>
      <c r="X220" s="63"/>
      <c r="Y220" s="20"/>
      <c r="Z220" s="20"/>
      <c r="AA220" s="86"/>
      <c r="AB220" s="306"/>
      <c r="AC220" s="85"/>
      <c r="AD220" s="87"/>
      <c r="AE220" s="87"/>
      <c r="AF220" s="87"/>
      <c r="AG220" s="87"/>
      <c r="AH220" s="88"/>
      <c r="AI220" s="20"/>
      <c r="AJ220" s="89"/>
    </row>
    <row r="221" spans="2:36" s="27" customFormat="1">
      <c r="B221" s="315"/>
      <c r="C221" s="85"/>
      <c r="D221" s="29"/>
      <c r="E221" s="29"/>
      <c r="F221" s="29"/>
      <c r="G221" s="29"/>
      <c r="H221" s="30"/>
      <c r="I221" s="30"/>
      <c r="J221" s="306"/>
      <c r="K221" s="85"/>
      <c r="L221" s="29"/>
      <c r="M221" s="29"/>
      <c r="N221" s="29"/>
      <c r="O221" s="29"/>
      <c r="P221" s="30"/>
      <c r="Q221" s="30"/>
      <c r="S221" s="306"/>
      <c r="T221" s="85"/>
      <c r="U221" s="63"/>
      <c r="V221" s="63"/>
      <c r="W221" s="63"/>
      <c r="X221" s="63"/>
      <c r="Y221" s="20"/>
      <c r="Z221" s="20"/>
      <c r="AA221" s="86"/>
      <c r="AB221" s="306"/>
      <c r="AC221" s="85"/>
      <c r="AD221" s="87"/>
      <c r="AE221" s="87"/>
      <c r="AF221" s="87"/>
      <c r="AG221" s="87"/>
      <c r="AH221" s="88"/>
      <c r="AI221" s="20"/>
      <c r="AJ221" s="89"/>
    </row>
    <row r="222" spans="2:36" s="27" customFormat="1">
      <c r="B222" s="315"/>
      <c r="C222" s="85"/>
      <c r="D222" s="29"/>
      <c r="E222" s="29"/>
      <c r="F222" s="29"/>
      <c r="G222" s="29"/>
      <c r="H222" s="30"/>
      <c r="I222" s="30"/>
      <c r="J222" s="306"/>
      <c r="K222" s="85"/>
      <c r="L222" s="29"/>
      <c r="M222" s="29"/>
      <c r="N222" s="29"/>
      <c r="O222" s="29"/>
      <c r="P222" s="30"/>
      <c r="Q222" s="30"/>
      <c r="S222" s="306"/>
      <c r="T222" s="85"/>
      <c r="U222" s="63"/>
      <c r="V222" s="63"/>
      <c r="W222" s="63"/>
      <c r="X222" s="63"/>
      <c r="Y222" s="20"/>
      <c r="Z222" s="20"/>
      <c r="AA222" s="86"/>
      <c r="AB222" s="306"/>
      <c r="AC222" s="85"/>
      <c r="AD222" s="87"/>
      <c r="AE222" s="87"/>
      <c r="AF222" s="87"/>
      <c r="AG222" s="87"/>
      <c r="AH222" s="88"/>
      <c r="AI222" s="20"/>
      <c r="AJ222" s="89"/>
    </row>
    <row r="223" spans="2:36" s="27" customFormat="1">
      <c r="B223" s="315"/>
      <c r="C223" s="85"/>
      <c r="D223" s="29"/>
      <c r="E223" s="29"/>
      <c r="F223" s="29"/>
      <c r="G223" s="29"/>
      <c r="H223" s="30"/>
      <c r="I223" s="30"/>
      <c r="J223" s="306"/>
      <c r="K223" s="85"/>
      <c r="L223" s="29"/>
      <c r="M223" s="29"/>
      <c r="N223" s="29"/>
      <c r="O223" s="29"/>
      <c r="P223" s="30"/>
      <c r="Q223" s="30"/>
      <c r="S223" s="306"/>
      <c r="T223" s="85"/>
      <c r="U223" s="63"/>
      <c r="V223" s="63"/>
      <c r="W223" s="63"/>
      <c r="X223" s="63"/>
      <c r="Y223" s="20"/>
      <c r="Z223" s="20"/>
      <c r="AA223" s="86"/>
      <c r="AB223" s="306"/>
      <c r="AC223" s="85"/>
      <c r="AD223" s="87"/>
      <c r="AE223" s="87"/>
      <c r="AF223" s="87"/>
      <c r="AG223" s="87"/>
      <c r="AH223" s="88"/>
      <c r="AI223" s="20"/>
      <c r="AJ223" s="89"/>
    </row>
    <row r="224" spans="2:36" s="27" customFormat="1">
      <c r="B224" s="315"/>
      <c r="C224" s="85"/>
      <c r="D224" s="29"/>
      <c r="E224" s="29"/>
      <c r="F224" s="29"/>
      <c r="G224" s="29"/>
      <c r="H224" s="30"/>
      <c r="I224" s="30"/>
      <c r="J224" s="306"/>
      <c r="K224" s="85"/>
      <c r="L224" s="29"/>
      <c r="M224" s="29"/>
      <c r="N224" s="29"/>
      <c r="O224" s="29"/>
      <c r="P224" s="30"/>
      <c r="Q224" s="30"/>
      <c r="S224" s="306"/>
      <c r="T224" s="85"/>
      <c r="U224" s="63"/>
      <c r="V224" s="63"/>
      <c r="W224" s="63"/>
      <c r="X224" s="63"/>
      <c r="Y224" s="20"/>
      <c r="Z224" s="20"/>
      <c r="AA224" s="86"/>
      <c r="AB224" s="306"/>
      <c r="AC224" s="85"/>
      <c r="AD224" s="87"/>
      <c r="AE224" s="87"/>
      <c r="AF224" s="87"/>
      <c r="AG224" s="87"/>
      <c r="AH224" s="88"/>
      <c r="AI224" s="20"/>
      <c r="AJ224" s="89"/>
    </row>
    <row r="225" spans="2:36" s="27" customFormat="1">
      <c r="B225" s="315"/>
      <c r="C225" s="85"/>
      <c r="D225" s="29"/>
      <c r="E225" s="29"/>
      <c r="F225" s="29"/>
      <c r="G225" s="29"/>
      <c r="H225" s="30"/>
      <c r="I225" s="30"/>
      <c r="J225" s="306"/>
      <c r="K225" s="85"/>
      <c r="L225" s="29"/>
      <c r="M225" s="29"/>
      <c r="N225" s="29"/>
      <c r="O225" s="29"/>
      <c r="P225" s="30"/>
      <c r="Q225" s="30"/>
      <c r="S225" s="306"/>
      <c r="T225" s="85"/>
      <c r="U225" s="63"/>
      <c r="V225" s="63"/>
      <c r="W225" s="63"/>
      <c r="X225" s="63"/>
      <c r="Y225" s="20"/>
      <c r="Z225" s="20"/>
      <c r="AA225" s="86"/>
      <c r="AB225" s="306"/>
      <c r="AC225" s="85"/>
      <c r="AD225" s="87"/>
      <c r="AE225" s="87"/>
      <c r="AF225" s="87"/>
      <c r="AG225" s="87"/>
      <c r="AH225" s="88"/>
      <c r="AI225" s="20"/>
      <c r="AJ225" s="89"/>
    </row>
    <row r="226" spans="2:36" s="27" customFormat="1">
      <c r="B226" s="315"/>
      <c r="C226" s="85"/>
      <c r="D226" s="29"/>
      <c r="E226" s="29"/>
      <c r="F226" s="29"/>
      <c r="G226" s="29"/>
      <c r="H226" s="30"/>
      <c r="I226" s="30"/>
      <c r="J226" s="306"/>
      <c r="K226" s="85"/>
      <c r="L226" s="29"/>
      <c r="M226" s="29"/>
      <c r="N226" s="29"/>
      <c r="O226" s="29"/>
      <c r="P226" s="30"/>
      <c r="Q226" s="30"/>
      <c r="S226" s="306"/>
      <c r="T226" s="85"/>
      <c r="U226" s="63"/>
      <c r="V226" s="63"/>
      <c r="W226" s="63"/>
      <c r="X226" s="63"/>
      <c r="Y226" s="20"/>
      <c r="Z226" s="20"/>
      <c r="AA226" s="86"/>
      <c r="AB226" s="306"/>
      <c r="AC226" s="85"/>
      <c r="AD226" s="87"/>
      <c r="AE226" s="87"/>
      <c r="AF226" s="87"/>
      <c r="AG226" s="87"/>
      <c r="AH226" s="88"/>
      <c r="AI226" s="20"/>
      <c r="AJ226" s="89"/>
    </row>
    <row r="227" spans="2:36" s="27" customFormat="1">
      <c r="B227" s="315"/>
      <c r="C227" s="85"/>
      <c r="D227" s="29"/>
      <c r="E227" s="29"/>
      <c r="F227" s="29"/>
      <c r="G227" s="29"/>
      <c r="H227" s="30"/>
      <c r="I227" s="30"/>
      <c r="J227" s="306"/>
      <c r="K227" s="85"/>
      <c r="L227" s="29"/>
      <c r="M227" s="29"/>
      <c r="N227" s="29"/>
      <c r="O227" s="29"/>
      <c r="P227" s="30"/>
      <c r="Q227" s="30"/>
      <c r="S227" s="306"/>
      <c r="T227" s="85"/>
      <c r="U227" s="63"/>
      <c r="V227" s="63"/>
      <c r="W227" s="63"/>
      <c r="X227" s="63"/>
      <c r="Y227" s="20"/>
      <c r="Z227" s="20"/>
      <c r="AA227" s="86"/>
      <c r="AB227" s="306"/>
      <c r="AC227" s="85"/>
      <c r="AD227" s="87"/>
      <c r="AE227" s="87"/>
      <c r="AF227" s="87"/>
      <c r="AG227" s="87"/>
      <c r="AH227" s="88"/>
      <c r="AI227" s="20"/>
      <c r="AJ227" s="89"/>
    </row>
    <row r="228" spans="2:36" s="27" customFormat="1">
      <c r="B228" s="315"/>
      <c r="C228" s="85"/>
      <c r="D228" s="29"/>
      <c r="E228" s="29"/>
      <c r="F228" s="29"/>
      <c r="G228" s="29"/>
      <c r="H228" s="30"/>
      <c r="I228" s="30"/>
      <c r="J228" s="306"/>
      <c r="K228" s="85"/>
      <c r="L228" s="29"/>
      <c r="M228" s="29"/>
      <c r="N228" s="29"/>
      <c r="O228" s="29"/>
      <c r="P228" s="30"/>
      <c r="Q228" s="30"/>
      <c r="S228" s="306"/>
      <c r="T228" s="85"/>
      <c r="U228" s="63"/>
      <c r="V228" s="63"/>
      <c r="W228" s="63"/>
      <c r="X228" s="63"/>
      <c r="Y228" s="20"/>
      <c r="Z228" s="20"/>
      <c r="AA228" s="86"/>
      <c r="AB228" s="306"/>
      <c r="AC228" s="85"/>
      <c r="AD228" s="87"/>
      <c r="AE228" s="87"/>
      <c r="AF228" s="87"/>
      <c r="AG228" s="87"/>
      <c r="AH228" s="88"/>
      <c r="AI228" s="20"/>
      <c r="AJ228" s="89"/>
    </row>
    <row r="229" spans="2:36" s="27" customFormat="1">
      <c r="B229" s="315"/>
      <c r="C229" s="85"/>
      <c r="D229" s="29"/>
      <c r="E229" s="29"/>
      <c r="F229" s="29"/>
      <c r="G229" s="29"/>
      <c r="H229" s="30"/>
      <c r="I229" s="30"/>
      <c r="J229" s="306"/>
      <c r="K229" s="85"/>
      <c r="L229" s="29"/>
      <c r="M229" s="29"/>
      <c r="N229" s="29"/>
      <c r="O229" s="29"/>
      <c r="P229" s="30"/>
      <c r="Q229" s="30"/>
      <c r="S229" s="306"/>
      <c r="T229" s="85"/>
      <c r="U229" s="63"/>
      <c r="V229" s="63"/>
      <c r="W229" s="63"/>
      <c r="X229" s="63"/>
      <c r="Y229" s="20"/>
      <c r="Z229" s="20"/>
      <c r="AA229" s="86"/>
      <c r="AB229" s="306"/>
      <c r="AC229" s="85"/>
      <c r="AD229" s="87"/>
      <c r="AE229" s="87"/>
      <c r="AF229" s="87"/>
      <c r="AG229" s="87"/>
      <c r="AH229" s="88"/>
      <c r="AI229" s="20"/>
      <c r="AJ229" s="89"/>
    </row>
    <row r="230" spans="2:36" s="27" customFormat="1">
      <c r="B230" s="315"/>
      <c r="C230" s="85"/>
      <c r="D230" s="29"/>
      <c r="E230" s="29"/>
      <c r="F230" s="29"/>
      <c r="G230" s="29"/>
      <c r="H230" s="30"/>
      <c r="I230" s="30"/>
      <c r="J230" s="306"/>
      <c r="K230" s="85"/>
      <c r="L230" s="29"/>
      <c r="M230" s="29"/>
      <c r="N230" s="29"/>
      <c r="O230" s="29"/>
      <c r="P230" s="30"/>
      <c r="Q230" s="30"/>
      <c r="S230" s="306"/>
      <c r="T230" s="85"/>
      <c r="U230" s="63"/>
      <c r="V230" s="63"/>
      <c r="W230" s="63"/>
      <c r="X230" s="63"/>
      <c r="Y230" s="20"/>
      <c r="Z230" s="20"/>
      <c r="AA230" s="86"/>
      <c r="AB230" s="306"/>
      <c r="AC230" s="85"/>
      <c r="AD230" s="87"/>
      <c r="AE230" s="87"/>
      <c r="AF230" s="87"/>
      <c r="AG230" s="87"/>
      <c r="AH230" s="88"/>
      <c r="AI230" s="20"/>
      <c r="AJ230" s="89"/>
    </row>
    <row r="231" spans="2:36" s="27" customFormat="1">
      <c r="B231" s="315"/>
      <c r="C231" s="85"/>
      <c r="D231" s="29"/>
      <c r="E231" s="29"/>
      <c r="F231" s="29"/>
      <c r="G231" s="29"/>
      <c r="H231" s="30"/>
      <c r="I231" s="30"/>
      <c r="J231" s="306"/>
      <c r="K231" s="85"/>
      <c r="L231" s="29"/>
      <c r="M231" s="29"/>
      <c r="N231" s="29"/>
      <c r="O231" s="29"/>
      <c r="P231" s="30"/>
      <c r="Q231" s="30"/>
      <c r="S231" s="306"/>
      <c r="T231" s="85"/>
      <c r="U231" s="63"/>
      <c r="V231" s="63"/>
      <c r="W231" s="63"/>
      <c r="X231" s="63"/>
      <c r="Y231" s="20"/>
      <c r="Z231" s="20"/>
      <c r="AA231" s="86"/>
      <c r="AB231" s="306"/>
      <c r="AC231" s="85"/>
      <c r="AD231" s="87"/>
      <c r="AE231" s="87"/>
      <c r="AF231" s="87"/>
      <c r="AG231" s="87"/>
      <c r="AH231" s="88"/>
      <c r="AI231" s="20"/>
      <c r="AJ231" s="89"/>
    </row>
    <row r="232" spans="2:36" s="27" customFormat="1">
      <c r="B232" s="315"/>
      <c r="C232" s="85"/>
      <c r="D232" s="29"/>
      <c r="E232" s="29"/>
      <c r="F232" s="29"/>
      <c r="G232" s="29"/>
      <c r="H232" s="30"/>
      <c r="I232" s="30"/>
      <c r="J232" s="306"/>
      <c r="K232" s="85"/>
      <c r="L232" s="29"/>
      <c r="M232" s="29"/>
      <c r="N232" s="29"/>
      <c r="O232" s="29"/>
      <c r="P232" s="30"/>
      <c r="Q232" s="30"/>
      <c r="S232" s="306"/>
      <c r="T232" s="85"/>
      <c r="U232" s="63"/>
      <c r="V232" s="63"/>
      <c r="W232" s="63"/>
      <c r="X232" s="63"/>
      <c r="Y232" s="20"/>
      <c r="Z232" s="20"/>
      <c r="AA232" s="86"/>
      <c r="AB232" s="306"/>
      <c r="AC232" s="85"/>
      <c r="AD232" s="87"/>
      <c r="AE232" s="87"/>
      <c r="AF232" s="87"/>
      <c r="AG232" s="87"/>
      <c r="AH232" s="88"/>
      <c r="AI232" s="20"/>
      <c r="AJ232" s="89"/>
    </row>
    <row r="233" spans="2:36" s="27" customFormat="1">
      <c r="B233" s="315"/>
      <c r="C233" s="85"/>
      <c r="D233" s="29"/>
      <c r="E233" s="29"/>
      <c r="F233" s="29"/>
      <c r="G233" s="29"/>
      <c r="H233" s="30"/>
      <c r="I233" s="30"/>
      <c r="J233" s="306"/>
      <c r="K233" s="85"/>
      <c r="L233" s="29"/>
      <c r="M233" s="29"/>
      <c r="N233" s="29"/>
      <c r="O233" s="29"/>
      <c r="P233" s="30"/>
      <c r="Q233" s="30"/>
      <c r="S233" s="306"/>
      <c r="T233" s="85"/>
      <c r="U233" s="63"/>
      <c r="V233" s="63"/>
      <c r="W233" s="63"/>
      <c r="X233" s="63"/>
      <c r="Y233" s="20"/>
      <c r="Z233" s="20"/>
      <c r="AA233" s="86"/>
      <c r="AB233" s="306"/>
      <c r="AC233" s="85"/>
      <c r="AD233" s="87"/>
      <c r="AE233" s="87"/>
      <c r="AF233" s="87"/>
      <c r="AG233" s="87"/>
      <c r="AH233" s="88"/>
      <c r="AI233" s="20"/>
      <c r="AJ233" s="89"/>
    </row>
    <row r="234" spans="2:36" s="27" customFormat="1">
      <c r="B234" s="315"/>
      <c r="C234" s="85"/>
      <c r="D234" s="29"/>
      <c r="E234" s="29"/>
      <c r="F234" s="29"/>
      <c r="G234" s="29"/>
      <c r="H234" s="30"/>
      <c r="I234" s="30"/>
      <c r="J234" s="306"/>
      <c r="K234" s="85"/>
      <c r="L234" s="29"/>
      <c r="M234" s="29"/>
      <c r="N234" s="29"/>
      <c r="O234" s="29"/>
      <c r="P234" s="30"/>
      <c r="Q234" s="30"/>
      <c r="S234" s="306"/>
      <c r="T234" s="85"/>
      <c r="U234" s="63"/>
      <c r="V234" s="63"/>
      <c r="W234" s="63"/>
      <c r="X234" s="63"/>
      <c r="Y234" s="20"/>
      <c r="Z234" s="20"/>
      <c r="AA234" s="86"/>
      <c r="AB234" s="306"/>
      <c r="AC234" s="85"/>
      <c r="AD234" s="87"/>
      <c r="AE234" s="87"/>
      <c r="AF234" s="87"/>
      <c r="AG234" s="87"/>
      <c r="AH234" s="88"/>
      <c r="AI234" s="20"/>
      <c r="AJ234" s="89"/>
    </row>
    <row r="235" spans="2:36" s="27" customFormat="1">
      <c r="B235" s="315"/>
      <c r="C235" s="85"/>
      <c r="D235" s="29"/>
      <c r="E235" s="29"/>
      <c r="F235" s="29"/>
      <c r="G235" s="29"/>
      <c r="H235" s="30"/>
      <c r="I235" s="30"/>
      <c r="J235" s="306"/>
      <c r="K235" s="85"/>
      <c r="L235" s="29"/>
      <c r="M235" s="29"/>
      <c r="N235" s="29"/>
      <c r="O235" s="29"/>
      <c r="P235" s="30"/>
      <c r="Q235" s="30"/>
      <c r="S235" s="306"/>
      <c r="T235" s="85"/>
      <c r="U235" s="63"/>
      <c r="V235" s="63"/>
      <c r="W235" s="63"/>
      <c r="X235" s="63"/>
      <c r="Y235" s="20"/>
      <c r="Z235" s="20"/>
      <c r="AA235" s="86"/>
      <c r="AB235" s="306"/>
      <c r="AC235" s="85"/>
      <c r="AD235" s="87"/>
      <c r="AE235" s="87"/>
      <c r="AF235" s="87"/>
      <c r="AG235" s="87"/>
      <c r="AH235" s="88"/>
      <c r="AI235" s="20"/>
      <c r="AJ235" s="89"/>
    </row>
    <row r="236" spans="2:36" s="27" customFormat="1">
      <c r="B236" s="315"/>
      <c r="C236" s="85"/>
      <c r="D236" s="29"/>
      <c r="E236" s="29"/>
      <c r="F236" s="29"/>
      <c r="G236" s="29"/>
      <c r="H236" s="30"/>
      <c r="I236" s="30"/>
      <c r="J236" s="306"/>
      <c r="K236" s="85"/>
      <c r="L236" s="29"/>
      <c r="M236" s="29"/>
      <c r="N236" s="29"/>
      <c r="O236" s="29"/>
      <c r="P236" s="30"/>
      <c r="Q236" s="30"/>
      <c r="S236" s="306"/>
      <c r="T236" s="85"/>
      <c r="U236" s="63"/>
      <c r="V236" s="63"/>
      <c r="W236" s="63"/>
      <c r="X236" s="63"/>
      <c r="Y236" s="20"/>
      <c r="Z236" s="20"/>
      <c r="AA236" s="86"/>
      <c r="AB236" s="306"/>
      <c r="AC236" s="85"/>
      <c r="AD236" s="87"/>
      <c r="AE236" s="87"/>
      <c r="AF236" s="87"/>
      <c r="AG236" s="87"/>
      <c r="AH236" s="88"/>
      <c r="AI236" s="20"/>
      <c r="AJ236" s="89"/>
    </row>
    <row r="237" spans="2:36" s="27" customFormat="1">
      <c r="B237" s="315"/>
      <c r="C237" s="85"/>
      <c r="D237" s="29"/>
      <c r="E237" s="29"/>
      <c r="F237" s="29"/>
      <c r="G237" s="29"/>
      <c r="H237" s="30"/>
      <c r="I237" s="30"/>
      <c r="J237" s="306"/>
      <c r="K237" s="85"/>
      <c r="L237" s="29"/>
      <c r="M237" s="29"/>
      <c r="N237" s="29"/>
      <c r="O237" s="29"/>
      <c r="P237" s="30"/>
      <c r="Q237" s="30"/>
      <c r="S237" s="306"/>
      <c r="T237" s="85"/>
      <c r="U237" s="63"/>
      <c r="V237" s="63"/>
      <c r="W237" s="63"/>
      <c r="X237" s="63"/>
      <c r="Y237" s="20"/>
      <c r="Z237" s="20"/>
      <c r="AA237" s="86"/>
      <c r="AB237" s="306"/>
      <c r="AC237" s="85"/>
      <c r="AD237" s="87"/>
      <c r="AE237" s="87"/>
      <c r="AF237" s="87"/>
      <c r="AG237" s="87"/>
      <c r="AH237" s="88"/>
      <c r="AI237" s="20"/>
      <c r="AJ237" s="89"/>
    </row>
    <row r="238" spans="2:36" s="27" customFormat="1">
      <c r="B238" s="315"/>
      <c r="C238" s="85"/>
      <c r="D238" s="29"/>
      <c r="E238" s="29"/>
      <c r="F238" s="29"/>
      <c r="G238" s="29"/>
      <c r="H238" s="30"/>
      <c r="I238" s="30"/>
      <c r="J238" s="306"/>
      <c r="K238" s="85"/>
      <c r="L238" s="29"/>
      <c r="M238" s="29"/>
      <c r="N238" s="29"/>
      <c r="O238" s="29"/>
      <c r="P238" s="30"/>
      <c r="Q238" s="30"/>
      <c r="S238" s="306"/>
      <c r="T238" s="85"/>
      <c r="U238" s="63"/>
      <c r="V238" s="63"/>
      <c r="W238" s="63"/>
      <c r="X238" s="63"/>
      <c r="Y238" s="20"/>
      <c r="Z238" s="20"/>
      <c r="AA238" s="86"/>
      <c r="AB238" s="306"/>
      <c r="AC238" s="85"/>
      <c r="AD238" s="87"/>
      <c r="AE238" s="87"/>
      <c r="AF238" s="87"/>
      <c r="AG238" s="87"/>
      <c r="AH238" s="88"/>
      <c r="AI238" s="20"/>
      <c r="AJ238" s="89"/>
    </row>
    <row r="239" spans="2:36" s="27" customFormat="1">
      <c r="B239" s="315"/>
      <c r="C239" s="85"/>
      <c r="D239" s="29"/>
      <c r="E239" s="29"/>
      <c r="F239" s="29"/>
      <c r="G239" s="29"/>
      <c r="H239" s="30"/>
      <c r="I239" s="30"/>
      <c r="J239" s="306"/>
      <c r="K239" s="85"/>
      <c r="L239" s="29"/>
      <c r="M239" s="29"/>
      <c r="N239" s="29"/>
      <c r="O239" s="29"/>
      <c r="P239" s="30"/>
      <c r="Q239" s="30"/>
      <c r="S239" s="306"/>
      <c r="T239" s="85"/>
      <c r="U239" s="63"/>
      <c r="V239" s="63"/>
      <c r="W239" s="63"/>
      <c r="X239" s="63"/>
      <c r="Y239" s="20"/>
      <c r="Z239" s="20"/>
      <c r="AA239" s="86"/>
      <c r="AB239" s="306"/>
      <c r="AC239" s="85"/>
      <c r="AD239" s="87"/>
      <c r="AE239" s="87"/>
      <c r="AF239" s="87"/>
      <c r="AG239" s="87"/>
      <c r="AH239" s="88"/>
      <c r="AI239" s="20"/>
      <c r="AJ239" s="89"/>
    </row>
    <row r="240" spans="2:36" s="27" customFormat="1">
      <c r="B240" s="315"/>
      <c r="C240" s="85"/>
      <c r="D240" s="29"/>
      <c r="E240" s="29"/>
      <c r="F240" s="29"/>
      <c r="G240" s="29"/>
      <c r="H240" s="30"/>
      <c r="I240" s="30"/>
      <c r="J240" s="306"/>
      <c r="K240" s="85"/>
      <c r="L240" s="29"/>
      <c r="M240" s="29"/>
      <c r="N240" s="29"/>
      <c r="O240" s="29"/>
      <c r="P240" s="30"/>
      <c r="Q240" s="30"/>
      <c r="S240" s="306"/>
      <c r="T240" s="85"/>
      <c r="U240" s="63"/>
      <c r="V240" s="63"/>
      <c r="W240" s="63"/>
      <c r="X240" s="63"/>
      <c r="Y240" s="20"/>
      <c r="Z240" s="20"/>
      <c r="AA240" s="86"/>
      <c r="AB240" s="306"/>
      <c r="AC240" s="85"/>
      <c r="AD240" s="87"/>
      <c r="AE240" s="87"/>
      <c r="AF240" s="87"/>
      <c r="AG240" s="87"/>
      <c r="AH240" s="88"/>
      <c r="AI240" s="20"/>
      <c r="AJ240" s="89"/>
    </row>
    <row r="241" spans="2:36" s="27" customFormat="1">
      <c r="B241" s="315"/>
      <c r="C241" s="85"/>
      <c r="D241" s="29"/>
      <c r="E241" s="29"/>
      <c r="F241" s="29"/>
      <c r="G241" s="29"/>
      <c r="H241" s="30"/>
      <c r="I241" s="30"/>
      <c r="J241" s="306"/>
      <c r="K241" s="85"/>
      <c r="L241" s="29"/>
      <c r="M241" s="29"/>
      <c r="N241" s="29"/>
      <c r="O241" s="29"/>
      <c r="P241" s="30"/>
      <c r="Q241" s="30"/>
      <c r="S241" s="306"/>
      <c r="T241" s="85"/>
      <c r="U241" s="63"/>
      <c r="V241" s="63"/>
      <c r="W241" s="63"/>
      <c r="X241" s="63"/>
      <c r="Y241" s="20"/>
      <c r="Z241" s="20"/>
      <c r="AA241" s="86"/>
      <c r="AB241" s="306"/>
      <c r="AC241" s="85"/>
      <c r="AD241" s="87"/>
      <c r="AE241" s="87"/>
      <c r="AF241" s="87"/>
      <c r="AG241" s="87"/>
      <c r="AH241" s="88"/>
      <c r="AI241" s="20"/>
      <c r="AJ241" s="89"/>
    </row>
    <row r="242" spans="2:36" s="27" customFormat="1">
      <c r="B242" s="315"/>
      <c r="C242" s="85"/>
      <c r="D242" s="29"/>
      <c r="E242" s="29"/>
      <c r="F242" s="29"/>
      <c r="G242" s="29"/>
      <c r="H242" s="30"/>
      <c r="I242" s="30"/>
      <c r="J242" s="306"/>
      <c r="K242" s="85"/>
      <c r="L242" s="29"/>
      <c r="M242" s="29"/>
      <c r="N242" s="29"/>
      <c r="O242" s="29"/>
      <c r="P242" s="30"/>
      <c r="Q242" s="30"/>
      <c r="S242" s="306"/>
      <c r="T242" s="85"/>
      <c r="U242" s="63"/>
      <c r="V242" s="63"/>
      <c r="W242" s="63"/>
      <c r="X242" s="63"/>
      <c r="Y242" s="20"/>
      <c r="Z242" s="20"/>
      <c r="AA242" s="86"/>
      <c r="AB242" s="306"/>
      <c r="AC242" s="85"/>
      <c r="AD242" s="87"/>
      <c r="AE242" s="87"/>
      <c r="AF242" s="87"/>
      <c r="AG242" s="87"/>
      <c r="AH242" s="88"/>
      <c r="AI242" s="20"/>
      <c r="AJ242" s="89"/>
    </row>
    <row r="243" spans="2:36" s="27" customFormat="1">
      <c r="B243" s="315"/>
      <c r="C243" s="85"/>
      <c r="D243" s="29"/>
      <c r="E243" s="29"/>
      <c r="F243" s="29"/>
      <c r="G243" s="29"/>
      <c r="H243" s="30"/>
      <c r="I243" s="30"/>
      <c r="J243" s="306"/>
      <c r="K243" s="85"/>
      <c r="L243" s="29"/>
      <c r="M243" s="29"/>
      <c r="N243" s="29"/>
      <c r="O243" s="29"/>
      <c r="P243" s="30"/>
      <c r="Q243" s="30"/>
      <c r="S243" s="306"/>
      <c r="T243" s="85"/>
      <c r="U243" s="63"/>
      <c r="V243" s="63"/>
      <c r="W243" s="63"/>
      <c r="X243" s="63"/>
      <c r="Y243" s="20"/>
      <c r="Z243" s="20"/>
      <c r="AA243" s="86"/>
      <c r="AB243" s="306"/>
      <c r="AC243" s="85"/>
      <c r="AD243" s="87"/>
      <c r="AE243" s="87"/>
      <c r="AF243" s="87"/>
      <c r="AG243" s="87"/>
      <c r="AH243" s="88"/>
      <c r="AI243" s="20"/>
      <c r="AJ243" s="89"/>
    </row>
    <row r="244" spans="2:36" s="27" customFormat="1">
      <c r="B244" s="315"/>
      <c r="C244" s="85"/>
      <c r="D244" s="29"/>
      <c r="E244" s="29"/>
      <c r="F244" s="29"/>
      <c r="G244" s="29"/>
      <c r="H244" s="30"/>
      <c r="I244" s="30"/>
      <c r="J244" s="306"/>
      <c r="K244" s="85"/>
      <c r="L244" s="29"/>
      <c r="M244" s="29"/>
      <c r="N244" s="29"/>
      <c r="O244" s="29"/>
      <c r="P244" s="30"/>
      <c r="Q244" s="30"/>
      <c r="S244" s="306"/>
      <c r="T244" s="85"/>
      <c r="U244" s="63"/>
      <c r="V244" s="63"/>
      <c r="W244" s="63"/>
      <c r="X244" s="63"/>
      <c r="Y244" s="20"/>
      <c r="Z244" s="20"/>
      <c r="AA244" s="86"/>
      <c r="AB244" s="306"/>
      <c r="AC244" s="85"/>
      <c r="AD244" s="87"/>
      <c r="AE244" s="87"/>
      <c r="AF244" s="87"/>
      <c r="AG244" s="87"/>
      <c r="AH244" s="88"/>
      <c r="AI244" s="20"/>
      <c r="AJ244" s="89"/>
    </row>
    <row r="245" spans="2:36" s="27" customFormat="1">
      <c r="B245" s="315"/>
      <c r="C245" s="85"/>
      <c r="D245" s="29"/>
      <c r="E245" s="29"/>
      <c r="F245" s="29"/>
      <c r="G245" s="29"/>
      <c r="H245" s="30"/>
      <c r="I245" s="30"/>
      <c r="J245" s="306"/>
      <c r="K245" s="85"/>
      <c r="L245" s="29"/>
      <c r="M245" s="29"/>
      <c r="N245" s="29"/>
      <c r="O245" s="29"/>
      <c r="P245" s="30"/>
      <c r="Q245" s="30"/>
      <c r="S245" s="306"/>
      <c r="T245" s="85"/>
      <c r="U245" s="63"/>
      <c r="V245" s="63"/>
      <c r="W245" s="63"/>
      <c r="X245" s="63"/>
      <c r="Y245" s="20"/>
      <c r="Z245" s="20"/>
      <c r="AA245" s="86"/>
      <c r="AB245" s="306"/>
      <c r="AC245" s="85"/>
      <c r="AD245" s="87"/>
      <c r="AE245" s="87"/>
      <c r="AF245" s="87"/>
      <c r="AG245" s="87"/>
      <c r="AH245" s="88"/>
      <c r="AI245" s="20"/>
      <c r="AJ245" s="89"/>
    </row>
    <row r="246" spans="2:36" s="27" customFormat="1">
      <c r="B246" s="315"/>
      <c r="C246" s="85"/>
      <c r="D246" s="29"/>
      <c r="E246" s="29"/>
      <c r="F246" s="29"/>
      <c r="G246" s="29"/>
      <c r="H246" s="30"/>
      <c r="I246" s="30"/>
      <c r="J246" s="306"/>
      <c r="K246" s="85"/>
      <c r="L246" s="29"/>
      <c r="M246" s="29"/>
      <c r="N246" s="29"/>
      <c r="O246" s="29"/>
      <c r="P246" s="30"/>
      <c r="Q246" s="30"/>
      <c r="S246" s="306"/>
      <c r="T246" s="85"/>
      <c r="U246" s="63"/>
      <c r="V246" s="63"/>
      <c r="W246" s="63"/>
      <c r="X246" s="63"/>
      <c r="Y246" s="20"/>
      <c r="Z246" s="20"/>
      <c r="AA246" s="86"/>
      <c r="AB246" s="306"/>
      <c r="AC246" s="85"/>
      <c r="AD246" s="87"/>
      <c r="AE246" s="87"/>
      <c r="AF246" s="87"/>
      <c r="AG246" s="87"/>
      <c r="AH246" s="88"/>
      <c r="AI246" s="20"/>
      <c r="AJ246" s="89"/>
    </row>
    <row r="247" spans="2:36" s="27" customFormat="1">
      <c r="B247" s="315"/>
      <c r="C247" s="85"/>
      <c r="D247" s="29"/>
      <c r="E247" s="29"/>
      <c r="F247" s="29"/>
      <c r="G247" s="29"/>
      <c r="H247" s="30"/>
      <c r="I247" s="30"/>
      <c r="J247" s="306"/>
      <c r="K247" s="85"/>
      <c r="L247" s="29"/>
      <c r="M247" s="29"/>
      <c r="N247" s="29"/>
      <c r="O247" s="29"/>
      <c r="P247" s="30"/>
      <c r="Q247" s="30"/>
      <c r="S247" s="306"/>
      <c r="T247" s="85"/>
      <c r="U247" s="63"/>
      <c r="V247" s="63"/>
      <c r="W247" s="63"/>
      <c r="X247" s="63"/>
      <c r="Y247" s="20"/>
      <c r="Z247" s="20"/>
      <c r="AA247" s="86"/>
      <c r="AB247" s="306"/>
      <c r="AC247" s="85"/>
      <c r="AD247" s="87"/>
      <c r="AE247" s="87"/>
      <c r="AF247" s="87"/>
      <c r="AG247" s="87"/>
      <c r="AH247" s="88"/>
      <c r="AI247" s="20"/>
      <c r="AJ247" s="89"/>
    </row>
    <row r="248" spans="2:36" s="27" customFormat="1">
      <c r="B248" s="315"/>
      <c r="C248" s="85"/>
      <c r="D248" s="29"/>
      <c r="E248" s="29"/>
      <c r="F248" s="29"/>
      <c r="G248" s="29"/>
      <c r="H248" s="30"/>
      <c r="I248" s="30"/>
      <c r="J248" s="306"/>
      <c r="K248" s="85"/>
      <c r="L248" s="29"/>
      <c r="M248" s="29"/>
      <c r="N248" s="29"/>
      <c r="O248" s="29"/>
      <c r="P248" s="30"/>
      <c r="Q248" s="30"/>
      <c r="S248" s="306"/>
      <c r="T248" s="85"/>
      <c r="U248" s="63"/>
      <c r="V248" s="63"/>
      <c r="W248" s="63"/>
      <c r="X248" s="63"/>
      <c r="Y248" s="20"/>
      <c r="Z248" s="20"/>
      <c r="AA248" s="86"/>
      <c r="AB248" s="306"/>
      <c r="AC248" s="85"/>
      <c r="AD248" s="87"/>
      <c r="AE248" s="87"/>
      <c r="AF248" s="87"/>
      <c r="AG248" s="87"/>
      <c r="AH248" s="88"/>
      <c r="AI248" s="20"/>
      <c r="AJ248" s="89"/>
    </row>
    <row r="249" spans="2:36" s="27" customFormat="1">
      <c r="B249" s="315"/>
      <c r="C249" s="85"/>
      <c r="D249" s="29"/>
      <c r="E249" s="29"/>
      <c r="F249" s="29"/>
      <c r="G249" s="29"/>
      <c r="H249" s="30"/>
      <c r="I249" s="30"/>
      <c r="J249" s="306"/>
      <c r="K249" s="85"/>
      <c r="L249" s="29"/>
      <c r="M249" s="29"/>
      <c r="N249" s="29"/>
      <c r="O249" s="29"/>
      <c r="P249" s="30"/>
      <c r="Q249" s="30"/>
      <c r="S249" s="306"/>
      <c r="T249" s="85"/>
      <c r="U249" s="63"/>
      <c r="V249" s="63"/>
      <c r="W249" s="63"/>
      <c r="X249" s="63"/>
      <c r="Y249" s="20"/>
      <c r="Z249" s="20"/>
      <c r="AA249" s="86"/>
      <c r="AB249" s="306"/>
      <c r="AC249" s="85"/>
      <c r="AD249" s="87"/>
      <c r="AE249" s="87"/>
      <c r="AF249" s="87"/>
      <c r="AG249" s="87"/>
      <c r="AH249" s="88"/>
      <c r="AI249" s="20"/>
      <c r="AJ249" s="89"/>
    </row>
    <row r="250" spans="2:36" s="27" customFormat="1">
      <c r="B250" s="315"/>
      <c r="C250" s="85"/>
      <c r="D250" s="29"/>
      <c r="E250" s="29"/>
      <c r="F250" s="29"/>
      <c r="G250" s="29"/>
      <c r="H250" s="30"/>
      <c r="I250" s="30"/>
      <c r="J250" s="306"/>
      <c r="K250" s="85"/>
      <c r="L250" s="29"/>
      <c r="M250" s="29"/>
      <c r="N250" s="29"/>
      <c r="O250" s="29"/>
      <c r="P250" s="30"/>
      <c r="Q250" s="30"/>
      <c r="S250" s="306"/>
      <c r="T250" s="85"/>
      <c r="U250" s="63"/>
      <c r="V250" s="63"/>
      <c r="W250" s="63"/>
      <c r="X250" s="63"/>
      <c r="Y250" s="20"/>
      <c r="Z250" s="20"/>
      <c r="AA250" s="86"/>
      <c r="AB250" s="306"/>
      <c r="AC250" s="85"/>
      <c r="AD250" s="87"/>
      <c r="AE250" s="87"/>
      <c r="AF250" s="87"/>
      <c r="AG250" s="87"/>
      <c r="AH250" s="88"/>
      <c r="AI250" s="20"/>
      <c r="AJ250" s="89"/>
    </row>
    <row r="251" spans="2:36" s="27" customFormat="1">
      <c r="B251" s="315"/>
      <c r="C251" s="85"/>
      <c r="D251" s="29"/>
      <c r="E251" s="29"/>
      <c r="F251" s="29"/>
      <c r="G251" s="29"/>
      <c r="H251" s="30"/>
      <c r="I251" s="30"/>
      <c r="J251" s="306"/>
      <c r="K251" s="85"/>
      <c r="L251" s="29"/>
      <c r="M251" s="29"/>
      <c r="N251" s="29"/>
      <c r="O251" s="29"/>
      <c r="P251" s="30"/>
      <c r="Q251" s="30"/>
      <c r="S251" s="306"/>
      <c r="T251" s="85"/>
      <c r="U251" s="63"/>
      <c r="V251" s="63"/>
      <c r="W251" s="63"/>
      <c r="X251" s="63"/>
      <c r="Y251" s="20"/>
      <c r="Z251" s="20"/>
      <c r="AA251" s="86"/>
      <c r="AB251" s="306"/>
      <c r="AC251" s="85"/>
      <c r="AD251" s="87"/>
      <c r="AE251" s="87"/>
      <c r="AF251" s="87"/>
      <c r="AG251" s="87"/>
      <c r="AH251" s="88"/>
      <c r="AI251" s="20"/>
      <c r="AJ251" s="89"/>
    </row>
    <row r="252" spans="2:36" s="27" customFormat="1">
      <c r="B252" s="315"/>
      <c r="C252" s="85"/>
      <c r="D252" s="29"/>
      <c r="E252" s="29"/>
      <c r="F252" s="29"/>
      <c r="G252" s="29"/>
      <c r="H252" s="30"/>
      <c r="I252" s="30"/>
      <c r="J252" s="306"/>
      <c r="K252" s="85"/>
      <c r="L252" s="29"/>
      <c r="M252" s="29"/>
      <c r="N252" s="29"/>
      <c r="O252" s="29"/>
      <c r="P252" s="30"/>
      <c r="Q252" s="30"/>
      <c r="S252" s="306"/>
      <c r="T252" s="85"/>
      <c r="U252" s="63"/>
      <c r="V252" s="63"/>
      <c r="W252" s="63"/>
      <c r="X252" s="63"/>
      <c r="Y252" s="20"/>
      <c r="Z252" s="20"/>
      <c r="AA252" s="86"/>
      <c r="AB252" s="306"/>
      <c r="AC252" s="85"/>
      <c r="AD252" s="87"/>
      <c r="AE252" s="87"/>
      <c r="AF252" s="87"/>
      <c r="AG252" s="87"/>
      <c r="AH252" s="88"/>
      <c r="AI252" s="20"/>
      <c r="AJ252" s="89"/>
    </row>
    <row r="253" spans="2:36" s="27" customFormat="1">
      <c r="B253" s="315"/>
      <c r="C253" s="85"/>
      <c r="D253" s="29"/>
      <c r="E253" s="29"/>
      <c r="F253" s="29"/>
      <c r="G253" s="29"/>
      <c r="H253" s="30"/>
      <c r="I253" s="30"/>
      <c r="J253" s="306"/>
      <c r="K253" s="85"/>
      <c r="L253" s="29"/>
      <c r="M253" s="29"/>
      <c r="N253" s="29"/>
      <c r="O253" s="29"/>
      <c r="P253" s="30"/>
      <c r="Q253" s="30"/>
      <c r="S253" s="306"/>
      <c r="T253" s="85"/>
      <c r="U253" s="63"/>
      <c r="V253" s="63"/>
      <c r="W253" s="63"/>
      <c r="X253" s="63"/>
      <c r="Y253" s="20"/>
      <c r="Z253" s="20"/>
      <c r="AA253" s="86"/>
      <c r="AB253" s="306"/>
      <c r="AC253" s="85"/>
      <c r="AD253" s="87"/>
      <c r="AE253" s="87"/>
      <c r="AF253" s="87"/>
      <c r="AG253" s="87"/>
      <c r="AH253" s="88"/>
      <c r="AI253" s="20"/>
      <c r="AJ253" s="89"/>
    </row>
    <row r="254" spans="2:36" s="27" customFormat="1">
      <c r="B254" s="315"/>
      <c r="C254" s="85"/>
      <c r="D254" s="29"/>
      <c r="E254" s="29"/>
      <c r="F254" s="29"/>
      <c r="G254" s="29"/>
      <c r="H254" s="30"/>
      <c r="I254" s="30"/>
      <c r="J254" s="306"/>
      <c r="K254" s="85"/>
      <c r="L254" s="29"/>
      <c r="M254" s="29"/>
      <c r="N254" s="29"/>
      <c r="O254" s="29"/>
      <c r="P254" s="30"/>
      <c r="Q254" s="30"/>
      <c r="S254" s="306"/>
      <c r="T254" s="85"/>
      <c r="U254" s="63"/>
      <c r="V254" s="63"/>
      <c r="W254" s="63"/>
      <c r="X254" s="63"/>
      <c r="Y254" s="20"/>
      <c r="Z254" s="20"/>
      <c r="AA254" s="86"/>
      <c r="AB254" s="306"/>
      <c r="AC254" s="85"/>
      <c r="AD254" s="87"/>
      <c r="AE254" s="87"/>
      <c r="AF254" s="87"/>
      <c r="AG254" s="87"/>
      <c r="AH254" s="88"/>
      <c r="AI254" s="20"/>
      <c r="AJ254" s="89"/>
    </row>
    <row r="255" spans="2:36" s="27" customFormat="1">
      <c r="B255" s="315"/>
      <c r="C255" s="85"/>
      <c r="D255" s="29"/>
      <c r="E255" s="29"/>
      <c r="F255" s="29"/>
      <c r="G255" s="29"/>
      <c r="H255" s="30"/>
      <c r="I255" s="30"/>
      <c r="J255" s="306"/>
      <c r="K255" s="85"/>
      <c r="L255" s="29"/>
      <c r="M255" s="29"/>
      <c r="N255" s="29"/>
      <c r="O255" s="29"/>
      <c r="P255" s="30"/>
      <c r="Q255" s="30"/>
      <c r="S255" s="306"/>
      <c r="T255" s="85"/>
      <c r="U255" s="63"/>
      <c r="V255" s="63"/>
      <c r="W255" s="63"/>
      <c r="X255" s="63"/>
      <c r="Y255" s="20"/>
      <c r="Z255" s="20"/>
      <c r="AA255" s="86"/>
      <c r="AB255" s="306"/>
      <c r="AC255" s="85"/>
      <c r="AD255" s="87"/>
      <c r="AE255" s="87"/>
      <c r="AF255" s="87"/>
      <c r="AG255" s="87"/>
      <c r="AH255" s="88"/>
      <c r="AI255" s="20"/>
      <c r="AJ255" s="89"/>
    </row>
    <row r="256" spans="2:36" s="27" customFormat="1">
      <c r="B256" s="315"/>
      <c r="C256" s="85"/>
      <c r="D256" s="29"/>
      <c r="E256" s="29"/>
      <c r="F256" s="29"/>
      <c r="G256" s="29"/>
      <c r="H256" s="30"/>
      <c r="I256" s="30"/>
      <c r="J256" s="306"/>
      <c r="K256" s="85"/>
      <c r="L256" s="29"/>
      <c r="M256" s="29"/>
      <c r="N256" s="29"/>
      <c r="O256" s="29"/>
      <c r="P256" s="30"/>
      <c r="Q256" s="30"/>
      <c r="S256" s="306"/>
      <c r="T256" s="85"/>
      <c r="U256" s="63"/>
      <c r="V256" s="63"/>
      <c r="W256" s="63"/>
      <c r="X256" s="63"/>
      <c r="Y256" s="20"/>
      <c r="Z256" s="20"/>
      <c r="AA256" s="86"/>
      <c r="AB256" s="306"/>
      <c r="AC256" s="85"/>
      <c r="AD256" s="87"/>
      <c r="AE256" s="87"/>
      <c r="AF256" s="87"/>
      <c r="AG256" s="87"/>
      <c r="AH256" s="88"/>
      <c r="AI256" s="20"/>
      <c r="AJ256" s="89"/>
    </row>
    <row r="257" spans="2:36" s="27" customFormat="1">
      <c r="B257" s="315"/>
      <c r="C257" s="85"/>
      <c r="D257" s="29"/>
      <c r="E257" s="29"/>
      <c r="F257" s="29"/>
      <c r="G257" s="29"/>
      <c r="H257" s="30"/>
      <c r="I257" s="30"/>
      <c r="J257" s="306"/>
      <c r="K257" s="85"/>
      <c r="L257" s="29"/>
      <c r="M257" s="29"/>
      <c r="N257" s="29"/>
      <c r="O257" s="29"/>
      <c r="P257" s="30"/>
      <c r="Q257" s="30"/>
      <c r="S257" s="306"/>
      <c r="T257" s="85"/>
      <c r="U257" s="63"/>
      <c r="V257" s="63"/>
      <c r="W257" s="63"/>
      <c r="X257" s="63"/>
      <c r="Y257" s="20"/>
      <c r="Z257" s="20"/>
      <c r="AA257" s="86"/>
      <c r="AB257" s="306"/>
      <c r="AC257" s="85"/>
      <c r="AD257" s="87"/>
      <c r="AE257" s="87"/>
      <c r="AF257" s="87"/>
      <c r="AG257" s="87"/>
      <c r="AH257" s="88"/>
      <c r="AI257" s="20"/>
      <c r="AJ257" s="89"/>
    </row>
    <row r="258" spans="2:36" s="27" customFormat="1">
      <c r="B258" s="315"/>
      <c r="C258" s="85"/>
      <c r="D258" s="29"/>
      <c r="E258" s="29"/>
      <c r="F258" s="29"/>
      <c r="G258" s="29"/>
      <c r="H258" s="30"/>
      <c r="I258" s="30"/>
      <c r="J258" s="306"/>
      <c r="K258" s="85"/>
      <c r="L258" s="29"/>
      <c r="M258" s="29"/>
      <c r="N258" s="29"/>
      <c r="O258" s="29"/>
      <c r="P258" s="30"/>
      <c r="Q258" s="30"/>
      <c r="S258" s="306"/>
      <c r="T258" s="85"/>
      <c r="U258" s="63"/>
      <c r="V258" s="63"/>
      <c r="W258" s="63"/>
      <c r="X258" s="63"/>
      <c r="Y258" s="20"/>
      <c r="Z258" s="20"/>
      <c r="AA258" s="86"/>
      <c r="AB258" s="306"/>
      <c r="AC258" s="85"/>
      <c r="AD258" s="87"/>
      <c r="AE258" s="87"/>
      <c r="AF258" s="87"/>
      <c r="AG258" s="87"/>
      <c r="AH258" s="88"/>
      <c r="AI258" s="20"/>
      <c r="AJ258" s="89"/>
    </row>
    <row r="259" spans="2:36" s="27" customFormat="1">
      <c r="B259" s="315"/>
      <c r="C259" s="85"/>
      <c r="D259" s="29"/>
      <c r="E259" s="29"/>
      <c r="F259" s="29"/>
      <c r="G259" s="29"/>
      <c r="H259" s="30"/>
      <c r="I259" s="30"/>
      <c r="J259" s="306"/>
      <c r="K259" s="85"/>
      <c r="L259" s="29"/>
      <c r="M259" s="29"/>
      <c r="N259" s="29"/>
      <c r="O259" s="29"/>
      <c r="P259" s="30"/>
      <c r="Q259" s="30"/>
      <c r="S259" s="306"/>
      <c r="T259" s="85"/>
      <c r="U259" s="63"/>
      <c r="V259" s="63"/>
      <c r="W259" s="63"/>
      <c r="X259" s="63"/>
      <c r="Y259" s="20"/>
      <c r="Z259" s="20"/>
      <c r="AA259" s="86"/>
      <c r="AB259" s="306"/>
      <c r="AC259" s="85"/>
      <c r="AD259" s="87"/>
      <c r="AE259" s="87"/>
      <c r="AF259" s="87"/>
      <c r="AG259" s="87"/>
      <c r="AH259" s="88"/>
      <c r="AI259" s="20"/>
      <c r="AJ259" s="89"/>
    </row>
    <row r="260" spans="2:36" s="27" customFormat="1">
      <c r="B260" s="315"/>
      <c r="C260" s="85"/>
      <c r="D260" s="29"/>
      <c r="E260" s="29"/>
      <c r="F260" s="29"/>
      <c r="G260" s="29"/>
      <c r="H260" s="30"/>
      <c r="I260" s="30"/>
      <c r="J260" s="306"/>
      <c r="K260" s="85"/>
      <c r="L260" s="29"/>
      <c r="M260" s="29"/>
      <c r="N260" s="29"/>
      <c r="O260" s="29"/>
      <c r="P260" s="30"/>
      <c r="Q260" s="30"/>
      <c r="S260" s="306"/>
      <c r="T260" s="85"/>
      <c r="U260" s="63"/>
      <c r="V260" s="63"/>
      <c r="W260" s="63"/>
      <c r="X260" s="63"/>
      <c r="Y260" s="20"/>
      <c r="Z260" s="20"/>
      <c r="AA260" s="86"/>
      <c r="AB260" s="306"/>
      <c r="AC260" s="85"/>
      <c r="AD260" s="87"/>
      <c r="AE260" s="87"/>
      <c r="AF260" s="87"/>
      <c r="AG260" s="87"/>
      <c r="AH260" s="88"/>
      <c r="AI260" s="20"/>
      <c r="AJ260" s="89"/>
    </row>
    <row r="261" spans="2:36" s="27" customFormat="1">
      <c r="B261" s="315"/>
      <c r="C261" s="85"/>
      <c r="D261" s="29"/>
      <c r="E261" s="29"/>
      <c r="F261" s="29"/>
      <c r="G261" s="29"/>
      <c r="H261" s="30"/>
      <c r="I261" s="30"/>
      <c r="J261" s="306"/>
      <c r="K261" s="85"/>
      <c r="L261" s="29"/>
      <c r="M261" s="29"/>
      <c r="N261" s="29"/>
      <c r="O261" s="29"/>
      <c r="P261" s="30"/>
      <c r="Q261" s="30"/>
      <c r="S261" s="306"/>
      <c r="T261" s="85"/>
      <c r="U261" s="63"/>
      <c r="V261" s="63"/>
      <c r="W261" s="63"/>
      <c r="X261" s="63"/>
      <c r="Y261" s="20"/>
      <c r="Z261" s="20"/>
      <c r="AA261" s="86"/>
      <c r="AB261" s="306"/>
      <c r="AC261" s="85"/>
      <c r="AD261" s="87"/>
      <c r="AE261" s="87"/>
      <c r="AF261" s="87"/>
      <c r="AG261" s="87"/>
      <c r="AH261" s="88"/>
      <c r="AI261" s="20"/>
      <c r="AJ261" s="89"/>
    </row>
    <row r="262" spans="2:36" s="27" customFormat="1">
      <c r="B262" s="315"/>
      <c r="C262" s="85"/>
      <c r="D262" s="29"/>
      <c r="E262" s="29"/>
      <c r="F262" s="29"/>
      <c r="G262" s="29"/>
      <c r="H262" s="30"/>
      <c r="I262" s="30"/>
      <c r="J262" s="306"/>
      <c r="K262" s="85"/>
      <c r="L262" s="29"/>
      <c r="M262" s="29"/>
      <c r="N262" s="29"/>
      <c r="O262" s="29"/>
      <c r="P262" s="30"/>
      <c r="Q262" s="30"/>
      <c r="S262" s="306"/>
      <c r="T262" s="85"/>
      <c r="U262" s="63"/>
      <c r="V262" s="63"/>
      <c r="W262" s="63"/>
      <c r="X262" s="63"/>
      <c r="Y262" s="20"/>
      <c r="Z262" s="20"/>
      <c r="AA262" s="86"/>
      <c r="AB262" s="306"/>
      <c r="AC262" s="85"/>
      <c r="AD262" s="87"/>
      <c r="AE262" s="87"/>
      <c r="AF262" s="87"/>
      <c r="AG262" s="87"/>
      <c r="AH262" s="88"/>
      <c r="AI262" s="20"/>
      <c r="AJ262" s="89"/>
    </row>
    <row r="263" spans="2:36" s="27" customFormat="1">
      <c r="B263" s="315"/>
      <c r="C263" s="85"/>
      <c r="D263" s="29"/>
      <c r="E263" s="29"/>
      <c r="F263" s="29"/>
      <c r="G263" s="29"/>
      <c r="H263" s="30"/>
      <c r="I263" s="30"/>
      <c r="J263" s="306"/>
      <c r="K263" s="85"/>
      <c r="L263" s="29"/>
      <c r="M263" s="29"/>
      <c r="N263" s="29"/>
      <c r="O263" s="29"/>
      <c r="P263" s="30"/>
      <c r="Q263" s="30"/>
      <c r="S263" s="306"/>
      <c r="T263" s="85"/>
      <c r="U263" s="63"/>
      <c r="V263" s="63"/>
      <c r="W263" s="63"/>
      <c r="X263" s="63"/>
      <c r="Y263" s="20"/>
      <c r="Z263" s="20"/>
      <c r="AA263" s="86"/>
      <c r="AB263" s="306"/>
      <c r="AC263" s="85"/>
      <c r="AD263" s="87"/>
      <c r="AE263" s="87"/>
      <c r="AF263" s="87"/>
      <c r="AG263" s="87"/>
      <c r="AH263" s="88"/>
      <c r="AI263" s="20"/>
      <c r="AJ263" s="89"/>
    </row>
    <row r="264" spans="2:36" s="27" customFormat="1">
      <c r="B264" s="315"/>
      <c r="C264" s="85"/>
      <c r="D264" s="29"/>
      <c r="E264" s="29"/>
      <c r="F264" s="29"/>
      <c r="G264" s="29"/>
      <c r="H264" s="30"/>
      <c r="I264" s="30"/>
      <c r="J264" s="306"/>
      <c r="K264" s="85"/>
      <c r="L264" s="29"/>
      <c r="M264" s="29"/>
      <c r="N264" s="29"/>
      <c r="O264" s="29"/>
      <c r="P264" s="30"/>
      <c r="Q264" s="30"/>
      <c r="S264" s="306"/>
      <c r="T264" s="85"/>
      <c r="U264" s="63"/>
      <c r="V264" s="63"/>
      <c r="W264" s="63"/>
      <c r="X264" s="63"/>
      <c r="Y264" s="20"/>
      <c r="Z264" s="20"/>
      <c r="AA264" s="86"/>
      <c r="AB264" s="306"/>
      <c r="AC264" s="85"/>
      <c r="AD264" s="87"/>
      <c r="AE264" s="87"/>
      <c r="AF264" s="87"/>
      <c r="AG264" s="87"/>
      <c r="AH264" s="88"/>
      <c r="AI264" s="20"/>
      <c r="AJ264" s="89"/>
    </row>
    <row r="265" spans="2:36" s="27" customFormat="1">
      <c r="B265" s="315"/>
      <c r="C265" s="85"/>
      <c r="D265" s="29"/>
      <c r="E265" s="29"/>
      <c r="F265" s="29"/>
      <c r="G265" s="29"/>
      <c r="H265" s="30"/>
      <c r="I265" s="30"/>
      <c r="J265" s="306"/>
      <c r="K265" s="85"/>
      <c r="L265" s="29"/>
      <c r="M265" s="29"/>
      <c r="N265" s="29"/>
      <c r="O265" s="29"/>
      <c r="P265" s="30"/>
      <c r="Q265" s="30"/>
      <c r="S265" s="306"/>
      <c r="T265" s="85"/>
      <c r="U265" s="63"/>
      <c r="V265" s="63"/>
      <c r="W265" s="63"/>
      <c r="X265" s="63"/>
      <c r="Y265" s="20"/>
      <c r="Z265" s="20"/>
      <c r="AA265" s="86"/>
      <c r="AB265" s="306"/>
      <c r="AC265" s="85"/>
      <c r="AD265" s="87"/>
      <c r="AE265" s="87"/>
      <c r="AF265" s="87"/>
      <c r="AG265" s="87"/>
      <c r="AH265" s="88"/>
      <c r="AI265" s="20"/>
      <c r="AJ265" s="89"/>
    </row>
    <row r="266" spans="2:36" s="27" customFormat="1">
      <c r="B266" s="315"/>
      <c r="C266" s="85"/>
      <c r="D266" s="29"/>
      <c r="E266" s="29"/>
      <c r="F266" s="29"/>
      <c r="G266" s="29"/>
      <c r="H266" s="30"/>
      <c r="I266" s="30"/>
      <c r="J266" s="306"/>
      <c r="K266" s="85"/>
      <c r="L266" s="29"/>
      <c r="M266" s="29"/>
      <c r="N266" s="29"/>
      <c r="O266" s="29"/>
      <c r="P266" s="30"/>
      <c r="Q266" s="30"/>
      <c r="S266" s="306"/>
      <c r="T266" s="85"/>
      <c r="U266" s="63"/>
      <c r="V266" s="63"/>
      <c r="W266" s="63"/>
      <c r="X266" s="63"/>
      <c r="Y266" s="20"/>
      <c r="Z266" s="20"/>
      <c r="AA266" s="86"/>
      <c r="AB266" s="306"/>
      <c r="AC266" s="85"/>
      <c r="AD266" s="87"/>
      <c r="AE266" s="87"/>
      <c r="AF266" s="87"/>
      <c r="AG266" s="87"/>
      <c r="AH266" s="88"/>
      <c r="AI266" s="20"/>
      <c r="AJ266" s="89"/>
    </row>
    <row r="267" spans="2:36" s="27" customFormat="1">
      <c r="B267" s="315"/>
      <c r="C267" s="85"/>
      <c r="D267" s="29"/>
      <c r="E267" s="29"/>
      <c r="F267" s="29"/>
      <c r="G267" s="29"/>
      <c r="H267" s="30"/>
      <c r="I267" s="30"/>
      <c r="J267" s="306"/>
      <c r="K267" s="85"/>
      <c r="L267" s="29"/>
      <c r="M267" s="29"/>
      <c r="N267" s="29"/>
      <c r="O267" s="29"/>
      <c r="P267" s="30"/>
      <c r="Q267" s="30"/>
      <c r="S267" s="306"/>
      <c r="T267" s="85"/>
      <c r="U267" s="63"/>
      <c r="V267" s="63"/>
      <c r="W267" s="63"/>
      <c r="X267" s="63"/>
      <c r="Y267" s="20"/>
      <c r="Z267" s="20"/>
      <c r="AA267" s="86"/>
      <c r="AB267" s="306"/>
      <c r="AC267" s="85"/>
      <c r="AD267" s="87"/>
      <c r="AE267" s="87"/>
      <c r="AF267" s="87"/>
      <c r="AG267" s="87"/>
      <c r="AH267" s="88"/>
      <c r="AI267" s="20"/>
      <c r="AJ267" s="89"/>
    </row>
    <row r="268" spans="2:36" s="27" customFormat="1">
      <c r="B268" s="315"/>
      <c r="C268" s="85"/>
      <c r="D268" s="29"/>
      <c r="E268" s="29"/>
      <c r="F268" s="29"/>
      <c r="G268" s="29"/>
      <c r="H268" s="30"/>
      <c r="I268" s="30"/>
      <c r="J268" s="306"/>
      <c r="K268" s="85"/>
      <c r="L268" s="29"/>
      <c r="M268" s="29"/>
      <c r="N268" s="29"/>
      <c r="O268" s="29"/>
      <c r="P268" s="30"/>
      <c r="Q268" s="30"/>
      <c r="S268" s="306"/>
      <c r="T268" s="85"/>
      <c r="U268" s="63"/>
      <c r="V268" s="63"/>
      <c r="W268" s="63"/>
      <c r="X268" s="63"/>
      <c r="Y268" s="20"/>
      <c r="Z268" s="20"/>
      <c r="AA268" s="86"/>
      <c r="AB268" s="306"/>
      <c r="AC268" s="85"/>
      <c r="AD268" s="87"/>
      <c r="AE268" s="87"/>
      <c r="AF268" s="87"/>
      <c r="AG268" s="87"/>
      <c r="AH268" s="88"/>
      <c r="AI268" s="20"/>
      <c r="AJ268" s="89"/>
    </row>
    <row r="269" spans="2:36" s="27" customFormat="1">
      <c r="B269" s="315"/>
      <c r="C269" s="85"/>
      <c r="D269" s="29"/>
      <c r="E269" s="29"/>
      <c r="F269" s="29"/>
      <c r="G269" s="29"/>
      <c r="H269" s="30"/>
      <c r="I269" s="30"/>
      <c r="J269" s="306"/>
      <c r="K269" s="85"/>
      <c r="L269" s="29"/>
      <c r="M269" s="29"/>
      <c r="N269" s="29"/>
      <c r="O269" s="29"/>
      <c r="P269" s="30"/>
      <c r="Q269" s="30"/>
      <c r="S269" s="306"/>
      <c r="T269" s="85"/>
      <c r="U269" s="63"/>
      <c r="V269" s="63"/>
      <c r="W269" s="63"/>
      <c r="X269" s="63"/>
      <c r="Y269" s="20"/>
      <c r="Z269" s="20"/>
      <c r="AA269" s="86"/>
      <c r="AB269" s="306"/>
      <c r="AC269" s="85"/>
      <c r="AD269" s="87"/>
      <c r="AE269" s="87"/>
      <c r="AF269" s="87"/>
      <c r="AG269" s="87"/>
      <c r="AH269" s="88"/>
      <c r="AI269" s="20"/>
      <c r="AJ269" s="89"/>
    </row>
    <row r="270" spans="2:36" s="27" customFormat="1">
      <c r="B270" s="315"/>
      <c r="C270" s="85"/>
      <c r="D270" s="29"/>
      <c r="E270" s="29"/>
      <c r="F270" s="29"/>
      <c r="G270" s="29"/>
      <c r="H270" s="30"/>
      <c r="I270" s="30"/>
      <c r="J270" s="306"/>
      <c r="K270" s="85"/>
      <c r="L270" s="29"/>
      <c r="M270" s="29"/>
      <c r="N270" s="29"/>
      <c r="O270" s="29"/>
      <c r="P270" s="30"/>
      <c r="Q270" s="30"/>
      <c r="S270" s="306"/>
      <c r="T270" s="85"/>
      <c r="U270" s="63"/>
      <c r="V270" s="63"/>
      <c r="W270" s="63"/>
      <c r="X270" s="63"/>
      <c r="Y270" s="20"/>
      <c r="Z270" s="20"/>
      <c r="AA270" s="86"/>
      <c r="AB270" s="306"/>
      <c r="AC270" s="85"/>
      <c r="AD270" s="87"/>
      <c r="AE270" s="87"/>
      <c r="AF270" s="87"/>
      <c r="AG270" s="87"/>
      <c r="AH270" s="88"/>
      <c r="AI270" s="20"/>
      <c r="AJ270" s="89"/>
    </row>
    <row r="271" spans="2:36" s="27" customFormat="1">
      <c r="B271" s="315"/>
      <c r="C271" s="85"/>
      <c r="D271" s="29"/>
      <c r="E271" s="29"/>
      <c r="F271" s="29"/>
      <c r="G271" s="29"/>
      <c r="H271" s="30"/>
      <c r="I271" s="30"/>
      <c r="J271" s="306"/>
      <c r="K271" s="85"/>
      <c r="L271" s="29"/>
      <c r="M271" s="29"/>
      <c r="N271" s="29"/>
      <c r="O271" s="29"/>
      <c r="P271" s="30"/>
      <c r="Q271" s="30"/>
      <c r="S271" s="306"/>
      <c r="T271" s="85"/>
      <c r="U271" s="63"/>
      <c r="V271" s="63"/>
      <c r="W271" s="63"/>
      <c r="X271" s="63"/>
      <c r="Y271" s="20"/>
      <c r="Z271" s="20"/>
      <c r="AA271" s="86"/>
      <c r="AB271" s="306"/>
      <c r="AC271" s="85"/>
      <c r="AD271" s="87"/>
      <c r="AE271" s="87"/>
      <c r="AF271" s="87"/>
      <c r="AG271" s="87"/>
      <c r="AH271" s="88"/>
      <c r="AI271" s="20"/>
      <c r="AJ271" s="89"/>
    </row>
    <row r="272" spans="2:36" s="27" customFormat="1">
      <c r="B272" s="315"/>
      <c r="C272" s="85"/>
      <c r="D272" s="29"/>
      <c r="E272" s="29"/>
      <c r="F272" s="29"/>
      <c r="G272" s="29"/>
      <c r="H272" s="30"/>
      <c r="I272" s="30"/>
      <c r="J272" s="306"/>
      <c r="K272" s="85"/>
      <c r="L272" s="29"/>
      <c r="M272" s="29"/>
      <c r="N272" s="29"/>
      <c r="O272" s="29"/>
      <c r="P272" s="30"/>
      <c r="Q272" s="30"/>
      <c r="S272" s="306"/>
      <c r="T272" s="85"/>
      <c r="U272" s="63"/>
      <c r="V272" s="63"/>
      <c r="W272" s="63"/>
      <c r="X272" s="63"/>
      <c r="Y272" s="20"/>
      <c r="Z272" s="20"/>
      <c r="AA272" s="86"/>
      <c r="AB272" s="306"/>
      <c r="AC272" s="85"/>
      <c r="AD272" s="87"/>
      <c r="AE272" s="87"/>
      <c r="AF272" s="87"/>
      <c r="AG272" s="87"/>
      <c r="AH272" s="88"/>
      <c r="AI272" s="20"/>
      <c r="AJ272" s="89"/>
    </row>
    <row r="273" spans="2:36" s="27" customFormat="1">
      <c r="B273" s="315"/>
      <c r="C273" s="85"/>
      <c r="D273" s="29"/>
      <c r="E273" s="29"/>
      <c r="F273" s="29"/>
      <c r="G273" s="29"/>
      <c r="H273" s="30"/>
      <c r="I273" s="30"/>
      <c r="J273" s="306"/>
      <c r="K273" s="85"/>
      <c r="L273" s="29"/>
      <c r="M273" s="29"/>
      <c r="N273" s="29"/>
      <c r="O273" s="29"/>
      <c r="P273" s="30"/>
      <c r="Q273" s="30"/>
      <c r="S273" s="306"/>
      <c r="T273" s="85"/>
      <c r="U273" s="63"/>
      <c r="V273" s="63"/>
      <c r="W273" s="63"/>
      <c r="X273" s="63"/>
      <c r="Y273" s="20"/>
      <c r="Z273" s="20"/>
      <c r="AA273" s="86"/>
      <c r="AB273" s="306"/>
      <c r="AC273" s="85"/>
      <c r="AD273" s="87"/>
      <c r="AE273" s="87"/>
      <c r="AF273" s="87"/>
      <c r="AG273" s="87"/>
      <c r="AH273" s="88"/>
      <c r="AI273" s="20"/>
      <c r="AJ273" s="89"/>
    </row>
    <row r="274" spans="2:36" s="27" customFormat="1">
      <c r="B274" s="315"/>
      <c r="C274" s="85"/>
      <c r="D274" s="29"/>
      <c r="E274" s="29"/>
      <c r="F274" s="29"/>
      <c r="G274" s="29"/>
      <c r="H274" s="30"/>
      <c r="I274" s="30"/>
      <c r="J274" s="306"/>
      <c r="K274" s="85"/>
      <c r="L274" s="29"/>
      <c r="M274" s="29"/>
      <c r="N274" s="29"/>
      <c r="O274" s="29"/>
      <c r="P274" s="30"/>
      <c r="Q274" s="30"/>
      <c r="S274" s="306"/>
      <c r="T274" s="85"/>
      <c r="U274" s="63"/>
      <c r="V274" s="63"/>
      <c r="W274" s="63"/>
      <c r="X274" s="63"/>
      <c r="Y274" s="20"/>
      <c r="Z274" s="20"/>
      <c r="AA274" s="86"/>
      <c r="AB274" s="306"/>
      <c r="AC274" s="85"/>
      <c r="AD274" s="87"/>
      <c r="AE274" s="87"/>
      <c r="AF274" s="87"/>
      <c r="AG274" s="87"/>
      <c r="AH274" s="88"/>
      <c r="AI274" s="20"/>
      <c r="AJ274" s="89"/>
    </row>
    <row r="275" spans="2:36" s="27" customFormat="1">
      <c r="B275" s="315"/>
      <c r="C275" s="85"/>
      <c r="D275" s="29"/>
      <c r="E275" s="29"/>
      <c r="F275" s="29"/>
      <c r="G275" s="29"/>
      <c r="H275" s="30"/>
      <c r="I275" s="30"/>
      <c r="J275" s="306"/>
      <c r="K275" s="85"/>
      <c r="L275" s="29"/>
      <c r="M275" s="29"/>
      <c r="N275" s="29"/>
      <c r="O275" s="29"/>
      <c r="P275" s="30"/>
      <c r="Q275" s="30"/>
      <c r="S275" s="306"/>
      <c r="T275" s="85"/>
      <c r="U275" s="63"/>
      <c r="V275" s="63"/>
      <c r="W275" s="63"/>
      <c r="X275" s="63"/>
      <c r="Y275" s="20"/>
      <c r="Z275" s="20"/>
      <c r="AA275" s="86"/>
      <c r="AB275" s="306"/>
      <c r="AC275" s="85"/>
      <c r="AD275" s="87"/>
      <c r="AE275" s="87"/>
      <c r="AF275" s="87"/>
      <c r="AG275" s="87"/>
      <c r="AH275" s="88"/>
      <c r="AI275" s="20"/>
      <c r="AJ275" s="89"/>
    </row>
    <row r="276" spans="2:36" s="27" customFormat="1">
      <c r="B276" s="315"/>
      <c r="C276" s="85"/>
      <c r="D276" s="29"/>
      <c r="E276" s="29"/>
      <c r="F276" s="29"/>
      <c r="G276" s="29"/>
      <c r="H276" s="30"/>
      <c r="I276" s="30"/>
      <c r="J276" s="306"/>
      <c r="K276" s="85"/>
      <c r="L276" s="29"/>
      <c r="M276" s="29"/>
      <c r="N276" s="29"/>
      <c r="O276" s="29"/>
      <c r="P276" s="30"/>
      <c r="Q276" s="30"/>
      <c r="S276" s="306"/>
      <c r="T276" s="85"/>
      <c r="U276" s="63"/>
      <c r="V276" s="63"/>
      <c r="W276" s="63"/>
      <c r="X276" s="63"/>
      <c r="Y276" s="20"/>
      <c r="Z276" s="20"/>
      <c r="AA276" s="86"/>
      <c r="AB276" s="306"/>
      <c r="AC276" s="85"/>
      <c r="AD276" s="87"/>
      <c r="AE276" s="87"/>
      <c r="AF276" s="87"/>
      <c r="AG276" s="87"/>
      <c r="AH276" s="88"/>
      <c r="AI276" s="20"/>
      <c r="AJ276" s="89"/>
    </row>
    <row r="277" spans="2:36" s="27" customFormat="1">
      <c r="B277" s="315"/>
      <c r="C277" s="85"/>
      <c r="D277" s="29"/>
      <c r="E277" s="29"/>
      <c r="F277" s="29"/>
      <c r="G277" s="29"/>
      <c r="H277" s="30"/>
      <c r="I277" s="30"/>
      <c r="J277" s="306"/>
      <c r="K277" s="85"/>
      <c r="L277" s="29"/>
      <c r="M277" s="29"/>
      <c r="N277" s="29"/>
      <c r="O277" s="29"/>
      <c r="P277" s="30"/>
      <c r="Q277" s="30"/>
      <c r="S277" s="306"/>
      <c r="T277" s="85"/>
      <c r="U277" s="63"/>
      <c r="V277" s="63"/>
      <c r="W277" s="63"/>
      <c r="X277" s="63"/>
      <c r="Y277" s="20"/>
      <c r="Z277" s="20"/>
      <c r="AA277" s="86"/>
      <c r="AB277" s="306"/>
      <c r="AC277" s="85"/>
      <c r="AD277" s="87"/>
      <c r="AE277" s="87"/>
      <c r="AF277" s="87"/>
      <c r="AG277" s="87"/>
      <c r="AH277" s="88"/>
      <c r="AI277" s="20"/>
      <c r="AJ277" s="89"/>
    </row>
    <row r="278" spans="2:36" s="27" customFormat="1">
      <c r="B278" s="315"/>
      <c r="C278" s="85"/>
      <c r="D278" s="29"/>
      <c r="E278" s="29"/>
      <c r="F278" s="29"/>
      <c r="G278" s="29"/>
      <c r="H278" s="30"/>
      <c r="I278" s="30"/>
      <c r="J278" s="306"/>
      <c r="K278" s="85"/>
      <c r="L278" s="29"/>
      <c r="M278" s="29"/>
      <c r="N278" s="29"/>
      <c r="O278" s="29"/>
      <c r="P278" s="30"/>
      <c r="Q278" s="30"/>
      <c r="S278" s="306"/>
      <c r="T278" s="85"/>
      <c r="U278" s="63"/>
      <c r="V278" s="63"/>
      <c r="W278" s="63"/>
      <c r="X278" s="63"/>
      <c r="Y278" s="20"/>
      <c r="Z278" s="20"/>
      <c r="AA278" s="86"/>
      <c r="AB278" s="306"/>
      <c r="AC278" s="85"/>
      <c r="AD278" s="87"/>
      <c r="AE278" s="87"/>
      <c r="AF278" s="87"/>
      <c r="AG278" s="87"/>
      <c r="AH278" s="88"/>
      <c r="AI278" s="20"/>
      <c r="AJ278" s="89"/>
    </row>
    <row r="279" spans="2:36" s="27" customFormat="1">
      <c r="B279" s="315"/>
      <c r="C279" s="85"/>
      <c r="D279" s="29"/>
      <c r="E279" s="29"/>
      <c r="F279" s="29"/>
      <c r="G279" s="29"/>
      <c r="H279" s="30"/>
      <c r="I279" s="30"/>
      <c r="J279" s="306"/>
      <c r="K279" s="85"/>
      <c r="L279" s="29"/>
      <c r="M279" s="29"/>
      <c r="N279" s="29"/>
      <c r="O279" s="29"/>
      <c r="P279" s="30"/>
      <c r="Q279" s="30"/>
      <c r="S279" s="306"/>
      <c r="T279" s="85"/>
      <c r="U279" s="63"/>
      <c r="V279" s="63"/>
      <c r="W279" s="63"/>
      <c r="X279" s="63"/>
      <c r="Y279" s="20"/>
      <c r="Z279" s="20"/>
      <c r="AA279" s="86"/>
      <c r="AB279" s="306"/>
      <c r="AC279" s="85"/>
      <c r="AD279" s="87"/>
      <c r="AE279" s="87"/>
      <c r="AF279" s="87"/>
      <c r="AG279" s="87"/>
      <c r="AH279" s="88"/>
      <c r="AI279" s="20"/>
      <c r="AJ279" s="89"/>
    </row>
    <row r="280" spans="2:36" s="27" customFormat="1">
      <c r="B280" s="315"/>
      <c r="C280" s="85"/>
      <c r="D280" s="29"/>
      <c r="E280" s="29"/>
      <c r="F280" s="29"/>
      <c r="G280" s="29"/>
      <c r="H280" s="30"/>
      <c r="I280" s="30"/>
      <c r="J280" s="306"/>
      <c r="K280" s="85"/>
      <c r="L280" s="29"/>
      <c r="M280" s="29"/>
      <c r="N280" s="29"/>
      <c r="O280" s="29"/>
      <c r="P280" s="30"/>
      <c r="Q280" s="30"/>
      <c r="S280" s="306"/>
      <c r="T280" s="85"/>
      <c r="U280" s="63"/>
      <c r="V280" s="63"/>
      <c r="W280" s="63"/>
      <c r="X280" s="63"/>
      <c r="Y280" s="20"/>
      <c r="Z280" s="20"/>
      <c r="AA280" s="86"/>
      <c r="AB280" s="306"/>
      <c r="AC280" s="85"/>
      <c r="AD280" s="87"/>
      <c r="AE280" s="87"/>
      <c r="AF280" s="87"/>
      <c r="AG280" s="87"/>
      <c r="AH280" s="88"/>
      <c r="AI280" s="20"/>
      <c r="AJ280" s="89"/>
    </row>
    <row r="281" spans="2:36" s="27" customFormat="1">
      <c r="B281" s="315"/>
      <c r="C281" s="85"/>
      <c r="D281" s="29"/>
      <c r="E281" s="29"/>
      <c r="F281" s="29"/>
      <c r="G281" s="29"/>
      <c r="H281" s="30"/>
      <c r="I281" s="30"/>
      <c r="J281" s="306"/>
      <c r="K281" s="85"/>
      <c r="L281" s="29"/>
      <c r="M281" s="29"/>
      <c r="N281" s="29"/>
      <c r="O281" s="29"/>
      <c r="P281" s="30"/>
      <c r="Q281" s="30"/>
      <c r="S281" s="306"/>
      <c r="T281" s="85"/>
      <c r="U281" s="63"/>
      <c r="V281" s="63"/>
      <c r="W281" s="63"/>
      <c r="X281" s="63"/>
      <c r="Y281" s="20"/>
      <c r="Z281" s="20"/>
      <c r="AA281" s="86"/>
      <c r="AB281" s="306"/>
      <c r="AC281" s="85"/>
      <c r="AD281" s="87"/>
      <c r="AE281" s="87"/>
      <c r="AF281" s="87"/>
      <c r="AG281" s="87"/>
      <c r="AH281" s="88"/>
      <c r="AI281" s="20"/>
      <c r="AJ281" s="89"/>
    </row>
    <row r="282" spans="2:36" s="27" customFormat="1">
      <c r="B282" s="315"/>
      <c r="C282" s="85"/>
      <c r="D282" s="29"/>
      <c r="E282" s="29"/>
      <c r="F282" s="29"/>
      <c r="G282" s="29"/>
      <c r="H282" s="30"/>
      <c r="I282" s="30"/>
      <c r="J282" s="306"/>
      <c r="K282" s="85"/>
      <c r="L282" s="29"/>
      <c r="M282" s="29"/>
      <c r="N282" s="29"/>
      <c r="O282" s="29"/>
      <c r="P282" s="30"/>
      <c r="Q282" s="30"/>
      <c r="S282" s="306"/>
      <c r="T282" s="85"/>
      <c r="U282" s="63"/>
      <c r="V282" s="63"/>
      <c r="W282" s="63"/>
      <c r="X282" s="63"/>
      <c r="Y282" s="20"/>
      <c r="Z282" s="20"/>
      <c r="AA282" s="86"/>
      <c r="AB282" s="306"/>
      <c r="AC282" s="85"/>
      <c r="AD282" s="87"/>
      <c r="AE282" s="87"/>
      <c r="AF282" s="87"/>
      <c r="AG282" s="87"/>
      <c r="AH282" s="88"/>
      <c r="AI282" s="20"/>
      <c r="AJ282" s="89"/>
    </row>
    <row r="283" spans="2:36" s="27" customFormat="1">
      <c r="B283" s="315"/>
      <c r="C283" s="85"/>
      <c r="D283" s="29"/>
      <c r="E283" s="29"/>
      <c r="F283" s="29"/>
      <c r="G283" s="29"/>
      <c r="H283" s="30"/>
      <c r="I283" s="30"/>
      <c r="J283" s="306"/>
      <c r="K283" s="85"/>
      <c r="L283" s="29"/>
      <c r="M283" s="29"/>
      <c r="N283" s="29"/>
      <c r="O283" s="29"/>
      <c r="P283" s="30"/>
      <c r="Q283" s="30"/>
      <c r="S283" s="306"/>
      <c r="T283" s="85"/>
      <c r="U283" s="63"/>
      <c r="V283" s="63"/>
      <c r="W283" s="63"/>
      <c r="X283" s="63"/>
      <c r="Y283" s="20"/>
      <c r="Z283" s="20"/>
      <c r="AA283" s="86"/>
      <c r="AB283" s="306"/>
      <c r="AC283" s="85"/>
      <c r="AD283" s="87"/>
      <c r="AE283" s="87"/>
      <c r="AF283" s="87"/>
      <c r="AG283" s="87"/>
      <c r="AH283" s="88"/>
      <c r="AI283" s="20"/>
      <c r="AJ283" s="89"/>
    </row>
    <row r="284" spans="2:36" s="27" customFormat="1">
      <c r="B284" s="315"/>
      <c r="C284" s="85"/>
      <c r="D284" s="29"/>
      <c r="E284" s="29"/>
      <c r="F284" s="29"/>
      <c r="G284" s="29"/>
      <c r="H284" s="30"/>
      <c r="I284" s="30"/>
      <c r="J284" s="306"/>
      <c r="K284" s="85"/>
      <c r="L284" s="29"/>
      <c r="M284" s="29"/>
      <c r="N284" s="29"/>
      <c r="O284" s="29"/>
      <c r="P284" s="30"/>
      <c r="Q284" s="30"/>
      <c r="S284" s="306"/>
      <c r="T284" s="85"/>
      <c r="U284" s="63"/>
      <c r="V284" s="63"/>
      <c r="W284" s="63"/>
      <c r="X284" s="63"/>
      <c r="Y284" s="20"/>
      <c r="Z284" s="20"/>
      <c r="AA284" s="86"/>
      <c r="AB284" s="306"/>
      <c r="AC284" s="85"/>
      <c r="AD284" s="87"/>
      <c r="AE284" s="87"/>
      <c r="AF284" s="87"/>
      <c r="AG284" s="87"/>
      <c r="AH284" s="88"/>
      <c r="AI284" s="20"/>
      <c r="AJ284" s="89"/>
    </row>
    <row r="285" spans="2:36" s="27" customFormat="1">
      <c r="B285" s="315"/>
      <c r="C285" s="85"/>
      <c r="D285" s="29"/>
      <c r="E285" s="29"/>
      <c r="F285" s="29"/>
      <c r="G285" s="29"/>
      <c r="H285" s="30"/>
      <c r="I285" s="30"/>
      <c r="J285" s="306"/>
      <c r="K285" s="85"/>
      <c r="L285" s="29"/>
      <c r="M285" s="29"/>
      <c r="N285" s="29"/>
      <c r="O285" s="29"/>
      <c r="P285" s="30"/>
      <c r="Q285" s="30"/>
      <c r="S285" s="306"/>
      <c r="T285" s="85"/>
      <c r="U285" s="63"/>
      <c r="V285" s="63"/>
      <c r="W285" s="63"/>
      <c r="X285" s="63"/>
      <c r="Y285" s="20"/>
      <c r="Z285" s="20"/>
      <c r="AA285" s="86"/>
      <c r="AB285" s="306"/>
      <c r="AC285" s="85"/>
      <c r="AD285" s="87"/>
      <c r="AE285" s="87"/>
      <c r="AF285" s="87"/>
      <c r="AG285" s="87"/>
      <c r="AH285" s="88"/>
      <c r="AI285" s="20"/>
      <c r="AJ285" s="89"/>
    </row>
    <row r="286" spans="2:36" s="27" customFormat="1">
      <c r="B286" s="315"/>
      <c r="C286" s="85"/>
      <c r="D286" s="29"/>
      <c r="E286" s="29"/>
      <c r="F286" s="29"/>
      <c r="G286" s="29"/>
      <c r="H286" s="30"/>
      <c r="I286" s="30"/>
      <c r="J286" s="306"/>
      <c r="K286" s="85"/>
      <c r="L286" s="29"/>
      <c r="M286" s="29"/>
      <c r="N286" s="29"/>
      <c r="O286" s="29"/>
      <c r="P286" s="30"/>
      <c r="Q286" s="30"/>
      <c r="S286" s="306"/>
      <c r="T286" s="85"/>
      <c r="U286" s="63"/>
      <c r="V286" s="63"/>
      <c r="W286" s="63"/>
      <c r="X286" s="63"/>
      <c r="Y286" s="20"/>
      <c r="Z286" s="20"/>
      <c r="AA286" s="86"/>
      <c r="AB286" s="306"/>
      <c r="AC286" s="85"/>
      <c r="AD286" s="87"/>
      <c r="AE286" s="87"/>
      <c r="AF286" s="87"/>
      <c r="AG286" s="87"/>
      <c r="AH286" s="88"/>
      <c r="AI286" s="20"/>
      <c r="AJ286" s="89"/>
    </row>
    <row r="287" spans="2:36" s="27" customFormat="1">
      <c r="B287" s="315"/>
      <c r="C287" s="85"/>
      <c r="D287" s="29"/>
      <c r="E287" s="29"/>
      <c r="F287" s="29"/>
      <c r="G287" s="29"/>
      <c r="H287" s="30"/>
      <c r="I287" s="30"/>
      <c r="J287" s="306"/>
      <c r="K287" s="85"/>
      <c r="L287" s="29"/>
      <c r="M287" s="29"/>
      <c r="N287" s="29"/>
      <c r="O287" s="29"/>
      <c r="P287" s="30"/>
      <c r="Q287" s="30"/>
      <c r="S287" s="306"/>
      <c r="T287" s="85"/>
      <c r="U287" s="63"/>
      <c r="V287" s="63"/>
      <c r="W287" s="63"/>
      <c r="X287" s="63"/>
      <c r="Y287" s="20"/>
      <c r="Z287" s="20"/>
      <c r="AA287" s="86"/>
      <c r="AB287" s="306"/>
      <c r="AC287" s="85"/>
      <c r="AD287" s="87"/>
      <c r="AE287" s="87"/>
      <c r="AF287" s="87"/>
      <c r="AG287" s="87"/>
      <c r="AH287" s="88"/>
      <c r="AI287" s="20"/>
      <c r="AJ287" s="89"/>
    </row>
    <row r="288" spans="2:36" s="27" customFormat="1">
      <c r="B288" s="315"/>
      <c r="C288" s="85"/>
      <c r="D288" s="29"/>
      <c r="E288" s="29"/>
      <c r="F288" s="29"/>
      <c r="G288" s="29"/>
      <c r="H288" s="30"/>
      <c r="I288" s="30"/>
      <c r="J288" s="306"/>
      <c r="K288" s="85"/>
      <c r="L288" s="29"/>
      <c r="M288" s="29"/>
      <c r="N288" s="29"/>
      <c r="O288" s="29"/>
      <c r="P288" s="30"/>
      <c r="Q288" s="30"/>
      <c r="S288" s="306"/>
      <c r="T288" s="85"/>
      <c r="U288" s="63"/>
      <c r="V288" s="63"/>
      <c r="W288" s="63"/>
      <c r="X288" s="63"/>
      <c r="Y288" s="20"/>
      <c r="Z288" s="20"/>
      <c r="AA288" s="86"/>
      <c r="AB288" s="306"/>
      <c r="AC288" s="85"/>
      <c r="AD288" s="87"/>
      <c r="AE288" s="87"/>
      <c r="AF288" s="87"/>
      <c r="AG288" s="87"/>
      <c r="AH288" s="88"/>
      <c r="AI288" s="20"/>
      <c r="AJ288" s="89"/>
    </row>
    <row r="289" spans="2:36" s="27" customFormat="1">
      <c r="B289" s="315"/>
      <c r="C289" s="85"/>
      <c r="D289" s="29"/>
      <c r="E289" s="29"/>
      <c r="F289" s="29"/>
      <c r="G289" s="29"/>
      <c r="H289" s="30"/>
      <c r="I289" s="30"/>
      <c r="J289" s="306"/>
      <c r="K289" s="85"/>
      <c r="L289" s="29"/>
      <c r="M289" s="29"/>
      <c r="N289" s="29"/>
      <c r="O289" s="29"/>
      <c r="P289" s="30"/>
      <c r="Q289" s="30"/>
      <c r="S289" s="306"/>
      <c r="T289" s="85"/>
      <c r="U289" s="63"/>
      <c r="V289" s="63"/>
      <c r="W289" s="63"/>
      <c r="X289" s="63"/>
      <c r="Y289" s="20"/>
      <c r="Z289" s="20"/>
      <c r="AA289" s="86"/>
      <c r="AB289" s="306"/>
      <c r="AC289" s="85"/>
      <c r="AD289" s="87"/>
      <c r="AE289" s="87"/>
      <c r="AF289" s="87"/>
      <c r="AG289" s="87"/>
      <c r="AH289" s="88"/>
      <c r="AI289" s="20"/>
      <c r="AJ289" s="89"/>
    </row>
    <row r="290" spans="2:36" s="27" customFormat="1">
      <c r="B290" s="315"/>
      <c r="C290" s="85"/>
      <c r="D290" s="29"/>
      <c r="E290" s="29"/>
      <c r="F290" s="29"/>
      <c r="G290" s="29"/>
      <c r="H290" s="30"/>
      <c r="I290" s="30"/>
      <c r="J290" s="306"/>
      <c r="K290" s="85"/>
      <c r="L290" s="29"/>
      <c r="M290" s="29"/>
      <c r="N290" s="29"/>
      <c r="O290" s="29"/>
      <c r="P290" s="30"/>
      <c r="Q290" s="30"/>
      <c r="S290" s="306"/>
      <c r="T290" s="85"/>
      <c r="U290" s="63"/>
      <c r="V290" s="63"/>
      <c r="W290" s="63"/>
      <c r="X290" s="63"/>
      <c r="Y290" s="20"/>
      <c r="Z290" s="20"/>
      <c r="AA290" s="86"/>
      <c r="AB290" s="306"/>
      <c r="AC290" s="85"/>
      <c r="AD290" s="87"/>
      <c r="AE290" s="87"/>
      <c r="AF290" s="87"/>
      <c r="AG290" s="87"/>
      <c r="AH290" s="88"/>
      <c r="AI290" s="20"/>
      <c r="AJ290" s="89"/>
    </row>
    <row r="291" spans="2:36" s="27" customFormat="1">
      <c r="B291" s="315"/>
      <c r="C291" s="85"/>
      <c r="D291" s="29"/>
      <c r="E291" s="29"/>
      <c r="F291" s="29"/>
      <c r="G291" s="29"/>
      <c r="H291" s="30"/>
      <c r="I291" s="30"/>
      <c r="J291" s="306"/>
      <c r="K291" s="85"/>
      <c r="L291" s="29"/>
      <c r="M291" s="29"/>
      <c r="N291" s="29"/>
      <c r="O291" s="29"/>
      <c r="P291" s="30"/>
      <c r="Q291" s="30"/>
      <c r="S291" s="306"/>
      <c r="T291" s="85"/>
      <c r="U291" s="63"/>
      <c r="V291" s="63"/>
      <c r="W291" s="63"/>
      <c r="X291" s="63"/>
      <c r="Y291" s="20"/>
      <c r="Z291" s="20"/>
      <c r="AA291" s="86"/>
      <c r="AB291" s="306"/>
      <c r="AC291" s="85"/>
      <c r="AD291" s="87"/>
      <c r="AE291" s="87"/>
      <c r="AF291" s="87"/>
      <c r="AG291" s="87"/>
      <c r="AH291" s="88"/>
      <c r="AI291" s="20"/>
      <c r="AJ291" s="89"/>
    </row>
    <row r="292" spans="2:36" s="27" customFormat="1">
      <c r="B292" s="315"/>
      <c r="C292" s="85"/>
      <c r="D292" s="29"/>
      <c r="E292" s="29"/>
      <c r="F292" s="29"/>
      <c r="G292" s="29"/>
      <c r="H292" s="30"/>
      <c r="I292" s="30"/>
      <c r="J292" s="306"/>
      <c r="K292" s="85"/>
      <c r="L292" s="29"/>
      <c r="M292" s="29"/>
      <c r="N292" s="29"/>
      <c r="O292" s="29"/>
      <c r="P292" s="30"/>
      <c r="Q292" s="30"/>
      <c r="S292" s="306"/>
      <c r="T292" s="85"/>
      <c r="U292" s="63"/>
      <c r="V292" s="63"/>
      <c r="W292" s="63"/>
      <c r="X292" s="63"/>
      <c r="Y292" s="20"/>
      <c r="Z292" s="20"/>
      <c r="AA292" s="86"/>
      <c r="AB292" s="306"/>
      <c r="AC292" s="85"/>
      <c r="AD292" s="87"/>
      <c r="AE292" s="87"/>
      <c r="AF292" s="87"/>
      <c r="AG292" s="87"/>
      <c r="AH292" s="88"/>
      <c r="AI292" s="20"/>
      <c r="AJ292" s="89"/>
    </row>
    <row r="293" spans="2:36" s="27" customFormat="1">
      <c r="B293" s="315"/>
      <c r="C293" s="85"/>
      <c r="D293" s="29"/>
      <c r="E293" s="29"/>
      <c r="F293" s="29"/>
      <c r="G293" s="29"/>
      <c r="H293" s="30"/>
      <c r="I293" s="30"/>
      <c r="J293" s="306"/>
      <c r="K293" s="85"/>
      <c r="L293" s="29"/>
      <c r="M293" s="29"/>
      <c r="N293" s="29"/>
      <c r="O293" s="29"/>
      <c r="P293" s="30"/>
      <c r="Q293" s="30"/>
      <c r="S293" s="306"/>
      <c r="T293" s="85"/>
      <c r="U293" s="63"/>
      <c r="V293" s="63"/>
      <c r="W293" s="63"/>
      <c r="X293" s="63"/>
      <c r="Y293" s="20"/>
      <c r="Z293" s="20"/>
      <c r="AA293" s="86"/>
      <c r="AB293" s="306"/>
      <c r="AC293" s="85"/>
      <c r="AD293" s="87"/>
      <c r="AE293" s="87"/>
      <c r="AF293" s="87"/>
      <c r="AG293" s="87"/>
      <c r="AH293" s="88"/>
      <c r="AI293" s="20"/>
      <c r="AJ293" s="89"/>
    </row>
    <row r="294" spans="2:36" s="27" customFormat="1">
      <c r="B294" s="315"/>
      <c r="C294" s="85"/>
      <c r="D294" s="29"/>
      <c r="E294" s="29"/>
      <c r="F294" s="29"/>
      <c r="G294" s="29"/>
      <c r="H294" s="30"/>
      <c r="I294" s="30"/>
      <c r="J294" s="306"/>
      <c r="K294" s="85"/>
      <c r="L294" s="29"/>
      <c r="M294" s="29"/>
      <c r="N294" s="29"/>
      <c r="O294" s="29"/>
      <c r="P294" s="30"/>
      <c r="Q294" s="30"/>
      <c r="S294" s="306"/>
      <c r="T294" s="85"/>
      <c r="U294" s="63"/>
      <c r="V294" s="63"/>
      <c r="W294" s="63"/>
      <c r="X294" s="63"/>
      <c r="Y294" s="20"/>
      <c r="Z294" s="20"/>
      <c r="AA294" s="86"/>
      <c r="AB294" s="306"/>
      <c r="AC294" s="85"/>
      <c r="AD294" s="87"/>
      <c r="AE294" s="87"/>
      <c r="AF294" s="87"/>
      <c r="AG294" s="87"/>
      <c r="AH294" s="88"/>
      <c r="AI294" s="20"/>
      <c r="AJ294" s="89"/>
    </row>
    <row r="295" spans="2:36" s="27" customFormat="1">
      <c r="B295" s="315"/>
      <c r="C295" s="85"/>
      <c r="D295" s="29"/>
      <c r="E295" s="29"/>
      <c r="F295" s="29"/>
      <c r="G295" s="29"/>
      <c r="H295" s="30"/>
      <c r="I295" s="30"/>
      <c r="J295" s="306"/>
      <c r="K295" s="85"/>
      <c r="L295" s="29"/>
      <c r="M295" s="29"/>
      <c r="N295" s="29"/>
      <c r="O295" s="29"/>
      <c r="P295" s="30"/>
      <c r="Q295" s="30"/>
      <c r="S295" s="306"/>
      <c r="T295" s="85"/>
      <c r="U295" s="63"/>
      <c r="V295" s="63"/>
      <c r="W295" s="63"/>
      <c r="X295" s="63"/>
      <c r="Y295" s="20"/>
      <c r="Z295" s="20"/>
      <c r="AA295" s="86"/>
      <c r="AB295" s="306"/>
      <c r="AC295" s="85"/>
      <c r="AD295" s="87"/>
      <c r="AE295" s="87"/>
      <c r="AF295" s="87"/>
      <c r="AG295" s="87"/>
      <c r="AH295" s="88"/>
      <c r="AI295" s="20"/>
      <c r="AJ295" s="89"/>
    </row>
    <row r="296" spans="2:36" s="27" customFormat="1">
      <c r="B296" s="315"/>
      <c r="C296" s="85"/>
      <c r="D296" s="29"/>
      <c r="E296" s="29"/>
      <c r="F296" s="29"/>
      <c r="G296" s="29"/>
      <c r="H296" s="30"/>
      <c r="I296" s="30"/>
      <c r="J296" s="306"/>
      <c r="K296" s="85"/>
      <c r="L296" s="29"/>
      <c r="M296" s="29"/>
      <c r="N296" s="29"/>
      <c r="O296" s="29"/>
      <c r="P296" s="30"/>
      <c r="Q296" s="30"/>
      <c r="S296" s="306"/>
      <c r="T296" s="85"/>
      <c r="U296" s="63"/>
      <c r="V296" s="63"/>
      <c r="W296" s="63"/>
      <c r="X296" s="63"/>
      <c r="Y296" s="20"/>
      <c r="Z296" s="20"/>
      <c r="AA296" s="86"/>
      <c r="AB296" s="306"/>
      <c r="AC296" s="85"/>
      <c r="AD296" s="87"/>
      <c r="AE296" s="87"/>
      <c r="AF296" s="87"/>
      <c r="AG296" s="87"/>
      <c r="AH296" s="88"/>
      <c r="AI296" s="20"/>
      <c r="AJ296" s="89"/>
    </row>
    <row r="297" spans="2:36" s="27" customFormat="1">
      <c r="B297" s="315"/>
      <c r="C297" s="85"/>
      <c r="D297" s="29"/>
      <c r="E297" s="29"/>
      <c r="F297" s="29"/>
      <c r="G297" s="29"/>
      <c r="H297" s="30"/>
      <c r="I297" s="30"/>
      <c r="J297" s="306"/>
      <c r="K297" s="85"/>
      <c r="L297" s="29"/>
      <c r="M297" s="29"/>
      <c r="N297" s="29"/>
      <c r="O297" s="29"/>
      <c r="P297" s="30"/>
      <c r="Q297" s="30"/>
      <c r="S297" s="306"/>
      <c r="T297" s="85"/>
      <c r="U297" s="63"/>
      <c r="V297" s="63"/>
      <c r="W297" s="63"/>
      <c r="X297" s="63"/>
      <c r="Y297" s="20"/>
      <c r="Z297" s="20"/>
      <c r="AA297" s="86"/>
      <c r="AB297" s="306"/>
      <c r="AC297" s="85"/>
      <c r="AD297" s="87"/>
      <c r="AE297" s="87"/>
      <c r="AF297" s="87"/>
      <c r="AG297" s="87"/>
      <c r="AH297" s="88"/>
      <c r="AI297" s="20"/>
      <c r="AJ297" s="89"/>
    </row>
    <row r="298" spans="2:36" s="27" customFormat="1">
      <c r="B298" s="315"/>
      <c r="C298" s="85"/>
      <c r="D298" s="29"/>
      <c r="E298" s="29"/>
      <c r="F298" s="29"/>
      <c r="G298" s="29"/>
      <c r="H298" s="30"/>
      <c r="I298" s="30"/>
      <c r="J298" s="306"/>
      <c r="K298" s="85"/>
      <c r="L298" s="29"/>
      <c r="M298" s="29"/>
      <c r="N298" s="29"/>
      <c r="O298" s="29"/>
      <c r="P298" s="30"/>
      <c r="Q298" s="30"/>
      <c r="S298" s="306"/>
      <c r="T298" s="85"/>
      <c r="U298" s="63"/>
      <c r="V298" s="63"/>
      <c r="W298" s="63"/>
      <c r="X298" s="63"/>
      <c r="Y298" s="20"/>
      <c r="Z298" s="20"/>
      <c r="AA298" s="86"/>
      <c r="AB298" s="306"/>
      <c r="AC298" s="85"/>
      <c r="AD298" s="87"/>
      <c r="AE298" s="87"/>
      <c r="AF298" s="87"/>
      <c r="AG298" s="87"/>
      <c r="AH298" s="88"/>
      <c r="AI298" s="20"/>
      <c r="AJ298" s="89"/>
    </row>
    <row r="299" spans="2:36" s="27" customFormat="1">
      <c r="B299" s="315"/>
      <c r="C299" s="85"/>
      <c r="D299" s="29"/>
      <c r="E299" s="29"/>
      <c r="F299" s="29"/>
      <c r="G299" s="29"/>
      <c r="H299" s="30"/>
      <c r="I299" s="30"/>
      <c r="J299" s="306"/>
      <c r="K299" s="85"/>
      <c r="L299" s="29"/>
      <c r="M299" s="29"/>
      <c r="N299" s="29"/>
      <c r="O299" s="29"/>
      <c r="P299" s="30"/>
      <c r="Q299" s="30"/>
      <c r="S299" s="306"/>
      <c r="T299" s="85"/>
      <c r="U299" s="63"/>
      <c r="V299" s="63"/>
      <c r="W299" s="63"/>
      <c r="X299" s="63"/>
      <c r="Y299" s="20"/>
      <c r="Z299" s="20"/>
      <c r="AA299" s="86"/>
      <c r="AB299" s="306"/>
      <c r="AC299" s="85"/>
      <c r="AD299" s="87"/>
      <c r="AE299" s="87"/>
      <c r="AF299" s="87"/>
      <c r="AG299" s="87"/>
      <c r="AH299" s="88"/>
      <c r="AI299" s="20"/>
      <c r="AJ299" s="89"/>
    </row>
    <row r="300" spans="2:36" s="27" customFormat="1">
      <c r="B300" s="315"/>
      <c r="C300" s="85"/>
      <c r="D300" s="29"/>
      <c r="E300" s="29"/>
      <c r="F300" s="29"/>
      <c r="G300" s="29"/>
      <c r="H300" s="30"/>
      <c r="I300" s="30"/>
      <c r="J300" s="306"/>
      <c r="K300" s="85"/>
      <c r="L300" s="29"/>
      <c r="M300" s="29"/>
      <c r="N300" s="29"/>
      <c r="O300" s="29"/>
      <c r="P300" s="30"/>
      <c r="Q300" s="30"/>
      <c r="S300" s="306"/>
      <c r="T300" s="85"/>
      <c r="U300" s="63"/>
      <c r="V300" s="63"/>
      <c r="W300" s="63"/>
      <c r="X300" s="63"/>
      <c r="Y300" s="20"/>
      <c r="Z300" s="20"/>
      <c r="AA300" s="86"/>
      <c r="AB300" s="306"/>
      <c r="AC300" s="85"/>
      <c r="AD300" s="87"/>
      <c r="AE300" s="87"/>
      <c r="AF300" s="87"/>
      <c r="AG300" s="87"/>
      <c r="AH300" s="88"/>
      <c r="AI300" s="20"/>
      <c r="AJ300" s="89"/>
    </row>
    <row r="301" spans="2:36" s="27" customFormat="1">
      <c r="B301" s="315"/>
      <c r="C301" s="85"/>
      <c r="D301" s="29"/>
      <c r="E301" s="29"/>
      <c r="F301" s="29"/>
      <c r="G301" s="29"/>
      <c r="H301" s="30"/>
      <c r="I301" s="30"/>
      <c r="J301" s="306"/>
      <c r="K301" s="85"/>
      <c r="L301" s="29"/>
      <c r="M301" s="29"/>
      <c r="N301" s="29"/>
      <c r="O301" s="29"/>
      <c r="P301" s="30"/>
      <c r="Q301" s="30"/>
      <c r="S301" s="306"/>
      <c r="T301" s="85"/>
      <c r="U301" s="63"/>
      <c r="V301" s="63"/>
      <c r="W301" s="63"/>
      <c r="X301" s="63"/>
      <c r="Y301" s="20"/>
      <c r="Z301" s="20"/>
      <c r="AA301" s="86"/>
      <c r="AB301" s="306"/>
      <c r="AC301" s="85"/>
      <c r="AD301" s="87"/>
      <c r="AE301" s="87"/>
      <c r="AF301" s="87"/>
      <c r="AG301" s="87"/>
      <c r="AH301" s="88"/>
      <c r="AI301" s="20"/>
      <c r="AJ301" s="89"/>
    </row>
    <row r="302" spans="2:36" s="27" customFormat="1">
      <c r="B302" s="315"/>
      <c r="C302" s="85"/>
      <c r="D302" s="29"/>
      <c r="E302" s="29"/>
      <c r="F302" s="29"/>
      <c r="G302" s="29"/>
      <c r="H302" s="30"/>
      <c r="I302" s="30"/>
      <c r="J302" s="306"/>
      <c r="K302" s="85"/>
      <c r="L302" s="29"/>
      <c r="M302" s="29"/>
      <c r="N302" s="29"/>
      <c r="O302" s="29"/>
      <c r="P302" s="30"/>
      <c r="Q302" s="30"/>
      <c r="S302" s="306"/>
      <c r="T302" s="85"/>
      <c r="U302" s="63"/>
      <c r="V302" s="63"/>
      <c r="W302" s="63"/>
      <c r="X302" s="63"/>
      <c r="Y302" s="20"/>
      <c r="Z302" s="20"/>
      <c r="AA302" s="86"/>
      <c r="AB302" s="306"/>
      <c r="AC302" s="85"/>
      <c r="AD302" s="87"/>
      <c r="AE302" s="87"/>
      <c r="AF302" s="87"/>
      <c r="AG302" s="87"/>
      <c r="AH302" s="88"/>
      <c r="AI302" s="20"/>
      <c r="AJ302" s="89"/>
    </row>
    <row r="303" spans="2:36" s="27" customFormat="1">
      <c r="B303" s="315"/>
      <c r="C303" s="85"/>
      <c r="D303" s="29"/>
      <c r="E303" s="29"/>
      <c r="F303" s="29"/>
      <c r="G303" s="29"/>
      <c r="H303" s="30"/>
      <c r="I303" s="30"/>
      <c r="J303" s="306"/>
      <c r="K303" s="85"/>
      <c r="L303" s="29"/>
      <c r="M303" s="29"/>
      <c r="N303" s="29"/>
      <c r="O303" s="29"/>
      <c r="P303" s="30"/>
      <c r="Q303" s="30"/>
      <c r="S303" s="306"/>
      <c r="T303" s="85"/>
      <c r="U303" s="63"/>
      <c r="V303" s="63"/>
      <c r="W303" s="63"/>
      <c r="X303" s="63"/>
      <c r="Y303" s="20"/>
      <c r="Z303" s="20"/>
      <c r="AA303" s="86"/>
      <c r="AB303" s="306"/>
      <c r="AC303" s="85"/>
      <c r="AD303" s="87"/>
      <c r="AE303" s="87"/>
      <c r="AF303" s="87"/>
      <c r="AG303" s="87"/>
      <c r="AH303" s="88"/>
      <c r="AI303" s="20"/>
      <c r="AJ303" s="89"/>
    </row>
    <row r="304" spans="2:36" s="27" customFormat="1">
      <c r="B304" s="315"/>
      <c r="C304" s="85"/>
      <c r="D304" s="29"/>
      <c r="E304" s="29"/>
      <c r="F304" s="29"/>
      <c r="G304" s="29"/>
      <c r="H304" s="30"/>
      <c r="I304" s="30"/>
      <c r="J304" s="306"/>
      <c r="K304" s="85"/>
      <c r="L304" s="29"/>
      <c r="M304" s="29"/>
      <c r="N304" s="29"/>
      <c r="O304" s="29"/>
      <c r="P304" s="30"/>
      <c r="Q304" s="30"/>
      <c r="S304" s="306"/>
      <c r="T304" s="85"/>
      <c r="U304" s="63"/>
      <c r="V304" s="63"/>
      <c r="W304" s="63"/>
      <c r="X304" s="63"/>
      <c r="Y304" s="20"/>
      <c r="Z304" s="20"/>
      <c r="AA304" s="86"/>
      <c r="AB304" s="306"/>
      <c r="AC304" s="85"/>
      <c r="AD304" s="87"/>
      <c r="AE304" s="87"/>
      <c r="AF304" s="87"/>
      <c r="AG304" s="87"/>
      <c r="AH304" s="88"/>
      <c r="AI304" s="20"/>
      <c r="AJ304" s="89"/>
    </row>
    <row r="305" spans="2:36" s="27" customFormat="1">
      <c r="B305" s="315"/>
      <c r="C305" s="85"/>
      <c r="D305" s="29"/>
      <c r="E305" s="29"/>
      <c r="F305" s="29"/>
      <c r="G305" s="29"/>
      <c r="H305" s="30"/>
      <c r="I305" s="30"/>
      <c r="J305" s="306"/>
      <c r="K305" s="85"/>
      <c r="L305" s="29"/>
      <c r="M305" s="29"/>
      <c r="N305" s="29"/>
      <c r="O305" s="29"/>
      <c r="P305" s="30"/>
      <c r="Q305" s="30"/>
      <c r="S305" s="306"/>
      <c r="T305" s="85"/>
      <c r="U305" s="63"/>
      <c r="V305" s="63"/>
      <c r="W305" s="63"/>
      <c r="X305" s="63"/>
      <c r="Y305" s="20"/>
      <c r="Z305" s="20"/>
      <c r="AA305" s="86"/>
      <c r="AB305" s="306"/>
      <c r="AC305" s="85"/>
      <c r="AD305" s="87"/>
      <c r="AE305" s="87"/>
      <c r="AF305" s="87"/>
      <c r="AG305" s="87"/>
      <c r="AH305" s="88"/>
      <c r="AI305" s="20"/>
      <c r="AJ305" s="89"/>
    </row>
    <row r="306" spans="2:36" s="27" customFormat="1">
      <c r="B306" s="315"/>
      <c r="C306" s="85"/>
      <c r="D306" s="29"/>
      <c r="E306" s="29"/>
      <c r="F306" s="29"/>
      <c r="G306" s="29"/>
      <c r="H306" s="30"/>
      <c r="I306" s="30"/>
      <c r="J306" s="306"/>
      <c r="K306" s="85"/>
      <c r="L306" s="29"/>
      <c r="M306" s="29"/>
      <c r="N306" s="29"/>
      <c r="O306" s="29"/>
      <c r="P306" s="30"/>
      <c r="Q306" s="30"/>
      <c r="S306" s="306"/>
      <c r="T306" s="85"/>
      <c r="U306" s="63"/>
      <c r="V306" s="63"/>
      <c r="W306" s="63"/>
      <c r="X306" s="63"/>
      <c r="Y306" s="20"/>
      <c r="Z306" s="20"/>
      <c r="AA306" s="86"/>
      <c r="AB306" s="306"/>
      <c r="AC306" s="85"/>
      <c r="AD306" s="87"/>
      <c r="AE306" s="87"/>
      <c r="AF306" s="87"/>
      <c r="AG306" s="87"/>
      <c r="AH306" s="88"/>
      <c r="AI306" s="20"/>
      <c r="AJ306" s="89"/>
    </row>
    <row r="307" spans="2:36" s="27" customFormat="1">
      <c r="B307" s="315"/>
      <c r="C307" s="85"/>
      <c r="D307" s="29"/>
      <c r="E307" s="29"/>
      <c r="F307" s="29"/>
      <c r="G307" s="29"/>
      <c r="H307" s="30"/>
      <c r="I307" s="30"/>
      <c r="J307" s="306"/>
      <c r="K307" s="85"/>
      <c r="L307" s="29"/>
      <c r="M307" s="29"/>
      <c r="N307" s="29"/>
      <c r="O307" s="29"/>
      <c r="P307" s="30"/>
      <c r="Q307" s="30"/>
      <c r="S307" s="306"/>
      <c r="T307" s="85"/>
      <c r="U307" s="63"/>
      <c r="V307" s="63"/>
      <c r="W307" s="63"/>
      <c r="X307" s="63"/>
      <c r="Y307" s="20"/>
      <c r="Z307" s="20"/>
      <c r="AA307" s="86"/>
      <c r="AB307" s="306"/>
      <c r="AC307" s="85"/>
      <c r="AD307" s="87"/>
      <c r="AE307" s="87"/>
      <c r="AF307" s="87"/>
      <c r="AG307" s="87"/>
      <c r="AH307" s="88"/>
      <c r="AI307" s="20"/>
      <c r="AJ307" s="89"/>
    </row>
    <row r="308" spans="2:36" s="27" customFormat="1">
      <c r="B308" s="315"/>
      <c r="C308" s="85"/>
      <c r="D308" s="29"/>
      <c r="E308" s="29"/>
      <c r="F308" s="29"/>
      <c r="G308" s="29"/>
      <c r="H308" s="30"/>
      <c r="I308" s="30"/>
      <c r="J308" s="306"/>
      <c r="K308" s="85"/>
      <c r="L308" s="29"/>
      <c r="M308" s="29"/>
      <c r="N308" s="29"/>
      <c r="O308" s="29"/>
      <c r="P308" s="30"/>
      <c r="Q308" s="30"/>
      <c r="S308" s="306"/>
      <c r="T308" s="85"/>
      <c r="U308" s="63"/>
      <c r="V308" s="63"/>
      <c r="W308" s="63"/>
      <c r="X308" s="63"/>
      <c r="Y308" s="20"/>
      <c r="Z308" s="20"/>
      <c r="AA308" s="86"/>
      <c r="AB308" s="306"/>
      <c r="AC308" s="85"/>
      <c r="AD308" s="87"/>
      <c r="AE308" s="87"/>
      <c r="AF308" s="87"/>
      <c r="AG308" s="87"/>
      <c r="AH308" s="88"/>
      <c r="AI308" s="20"/>
      <c r="AJ308" s="89"/>
    </row>
    <row r="309" spans="2:36" s="27" customFormat="1">
      <c r="B309" s="315"/>
      <c r="C309" s="85"/>
      <c r="D309" s="29"/>
      <c r="E309" s="29"/>
      <c r="F309" s="29"/>
      <c r="G309" s="29"/>
      <c r="H309" s="30"/>
      <c r="I309" s="30"/>
      <c r="J309" s="306"/>
      <c r="K309" s="85"/>
      <c r="L309" s="29"/>
      <c r="M309" s="29"/>
      <c r="N309" s="29"/>
      <c r="O309" s="29"/>
      <c r="P309" s="30"/>
      <c r="Q309" s="30"/>
      <c r="S309" s="306"/>
      <c r="T309" s="85"/>
      <c r="U309" s="63"/>
      <c r="V309" s="63"/>
      <c r="W309" s="63"/>
      <c r="X309" s="63"/>
      <c r="Y309" s="20"/>
      <c r="Z309" s="20"/>
      <c r="AA309" s="86"/>
      <c r="AB309" s="306"/>
      <c r="AC309" s="85"/>
      <c r="AD309" s="87"/>
      <c r="AE309" s="87"/>
      <c r="AF309" s="87"/>
      <c r="AG309" s="87"/>
      <c r="AH309" s="88"/>
      <c r="AI309" s="20"/>
      <c r="AJ309" s="89"/>
    </row>
    <row r="310" spans="2:36" s="27" customFormat="1">
      <c r="B310" s="315"/>
      <c r="C310" s="85"/>
      <c r="D310" s="29"/>
      <c r="E310" s="29"/>
      <c r="F310" s="29"/>
      <c r="G310" s="29"/>
      <c r="H310" s="30"/>
      <c r="I310" s="30"/>
      <c r="J310" s="306"/>
      <c r="K310" s="85"/>
      <c r="L310" s="29"/>
      <c r="M310" s="29"/>
      <c r="N310" s="29"/>
      <c r="O310" s="29"/>
      <c r="P310" s="30"/>
      <c r="Q310" s="30"/>
      <c r="S310" s="306"/>
      <c r="T310" s="85"/>
      <c r="U310" s="63"/>
      <c r="V310" s="63"/>
      <c r="W310" s="63"/>
      <c r="X310" s="63"/>
      <c r="Y310" s="20"/>
      <c r="Z310" s="20"/>
      <c r="AA310" s="86"/>
      <c r="AB310" s="306"/>
      <c r="AC310" s="85"/>
      <c r="AD310" s="87"/>
      <c r="AE310" s="87"/>
      <c r="AF310" s="87"/>
      <c r="AG310" s="87"/>
      <c r="AH310" s="88"/>
      <c r="AI310" s="20"/>
      <c r="AJ310" s="89"/>
    </row>
    <row r="311" spans="2:36" s="27" customFormat="1">
      <c r="B311" s="315"/>
      <c r="C311" s="85"/>
      <c r="D311" s="29"/>
      <c r="E311" s="29"/>
      <c r="F311" s="29"/>
      <c r="G311" s="29"/>
      <c r="H311" s="30"/>
      <c r="I311" s="30"/>
      <c r="J311" s="306"/>
      <c r="K311" s="85"/>
      <c r="L311" s="29"/>
      <c r="M311" s="29"/>
      <c r="N311" s="29"/>
      <c r="O311" s="29"/>
      <c r="P311" s="30"/>
      <c r="Q311" s="30"/>
      <c r="S311" s="306"/>
      <c r="T311" s="85"/>
      <c r="U311" s="63"/>
      <c r="V311" s="63"/>
      <c r="W311" s="63"/>
      <c r="X311" s="63"/>
      <c r="Y311" s="20"/>
      <c r="Z311" s="20"/>
      <c r="AA311" s="86"/>
      <c r="AB311" s="306"/>
      <c r="AC311" s="85"/>
      <c r="AD311" s="87"/>
      <c r="AE311" s="87"/>
      <c r="AF311" s="87"/>
      <c r="AG311" s="87"/>
      <c r="AH311" s="88"/>
      <c r="AI311" s="20"/>
      <c r="AJ311" s="89"/>
    </row>
    <row r="312" spans="2:36" s="27" customFormat="1">
      <c r="B312" s="315"/>
      <c r="C312" s="85"/>
      <c r="D312" s="29"/>
      <c r="E312" s="29"/>
      <c r="F312" s="29"/>
      <c r="G312" s="29"/>
      <c r="H312" s="30"/>
      <c r="I312" s="30"/>
      <c r="J312" s="306"/>
      <c r="K312" s="85"/>
      <c r="L312" s="29"/>
      <c r="M312" s="29"/>
      <c r="N312" s="29"/>
      <c r="O312" s="29"/>
      <c r="P312" s="30"/>
      <c r="Q312" s="30"/>
      <c r="S312" s="306"/>
      <c r="T312" s="85"/>
      <c r="U312" s="63"/>
      <c r="V312" s="63"/>
      <c r="W312" s="63"/>
      <c r="X312" s="63"/>
      <c r="Y312" s="20"/>
      <c r="Z312" s="20"/>
      <c r="AA312" s="86"/>
      <c r="AB312" s="306"/>
      <c r="AC312" s="85"/>
      <c r="AD312" s="87"/>
      <c r="AE312" s="87"/>
      <c r="AF312" s="87"/>
      <c r="AG312" s="87"/>
      <c r="AH312" s="88"/>
      <c r="AI312" s="20"/>
      <c r="AJ312" s="89"/>
    </row>
    <row r="313" spans="2:36" s="27" customFormat="1">
      <c r="B313" s="315"/>
      <c r="C313" s="85"/>
      <c r="D313" s="29"/>
      <c r="E313" s="29"/>
      <c r="F313" s="29"/>
      <c r="G313" s="29"/>
      <c r="H313" s="30"/>
      <c r="I313" s="30"/>
      <c r="J313" s="306"/>
      <c r="K313" s="85"/>
      <c r="L313" s="29"/>
      <c r="M313" s="29"/>
      <c r="N313" s="29"/>
      <c r="O313" s="29"/>
      <c r="P313" s="30"/>
      <c r="Q313" s="30"/>
      <c r="S313" s="306"/>
      <c r="T313" s="85"/>
      <c r="U313" s="63"/>
      <c r="V313" s="63"/>
      <c r="W313" s="63"/>
      <c r="X313" s="63"/>
      <c r="Y313" s="20"/>
      <c r="Z313" s="20"/>
      <c r="AA313" s="86"/>
      <c r="AB313" s="306"/>
      <c r="AC313" s="85"/>
      <c r="AD313" s="87"/>
      <c r="AE313" s="87"/>
      <c r="AF313" s="87"/>
      <c r="AG313" s="87"/>
      <c r="AH313" s="88"/>
      <c r="AI313" s="20"/>
      <c r="AJ313" s="89"/>
    </row>
    <row r="314" spans="2:36" s="27" customFormat="1">
      <c r="B314" s="315"/>
      <c r="C314" s="85"/>
      <c r="D314" s="29"/>
      <c r="E314" s="29"/>
      <c r="F314" s="29"/>
      <c r="G314" s="29"/>
      <c r="H314" s="30"/>
      <c r="I314" s="30"/>
      <c r="J314" s="306"/>
      <c r="K314" s="85"/>
      <c r="L314" s="29"/>
      <c r="M314" s="29"/>
      <c r="N314" s="29"/>
      <c r="O314" s="29"/>
      <c r="P314" s="30"/>
      <c r="Q314" s="30"/>
      <c r="S314" s="306"/>
      <c r="T314" s="85"/>
      <c r="U314" s="63"/>
      <c r="V314" s="63"/>
      <c r="W314" s="63"/>
      <c r="X314" s="63"/>
      <c r="Y314" s="20"/>
      <c r="Z314" s="20"/>
      <c r="AA314" s="86"/>
      <c r="AB314" s="306"/>
      <c r="AC314" s="85"/>
      <c r="AD314" s="87"/>
      <c r="AE314" s="87"/>
      <c r="AF314" s="87"/>
      <c r="AG314" s="87"/>
      <c r="AH314" s="88"/>
      <c r="AI314" s="20"/>
      <c r="AJ314" s="89"/>
    </row>
    <row r="315" spans="2:36" s="27" customFormat="1">
      <c r="B315" s="315"/>
      <c r="C315" s="85"/>
      <c r="D315" s="29"/>
      <c r="E315" s="29"/>
      <c r="F315" s="29"/>
      <c r="G315" s="29"/>
      <c r="H315" s="30"/>
      <c r="I315" s="30"/>
      <c r="J315" s="306"/>
      <c r="K315" s="85"/>
      <c r="L315" s="29"/>
      <c r="M315" s="29"/>
      <c r="N315" s="29"/>
      <c r="O315" s="29"/>
      <c r="P315" s="30"/>
      <c r="Q315" s="30"/>
      <c r="S315" s="306"/>
      <c r="T315" s="85"/>
      <c r="U315" s="63"/>
      <c r="V315" s="63"/>
      <c r="W315" s="63"/>
      <c r="X315" s="63"/>
      <c r="Y315" s="20"/>
      <c r="Z315" s="20"/>
      <c r="AA315" s="86"/>
      <c r="AB315" s="306"/>
      <c r="AC315" s="85"/>
      <c r="AD315" s="87"/>
      <c r="AE315" s="87"/>
      <c r="AF315" s="87"/>
      <c r="AG315" s="87"/>
      <c r="AH315" s="88"/>
      <c r="AI315" s="20"/>
      <c r="AJ315" s="89"/>
    </row>
    <row r="316" spans="2:36" s="27" customFormat="1">
      <c r="B316" s="315"/>
      <c r="C316" s="85"/>
      <c r="D316" s="29"/>
      <c r="E316" s="29"/>
      <c r="F316" s="29"/>
      <c r="G316" s="29"/>
      <c r="H316" s="30"/>
      <c r="I316" s="30"/>
      <c r="J316" s="306"/>
      <c r="K316" s="85"/>
      <c r="L316" s="29"/>
      <c r="M316" s="29"/>
      <c r="N316" s="29"/>
      <c r="O316" s="29"/>
      <c r="P316" s="30"/>
      <c r="Q316" s="30"/>
      <c r="S316" s="306"/>
      <c r="T316" s="85"/>
      <c r="U316" s="63"/>
      <c r="V316" s="63"/>
      <c r="W316" s="63"/>
      <c r="X316" s="63"/>
      <c r="Y316" s="20"/>
      <c r="Z316" s="20"/>
      <c r="AA316" s="86"/>
      <c r="AB316" s="306"/>
      <c r="AC316" s="85"/>
      <c r="AD316" s="87"/>
      <c r="AE316" s="87"/>
      <c r="AF316" s="87"/>
      <c r="AG316" s="87"/>
      <c r="AH316" s="88"/>
      <c r="AI316" s="20"/>
      <c r="AJ316" s="89"/>
    </row>
    <row r="317" spans="2:36" s="27" customFormat="1">
      <c r="B317" s="315"/>
      <c r="C317" s="85"/>
      <c r="D317" s="29"/>
      <c r="E317" s="29"/>
      <c r="F317" s="29"/>
      <c r="G317" s="29"/>
      <c r="H317" s="30"/>
      <c r="I317" s="30"/>
      <c r="J317" s="306"/>
      <c r="K317" s="85"/>
      <c r="L317" s="29"/>
      <c r="M317" s="29"/>
      <c r="N317" s="29"/>
      <c r="O317" s="29"/>
      <c r="P317" s="30"/>
      <c r="Q317" s="30"/>
      <c r="S317" s="306"/>
      <c r="T317" s="85"/>
      <c r="U317" s="63"/>
      <c r="V317" s="63"/>
      <c r="W317" s="63"/>
      <c r="X317" s="63"/>
      <c r="Y317" s="20"/>
      <c r="Z317" s="20"/>
      <c r="AA317" s="86"/>
      <c r="AB317" s="306"/>
      <c r="AC317" s="85"/>
      <c r="AD317" s="87"/>
      <c r="AE317" s="87"/>
      <c r="AF317" s="87"/>
      <c r="AG317" s="87"/>
      <c r="AH317" s="88"/>
      <c r="AI317" s="20"/>
      <c r="AJ317" s="89"/>
    </row>
    <row r="318" spans="2:36" s="27" customFormat="1">
      <c r="B318" s="315"/>
      <c r="C318" s="85"/>
      <c r="D318" s="29"/>
      <c r="E318" s="29"/>
      <c r="F318" s="29"/>
      <c r="G318" s="29"/>
      <c r="H318" s="30"/>
      <c r="I318" s="30"/>
      <c r="J318" s="306"/>
      <c r="K318" s="85"/>
      <c r="L318" s="29"/>
      <c r="M318" s="29"/>
      <c r="N318" s="29"/>
      <c r="O318" s="29"/>
      <c r="P318" s="30"/>
      <c r="Q318" s="30"/>
      <c r="S318" s="306"/>
      <c r="T318" s="85"/>
      <c r="U318" s="63"/>
      <c r="V318" s="63"/>
      <c r="W318" s="63"/>
      <c r="X318" s="63"/>
      <c r="Y318" s="20"/>
      <c r="Z318" s="20"/>
      <c r="AA318" s="86"/>
      <c r="AB318" s="306"/>
      <c r="AC318" s="85"/>
      <c r="AD318" s="87"/>
      <c r="AE318" s="87"/>
      <c r="AF318" s="87"/>
      <c r="AG318" s="87"/>
      <c r="AH318" s="88"/>
      <c r="AI318" s="20"/>
      <c r="AJ318" s="89"/>
    </row>
    <row r="319" spans="2:36" s="27" customFormat="1">
      <c r="B319" s="315"/>
      <c r="C319" s="85"/>
      <c r="D319" s="29"/>
      <c r="E319" s="29"/>
      <c r="F319" s="29"/>
      <c r="G319" s="29"/>
      <c r="H319" s="30"/>
      <c r="I319" s="30"/>
      <c r="J319" s="306"/>
      <c r="K319" s="85"/>
      <c r="L319" s="29"/>
      <c r="M319" s="29"/>
      <c r="N319" s="29"/>
      <c r="O319" s="29"/>
      <c r="P319" s="30"/>
      <c r="Q319" s="30"/>
      <c r="S319" s="306"/>
      <c r="T319" s="85"/>
      <c r="U319" s="63"/>
      <c r="V319" s="63"/>
      <c r="W319" s="63"/>
      <c r="X319" s="63"/>
      <c r="Y319" s="20"/>
      <c r="Z319" s="20"/>
      <c r="AA319" s="86"/>
      <c r="AB319" s="306"/>
      <c r="AC319" s="85"/>
      <c r="AD319" s="87"/>
      <c r="AE319" s="87"/>
      <c r="AF319" s="87"/>
      <c r="AG319" s="87"/>
      <c r="AH319" s="88"/>
      <c r="AI319" s="20"/>
      <c r="AJ319" s="89"/>
    </row>
    <row r="320" spans="2:36" s="27" customFormat="1">
      <c r="B320" s="315"/>
      <c r="C320" s="85"/>
      <c r="D320" s="29"/>
      <c r="E320" s="29"/>
      <c r="F320" s="29"/>
      <c r="G320" s="29"/>
      <c r="H320" s="30"/>
      <c r="I320" s="30"/>
      <c r="J320" s="306"/>
      <c r="K320" s="85"/>
      <c r="L320" s="29"/>
      <c r="M320" s="29"/>
      <c r="N320" s="29"/>
      <c r="O320" s="29"/>
      <c r="P320" s="30"/>
      <c r="Q320" s="30"/>
      <c r="S320" s="306"/>
      <c r="T320" s="85"/>
      <c r="U320" s="63"/>
      <c r="V320" s="63"/>
      <c r="W320" s="63"/>
      <c r="X320" s="63"/>
      <c r="Y320" s="20"/>
      <c r="Z320" s="20"/>
      <c r="AA320" s="86"/>
      <c r="AB320" s="306"/>
      <c r="AC320" s="85"/>
      <c r="AD320" s="87"/>
      <c r="AE320" s="87"/>
      <c r="AF320" s="87"/>
      <c r="AG320" s="87"/>
      <c r="AH320" s="88"/>
      <c r="AI320" s="20"/>
      <c r="AJ320" s="89"/>
    </row>
    <row r="321" spans="2:36" s="27" customFormat="1">
      <c r="B321" s="315"/>
      <c r="C321" s="85"/>
      <c r="D321" s="29"/>
      <c r="E321" s="29"/>
      <c r="F321" s="29"/>
      <c r="G321" s="29"/>
      <c r="H321" s="30"/>
      <c r="I321" s="30"/>
      <c r="J321" s="306"/>
      <c r="K321" s="85"/>
      <c r="L321" s="29"/>
      <c r="M321" s="29"/>
      <c r="N321" s="29"/>
      <c r="O321" s="29"/>
      <c r="P321" s="30"/>
      <c r="Q321" s="30"/>
      <c r="S321" s="306"/>
      <c r="T321" s="85"/>
      <c r="U321" s="63"/>
      <c r="V321" s="63"/>
      <c r="W321" s="63"/>
      <c r="X321" s="63"/>
      <c r="Y321" s="20"/>
      <c r="Z321" s="20"/>
      <c r="AA321" s="86"/>
      <c r="AB321" s="306"/>
      <c r="AC321" s="85"/>
      <c r="AD321" s="87"/>
      <c r="AE321" s="87"/>
      <c r="AF321" s="87"/>
      <c r="AG321" s="87"/>
      <c r="AH321" s="88"/>
      <c r="AI321" s="20"/>
      <c r="AJ321" s="89"/>
    </row>
    <row r="322" spans="2:36" s="27" customFormat="1">
      <c r="B322" s="315"/>
      <c r="C322" s="85"/>
      <c r="D322" s="29"/>
      <c r="E322" s="29"/>
      <c r="F322" s="29"/>
      <c r="G322" s="29"/>
      <c r="H322" s="30"/>
      <c r="I322" s="30"/>
      <c r="J322" s="306"/>
      <c r="K322" s="85"/>
      <c r="L322" s="29"/>
      <c r="M322" s="29"/>
      <c r="N322" s="29"/>
      <c r="O322" s="29"/>
      <c r="P322" s="30"/>
      <c r="Q322" s="30"/>
      <c r="S322" s="306"/>
      <c r="T322" s="85"/>
      <c r="U322" s="63"/>
      <c r="V322" s="63"/>
      <c r="W322" s="63"/>
      <c r="X322" s="63"/>
      <c r="Y322" s="20"/>
      <c r="Z322" s="20"/>
      <c r="AA322" s="86"/>
      <c r="AB322" s="306"/>
      <c r="AC322" s="85"/>
      <c r="AD322" s="87"/>
      <c r="AE322" s="87"/>
      <c r="AF322" s="87"/>
      <c r="AG322" s="87"/>
      <c r="AH322" s="88"/>
      <c r="AI322" s="20"/>
      <c r="AJ322" s="89"/>
    </row>
    <row r="323" spans="2:36" s="27" customFormat="1">
      <c r="B323" s="315"/>
      <c r="C323" s="85"/>
      <c r="D323" s="29"/>
      <c r="E323" s="29"/>
      <c r="F323" s="29"/>
      <c r="G323" s="29"/>
      <c r="H323" s="30"/>
      <c r="I323" s="30"/>
      <c r="J323" s="306"/>
      <c r="K323" s="85"/>
      <c r="L323" s="29"/>
      <c r="M323" s="29"/>
      <c r="N323" s="29"/>
      <c r="O323" s="29"/>
      <c r="P323" s="30"/>
      <c r="Q323" s="30"/>
      <c r="S323" s="306"/>
      <c r="T323" s="85"/>
      <c r="U323" s="63"/>
      <c r="V323" s="63"/>
      <c r="W323" s="63"/>
      <c r="X323" s="63"/>
      <c r="Y323" s="20"/>
      <c r="Z323" s="20"/>
      <c r="AA323" s="86"/>
      <c r="AB323" s="306"/>
      <c r="AC323" s="85"/>
      <c r="AD323" s="87"/>
      <c r="AE323" s="87"/>
      <c r="AF323" s="87"/>
      <c r="AG323" s="87"/>
      <c r="AH323" s="88"/>
      <c r="AI323" s="20"/>
      <c r="AJ323" s="89"/>
    </row>
    <row r="324" spans="2:36" s="27" customFormat="1">
      <c r="B324" s="315"/>
      <c r="C324" s="85"/>
      <c r="D324" s="29"/>
      <c r="E324" s="29"/>
      <c r="F324" s="29"/>
      <c r="G324" s="29"/>
      <c r="H324" s="30"/>
      <c r="I324" s="30"/>
      <c r="J324" s="306"/>
      <c r="K324" s="85"/>
      <c r="L324" s="29"/>
      <c r="M324" s="29"/>
      <c r="N324" s="29"/>
      <c r="O324" s="29"/>
      <c r="P324" s="30"/>
      <c r="Q324" s="30"/>
      <c r="S324" s="306"/>
      <c r="T324" s="85"/>
      <c r="U324" s="63"/>
      <c r="V324" s="63"/>
      <c r="W324" s="63"/>
      <c r="X324" s="63"/>
      <c r="Y324" s="20"/>
      <c r="Z324" s="20"/>
      <c r="AA324" s="86"/>
      <c r="AB324" s="306"/>
      <c r="AC324" s="85"/>
      <c r="AD324" s="87"/>
      <c r="AE324" s="87"/>
      <c r="AF324" s="87"/>
      <c r="AG324" s="87"/>
      <c r="AH324" s="88"/>
      <c r="AI324" s="20"/>
      <c r="AJ324" s="89"/>
    </row>
    <row r="325" spans="2:36" s="27" customFormat="1">
      <c r="B325" s="315"/>
      <c r="C325" s="85"/>
      <c r="D325" s="29"/>
      <c r="E325" s="29"/>
      <c r="F325" s="29"/>
      <c r="G325" s="29"/>
      <c r="H325" s="30"/>
      <c r="I325" s="30"/>
      <c r="J325" s="306"/>
      <c r="K325" s="85"/>
      <c r="L325" s="29"/>
      <c r="M325" s="29"/>
      <c r="N325" s="29"/>
      <c r="O325" s="29"/>
      <c r="P325" s="30"/>
      <c r="Q325" s="30"/>
      <c r="S325" s="306"/>
      <c r="T325" s="85"/>
      <c r="U325" s="63"/>
      <c r="V325" s="63"/>
      <c r="W325" s="63"/>
      <c r="X325" s="63"/>
      <c r="Y325" s="20"/>
      <c r="Z325" s="20"/>
      <c r="AA325" s="86"/>
      <c r="AB325" s="306"/>
      <c r="AC325" s="85"/>
      <c r="AD325" s="87"/>
      <c r="AE325" s="87"/>
      <c r="AF325" s="87"/>
      <c r="AG325" s="87"/>
      <c r="AH325" s="88"/>
      <c r="AI325" s="20"/>
      <c r="AJ325" s="89"/>
    </row>
    <row r="326" spans="2:36" s="27" customFormat="1">
      <c r="B326" s="315"/>
      <c r="C326" s="85"/>
      <c r="D326" s="29"/>
      <c r="E326" s="29"/>
      <c r="F326" s="29"/>
      <c r="G326" s="29"/>
      <c r="H326" s="30"/>
      <c r="I326" s="30"/>
      <c r="J326" s="306"/>
      <c r="K326" s="85"/>
      <c r="L326" s="29"/>
      <c r="M326" s="29"/>
      <c r="N326" s="29"/>
      <c r="O326" s="29"/>
      <c r="P326" s="30"/>
      <c r="Q326" s="30"/>
      <c r="S326" s="306"/>
      <c r="T326" s="85"/>
      <c r="U326" s="63"/>
      <c r="V326" s="63"/>
      <c r="W326" s="63"/>
      <c r="X326" s="63"/>
      <c r="Y326" s="20"/>
      <c r="Z326" s="20"/>
      <c r="AA326" s="86"/>
      <c r="AB326" s="306"/>
      <c r="AC326" s="85"/>
      <c r="AD326" s="87"/>
      <c r="AE326" s="87"/>
      <c r="AF326" s="87"/>
      <c r="AG326" s="87"/>
      <c r="AH326" s="88"/>
      <c r="AI326" s="20"/>
      <c r="AJ326" s="89"/>
    </row>
    <row r="327" spans="2:36" s="27" customFormat="1">
      <c r="B327" s="315"/>
      <c r="C327" s="85"/>
      <c r="D327" s="29"/>
      <c r="E327" s="29"/>
      <c r="F327" s="29"/>
      <c r="G327" s="29"/>
      <c r="H327" s="30"/>
      <c r="I327" s="30"/>
      <c r="J327" s="306"/>
      <c r="K327" s="85"/>
      <c r="L327" s="29"/>
      <c r="M327" s="29"/>
      <c r="N327" s="29"/>
      <c r="O327" s="29"/>
      <c r="P327" s="30"/>
      <c r="Q327" s="30"/>
      <c r="S327" s="306"/>
      <c r="T327" s="85"/>
      <c r="U327" s="63"/>
      <c r="V327" s="63"/>
      <c r="W327" s="63"/>
      <c r="X327" s="63"/>
      <c r="Y327" s="20"/>
      <c r="Z327" s="20"/>
      <c r="AA327" s="86"/>
      <c r="AB327" s="306"/>
      <c r="AC327" s="85"/>
      <c r="AD327" s="87"/>
      <c r="AE327" s="87"/>
      <c r="AF327" s="87"/>
      <c r="AG327" s="87"/>
      <c r="AH327" s="88"/>
      <c r="AI327" s="20"/>
      <c r="AJ327" s="89"/>
    </row>
    <row r="328" spans="2:36" s="27" customFormat="1">
      <c r="B328" s="315"/>
      <c r="C328" s="85"/>
      <c r="D328" s="29"/>
      <c r="E328" s="29"/>
      <c r="F328" s="29"/>
      <c r="G328" s="29"/>
      <c r="H328" s="30"/>
      <c r="I328" s="30"/>
      <c r="J328" s="306"/>
      <c r="K328" s="85"/>
      <c r="L328" s="29"/>
      <c r="M328" s="29"/>
      <c r="N328" s="29"/>
      <c r="O328" s="29"/>
      <c r="P328" s="30"/>
      <c r="Q328" s="30"/>
      <c r="S328" s="306"/>
      <c r="T328" s="85"/>
      <c r="U328" s="63"/>
      <c r="V328" s="63"/>
      <c r="W328" s="63"/>
      <c r="X328" s="63"/>
      <c r="Y328" s="20"/>
      <c r="Z328" s="20"/>
      <c r="AA328" s="86"/>
      <c r="AB328" s="306"/>
      <c r="AC328" s="85"/>
      <c r="AD328" s="87"/>
      <c r="AE328" s="87"/>
      <c r="AF328" s="87"/>
      <c r="AG328" s="87"/>
      <c r="AH328" s="88"/>
      <c r="AI328" s="20"/>
      <c r="AJ328" s="89"/>
    </row>
    <row r="329" spans="2:36" s="27" customFormat="1">
      <c r="B329" s="315"/>
      <c r="C329" s="85"/>
      <c r="D329" s="29"/>
      <c r="E329" s="29"/>
      <c r="F329" s="29"/>
      <c r="G329" s="29"/>
      <c r="H329" s="30"/>
      <c r="I329" s="30"/>
      <c r="J329" s="306"/>
      <c r="K329" s="85"/>
      <c r="L329" s="29"/>
      <c r="M329" s="29"/>
      <c r="N329" s="29"/>
      <c r="O329" s="29"/>
      <c r="P329" s="30"/>
      <c r="Q329" s="30"/>
      <c r="S329" s="306"/>
      <c r="T329" s="85"/>
      <c r="U329" s="63"/>
      <c r="V329" s="63"/>
      <c r="W329" s="63"/>
      <c r="X329" s="63"/>
      <c r="Y329" s="20"/>
      <c r="Z329" s="20"/>
      <c r="AA329" s="86"/>
      <c r="AB329" s="306"/>
      <c r="AC329" s="85"/>
      <c r="AD329" s="87"/>
      <c r="AE329" s="87"/>
      <c r="AF329" s="87"/>
      <c r="AG329" s="87"/>
      <c r="AH329" s="88"/>
      <c r="AI329" s="20"/>
      <c r="AJ329" s="89"/>
    </row>
    <row r="330" spans="2:36" s="27" customFormat="1">
      <c r="B330" s="315"/>
      <c r="C330" s="85"/>
      <c r="D330" s="29"/>
      <c r="E330" s="29"/>
      <c r="F330" s="29"/>
      <c r="G330" s="29"/>
      <c r="H330" s="30"/>
      <c r="I330" s="30"/>
      <c r="J330" s="306"/>
      <c r="K330" s="85"/>
      <c r="L330" s="29"/>
      <c r="M330" s="29"/>
      <c r="N330" s="29"/>
      <c r="O330" s="29"/>
      <c r="P330" s="30"/>
      <c r="Q330" s="30"/>
      <c r="S330" s="306"/>
      <c r="T330" s="85"/>
      <c r="U330" s="63"/>
      <c r="V330" s="63"/>
      <c r="W330" s="63"/>
      <c r="X330" s="63"/>
      <c r="Y330" s="20"/>
      <c r="Z330" s="20"/>
      <c r="AA330" s="86"/>
      <c r="AB330" s="306"/>
      <c r="AC330" s="85"/>
      <c r="AD330" s="87"/>
      <c r="AE330" s="87"/>
      <c r="AF330" s="87"/>
      <c r="AG330" s="87"/>
      <c r="AH330" s="88"/>
      <c r="AI330" s="20"/>
      <c r="AJ330" s="89"/>
    </row>
    <row r="331" spans="2:36" s="27" customFormat="1">
      <c r="B331" s="315"/>
      <c r="C331" s="85"/>
      <c r="D331" s="29"/>
      <c r="E331" s="29"/>
      <c r="F331" s="29"/>
      <c r="G331" s="29"/>
      <c r="H331" s="30"/>
      <c r="I331" s="30"/>
      <c r="J331" s="306"/>
      <c r="K331" s="85"/>
      <c r="L331" s="29"/>
      <c r="M331" s="29"/>
      <c r="N331" s="29"/>
      <c r="O331" s="29"/>
      <c r="P331" s="30"/>
      <c r="Q331" s="30"/>
      <c r="S331" s="306"/>
      <c r="T331" s="85"/>
      <c r="U331" s="63"/>
      <c r="V331" s="63"/>
      <c r="W331" s="63"/>
      <c r="X331" s="63"/>
      <c r="Y331" s="20"/>
      <c r="Z331" s="20"/>
      <c r="AA331" s="86"/>
      <c r="AB331" s="306"/>
      <c r="AC331" s="85"/>
      <c r="AD331" s="87"/>
      <c r="AE331" s="87"/>
      <c r="AF331" s="87"/>
      <c r="AG331" s="87"/>
      <c r="AH331" s="88"/>
      <c r="AI331" s="20"/>
      <c r="AJ331" s="89"/>
    </row>
    <row r="332" spans="2:36" s="27" customFormat="1">
      <c r="B332" s="315"/>
      <c r="C332" s="85"/>
      <c r="D332" s="29"/>
      <c r="E332" s="29"/>
      <c r="F332" s="29"/>
      <c r="G332" s="29"/>
      <c r="H332" s="30"/>
      <c r="I332" s="30"/>
      <c r="J332" s="306"/>
      <c r="K332" s="85"/>
      <c r="L332" s="29"/>
      <c r="M332" s="29"/>
      <c r="N332" s="29"/>
      <c r="O332" s="29"/>
      <c r="P332" s="30"/>
      <c r="Q332" s="30"/>
      <c r="S332" s="306"/>
      <c r="T332" s="85"/>
      <c r="U332" s="63"/>
      <c r="V332" s="63"/>
      <c r="W332" s="63"/>
      <c r="X332" s="63"/>
      <c r="Y332" s="20"/>
      <c r="Z332" s="20"/>
      <c r="AA332" s="86"/>
      <c r="AB332" s="306"/>
      <c r="AC332" s="85"/>
      <c r="AD332" s="87"/>
      <c r="AE332" s="87"/>
      <c r="AF332" s="87"/>
      <c r="AG332" s="87"/>
      <c r="AH332" s="88"/>
      <c r="AI332" s="20"/>
      <c r="AJ332" s="89"/>
    </row>
    <row r="333" spans="2:36" s="27" customFormat="1">
      <c r="B333" s="315"/>
      <c r="C333" s="85"/>
      <c r="D333" s="29"/>
      <c r="E333" s="29"/>
      <c r="F333" s="29"/>
      <c r="G333" s="29"/>
      <c r="H333" s="30"/>
      <c r="I333" s="30"/>
      <c r="J333" s="306"/>
      <c r="K333" s="85"/>
      <c r="L333" s="29"/>
      <c r="M333" s="29"/>
      <c r="N333" s="29"/>
      <c r="O333" s="29"/>
      <c r="P333" s="30"/>
      <c r="Q333" s="30"/>
      <c r="S333" s="306"/>
      <c r="T333" s="85"/>
      <c r="U333" s="63"/>
      <c r="V333" s="63"/>
      <c r="W333" s="63"/>
      <c r="X333" s="63"/>
      <c r="Y333" s="20"/>
      <c r="Z333" s="20"/>
      <c r="AA333" s="86"/>
      <c r="AB333" s="306"/>
      <c r="AC333" s="85"/>
      <c r="AD333" s="87"/>
      <c r="AE333" s="87"/>
      <c r="AF333" s="87"/>
      <c r="AG333" s="87"/>
      <c r="AH333" s="88"/>
      <c r="AI333" s="20"/>
      <c r="AJ333" s="89"/>
    </row>
    <row r="334" spans="2:36" s="27" customFormat="1">
      <c r="B334" s="315"/>
      <c r="C334" s="85"/>
      <c r="D334" s="29"/>
      <c r="E334" s="29"/>
      <c r="F334" s="29"/>
      <c r="G334" s="29"/>
      <c r="H334" s="30"/>
      <c r="I334" s="30"/>
      <c r="J334" s="306"/>
      <c r="K334" s="85"/>
      <c r="L334" s="29"/>
      <c r="M334" s="29"/>
      <c r="N334" s="29"/>
      <c r="O334" s="29"/>
      <c r="P334" s="30"/>
      <c r="Q334" s="30"/>
      <c r="S334" s="306"/>
      <c r="T334" s="85"/>
      <c r="U334" s="63"/>
      <c r="V334" s="63"/>
      <c r="W334" s="63"/>
      <c r="X334" s="63"/>
      <c r="Y334" s="20"/>
      <c r="Z334" s="20"/>
      <c r="AA334" s="86"/>
      <c r="AB334" s="306"/>
      <c r="AC334" s="85"/>
      <c r="AD334" s="87"/>
      <c r="AE334" s="87"/>
      <c r="AF334" s="87"/>
      <c r="AG334" s="87"/>
      <c r="AH334" s="88"/>
      <c r="AI334" s="20"/>
      <c r="AJ334" s="89"/>
    </row>
    <row r="335" spans="2:36" s="27" customFormat="1">
      <c r="B335" s="315"/>
      <c r="C335" s="85"/>
      <c r="D335" s="29"/>
      <c r="E335" s="29"/>
      <c r="F335" s="29"/>
      <c r="G335" s="29"/>
      <c r="H335" s="30"/>
      <c r="I335" s="30"/>
      <c r="J335" s="306"/>
      <c r="K335" s="85"/>
      <c r="L335" s="29"/>
      <c r="M335" s="29"/>
      <c r="N335" s="29"/>
      <c r="O335" s="29"/>
      <c r="P335" s="30"/>
      <c r="Q335" s="30"/>
      <c r="S335" s="306"/>
      <c r="T335" s="85"/>
      <c r="U335" s="63"/>
      <c r="V335" s="63"/>
      <c r="W335" s="63"/>
      <c r="X335" s="63"/>
      <c r="Y335" s="20"/>
      <c r="Z335" s="20"/>
      <c r="AA335" s="86"/>
      <c r="AB335" s="306"/>
      <c r="AC335" s="85"/>
      <c r="AD335" s="87"/>
      <c r="AE335" s="87"/>
      <c r="AF335" s="87"/>
      <c r="AG335" s="87"/>
      <c r="AH335" s="88"/>
      <c r="AI335" s="20"/>
      <c r="AJ335" s="89"/>
    </row>
    <row r="336" spans="2:36" s="27" customFormat="1">
      <c r="B336" s="315"/>
      <c r="C336" s="85"/>
      <c r="D336" s="29"/>
      <c r="E336" s="29"/>
      <c r="F336" s="29"/>
      <c r="G336" s="29"/>
      <c r="H336" s="30"/>
      <c r="I336" s="30"/>
      <c r="J336" s="306"/>
      <c r="K336" s="85"/>
      <c r="L336" s="29"/>
      <c r="M336" s="29"/>
      <c r="N336" s="29"/>
      <c r="O336" s="29"/>
      <c r="P336" s="30"/>
      <c r="Q336" s="30"/>
      <c r="S336" s="306"/>
      <c r="T336" s="85"/>
      <c r="U336" s="63"/>
      <c r="V336" s="63"/>
      <c r="W336" s="63"/>
      <c r="X336" s="63"/>
      <c r="Y336" s="20"/>
      <c r="Z336" s="20"/>
      <c r="AA336" s="86"/>
      <c r="AB336" s="306"/>
      <c r="AC336" s="85"/>
      <c r="AD336" s="87"/>
      <c r="AE336" s="87"/>
      <c r="AF336" s="87"/>
      <c r="AG336" s="87"/>
      <c r="AH336" s="88"/>
      <c r="AI336" s="20"/>
      <c r="AJ336" s="89"/>
    </row>
    <row r="337" spans="2:36" s="27" customFormat="1">
      <c r="B337" s="315"/>
      <c r="C337" s="85"/>
      <c r="D337" s="29"/>
      <c r="E337" s="29"/>
      <c r="F337" s="29"/>
      <c r="G337" s="29"/>
      <c r="H337" s="30"/>
      <c r="I337" s="30"/>
      <c r="J337" s="306"/>
      <c r="K337" s="85"/>
      <c r="L337" s="29"/>
      <c r="M337" s="29"/>
      <c r="N337" s="29"/>
      <c r="O337" s="29"/>
      <c r="P337" s="30"/>
      <c r="Q337" s="30"/>
      <c r="S337" s="306"/>
      <c r="T337" s="85"/>
      <c r="U337" s="63"/>
      <c r="V337" s="63"/>
      <c r="W337" s="63"/>
      <c r="X337" s="63"/>
      <c r="Y337" s="20"/>
      <c r="Z337" s="20"/>
      <c r="AA337" s="86"/>
      <c r="AB337" s="306"/>
      <c r="AC337" s="85"/>
      <c r="AD337" s="87"/>
      <c r="AE337" s="87"/>
      <c r="AF337" s="87"/>
      <c r="AG337" s="87"/>
      <c r="AH337" s="88"/>
      <c r="AI337" s="20"/>
      <c r="AJ337" s="89"/>
    </row>
    <row r="338" spans="2:36" s="27" customFormat="1">
      <c r="B338" s="315"/>
      <c r="C338" s="85"/>
      <c r="D338" s="29"/>
      <c r="E338" s="29"/>
      <c r="F338" s="29"/>
      <c r="G338" s="29"/>
      <c r="H338" s="30"/>
      <c r="I338" s="30"/>
      <c r="J338" s="306"/>
      <c r="K338" s="85"/>
      <c r="L338" s="29"/>
      <c r="M338" s="29"/>
      <c r="N338" s="29"/>
      <c r="O338" s="29"/>
      <c r="P338" s="30"/>
      <c r="Q338" s="30"/>
      <c r="S338" s="306"/>
      <c r="T338" s="85"/>
      <c r="U338" s="63"/>
      <c r="V338" s="63"/>
      <c r="W338" s="63"/>
      <c r="X338" s="63"/>
      <c r="Y338" s="20"/>
      <c r="Z338" s="20"/>
      <c r="AA338" s="86"/>
      <c r="AB338" s="306"/>
      <c r="AC338" s="85"/>
      <c r="AD338" s="87"/>
      <c r="AE338" s="87"/>
      <c r="AF338" s="87"/>
      <c r="AG338" s="87"/>
      <c r="AH338" s="88"/>
      <c r="AI338" s="20"/>
      <c r="AJ338" s="89"/>
    </row>
    <row r="339" spans="2:36" s="27" customFormat="1">
      <c r="B339" s="315"/>
      <c r="C339" s="85"/>
      <c r="D339" s="29"/>
      <c r="E339" s="29"/>
      <c r="F339" s="29"/>
      <c r="G339" s="29"/>
      <c r="H339" s="30"/>
      <c r="I339" s="30"/>
      <c r="J339" s="306"/>
      <c r="K339" s="85"/>
      <c r="L339" s="29"/>
      <c r="M339" s="29"/>
      <c r="N339" s="29"/>
      <c r="O339" s="29"/>
      <c r="P339" s="30"/>
      <c r="Q339" s="30"/>
      <c r="S339" s="306"/>
      <c r="T339" s="85"/>
      <c r="U339" s="63"/>
      <c r="V339" s="63"/>
      <c r="W339" s="63"/>
      <c r="X339" s="63"/>
      <c r="Y339" s="20"/>
      <c r="Z339" s="20"/>
      <c r="AA339" s="86"/>
      <c r="AB339" s="306"/>
      <c r="AC339" s="85"/>
      <c r="AD339" s="87"/>
      <c r="AE339" s="87"/>
      <c r="AF339" s="87"/>
      <c r="AG339" s="87"/>
      <c r="AH339" s="88"/>
      <c r="AI339" s="20"/>
      <c r="AJ339" s="89"/>
    </row>
    <row r="340" spans="2:36" s="27" customFormat="1">
      <c r="B340" s="315"/>
      <c r="C340" s="85"/>
      <c r="D340" s="29"/>
      <c r="E340" s="29"/>
      <c r="F340" s="29"/>
      <c r="G340" s="29"/>
      <c r="H340" s="30"/>
      <c r="I340" s="30"/>
      <c r="J340" s="306"/>
      <c r="K340" s="85"/>
      <c r="L340" s="29"/>
      <c r="M340" s="29"/>
      <c r="N340" s="29"/>
      <c r="O340" s="29"/>
      <c r="P340" s="30"/>
      <c r="Q340" s="30"/>
      <c r="S340" s="306"/>
      <c r="T340" s="85"/>
      <c r="U340" s="63"/>
      <c r="V340" s="63"/>
      <c r="W340" s="63"/>
      <c r="X340" s="63"/>
      <c r="Y340" s="20"/>
      <c r="Z340" s="20"/>
      <c r="AA340" s="86"/>
      <c r="AB340" s="306"/>
      <c r="AC340" s="85"/>
      <c r="AD340" s="87"/>
      <c r="AE340" s="87"/>
      <c r="AF340" s="87"/>
      <c r="AG340" s="87"/>
      <c r="AH340" s="88"/>
      <c r="AI340" s="20"/>
      <c r="AJ340" s="89"/>
    </row>
    <row r="341" spans="2:36" s="27" customFormat="1">
      <c r="B341" s="315"/>
      <c r="C341" s="85"/>
      <c r="D341" s="29"/>
      <c r="E341" s="29"/>
      <c r="F341" s="29"/>
      <c r="G341" s="29"/>
      <c r="H341" s="30"/>
      <c r="I341" s="30"/>
      <c r="J341" s="306"/>
      <c r="K341" s="85"/>
      <c r="L341" s="29"/>
      <c r="M341" s="29"/>
      <c r="N341" s="29"/>
      <c r="O341" s="29"/>
      <c r="P341" s="30"/>
      <c r="Q341" s="30"/>
      <c r="S341" s="306"/>
      <c r="T341" s="85"/>
      <c r="U341" s="63"/>
      <c r="V341" s="63"/>
      <c r="W341" s="63"/>
      <c r="X341" s="63"/>
      <c r="Y341" s="20"/>
      <c r="Z341" s="20"/>
      <c r="AA341" s="86"/>
      <c r="AB341" s="306"/>
      <c r="AC341" s="85"/>
      <c r="AD341" s="87"/>
      <c r="AE341" s="87"/>
      <c r="AF341" s="87"/>
      <c r="AG341" s="87"/>
      <c r="AH341" s="88"/>
      <c r="AI341" s="20"/>
      <c r="AJ341" s="89"/>
    </row>
    <row r="342" spans="2:36" s="27" customFormat="1">
      <c r="B342" s="315"/>
      <c r="C342" s="85"/>
      <c r="D342" s="29"/>
      <c r="E342" s="29"/>
      <c r="F342" s="29"/>
      <c r="G342" s="29"/>
      <c r="H342" s="30"/>
      <c r="I342" s="30"/>
      <c r="J342" s="306"/>
      <c r="K342" s="85"/>
      <c r="L342" s="29"/>
      <c r="M342" s="29"/>
      <c r="N342" s="29"/>
      <c r="O342" s="29"/>
      <c r="P342" s="30"/>
      <c r="Q342" s="30"/>
      <c r="S342" s="306"/>
      <c r="T342" s="85"/>
      <c r="U342" s="63"/>
      <c r="V342" s="63"/>
      <c r="W342" s="63"/>
      <c r="X342" s="63"/>
      <c r="Y342" s="20"/>
      <c r="Z342" s="20"/>
      <c r="AA342" s="86"/>
      <c r="AB342" s="306"/>
      <c r="AC342" s="85"/>
      <c r="AD342" s="87"/>
      <c r="AE342" s="87"/>
      <c r="AF342" s="87"/>
      <c r="AG342" s="87"/>
      <c r="AH342" s="88"/>
      <c r="AI342" s="20"/>
      <c r="AJ342" s="89"/>
    </row>
    <row r="343" spans="2:36" s="27" customFormat="1">
      <c r="B343" s="315"/>
      <c r="C343" s="85"/>
      <c r="D343" s="29"/>
      <c r="E343" s="29"/>
      <c r="F343" s="29"/>
      <c r="G343" s="29"/>
      <c r="H343" s="30"/>
      <c r="I343" s="30"/>
      <c r="J343" s="306"/>
      <c r="K343" s="85"/>
      <c r="L343" s="29"/>
      <c r="M343" s="29"/>
      <c r="N343" s="29"/>
      <c r="O343" s="29"/>
      <c r="P343" s="30"/>
      <c r="Q343" s="30"/>
      <c r="S343" s="306"/>
      <c r="T343" s="85"/>
      <c r="U343" s="63"/>
      <c r="V343" s="63"/>
      <c r="W343" s="63"/>
      <c r="X343" s="63"/>
      <c r="Y343" s="20"/>
      <c r="Z343" s="20"/>
      <c r="AA343" s="86"/>
      <c r="AB343" s="306"/>
      <c r="AC343" s="85"/>
      <c r="AD343" s="87"/>
      <c r="AE343" s="87"/>
      <c r="AF343" s="87"/>
      <c r="AG343" s="87"/>
      <c r="AH343" s="88"/>
      <c r="AI343" s="20"/>
      <c r="AJ343" s="89"/>
    </row>
    <row r="344" spans="2:36" s="27" customFormat="1">
      <c r="B344" s="315"/>
      <c r="C344" s="85"/>
      <c r="D344" s="29"/>
      <c r="E344" s="29"/>
      <c r="F344" s="29"/>
      <c r="G344" s="29"/>
      <c r="H344" s="30"/>
      <c r="I344" s="30"/>
      <c r="J344" s="306"/>
      <c r="K344" s="85"/>
      <c r="L344" s="29"/>
      <c r="M344" s="29"/>
      <c r="N344" s="29"/>
      <c r="O344" s="29"/>
      <c r="P344" s="30"/>
      <c r="Q344" s="30"/>
      <c r="S344" s="306"/>
      <c r="T344" s="85"/>
      <c r="U344" s="63"/>
      <c r="V344" s="63"/>
      <c r="W344" s="63"/>
      <c r="X344" s="63"/>
      <c r="Y344" s="20"/>
      <c r="Z344" s="20"/>
      <c r="AA344" s="86"/>
      <c r="AB344" s="306"/>
      <c r="AC344" s="85"/>
      <c r="AD344" s="87"/>
      <c r="AE344" s="87"/>
      <c r="AF344" s="87"/>
      <c r="AG344" s="87"/>
      <c r="AH344" s="88"/>
      <c r="AI344" s="20"/>
      <c r="AJ344" s="89"/>
    </row>
    <row r="345" spans="2:36" s="27" customFormat="1">
      <c r="B345" s="315"/>
      <c r="C345" s="85"/>
      <c r="D345" s="29"/>
      <c r="E345" s="29"/>
      <c r="F345" s="29"/>
      <c r="G345" s="29"/>
      <c r="H345" s="30"/>
      <c r="I345" s="30"/>
      <c r="J345" s="306"/>
      <c r="K345" s="85"/>
      <c r="L345" s="29"/>
      <c r="M345" s="29"/>
      <c r="N345" s="29"/>
      <c r="O345" s="29"/>
      <c r="P345" s="30"/>
      <c r="Q345" s="30"/>
      <c r="S345" s="306"/>
      <c r="T345" s="85"/>
      <c r="U345" s="63"/>
      <c r="V345" s="63"/>
      <c r="W345" s="63"/>
      <c r="X345" s="63"/>
      <c r="Y345" s="20"/>
      <c r="Z345" s="20"/>
      <c r="AA345" s="86"/>
      <c r="AB345" s="306"/>
      <c r="AC345" s="85"/>
      <c r="AD345" s="87"/>
      <c r="AE345" s="87"/>
      <c r="AF345" s="87"/>
      <c r="AG345" s="87"/>
      <c r="AH345" s="88"/>
      <c r="AI345" s="20"/>
      <c r="AJ345" s="89"/>
    </row>
    <row r="346" spans="2:36" s="27" customFormat="1">
      <c r="B346" s="315"/>
      <c r="C346" s="85"/>
      <c r="D346" s="29"/>
      <c r="E346" s="29"/>
      <c r="F346" s="29"/>
      <c r="G346" s="29"/>
      <c r="H346" s="30"/>
      <c r="I346" s="30"/>
      <c r="J346" s="306"/>
      <c r="K346" s="85"/>
      <c r="L346" s="29"/>
      <c r="M346" s="29"/>
      <c r="N346" s="29"/>
      <c r="O346" s="29"/>
      <c r="P346" s="30"/>
      <c r="Q346" s="30"/>
      <c r="S346" s="306"/>
      <c r="T346" s="85"/>
      <c r="U346" s="63"/>
      <c r="V346" s="63"/>
      <c r="W346" s="63"/>
      <c r="X346" s="63"/>
      <c r="Y346" s="20"/>
      <c r="Z346" s="20"/>
      <c r="AA346" s="86"/>
      <c r="AB346" s="306"/>
      <c r="AC346" s="85"/>
      <c r="AD346" s="87"/>
      <c r="AE346" s="87"/>
      <c r="AF346" s="87"/>
      <c r="AG346" s="87"/>
      <c r="AH346" s="88"/>
      <c r="AI346" s="20"/>
      <c r="AJ346" s="89"/>
    </row>
    <row r="347" spans="2:36" s="27" customFormat="1">
      <c r="B347" s="315"/>
      <c r="C347" s="85"/>
      <c r="D347" s="29"/>
      <c r="E347" s="29"/>
      <c r="F347" s="29"/>
      <c r="G347" s="29"/>
      <c r="H347" s="30"/>
      <c r="I347" s="30"/>
      <c r="J347" s="306"/>
      <c r="K347" s="85"/>
      <c r="L347" s="29"/>
      <c r="M347" s="29"/>
      <c r="N347" s="29"/>
      <c r="O347" s="29"/>
      <c r="P347" s="30"/>
      <c r="Q347" s="30"/>
      <c r="S347" s="306"/>
      <c r="T347" s="85"/>
      <c r="U347" s="63"/>
      <c r="V347" s="63"/>
      <c r="W347" s="63"/>
      <c r="X347" s="63"/>
      <c r="Y347" s="20"/>
      <c r="Z347" s="20"/>
      <c r="AA347" s="86"/>
      <c r="AB347" s="306"/>
      <c r="AC347" s="85"/>
      <c r="AD347" s="87"/>
      <c r="AE347" s="87"/>
      <c r="AF347" s="87"/>
      <c r="AG347" s="87"/>
      <c r="AH347" s="88"/>
      <c r="AI347" s="20"/>
      <c r="AJ347" s="89"/>
    </row>
    <row r="348" spans="2:36" s="27" customFormat="1">
      <c r="B348" s="315"/>
      <c r="C348" s="85"/>
      <c r="D348" s="29"/>
      <c r="E348" s="29"/>
      <c r="F348" s="29"/>
      <c r="G348" s="29"/>
      <c r="H348" s="30"/>
      <c r="I348" s="30"/>
      <c r="J348" s="306"/>
      <c r="K348" s="85"/>
      <c r="L348" s="29"/>
      <c r="M348" s="29"/>
      <c r="N348" s="29"/>
      <c r="O348" s="29"/>
      <c r="P348" s="30"/>
      <c r="Q348" s="30"/>
      <c r="S348" s="306"/>
      <c r="T348" s="85"/>
      <c r="U348" s="63"/>
      <c r="V348" s="63"/>
      <c r="W348" s="63"/>
      <c r="X348" s="63"/>
      <c r="Y348" s="20"/>
      <c r="Z348" s="20"/>
      <c r="AA348" s="86"/>
      <c r="AB348" s="306"/>
      <c r="AC348" s="85"/>
      <c r="AD348" s="87"/>
      <c r="AE348" s="87"/>
      <c r="AF348" s="87"/>
      <c r="AG348" s="87"/>
      <c r="AH348" s="88"/>
      <c r="AI348" s="20"/>
      <c r="AJ348" s="89"/>
    </row>
    <row r="349" spans="2:36" s="27" customFormat="1">
      <c r="B349" s="315"/>
      <c r="C349" s="85"/>
      <c r="D349" s="29"/>
      <c r="E349" s="29"/>
      <c r="F349" s="29"/>
      <c r="G349" s="29"/>
      <c r="H349" s="30"/>
      <c r="I349" s="30"/>
      <c r="J349" s="306"/>
      <c r="K349" s="85"/>
      <c r="L349" s="29"/>
      <c r="M349" s="29"/>
      <c r="N349" s="29"/>
      <c r="O349" s="29"/>
      <c r="P349" s="30"/>
      <c r="Q349" s="30"/>
      <c r="S349" s="306"/>
      <c r="T349" s="85"/>
      <c r="U349" s="63"/>
      <c r="V349" s="63"/>
      <c r="W349" s="63"/>
      <c r="X349" s="63"/>
      <c r="Y349" s="20"/>
      <c r="Z349" s="20"/>
      <c r="AA349" s="86"/>
      <c r="AB349" s="306"/>
      <c r="AC349" s="85"/>
      <c r="AD349" s="87"/>
      <c r="AE349" s="87"/>
      <c r="AF349" s="87"/>
      <c r="AG349" s="87"/>
      <c r="AH349" s="88"/>
      <c r="AI349" s="20"/>
      <c r="AJ349" s="89"/>
    </row>
    <row r="350" spans="2:36" s="27" customFormat="1">
      <c r="B350" s="315"/>
      <c r="C350" s="85"/>
      <c r="D350" s="29"/>
      <c r="E350" s="29"/>
      <c r="F350" s="29"/>
      <c r="G350" s="29"/>
      <c r="H350" s="30"/>
      <c r="I350" s="30"/>
      <c r="J350" s="306"/>
      <c r="K350" s="85"/>
      <c r="L350" s="29"/>
      <c r="M350" s="29"/>
      <c r="N350" s="29"/>
      <c r="O350" s="29"/>
      <c r="P350" s="30"/>
      <c r="Q350" s="30"/>
      <c r="S350" s="306"/>
      <c r="T350" s="85"/>
      <c r="U350" s="63"/>
      <c r="V350" s="63"/>
      <c r="W350" s="63"/>
      <c r="X350" s="63"/>
      <c r="Y350" s="20"/>
      <c r="Z350" s="20"/>
      <c r="AA350" s="86"/>
      <c r="AB350" s="306"/>
      <c r="AC350" s="85"/>
      <c r="AD350" s="87"/>
      <c r="AE350" s="87"/>
      <c r="AF350" s="87"/>
      <c r="AG350" s="87"/>
      <c r="AH350" s="88"/>
      <c r="AI350" s="20"/>
      <c r="AJ350" s="89"/>
    </row>
    <row r="351" spans="2:36" s="27" customFormat="1">
      <c r="B351" s="315"/>
      <c r="C351" s="85"/>
      <c r="D351" s="29"/>
      <c r="E351" s="29"/>
      <c r="F351" s="29"/>
      <c r="G351" s="29"/>
      <c r="H351" s="30"/>
      <c r="I351" s="30"/>
      <c r="J351" s="306"/>
      <c r="K351" s="85"/>
      <c r="L351" s="29"/>
      <c r="M351" s="29"/>
      <c r="N351" s="29"/>
      <c r="O351" s="29"/>
      <c r="P351" s="30"/>
      <c r="Q351" s="30"/>
      <c r="S351" s="306"/>
      <c r="T351" s="85"/>
      <c r="U351" s="63"/>
      <c r="V351" s="63"/>
      <c r="W351" s="63"/>
      <c r="X351" s="63"/>
      <c r="Y351" s="20"/>
      <c r="Z351" s="20"/>
      <c r="AA351" s="86"/>
      <c r="AB351" s="306"/>
      <c r="AC351" s="85"/>
      <c r="AD351" s="87"/>
      <c r="AE351" s="87"/>
      <c r="AF351" s="87"/>
      <c r="AG351" s="87"/>
      <c r="AH351" s="88"/>
      <c r="AI351" s="20"/>
      <c r="AJ351" s="89"/>
    </row>
    <row r="352" spans="2:36" s="27" customFormat="1">
      <c r="B352" s="315"/>
      <c r="C352" s="85"/>
      <c r="D352" s="29"/>
      <c r="E352" s="29"/>
      <c r="F352" s="29"/>
      <c r="G352" s="29"/>
      <c r="H352" s="30"/>
      <c r="I352" s="30"/>
      <c r="J352" s="306"/>
      <c r="K352" s="85"/>
      <c r="L352" s="29"/>
      <c r="M352" s="29"/>
      <c r="N352" s="29"/>
      <c r="O352" s="29"/>
      <c r="P352" s="30"/>
      <c r="Q352" s="30"/>
      <c r="S352" s="306"/>
      <c r="T352" s="85"/>
      <c r="U352" s="63"/>
      <c r="V352" s="63"/>
      <c r="W352" s="63"/>
      <c r="X352" s="63"/>
      <c r="Y352" s="20"/>
      <c r="Z352" s="20"/>
      <c r="AA352" s="86"/>
      <c r="AB352" s="306"/>
      <c r="AC352" s="85"/>
      <c r="AD352" s="87"/>
      <c r="AE352" s="87"/>
      <c r="AF352" s="87"/>
      <c r="AG352" s="87"/>
      <c r="AH352" s="88"/>
      <c r="AI352" s="20"/>
      <c r="AJ352" s="89"/>
    </row>
    <row r="353" spans="2:36" s="27" customFormat="1">
      <c r="B353" s="315"/>
      <c r="C353" s="85"/>
      <c r="D353" s="29"/>
      <c r="E353" s="29"/>
      <c r="F353" s="29"/>
      <c r="G353" s="29"/>
      <c r="H353" s="30"/>
      <c r="I353" s="30"/>
      <c r="J353" s="306"/>
      <c r="K353" s="85"/>
      <c r="L353" s="29"/>
      <c r="M353" s="29"/>
      <c r="N353" s="29"/>
      <c r="O353" s="29"/>
      <c r="P353" s="30"/>
      <c r="Q353" s="30"/>
      <c r="S353" s="306"/>
      <c r="T353" s="85"/>
      <c r="U353" s="63"/>
      <c r="V353" s="63"/>
      <c r="W353" s="63"/>
      <c r="X353" s="63"/>
      <c r="Y353" s="20"/>
      <c r="Z353" s="20"/>
      <c r="AA353" s="86"/>
      <c r="AB353" s="306"/>
      <c r="AC353" s="85"/>
      <c r="AD353" s="87"/>
      <c r="AE353" s="87"/>
      <c r="AF353" s="87"/>
      <c r="AG353" s="87"/>
      <c r="AH353" s="88"/>
      <c r="AI353" s="20"/>
      <c r="AJ353" s="89"/>
    </row>
    <row r="354" spans="2:36" s="27" customFormat="1">
      <c r="B354" s="315"/>
      <c r="C354" s="85"/>
      <c r="D354" s="29"/>
      <c r="E354" s="29"/>
      <c r="F354" s="29"/>
      <c r="G354" s="29"/>
      <c r="H354" s="30"/>
      <c r="I354" s="30"/>
      <c r="J354" s="306"/>
      <c r="K354" s="85"/>
      <c r="L354" s="29"/>
      <c r="M354" s="29"/>
      <c r="N354" s="29"/>
      <c r="O354" s="29"/>
      <c r="P354" s="30"/>
      <c r="Q354" s="30"/>
      <c r="S354" s="306"/>
      <c r="T354" s="85"/>
      <c r="U354" s="63"/>
      <c r="V354" s="63"/>
      <c r="W354" s="63"/>
      <c r="X354" s="63"/>
      <c r="Y354" s="20"/>
      <c r="Z354" s="20"/>
      <c r="AA354" s="86"/>
      <c r="AB354" s="306"/>
      <c r="AC354" s="85"/>
      <c r="AD354" s="87"/>
      <c r="AE354" s="87"/>
      <c r="AF354" s="87"/>
      <c r="AG354" s="87"/>
      <c r="AH354" s="88"/>
      <c r="AI354" s="20"/>
      <c r="AJ354" s="89"/>
    </row>
    <row r="355" spans="2:36" s="27" customFormat="1">
      <c r="B355" s="315"/>
      <c r="C355" s="85"/>
      <c r="D355" s="29"/>
      <c r="E355" s="29"/>
      <c r="F355" s="29"/>
      <c r="G355" s="29"/>
      <c r="H355" s="30"/>
      <c r="I355" s="30"/>
      <c r="J355" s="306"/>
      <c r="K355" s="85"/>
      <c r="L355" s="29"/>
      <c r="M355" s="29"/>
      <c r="N355" s="29"/>
      <c r="O355" s="29"/>
      <c r="P355" s="30"/>
      <c r="Q355" s="30"/>
      <c r="S355" s="306"/>
      <c r="T355" s="85"/>
      <c r="U355" s="63"/>
      <c r="V355" s="63"/>
      <c r="W355" s="63"/>
      <c r="X355" s="63"/>
      <c r="Y355" s="20"/>
      <c r="Z355" s="20"/>
      <c r="AA355" s="86"/>
      <c r="AB355" s="306"/>
      <c r="AC355" s="85"/>
      <c r="AD355" s="87"/>
      <c r="AE355" s="87"/>
      <c r="AF355" s="87"/>
      <c r="AG355" s="87"/>
      <c r="AH355" s="88"/>
      <c r="AI355" s="20"/>
      <c r="AJ355" s="89"/>
    </row>
    <row r="356" spans="2:36" s="27" customFormat="1">
      <c r="B356" s="315"/>
      <c r="C356" s="85"/>
      <c r="D356" s="29"/>
      <c r="E356" s="29"/>
      <c r="F356" s="29"/>
      <c r="G356" s="29"/>
      <c r="H356" s="30"/>
      <c r="I356" s="30"/>
      <c r="J356" s="306"/>
      <c r="K356" s="85"/>
      <c r="L356" s="29"/>
      <c r="M356" s="29"/>
      <c r="N356" s="29"/>
      <c r="O356" s="29"/>
      <c r="P356" s="30"/>
      <c r="Q356" s="30"/>
      <c r="S356" s="306"/>
      <c r="T356" s="85"/>
      <c r="U356" s="63"/>
      <c r="V356" s="63"/>
      <c r="W356" s="63"/>
      <c r="X356" s="63"/>
      <c r="Y356" s="20"/>
      <c r="Z356" s="20"/>
      <c r="AA356" s="86"/>
      <c r="AB356" s="306"/>
      <c r="AC356" s="85"/>
      <c r="AD356" s="87"/>
      <c r="AE356" s="87"/>
      <c r="AF356" s="87"/>
      <c r="AG356" s="87"/>
      <c r="AH356" s="88"/>
      <c r="AI356" s="20"/>
      <c r="AJ356" s="89"/>
    </row>
    <row r="357" spans="2:36" s="27" customFormat="1">
      <c r="B357" s="315"/>
      <c r="C357" s="85"/>
      <c r="D357" s="29"/>
      <c r="E357" s="29"/>
      <c r="F357" s="29"/>
      <c r="G357" s="29"/>
      <c r="H357" s="30"/>
      <c r="I357" s="30"/>
      <c r="J357" s="306"/>
      <c r="K357" s="85"/>
      <c r="L357" s="29"/>
      <c r="M357" s="29"/>
      <c r="N357" s="29"/>
      <c r="O357" s="29"/>
      <c r="P357" s="30"/>
      <c r="Q357" s="30"/>
      <c r="S357" s="306"/>
      <c r="T357" s="85"/>
      <c r="U357" s="63"/>
      <c r="V357" s="63"/>
      <c r="W357" s="63"/>
      <c r="X357" s="63"/>
      <c r="Y357" s="20"/>
      <c r="Z357" s="20"/>
      <c r="AA357" s="86"/>
      <c r="AB357" s="306"/>
      <c r="AC357" s="85"/>
      <c r="AD357" s="87"/>
      <c r="AE357" s="87"/>
      <c r="AF357" s="87"/>
      <c r="AG357" s="87"/>
      <c r="AH357" s="88"/>
      <c r="AI357" s="20"/>
      <c r="AJ357" s="89"/>
    </row>
    <row r="358" spans="2:36" s="27" customFormat="1">
      <c r="B358" s="315"/>
      <c r="C358" s="85"/>
      <c r="D358" s="29"/>
      <c r="E358" s="29"/>
      <c r="F358" s="29"/>
      <c r="G358" s="29"/>
      <c r="H358" s="30"/>
      <c r="I358" s="30"/>
      <c r="J358" s="306"/>
      <c r="K358" s="85"/>
      <c r="L358" s="29"/>
      <c r="M358" s="29"/>
      <c r="N358" s="29"/>
      <c r="O358" s="29"/>
      <c r="P358" s="30"/>
      <c r="Q358" s="30"/>
      <c r="S358" s="306"/>
      <c r="T358" s="85"/>
      <c r="U358" s="63"/>
      <c r="V358" s="63"/>
      <c r="W358" s="63"/>
      <c r="X358" s="63"/>
      <c r="Y358" s="20"/>
      <c r="Z358" s="20"/>
      <c r="AA358" s="86"/>
      <c r="AB358" s="306"/>
      <c r="AC358" s="85"/>
      <c r="AD358" s="87"/>
      <c r="AE358" s="87"/>
      <c r="AF358" s="87"/>
      <c r="AG358" s="87"/>
      <c r="AH358" s="88"/>
      <c r="AI358" s="20"/>
      <c r="AJ358" s="89"/>
    </row>
    <row r="359" spans="2:36" s="27" customFormat="1">
      <c r="B359" s="315"/>
      <c r="C359" s="85"/>
      <c r="D359" s="29"/>
      <c r="E359" s="29"/>
      <c r="F359" s="29"/>
      <c r="G359" s="29"/>
      <c r="H359" s="30"/>
      <c r="I359" s="30"/>
      <c r="J359" s="306"/>
      <c r="K359" s="85"/>
      <c r="L359" s="29"/>
      <c r="M359" s="29"/>
      <c r="N359" s="29"/>
      <c r="O359" s="29"/>
      <c r="P359" s="30"/>
      <c r="Q359" s="30"/>
      <c r="S359" s="306"/>
      <c r="T359" s="85"/>
      <c r="U359" s="63"/>
      <c r="V359" s="63"/>
      <c r="W359" s="63"/>
      <c r="X359" s="63"/>
      <c r="Y359" s="20"/>
      <c r="Z359" s="20"/>
      <c r="AA359" s="86"/>
      <c r="AB359" s="306"/>
      <c r="AC359" s="85"/>
      <c r="AD359" s="87"/>
      <c r="AE359" s="87"/>
      <c r="AF359" s="87"/>
      <c r="AG359" s="87"/>
      <c r="AH359" s="88"/>
      <c r="AI359" s="20"/>
      <c r="AJ359" s="89"/>
    </row>
    <row r="360" spans="2:36" s="27" customFormat="1">
      <c r="B360" s="315"/>
      <c r="C360" s="85"/>
      <c r="D360" s="29"/>
      <c r="E360" s="29"/>
      <c r="F360" s="29"/>
      <c r="G360" s="29"/>
      <c r="H360" s="30"/>
      <c r="I360" s="30"/>
      <c r="J360" s="306"/>
      <c r="K360" s="85"/>
      <c r="L360" s="29"/>
      <c r="M360" s="29"/>
      <c r="N360" s="29"/>
      <c r="O360" s="29"/>
      <c r="P360" s="30"/>
      <c r="Q360" s="30"/>
      <c r="S360" s="306"/>
      <c r="T360" s="85"/>
      <c r="U360" s="63"/>
      <c r="V360" s="63"/>
      <c r="W360" s="63"/>
      <c r="X360" s="63"/>
      <c r="Y360" s="20"/>
      <c r="Z360" s="20"/>
      <c r="AA360" s="86"/>
      <c r="AB360" s="306"/>
      <c r="AC360" s="85"/>
      <c r="AD360" s="87"/>
      <c r="AE360" s="87"/>
      <c r="AF360" s="87"/>
      <c r="AG360" s="87"/>
      <c r="AH360" s="88"/>
      <c r="AI360" s="20"/>
      <c r="AJ360" s="89"/>
    </row>
    <row r="361" spans="2:36" s="27" customFormat="1">
      <c r="B361" s="315"/>
      <c r="C361" s="85"/>
      <c r="D361" s="29"/>
      <c r="E361" s="29"/>
      <c r="F361" s="29"/>
      <c r="G361" s="29"/>
      <c r="H361" s="30"/>
      <c r="I361" s="30"/>
      <c r="J361" s="306"/>
      <c r="K361" s="85"/>
      <c r="L361" s="29"/>
      <c r="M361" s="29"/>
      <c r="N361" s="29"/>
      <c r="O361" s="29"/>
      <c r="P361" s="30"/>
      <c r="Q361" s="30"/>
      <c r="S361" s="306"/>
      <c r="T361" s="85"/>
      <c r="U361" s="63"/>
      <c r="V361" s="63"/>
      <c r="W361" s="63"/>
      <c r="X361" s="63"/>
      <c r="Y361" s="20"/>
      <c r="Z361" s="20"/>
      <c r="AA361" s="86"/>
      <c r="AB361" s="306"/>
      <c r="AC361" s="85"/>
      <c r="AD361" s="87"/>
      <c r="AE361" s="87"/>
      <c r="AF361" s="87"/>
      <c r="AG361" s="87"/>
      <c r="AH361" s="88"/>
      <c r="AI361" s="20"/>
      <c r="AJ361" s="89"/>
    </row>
    <row r="362" spans="2:36" s="27" customFormat="1">
      <c r="B362" s="315"/>
      <c r="C362" s="85"/>
      <c r="D362" s="29"/>
      <c r="E362" s="29"/>
      <c r="F362" s="29"/>
      <c r="G362" s="29"/>
      <c r="H362" s="30"/>
      <c r="I362" s="30"/>
      <c r="J362" s="306"/>
      <c r="K362" s="85"/>
      <c r="L362" s="29"/>
      <c r="M362" s="29"/>
      <c r="N362" s="29"/>
      <c r="O362" s="29"/>
      <c r="P362" s="30"/>
      <c r="Q362" s="30"/>
      <c r="S362" s="306"/>
      <c r="T362" s="85"/>
      <c r="U362" s="63"/>
      <c r="V362" s="63"/>
      <c r="W362" s="63"/>
      <c r="X362" s="63"/>
      <c r="Y362" s="20"/>
      <c r="Z362" s="20"/>
      <c r="AA362" s="86"/>
      <c r="AB362" s="306"/>
      <c r="AC362" s="85"/>
      <c r="AD362" s="87"/>
      <c r="AE362" s="87"/>
      <c r="AF362" s="87"/>
      <c r="AG362" s="87"/>
      <c r="AH362" s="88"/>
      <c r="AI362" s="20"/>
      <c r="AJ362" s="89"/>
    </row>
    <row r="363" spans="2:36" s="27" customFormat="1">
      <c r="B363" s="315"/>
      <c r="C363" s="85"/>
      <c r="D363" s="29"/>
      <c r="E363" s="29"/>
      <c r="F363" s="29"/>
      <c r="G363" s="29"/>
      <c r="H363" s="30"/>
      <c r="I363" s="30"/>
      <c r="J363" s="306"/>
      <c r="K363" s="85"/>
      <c r="L363" s="29"/>
      <c r="M363" s="29"/>
      <c r="N363" s="29"/>
      <c r="O363" s="29"/>
      <c r="P363" s="30"/>
      <c r="Q363" s="30"/>
      <c r="S363" s="306"/>
      <c r="T363" s="85"/>
      <c r="U363" s="63"/>
      <c r="V363" s="63"/>
      <c r="W363" s="63"/>
      <c r="X363" s="63"/>
      <c r="Y363" s="20"/>
      <c r="Z363" s="20"/>
      <c r="AA363" s="86"/>
      <c r="AB363" s="306"/>
      <c r="AC363" s="85"/>
      <c r="AD363" s="87"/>
      <c r="AE363" s="87"/>
      <c r="AF363" s="87"/>
      <c r="AG363" s="87"/>
      <c r="AH363" s="88"/>
      <c r="AI363" s="20"/>
      <c r="AJ363" s="89"/>
    </row>
    <row r="364" spans="2:36" s="27" customFormat="1">
      <c r="B364" s="315"/>
      <c r="C364" s="85"/>
      <c r="D364" s="29"/>
      <c r="E364" s="29"/>
      <c r="F364" s="29"/>
      <c r="G364" s="29"/>
      <c r="H364" s="30"/>
      <c r="I364" s="30"/>
      <c r="J364" s="306"/>
      <c r="K364" s="85"/>
      <c r="L364" s="29"/>
      <c r="M364" s="29"/>
      <c r="N364" s="29"/>
      <c r="O364" s="29"/>
      <c r="P364" s="30"/>
      <c r="Q364" s="30"/>
      <c r="S364" s="306"/>
      <c r="T364" s="85"/>
      <c r="U364" s="63"/>
      <c r="V364" s="63"/>
      <c r="W364" s="63"/>
      <c r="X364" s="63"/>
      <c r="Y364" s="20"/>
      <c r="Z364" s="20"/>
      <c r="AA364" s="86"/>
      <c r="AB364" s="306"/>
      <c r="AC364" s="85"/>
      <c r="AD364" s="87"/>
      <c r="AE364" s="87"/>
      <c r="AF364" s="87"/>
      <c r="AG364" s="87"/>
      <c r="AH364" s="88"/>
      <c r="AI364" s="20"/>
      <c r="AJ364" s="89"/>
    </row>
    <row r="365" spans="2:36" s="27" customFormat="1">
      <c r="B365" s="315"/>
      <c r="C365" s="85"/>
      <c r="D365" s="29"/>
      <c r="E365" s="29"/>
      <c r="F365" s="29"/>
      <c r="G365" s="29"/>
      <c r="H365" s="30"/>
      <c r="I365" s="30"/>
      <c r="J365" s="306"/>
      <c r="K365" s="85"/>
      <c r="L365" s="29"/>
      <c r="M365" s="29"/>
      <c r="N365" s="29"/>
      <c r="O365" s="29"/>
      <c r="P365" s="30"/>
      <c r="Q365" s="30"/>
      <c r="S365" s="306"/>
      <c r="T365" s="85"/>
      <c r="U365" s="63"/>
      <c r="V365" s="63"/>
      <c r="W365" s="63"/>
      <c r="X365" s="63"/>
      <c r="Y365" s="20"/>
      <c r="Z365" s="20"/>
      <c r="AA365" s="86"/>
      <c r="AB365" s="306"/>
      <c r="AC365" s="85"/>
      <c r="AD365" s="87"/>
      <c r="AE365" s="87"/>
      <c r="AF365" s="87"/>
      <c r="AG365" s="87"/>
      <c r="AH365" s="88"/>
      <c r="AI365" s="20"/>
      <c r="AJ365" s="89"/>
    </row>
    <row r="366" spans="2:36" s="27" customFormat="1">
      <c r="B366" s="315"/>
      <c r="C366" s="85"/>
      <c r="D366" s="29"/>
      <c r="E366" s="29"/>
      <c r="F366" s="29"/>
      <c r="G366" s="29"/>
      <c r="H366" s="30"/>
      <c r="I366" s="30"/>
      <c r="J366" s="306"/>
      <c r="K366" s="85"/>
      <c r="L366" s="29"/>
      <c r="M366" s="29"/>
      <c r="N366" s="29"/>
      <c r="O366" s="29"/>
      <c r="P366" s="30"/>
      <c r="Q366" s="30"/>
      <c r="S366" s="306"/>
      <c r="T366" s="85"/>
      <c r="U366" s="63"/>
      <c r="V366" s="63"/>
      <c r="W366" s="63"/>
      <c r="X366" s="63"/>
      <c r="Y366" s="20"/>
      <c r="Z366" s="20"/>
      <c r="AA366" s="86"/>
      <c r="AB366" s="306"/>
      <c r="AC366" s="85"/>
      <c r="AD366" s="87"/>
      <c r="AE366" s="87"/>
      <c r="AF366" s="87"/>
      <c r="AG366" s="87"/>
      <c r="AH366" s="88"/>
      <c r="AI366" s="20"/>
      <c r="AJ366" s="89"/>
    </row>
    <row r="367" spans="2:36" s="27" customFormat="1">
      <c r="B367" s="315"/>
      <c r="C367" s="85"/>
      <c r="D367" s="29"/>
      <c r="E367" s="29"/>
      <c r="F367" s="29"/>
      <c r="G367" s="29"/>
      <c r="H367" s="30"/>
      <c r="I367" s="30"/>
      <c r="J367" s="306"/>
      <c r="K367" s="85"/>
      <c r="L367" s="29"/>
      <c r="M367" s="29"/>
      <c r="N367" s="29"/>
      <c r="O367" s="29"/>
      <c r="P367" s="30"/>
      <c r="Q367" s="30"/>
      <c r="S367" s="306"/>
      <c r="T367" s="85"/>
      <c r="U367" s="63"/>
      <c r="V367" s="63"/>
      <c r="W367" s="63"/>
      <c r="X367" s="63"/>
      <c r="Y367" s="20"/>
      <c r="Z367" s="20"/>
      <c r="AA367" s="86"/>
      <c r="AB367" s="306"/>
      <c r="AC367" s="85"/>
      <c r="AD367" s="87"/>
      <c r="AE367" s="87"/>
      <c r="AF367" s="87"/>
      <c r="AG367" s="87"/>
      <c r="AH367" s="88"/>
      <c r="AI367" s="20"/>
      <c r="AJ367" s="89"/>
    </row>
    <row r="368" spans="2:36" s="27" customFormat="1">
      <c r="B368" s="315"/>
      <c r="C368" s="85"/>
      <c r="D368" s="29"/>
      <c r="E368" s="29"/>
      <c r="F368" s="29"/>
      <c r="G368" s="29"/>
      <c r="H368" s="30"/>
      <c r="I368" s="30"/>
      <c r="J368" s="306"/>
      <c r="K368" s="85"/>
      <c r="L368" s="29"/>
      <c r="M368" s="29"/>
      <c r="N368" s="29"/>
      <c r="O368" s="29"/>
      <c r="P368" s="30"/>
      <c r="Q368" s="30"/>
      <c r="S368" s="306"/>
      <c r="T368" s="85"/>
      <c r="U368" s="63"/>
      <c r="V368" s="63"/>
      <c r="W368" s="63"/>
      <c r="X368" s="63"/>
      <c r="Y368" s="20"/>
      <c r="Z368" s="20"/>
      <c r="AA368" s="86"/>
      <c r="AB368" s="306"/>
      <c r="AC368" s="85"/>
      <c r="AD368" s="87"/>
      <c r="AE368" s="87"/>
      <c r="AF368" s="87"/>
      <c r="AG368" s="87"/>
      <c r="AH368" s="88"/>
      <c r="AI368" s="20"/>
      <c r="AJ368" s="89"/>
    </row>
    <row r="369" spans="2:36" s="27" customFormat="1">
      <c r="B369" s="315"/>
      <c r="C369" s="85"/>
      <c r="D369" s="29"/>
      <c r="E369" s="29"/>
      <c r="F369" s="29"/>
      <c r="G369" s="29"/>
      <c r="H369" s="30"/>
      <c r="I369" s="30"/>
      <c r="J369" s="306"/>
      <c r="K369" s="85"/>
      <c r="L369" s="29"/>
      <c r="M369" s="29"/>
      <c r="N369" s="29"/>
      <c r="O369" s="29"/>
      <c r="P369" s="30"/>
      <c r="Q369" s="30"/>
      <c r="S369" s="306"/>
      <c r="T369" s="85"/>
      <c r="U369" s="63"/>
      <c r="V369" s="63"/>
      <c r="W369" s="63"/>
      <c r="X369" s="63"/>
      <c r="Y369" s="20"/>
      <c r="Z369" s="20"/>
      <c r="AA369" s="86"/>
      <c r="AB369" s="306"/>
      <c r="AC369" s="85"/>
      <c r="AD369" s="87"/>
      <c r="AE369" s="87"/>
      <c r="AF369" s="87"/>
      <c r="AG369" s="87"/>
      <c r="AH369" s="88"/>
      <c r="AI369" s="20"/>
      <c r="AJ369" s="89"/>
    </row>
    <row r="370" spans="2:36" s="27" customFormat="1">
      <c r="B370" s="315"/>
      <c r="C370" s="85"/>
      <c r="D370" s="29"/>
      <c r="E370" s="29"/>
      <c r="F370" s="29"/>
      <c r="G370" s="29"/>
      <c r="H370" s="30"/>
      <c r="I370" s="30"/>
      <c r="J370" s="306"/>
      <c r="K370" s="85"/>
      <c r="L370" s="29"/>
      <c r="M370" s="29"/>
      <c r="N370" s="29"/>
      <c r="O370" s="29"/>
      <c r="P370" s="30"/>
      <c r="Q370" s="30"/>
      <c r="S370" s="306"/>
      <c r="T370" s="85"/>
      <c r="U370" s="63"/>
      <c r="V370" s="63"/>
      <c r="W370" s="63"/>
      <c r="X370" s="63"/>
      <c r="Y370" s="20"/>
      <c r="Z370" s="20"/>
      <c r="AA370" s="86"/>
      <c r="AB370" s="306"/>
      <c r="AC370" s="85"/>
      <c r="AD370" s="87"/>
      <c r="AE370" s="87"/>
      <c r="AF370" s="87"/>
      <c r="AG370" s="87"/>
      <c r="AH370" s="88"/>
      <c r="AI370" s="20"/>
      <c r="AJ370" s="89"/>
    </row>
    <row r="371" spans="2:36">
      <c r="B371" s="315"/>
    </row>
    <row r="372" spans="2:36">
      <c r="B372" s="315"/>
    </row>
    <row r="373" spans="2:36">
      <c r="B373" s="315"/>
    </row>
    <row r="374" spans="2:36">
      <c r="B374" s="315"/>
    </row>
    <row r="375" spans="2:36">
      <c r="B375" s="315"/>
    </row>
    <row r="376" spans="2:36">
      <c r="B376" s="315"/>
    </row>
    <row r="377" spans="2:36">
      <c r="B377" s="315"/>
    </row>
    <row r="378" spans="2:36">
      <c r="B378" s="315"/>
    </row>
    <row r="379" spans="2:36">
      <c r="B379" s="315"/>
    </row>
    <row r="380" spans="2:36">
      <c r="B380" s="315"/>
    </row>
    <row r="381" spans="2:36">
      <c r="B381" s="315"/>
    </row>
    <row r="382" spans="2:36">
      <c r="B382" s="315"/>
    </row>
    <row r="383" spans="2:36">
      <c r="B383" s="315"/>
    </row>
    <row r="384" spans="2:36">
      <c r="B384" s="315"/>
    </row>
    <row r="385" spans="2:2">
      <c r="B385" s="315"/>
    </row>
    <row r="386" spans="2:2">
      <c r="B386" s="315"/>
    </row>
    <row r="387" spans="2:2">
      <c r="B387" s="315"/>
    </row>
    <row r="388" spans="2:2">
      <c r="B388" s="315"/>
    </row>
    <row r="389" spans="2:2">
      <c r="B389" s="315"/>
    </row>
    <row r="390" spans="2:2">
      <c r="B390" s="315"/>
    </row>
    <row r="391" spans="2:2">
      <c r="B391" s="315"/>
    </row>
    <row r="392" spans="2:2">
      <c r="B392" s="315"/>
    </row>
    <row r="393" spans="2:2">
      <c r="B393" s="315"/>
    </row>
    <row r="394" spans="2:2">
      <c r="B394" s="315"/>
    </row>
    <row r="395" spans="2:2">
      <c r="B395" s="315"/>
    </row>
    <row r="396" spans="2:2">
      <c r="B396" s="315"/>
    </row>
    <row r="397" spans="2:2">
      <c r="B397" s="315"/>
    </row>
    <row r="398" spans="2:2">
      <c r="B398" s="315"/>
    </row>
    <row r="399" spans="2:2">
      <c r="B399" s="315"/>
    </row>
    <row r="400" spans="2:2">
      <c r="B400" s="315"/>
    </row>
    <row r="401" spans="2:2">
      <c r="B401" s="315"/>
    </row>
    <row r="402" spans="2:2">
      <c r="B402" s="315"/>
    </row>
    <row r="403" spans="2:2">
      <c r="B403" s="315"/>
    </row>
    <row r="404" spans="2:2">
      <c r="B404" s="315"/>
    </row>
    <row r="405" spans="2:2">
      <c r="B405" s="315"/>
    </row>
    <row r="406" spans="2:2">
      <c r="B406" s="315"/>
    </row>
    <row r="407" spans="2:2">
      <c r="B407" s="315"/>
    </row>
    <row r="408" spans="2:2">
      <c r="B408" s="315"/>
    </row>
    <row r="409" spans="2:2">
      <c r="B409" s="315"/>
    </row>
    <row r="410" spans="2:2">
      <c r="B410" s="315"/>
    </row>
    <row r="411" spans="2:2">
      <c r="B411" s="315"/>
    </row>
    <row r="412" spans="2:2">
      <c r="B412" s="315"/>
    </row>
    <row r="413" spans="2:2">
      <c r="B413" s="315"/>
    </row>
    <row r="414" spans="2:2">
      <c r="B414" s="315"/>
    </row>
    <row r="415" spans="2:2">
      <c r="B415" s="315"/>
    </row>
    <row r="416" spans="2:2">
      <c r="B416" s="315"/>
    </row>
    <row r="417" spans="2:2">
      <c r="B417" s="315"/>
    </row>
    <row r="418" spans="2:2">
      <c r="B418" s="315"/>
    </row>
    <row r="419" spans="2:2">
      <c r="B419" s="315"/>
    </row>
    <row r="420" spans="2:2">
      <c r="B420" s="315"/>
    </row>
    <row r="421" spans="2:2">
      <c r="B421" s="315"/>
    </row>
    <row r="422" spans="2:2">
      <c r="B422" s="315"/>
    </row>
    <row r="423" spans="2:2">
      <c r="B423" s="315"/>
    </row>
    <row r="424" spans="2:2">
      <c r="B424" s="315"/>
    </row>
    <row r="425" spans="2:2">
      <c r="B425" s="315"/>
    </row>
    <row r="426" spans="2:2">
      <c r="B426" s="315"/>
    </row>
    <row r="427" spans="2:2">
      <c r="B427" s="315"/>
    </row>
    <row r="428" spans="2:2">
      <c r="B428" s="315"/>
    </row>
    <row r="429" spans="2:2">
      <c r="B429" s="315"/>
    </row>
    <row r="430" spans="2:2">
      <c r="B430" s="315"/>
    </row>
    <row r="431" spans="2:2">
      <c r="B431" s="315"/>
    </row>
    <row r="432" spans="2:2">
      <c r="B432" s="315"/>
    </row>
    <row r="433" spans="2:2">
      <c r="B433" s="315"/>
    </row>
    <row r="434" spans="2:2">
      <c r="B434" s="315"/>
    </row>
    <row r="435" spans="2:2">
      <c r="B435" s="315"/>
    </row>
    <row r="436" spans="2:2">
      <c r="B436" s="315"/>
    </row>
    <row r="437" spans="2:2">
      <c r="B437" s="315"/>
    </row>
    <row r="438" spans="2:2">
      <c r="B438" s="315"/>
    </row>
    <row r="439" spans="2:2">
      <c r="B439" s="315"/>
    </row>
    <row r="440" spans="2:2">
      <c r="B440" s="315"/>
    </row>
    <row r="441" spans="2:2">
      <c r="B441" s="315"/>
    </row>
    <row r="442" spans="2:2">
      <c r="B442" s="315"/>
    </row>
    <row r="443" spans="2:2">
      <c r="B443" s="315"/>
    </row>
    <row r="444" spans="2:2">
      <c r="B444" s="315"/>
    </row>
    <row r="445" spans="2:2">
      <c r="B445" s="315"/>
    </row>
    <row r="446" spans="2:2">
      <c r="B446" s="315"/>
    </row>
    <row r="447" spans="2:2">
      <c r="B447" s="315"/>
    </row>
    <row r="448" spans="2:2">
      <c r="B448" s="315"/>
    </row>
    <row r="449" spans="2:2">
      <c r="B449" s="315"/>
    </row>
    <row r="450" spans="2:2">
      <c r="B450" s="315"/>
    </row>
    <row r="451" spans="2:2">
      <c r="B451" s="315"/>
    </row>
    <row r="452" spans="2:2">
      <c r="B452" s="315"/>
    </row>
    <row r="453" spans="2:2">
      <c r="B453" s="315"/>
    </row>
    <row r="454" spans="2:2">
      <c r="B454" s="315"/>
    </row>
    <row r="455" spans="2:2">
      <c r="B455" s="315"/>
    </row>
    <row r="456" spans="2:2">
      <c r="B456" s="315"/>
    </row>
    <row r="457" spans="2:2">
      <c r="B457" s="315"/>
    </row>
    <row r="458" spans="2:2">
      <c r="B458" s="315"/>
    </row>
    <row r="459" spans="2:2">
      <c r="B459" s="315"/>
    </row>
    <row r="460" spans="2:2">
      <c r="B460" s="315"/>
    </row>
    <row r="461" spans="2:2">
      <c r="B461" s="315"/>
    </row>
    <row r="462" spans="2:2">
      <c r="B462" s="315"/>
    </row>
    <row r="463" spans="2:2">
      <c r="B463" s="315"/>
    </row>
    <row r="464" spans="2:2">
      <c r="B464" s="315"/>
    </row>
    <row r="465" spans="2:2">
      <c r="B465" s="315"/>
    </row>
    <row r="466" spans="2:2">
      <c r="B466" s="315"/>
    </row>
    <row r="467" spans="2:2">
      <c r="B467" s="315"/>
    </row>
    <row r="468" spans="2:2">
      <c r="B468" s="315"/>
    </row>
    <row r="469" spans="2:2">
      <c r="B469" s="315"/>
    </row>
    <row r="470" spans="2:2">
      <c r="B470" s="315"/>
    </row>
    <row r="471" spans="2:2">
      <c r="B471" s="315"/>
    </row>
    <row r="472" spans="2:2">
      <c r="B472" s="315"/>
    </row>
    <row r="473" spans="2:2">
      <c r="B473" s="315"/>
    </row>
    <row r="474" spans="2:2">
      <c r="B474" s="315"/>
    </row>
    <row r="475" spans="2:2">
      <c r="B475" s="315"/>
    </row>
    <row r="476" spans="2:2">
      <c r="B476" s="315"/>
    </row>
    <row r="477" spans="2:2">
      <c r="B477" s="315"/>
    </row>
    <row r="478" spans="2:2">
      <c r="B478" s="315"/>
    </row>
    <row r="479" spans="2:2">
      <c r="B479" s="315"/>
    </row>
    <row r="480" spans="2:2">
      <c r="B480" s="315"/>
    </row>
  </sheetData>
  <mergeCells count="7">
    <mergeCell ref="C1:H1"/>
    <mergeCell ref="J1:P1"/>
    <mergeCell ref="R27:W27"/>
    <mergeCell ref="Z31:AB31"/>
    <mergeCell ref="Z1:AG1"/>
    <mergeCell ref="R1:X1"/>
    <mergeCell ref="Z30:AB30"/>
  </mergeCells>
  <phoneticPr fontId="37" type="noConversion"/>
  <hyperlinks>
    <hyperlink ref="A1" location="封面!F24" display="返回封面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autoPageBreaks="0"/>
  </sheetPr>
  <dimension ref="A1:B2"/>
  <sheetViews>
    <sheetView showGridLines="0" zoomScale="106" zoomScaleNormal="106" workbookViewId="0">
      <pane ySplit="1" topLeftCell="A2" activePane="bottomLeft" state="frozen"/>
      <selection pane="bottomLeft"/>
    </sheetView>
  </sheetViews>
  <sheetFormatPr baseColWidth="10" defaultColWidth="8.6640625" defaultRowHeight="12"/>
  <cols>
    <col min="1" max="1" width="10.33203125" style="82" customWidth="1"/>
    <col min="2" max="2" width="60.1640625" style="82" customWidth="1"/>
    <col min="3" max="16384" width="8.6640625" style="82"/>
  </cols>
  <sheetData>
    <row r="1" spans="1:2" s="30" customFormat="1" ht="14" customHeight="1">
      <c r="A1" s="83" t="s">
        <v>54</v>
      </c>
      <c r="B1" s="22" t="s">
        <v>43</v>
      </c>
    </row>
    <row r="2" spans="1:2" ht="46" customHeight="1">
      <c r="B2" s="84" t="s">
        <v>274</v>
      </c>
    </row>
  </sheetData>
  <phoneticPr fontId="37" type="noConversion"/>
  <hyperlinks>
    <hyperlink ref="A1" location="封面!F30" display="返回封面" xr:uid="{00000000-0004-0000-0500-000000000000}"/>
  </hyperlinks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80"/>
  <sheetViews>
    <sheetView showGridLines="0" workbookViewId="0">
      <selection activeCell="T19" sqref="T19:T1048576"/>
    </sheetView>
  </sheetViews>
  <sheetFormatPr baseColWidth="10" defaultColWidth="9" defaultRowHeight="15"/>
  <cols>
    <col min="1" max="1" width="10.33203125" customWidth="1"/>
    <col min="2" max="2" width="0.6640625" style="306" customWidth="1"/>
    <col min="3" max="3" width="7" style="29" customWidth="1"/>
    <col min="4" max="4" width="29.6640625" style="29" customWidth="1"/>
    <col min="5" max="5" width="12.5" style="29" customWidth="1"/>
    <col min="6" max="6" width="14.5" style="29" customWidth="1"/>
    <col min="7" max="7" width="6.83203125" style="30" customWidth="1"/>
    <col min="8" max="8" width="0.6640625" style="306" customWidth="1"/>
    <col min="9" max="9" width="7" style="29" customWidth="1"/>
    <col min="10" max="10" width="31.6640625" style="29" customWidth="1"/>
    <col min="11" max="11" width="13" style="29" customWidth="1"/>
    <col min="12" max="12" width="14.5" style="29" customWidth="1"/>
    <col min="13" max="13" width="6.83203125" style="30" customWidth="1"/>
    <col min="14" max="14" width="0.6640625" style="306" customWidth="1"/>
    <col min="15" max="15" width="7" style="29" customWidth="1"/>
    <col min="16" max="16" width="33.5" style="29" customWidth="1"/>
    <col min="17" max="17" width="5.5" style="31" customWidth="1"/>
    <col min="18" max="18" width="14.5" style="29" customWidth="1"/>
    <col min="19" max="19" width="6.83203125" style="30" customWidth="1"/>
    <col min="20" max="20" width="0.6640625" style="306" customWidth="1"/>
    <col min="21" max="21" width="7" style="29" customWidth="1"/>
    <col min="22" max="22" width="33.5" style="29" customWidth="1"/>
    <col min="23" max="23" width="5.5" style="31" customWidth="1"/>
    <col min="24" max="24" width="14.5" style="29" customWidth="1"/>
    <col min="25" max="25" width="6.83203125" style="30" customWidth="1"/>
    <col min="27" max="27" width="1.1640625" customWidth="1"/>
  </cols>
  <sheetData>
    <row r="1" spans="1:27">
      <c r="A1" s="21" t="s">
        <v>54</v>
      </c>
      <c r="B1" s="28"/>
      <c r="C1" s="32" t="s">
        <v>275</v>
      </c>
      <c r="D1" s="32"/>
      <c r="E1" s="401"/>
      <c r="F1" s="401"/>
      <c r="G1" s="401"/>
      <c r="H1" s="401"/>
      <c r="I1" s="385" t="s">
        <v>276</v>
      </c>
      <c r="J1" s="385"/>
      <c r="K1" s="385"/>
      <c r="L1" s="385"/>
      <c r="M1" s="385"/>
      <c r="N1" s="33"/>
      <c r="O1" s="385" t="s">
        <v>277</v>
      </c>
      <c r="P1" s="385"/>
      <c r="Q1" s="385"/>
      <c r="R1" s="385"/>
      <c r="S1" s="385"/>
      <c r="T1" s="33"/>
      <c r="U1" s="385" t="s">
        <v>278</v>
      </c>
      <c r="V1" s="385"/>
      <c r="W1" s="385"/>
      <c r="X1" s="385"/>
      <c r="Y1" s="385"/>
      <c r="AA1" s="90"/>
    </row>
    <row r="2" spans="1:27" s="302" customFormat="1" ht="5" customHeight="1">
      <c r="A2" s="25"/>
      <c r="B2" s="34"/>
      <c r="C2" s="35"/>
      <c r="D2" s="35"/>
      <c r="E2" s="35"/>
      <c r="F2" s="35"/>
      <c r="G2" s="28"/>
      <c r="H2" s="28"/>
      <c r="I2" s="35"/>
      <c r="J2" s="35"/>
      <c r="K2" s="35"/>
      <c r="L2" s="35"/>
      <c r="M2" s="28"/>
      <c r="N2" s="28"/>
      <c r="O2" s="35"/>
      <c r="P2" s="35"/>
      <c r="Q2" s="72"/>
      <c r="R2" s="35"/>
      <c r="S2" s="28"/>
      <c r="T2" s="28"/>
      <c r="U2" s="35"/>
      <c r="V2" s="35"/>
      <c r="W2" s="72"/>
      <c r="X2" s="35"/>
      <c r="Y2" s="28"/>
      <c r="AA2" s="90"/>
    </row>
    <row r="3" spans="1:27" s="26" customFormat="1" ht="14" customHeight="1">
      <c r="B3" s="34"/>
      <c r="C3" s="36" t="s">
        <v>174</v>
      </c>
      <c r="D3" s="37" t="s">
        <v>279</v>
      </c>
      <c r="E3" s="38" t="s">
        <v>280</v>
      </c>
      <c r="F3" s="39" t="s">
        <v>281</v>
      </c>
      <c r="G3" s="38" t="s">
        <v>282</v>
      </c>
      <c r="H3" s="40"/>
      <c r="I3" s="36" t="s">
        <v>174</v>
      </c>
      <c r="J3" s="37" t="s">
        <v>283</v>
      </c>
      <c r="K3" s="38" t="s">
        <v>280</v>
      </c>
      <c r="L3" s="39" t="s">
        <v>284</v>
      </c>
      <c r="M3" s="38" t="s">
        <v>282</v>
      </c>
      <c r="N3" s="40"/>
      <c r="O3" s="36" t="s">
        <v>174</v>
      </c>
      <c r="P3" s="37" t="s">
        <v>285</v>
      </c>
      <c r="Q3" s="73" t="s">
        <v>286</v>
      </c>
      <c r="R3" s="39" t="s">
        <v>284</v>
      </c>
      <c r="S3" s="38" t="s">
        <v>282</v>
      </c>
      <c r="T3" s="40"/>
      <c r="U3" s="36" t="s">
        <v>174</v>
      </c>
      <c r="V3" s="37" t="s">
        <v>287</v>
      </c>
      <c r="W3" s="73" t="s">
        <v>286</v>
      </c>
      <c r="X3" s="39" t="s">
        <v>284</v>
      </c>
      <c r="Y3" s="74" t="s">
        <v>282</v>
      </c>
      <c r="AA3" s="90"/>
    </row>
    <row r="4" spans="1:27">
      <c r="B4" s="34"/>
      <c r="C4" s="41">
        <v>1</v>
      </c>
      <c r="D4" s="42" t="s">
        <v>288</v>
      </c>
      <c r="E4" s="43">
        <v>8539140180</v>
      </c>
      <c r="F4" s="44">
        <v>2.75332</v>
      </c>
      <c r="G4" s="44">
        <v>0.04</v>
      </c>
      <c r="H4" s="45"/>
      <c r="I4" s="41">
        <v>1</v>
      </c>
      <c r="J4" s="42" t="s">
        <v>289</v>
      </c>
      <c r="K4" s="43">
        <v>-2020790228</v>
      </c>
      <c r="L4" s="44">
        <v>9.9655999999999995E-2</v>
      </c>
      <c r="M4" s="44">
        <v>0.14000000000000001</v>
      </c>
      <c r="N4" s="45"/>
      <c r="O4" s="41">
        <v>1</v>
      </c>
      <c r="P4" s="42" t="s">
        <v>290</v>
      </c>
      <c r="Q4" s="44">
        <v>21.0873067722118</v>
      </c>
      <c r="R4" s="44">
        <v>0.39698600000000001</v>
      </c>
      <c r="S4" s="44">
        <v>0</v>
      </c>
      <c r="T4" s="45"/>
      <c r="U4" s="41">
        <v>1</v>
      </c>
      <c r="V4" s="42" t="s">
        <v>291</v>
      </c>
      <c r="W4" s="44">
        <v>-0.454381702940935</v>
      </c>
      <c r="X4" s="44">
        <v>-0.37395800000000001</v>
      </c>
      <c r="Y4" s="75">
        <v>0.59</v>
      </c>
      <c r="AA4" s="90"/>
    </row>
    <row r="5" spans="1:27">
      <c r="B5" s="34"/>
      <c r="C5" s="46">
        <v>2</v>
      </c>
      <c r="D5" s="47" t="s">
        <v>292</v>
      </c>
      <c r="E5" s="48">
        <v>7274862304</v>
      </c>
      <c r="F5" s="49">
        <v>2.7539370000000001</v>
      </c>
      <c r="G5" s="49">
        <v>0.03</v>
      </c>
      <c r="H5" s="50"/>
      <c r="I5" s="46">
        <v>2</v>
      </c>
      <c r="J5" s="47" t="s">
        <v>293</v>
      </c>
      <c r="K5" s="48">
        <v>-1769634371</v>
      </c>
      <c r="L5" s="49">
        <v>-0.45586700000000002</v>
      </c>
      <c r="M5" s="49">
        <v>0.19</v>
      </c>
      <c r="N5" s="50"/>
      <c r="O5" s="46">
        <v>2</v>
      </c>
      <c r="P5" s="47" t="s">
        <v>294</v>
      </c>
      <c r="Q5" s="49">
        <v>19.042002442002399</v>
      </c>
      <c r="R5" s="49">
        <v>0.20988499999999999</v>
      </c>
      <c r="S5" s="49">
        <v>0</v>
      </c>
      <c r="T5" s="50"/>
      <c r="U5" s="46">
        <v>2</v>
      </c>
      <c r="V5" s="47" t="s">
        <v>295</v>
      </c>
      <c r="W5" s="49">
        <v>-0.27636077099193201</v>
      </c>
      <c r="X5" s="49">
        <v>-11.184144999999999</v>
      </c>
      <c r="Y5" s="76">
        <v>2.14</v>
      </c>
      <c r="AA5" s="90"/>
    </row>
    <row r="6" spans="1:27" s="27" customFormat="1" ht="14">
      <c r="B6" s="34"/>
      <c r="C6" s="41">
        <v>3</v>
      </c>
      <c r="D6" s="42" t="s">
        <v>296</v>
      </c>
      <c r="E6" s="43">
        <v>6946678756</v>
      </c>
      <c r="F6" s="44">
        <v>2.4198970000000002</v>
      </c>
      <c r="G6" s="44">
        <v>0.03</v>
      </c>
      <c r="H6" s="50"/>
      <c r="I6" s="41">
        <v>3</v>
      </c>
      <c r="J6" s="42" t="s">
        <v>297</v>
      </c>
      <c r="K6" s="43">
        <v>-814669913</v>
      </c>
      <c r="L6" s="44">
        <v>-4.1012490000000001</v>
      </c>
      <c r="M6" s="44">
        <v>0.13</v>
      </c>
      <c r="N6" s="50"/>
      <c r="O6" s="41">
        <v>3</v>
      </c>
      <c r="P6" s="42" t="s">
        <v>298</v>
      </c>
      <c r="Q6" s="44">
        <v>13.6667980945826</v>
      </c>
      <c r="R6" s="44">
        <v>1.1503220000000001</v>
      </c>
      <c r="S6" s="44">
        <v>0</v>
      </c>
      <c r="T6" s="50"/>
      <c r="U6" s="41">
        <v>3</v>
      </c>
      <c r="V6" s="42" t="s">
        <v>299</v>
      </c>
      <c r="W6" s="44">
        <v>-0.27147272960679503</v>
      </c>
      <c r="X6" s="44">
        <v>1.24753</v>
      </c>
      <c r="Y6" s="75">
        <v>0.96</v>
      </c>
      <c r="AA6" s="90"/>
    </row>
    <row r="7" spans="1:27" s="27" customFormat="1" ht="14">
      <c r="B7" s="45"/>
      <c r="C7" s="46">
        <v>4</v>
      </c>
      <c r="D7" s="47" t="s">
        <v>300</v>
      </c>
      <c r="E7" s="48">
        <v>6872394563</v>
      </c>
      <c r="F7" s="49">
        <v>3.887861</v>
      </c>
      <c r="G7" s="49">
        <v>0.2</v>
      </c>
      <c r="H7" s="50"/>
      <c r="I7" s="46">
        <v>4</v>
      </c>
      <c r="J7" s="47" t="s">
        <v>301</v>
      </c>
      <c r="K7" s="48">
        <v>-697632582</v>
      </c>
      <c r="L7" s="49">
        <v>-5.2139550000000003</v>
      </c>
      <c r="M7" s="49">
        <v>0.35</v>
      </c>
      <c r="N7" s="50"/>
      <c r="O7" s="46">
        <v>4</v>
      </c>
      <c r="P7" s="47" t="s">
        <v>302</v>
      </c>
      <c r="Q7" s="49">
        <v>3.4519586812441601</v>
      </c>
      <c r="R7" s="49">
        <v>0.16967299999999999</v>
      </c>
      <c r="S7" s="49">
        <v>0.25</v>
      </c>
      <c r="T7" s="50"/>
      <c r="U7" s="46">
        <v>4</v>
      </c>
      <c r="V7" s="47" t="s">
        <v>303</v>
      </c>
      <c r="W7" s="49">
        <v>-0.26908266020194999</v>
      </c>
      <c r="X7" s="49">
        <v>5.1376999999999999E-2</v>
      </c>
      <c r="Y7" s="76">
        <v>0</v>
      </c>
      <c r="AA7" s="90"/>
    </row>
    <row r="8" spans="1:27" s="27" customFormat="1" ht="14">
      <c r="B8" s="45"/>
      <c r="C8" s="41">
        <v>5</v>
      </c>
      <c r="D8" s="51" t="s">
        <v>304</v>
      </c>
      <c r="E8" s="43">
        <v>4507334100</v>
      </c>
      <c r="F8" s="44">
        <v>2.7528709999999998</v>
      </c>
      <c r="G8" s="44">
        <v>0.09</v>
      </c>
      <c r="H8" s="50"/>
      <c r="I8" s="41">
        <v>5</v>
      </c>
      <c r="J8" s="51" t="s">
        <v>305</v>
      </c>
      <c r="K8" s="43">
        <v>-555922067</v>
      </c>
      <c r="L8" s="44">
        <v>-0.704627</v>
      </c>
      <c r="M8" s="44">
        <v>0.1</v>
      </c>
      <c r="N8" s="50"/>
      <c r="O8" s="41">
        <v>5</v>
      </c>
      <c r="P8" s="51" t="s">
        <v>306</v>
      </c>
      <c r="Q8" s="44">
        <v>2.5685899768733198</v>
      </c>
      <c r="R8" s="44">
        <v>1.9597020000000001</v>
      </c>
      <c r="S8" s="44">
        <v>0</v>
      </c>
      <c r="T8" s="50"/>
      <c r="U8" s="41">
        <v>5</v>
      </c>
      <c r="V8" s="51" t="s">
        <v>307</v>
      </c>
      <c r="W8" s="44">
        <v>-0.247147093795135</v>
      </c>
      <c r="X8" s="44">
        <v>0.38042999999999999</v>
      </c>
      <c r="Y8" s="75">
        <v>0.44</v>
      </c>
      <c r="AA8" s="90"/>
    </row>
    <row r="9" spans="1:27" s="27" customFormat="1" ht="14">
      <c r="B9" s="45"/>
      <c r="C9" s="46">
        <v>6</v>
      </c>
      <c r="D9" s="47" t="s">
        <v>308</v>
      </c>
      <c r="E9" s="48">
        <v>3095171337</v>
      </c>
      <c r="F9" s="49">
        <v>4.1865990000000002</v>
      </c>
      <c r="G9" s="52">
        <v>0.04</v>
      </c>
      <c r="H9" s="34"/>
      <c r="I9" s="46">
        <v>6</v>
      </c>
      <c r="J9" s="47" t="s">
        <v>309</v>
      </c>
      <c r="K9" s="48">
        <v>-533181266</v>
      </c>
      <c r="L9" s="49">
        <v>-0.41792200000000002</v>
      </c>
      <c r="M9" s="52">
        <v>7.0000000000000007E-2</v>
      </c>
      <c r="N9" s="34"/>
      <c r="O9" s="46">
        <v>6</v>
      </c>
      <c r="P9" s="47" t="s">
        <v>310</v>
      </c>
      <c r="Q9" s="49">
        <v>2.14957962364412</v>
      </c>
      <c r="R9" s="49">
        <v>-0.53954800000000003</v>
      </c>
      <c r="S9" s="52">
        <v>0</v>
      </c>
      <c r="T9" s="34"/>
      <c r="U9" s="46">
        <v>6</v>
      </c>
      <c r="V9" s="47" t="s">
        <v>311</v>
      </c>
      <c r="W9" s="49">
        <v>-0.24306154377832501</v>
      </c>
      <c r="X9" s="49">
        <v>-1.965708</v>
      </c>
      <c r="Y9" s="77">
        <v>1.02</v>
      </c>
      <c r="AA9" s="90"/>
    </row>
    <row r="10" spans="1:27" s="27" customFormat="1" ht="14">
      <c r="B10" s="45"/>
      <c r="C10" s="41">
        <v>7</v>
      </c>
      <c r="D10" s="53" t="s">
        <v>312</v>
      </c>
      <c r="E10" s="54">
        <v>2606315955</v>
      </c>
      <c r="F10" s="55">
        <v>4.0417959999999997</v>
      </c>
      <c r="G10" s="56">
        <v>0.19</v>
      </c>
      <c r="H10" s="34"/>
      <c r="I10" s="41">
        <v>7</v>
      </c>
      <c r="J10" s="53" t="s">
        <v>313</v>
      </c>
      <c r="K10" s="54">
        <v>-513300915</v>
      </c>
      <c r="L10" s="55">
        <v>0.156884</v>
      </c>
      <c r="M10" s="56">
        <v>7.0000000000000007E-2</v>
      </c>
      <c r="N10" s="34"/>
      <c r="O10" s="41">
        <v>7</v>
      </c>
      <c r="P10" s="53" t="s">
        <v>314</v>
      </c>
      <c r="Q10" s="55">
        <v>2.0883038140188699</v>
      </c>
      <c r="R10" s="55">
        <v>2.9462139999999999</v>
      </c>
      <c r="S10" s="56">
        <v>0.27</v>
      </c>
      <c r="T10" s="34"/>
      <c r="U10" s="41">
        <v>7</v>
      </c>
      <c r="V10" s="53" t="s">
        <v>315</v>
      </c>
      <c r="W10" s="55">
        <v>-0.23780840527854799</v>
      </c>
      <c r="X10" s="55">
        <v>0.28852899999999998</v>
      </c>
      <c r="Y10" s="78">
        <v>0.73</v>
      </c>
      <c r="AA10" s="90"/>
    </row>
    <row r="11" spans="1:27" s="27" customFormat="1" ht="14">
      <c r="B11" s="45"/>
      <c r="C11" s="57">
        <v>8</v>
      </c>
      <c r="D11" s="58" t="s">
        <v>316</v>
      </c>
      <c r="E11" s="59">
        <v>2167534585</v>
      </c>
      <c r="F11" s="60">
        <v>4.6847159999999999</v>
      </c>
      <c r="G11" s="61">
        <v>0.13</v>
      </c>
      <c r="H11" s="34"/>
      <c r="I11" s="57">
        <v>8</v>
      </c>
      <c r="J11" s="58" t="s">
        <v>317</v>
      </c>
      <c r="K11" s="59">
        <v>-461212994</v>
      </c>
      <c r="L11" s="60">
        <v>0</v>
      </c>
      <c r="M11" s="61">
        <v>0.15</v>
      </c>
      <c r="N11" s="34"/>
      <c r="O11" s="57">
        <v>8</v>
      </c>
      <c r="P11" s="58" t="s">
        <v>318</v>
      </c>
      <c r="Q11" s="60">
        <v>2.0613503999999998</v>
      </c>
      <c r="R11" s="60">
        <v>2.0451999999999999</v>
      </c>
      <c r="S11" s="61">
        <v>0</v>
      </c>
      <c r="T11" s="34"/>
      <c r="U11" s="57">
        <v>8</v>
      </c>
      <c r="V11" s="58" t="s">
        <v>319</v>
      </c>
      <c r="W11" s="60">
        <v>-0.217967059588072</v>
      </c>
      <c r="X11" s="60">
        <v>1.2168490000000001</v>
      </c>
      <c r="Y11" s="79">
        <v>0</v>
      </c>
      <c r="AA11" s="90"/>
    </row>
    <row r="12" spans="1:27" s="27" customFormat="1" ht="14">
      <c r="B12" s="45"/>
      <c r="C12" s="62">
        <v>9</v>
      </c>
      <c r="D12" s="63" t="s">
        <v>320</v>
      </c>
      <c r="E12" s="64">
        <v>1905986427</v>
      </c>
      <c r="F12" s="65">
        <v>4.4160240000000002</v>
      </c>
      <c r="G12" s="66">
        <v>0.1</v>
      </c>
      <c r="H12" s="34"/>
      <c r="I12" s="62">
        <v>9</v>
      </c>
      <c r="J12" s="63" t="s">
        <v>321</v>
      </c>
      <c r="K12" s="64">
        <v>-422021268</v>
      </c>
      <c r="L12" s="65">
        <v>-1.9660519999999999</v>
      </c>
      <c r="M12" s="66">
        <v>-2</v>
      </c>
      <c r="N12" s="34"/>
      <c r="O12" s="62">
        <v>9</v>
      </c>
      <c r="P12" s="63" t="s">
        <v>322</v>
      </c>
      <c r="Q12" s="65">
        <v>1.52682559019454</v>
      </c>
      <c r="R12" s="65">
        <v>2.9449320000000001</v>
      </c>
      <c r="S12" s="66">
        <v>0.27</v>
      </c>
      <c r="T12" s="34"/>
      <c r="U12" s="62">
        <v>9</v>
      </c>
      <c r="V12" s="63" t="s">
        <v>323</v>
      </c>
      <c r="W12" s="65">
        <v>-0.21773561343801501</v>
      </c>
      <c r="X12" s="65">
        <v>1.7537609999999999</v>
      </c>
      <c r="Y12" s="80">
        <v>0.68</v>
      </c>
      <c r="AA12" s="90"/>
    </row>
    <row r="13" spans="1:27" s="27" customFormat="1" ht="14">
      <c r="B13" s="45"/>
      <c r="C13" s="67">
        <v>10</v>
      </c>
      <c r="D13" s="68" t="s">
        <v>324</v>
      </c>
      <c r="E13" s="69">
        <v>1810446056</v>
      </c>
      <c r="F13" s="70">
        <v>2.0723919999999998</v>
      </c>
      <c r="G13" s="71">
        <v>7.0000000000000007E-2</v>
      </c>
      <c r="H13" s="34"/>
      <c r="I13" s="67">
        <v>10</v>
      </c>
      <c r="J13" s="68" t="s">
        <v>325</v>
      </c>
      <c r="K13" s="69">
        <v>-380808513</v>
      </c>
      <c r="L13" s="70">
        <v>-1.96557</v>
      </c>
      <c r="M13" s="71">
        <v>0.46</v>
      </c>
      <c r="N13" s="34"/>
      <c r="O13" s="67">
        <v>10</v>
      </c>
      <c r="P13" s="68" t="s">
        <v>326</v>
      </c>
      <c r="Q13" s="70">
        <v>1.4045040370234601</v>
      </c>
      <c r="R13" s="70">
        <v>1.523325</v>
      </c>
      <c r="S13" s="71">
        <v>0.79</v>
      </c>
      <c r="T13" s="34"/>
      <c r="U13" s="67">
        <v>10</v>
      </c>
      <c r="V13" s="68" t="s">
        <v>327</v>
      </c>
      <c r="W13" s="70">
        <v>-0.20842783862559999</v>
      </c>
      <c r="X13" s="70">
        <v>-1.196E-2</v>
      </c>
      <c r="Y13" s="81">
        <v>0</v>
      </c>
      <c r="AA13" s="90"/>
    </row>
    <row r="14" spans="1:27" s="27" customFormat="1">
      <c r="B14" s="45"/>
      <c r="C14" s="402" t="s">
        <v>328</v>
      </c>
      <c r="D14" s="402"/>
      <c r="E14" s="29"/>
      <c r="F14" s="29"/>
      <c r="G14" s="30"/>
      <c r="H14" s="34"/>
      <c r="I14" s="402" t="s">
        <v>328</v>
      </c>
      <c r="J14" s="402"/>
      <c r="K14" s="29"/>
      <c r="L14" s="29"/>
      <c r="M14" s="30"/>
      <c r="N14" s="34"/>
      <c r="O14" s="402" t="s">
        <v>328</v>
      </c>
      <c r="P14" s="402"/>
      <c r="Q14" s="31"/>
      <c r="R14" s="29"/>
      <c r="S14" s="30"/>
      <c r="T14" s="34"/>
      <c r="U14" s="402" t="s">
        <v>328</v>
      </c>
      <c r="V14" s="402"/>
      <c r="W14" s="31"/>
      <c r="X14" s="29"/>
      <c r="Y14" s="30"/>
      <c r="AA14" s="90"/>
    </row>
    <row r="15" spans="1:27" s="27" customFormat="1">
      <c r="B15" s="45"/>
      <c r="C15" s="29"/>
      <c r="D15" s="29"/>
      <c r="E15" s="29"/>
      <c r="F15" s="29"/>
      <c r="G15" s="30"/>
      <c r="H15" s="34"/>
      <c r="I15" s="29"/>
      <c r="J15" s="29"/>
      <c r="K15" s="29"/>
      <c r="L15" s="29"/>
      <c r="M15" s="30"/>
      <c r="N15" s="34"/>
      <c r="O15" s="29"/>
      <c r="P15" s="29"/>
      <c r="Q15" s="31"/>
      <c r="R15" s="29"/>
      <c r="S15" s="30"/>
      <c r="T15" s="34"/>
      <c r="U15" s="29"/>
      <c r="V15" s="29"/>
      <c r="W15" s="31"/>
      <c r="X15" s="29"/>
      <c r="Y15" s="30"/>
      <c r="AA15" s="90"/>
    </row>
    <row r="16" spans="1:27" s="27" customFormat="1">
      <c r="B16" s="45"/>
      <c r="C16" s="29"/>
      <c r="D16" s="29"/>
      <c r="E16" s="29"/>
      <c r="F16" s="29"/>
      <c r="G16" s="30"/>
      <c r="H16" s="34"/>
      <c r="I16" s="29"/>
      <c r="J16" s="29"/>
      <c r="K16" s="29"/>
      <c r="L16" s="29"/>
      <c r="M16" s="30"/>
      <c r="N16" s="34"/>
      <c r="O16" s="29"/>
      <c r="P16" s="29"/>
      <c r="Q16" s="31"/>
      <c r="R16" s="29"/>
      <c r="S16" s="30"/>
      <c r="T16" s="34"/>
      <c r="U16" s="29"/>
      <c r="V16" s="29"/>
      <c r="W16" s="31"/>
      <c r="X16" s="29"/>
      <c r="Y16" s="30"/>
      <c r="AA16" s="90"/>
    </row>
    <row r="17" spans="1:27" s="27" customFormat="1">
      <c r="B17" s="45"/>
      <c r="C17" s="29"/>
      <c r="D17" s="29"/>
      <c r="E17" s="29"/>
      <c r="F17" s="29"/>
      <c r="G17" s="30"/>
      <c r="H17" s="34"/>
      <c r="I17" s="29"/>
      <c r="J17" s="29"/>
      <c r="K17" s="29"/>
      <c r="L17" s="29"/>
      <c r="M17" s="30"/>
      <c r="N17" s="34"/>
      <c r="O17" s="29"/>
      <c r="P17" s="29"/>
      <c r="Q17" s="31"/>
      <c r="R17" s="29"/>
      <c r="S17" s="30"/>
      <c r="T17" s="34"/>
      <c r="U17" s="29"/>
      <c r="V17" s="29"/>
      <c r="W17" s="31"/>
      <c r="X17" s="29"/>
      <c r="Y17" s="30"/>
      <c r="AA17" s="90"/>
    </row>
    <row r="18" spans="1:27" s="27" customFormat="1" ht="7" customHeight="1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</row>
    <row r="19" spans="1:27" s="27" customFormat="1">
      <c r="B19" s="315"/>
      <c r="C19" s="29"/>
      <c r="D19" s="29"/>
      <c r="E19" s="29"/>
      <c r="F19" s="29"/>
      <c r="G19" s="30"/>
      <c r="H19" s="306"/>
      <c r="I19" s="29"/>
      <c r="J19" s="29"/>
      <c r="K19" s="29"/>
      <c r="L19" s="29"/>
      <c r="M19" s="30"/>
      <c r="N19" s="306"/>
      <c r="O19" s="29"/>
      <c r="P19" s="29"/>
      <c r="Q19" s="31"/>
      <c r="R19" s="29"/>
      <c r="S19" s="30"/>
      <c r="T19" s="306"/>
      <c r="U19" s="29"/>
      <c r="V19" s="29"/>
      <c r="W19" s="31"/>
      <c r="X19" s="29"/>
      <c r="Y19" s="30"/>
    </row>
    <row r="20" spans="1:27" s="27" customFormat="1">
      <c r="B20" s="315"/>
      <c r="C20" s="29"/>
      <c r="D20" s="29"/>
      <c r="E20" s="29"/>
      <c r="F20" s="29"/>
      <c r="G20" s="30"/>
      <c r="H20" s="306"/>
      <c r="I20" s="29"/>
      <c r="J20" s="29"/>
      <c r="K20" s="29"/>
      <c r="L20" s="29"/>
      <c r="M20" s="30"/>
      <c r="N20" s="306"/>
      <c r="O20" s="29"/>
      <c r="P20" s="29"/>
      <c r="Q20" s="31"/>
      <c r="R20" s="29"/>
      <c r="S20" s="30"/>
      <c r="T20" s="306"/>
      <c r="U20" s="29"/>
      <c r="V20" s="29"/>
      <c r="W20" s="31"/>
      <c r="X20" s="29"/>
      <c r="Y20" s="30"/>
    </row>
    <row r="21" spans="1:27" s="27" customFormat="1">
      <c r="B21" s="315"/>
      <c r="C21" s="29"/>
      <c r="D21" s="29"/>
      <c r="E21" s="29"/>
      <c r="F21" s="29"/>
      <c r="G21" s="30"/>
      <c r="H21" s="306"/>
      <c r="I21" s="29"/>
      <c r="J21" s="29"/>
      <c r="K21" s="29"/>
      <c r="L21" s="29"/>
      <c r="M21" s="30"/>
      <c r="N21" s="306"/>
      <c r="O21" s="29"/>
      <c r="P21" s="29"/>
      <c r="Q21" s="31"/>
      <c r="R21" s="29"/>
      <c r="S21" s="30"/>
      <c r="T21" s="306"/>
      <c r="U21" s="29"/>
      <c r="V21" s="29"/>
      <c r="W21" s="31"/>
      <c r="X21" s="29"/>
      <c r="Y21" s="30"/>
    </row>
    <row r="22" spans="1:27" s="27" customFormat="1">
      <c r="B22" s="315"/>
      <c r="C22" s="29"/>
      <c r="D22" s="29"/>
      <c r="E22" s="29"/>
      <c r="F22" s="29"/>
      <c r="G22" s="30"/>
      <c r="H22" s="306"/>
      <c r="I22" s="29"/>
      <c r="J22" s="29"/>
      <c r="K22" s="29"/>
      <c r="L22" s="29"/>
      <c r="M22" s="30"/>
      <c r="N22" s="306"/>
      <c r="O22" s="29"/>
      <c r="P22" s="29"/>
      <c r="Q22" s="31"/>
      <c r="R22" s="29"/>
      <c r="S22" s="30"/>
      <c r="T22" s="306"/>
      <c r="U22" s="29"/>
      <c r="V22" s="29"/>
      <c r="W22" s="31"/>
      <c r="X22" s="29"/>
      <c r="Y22" s="30"/>
    </row>
    <row r="23" spans="1:27" s="27" customFormat="1">
      <c r="B23" s="315"/>
      <c r="C23" s="29"/>
      <c r="D23" s="29"/>
      <c r="E23" s="29"/>
      <c r="F23" s="29"/>
      <c r="G23" s="30"/>
      <c r="H23" s="306"/>
      <c r="I23" s="29"/>
      <c r="J23" s="29"/>
      <c r="K23" s="29"/>
      <c r="L23" s="29"/>
      <c r="M23" s="30"/>
      <c r="N23" s="306"/>
      <c r="O23" s="29"/>
      <c r="P23" s="29"/>
      <c r="Q23" s="31"/>
      <c r="R23" s="29"/>
      <c r="S23" s="30"/>
      <c r="T23" s="306"/>
      <c r="U23" s="29"/>
      <c r="V23" s="29"/>
      <c r="W23" s="31"/>
      <c r="X23" s="29"/>
      <c r="Y23" s="30"/>
    </row>
    <row r="24" spans="1:27" s="27" customFormat="1">
      <c r="A24" s="302"/>
      <c r="B24" s="315"/>
      <c r="C24" s="29"/>
      <c r="D24" s="29"/>
      <c r="E24" s="29"/>
      <c r="F24" s="29"/>
      <c r="G24" s="30"/>
      <c r="H24" s="306"/>
      <c r="I24" s="29"/>
      <c r="J24" s="29"/>
      <c r="K24" s="29"/>
      <c r="L24" s="29"/>
      <c r="M24" s="30"/>
      <c r="N24" s="306"/>
      <c r="O24" s="29"/>
      <c r="P24" s="29"/>
      <c r="Q24" s="31"/>
      <c r="R24" s="29"/>
      <c r="S24" s="30"/>
      <c r="T24" s="306"/>
      <c r="U24" s="29"/>
      <c r="V24" s="29"/>
      <c r="W24" s="31"/>
      <c r="X24" s="29"/>
      <c r="Y24" s="30"/>
    </row>
    <row r="25" spans="1:27" s="27" customFormat="1">
      <c r="B25" s="315"/>
      <c r="C25" s="29"/>
      <c r="D25" s="29"/>
      <c r="E25" s="29"/>
      <c r="F25" s="29"/>
      <c r="G25" s="30"/>
      <c r="H25" s="306"/>
      <c r="I25" s="29"/>
      <c r="J25" s="29"/>
      <c r="K25" s="29"/>
      <c r="L25" s="29"/>
      <c r="M25" s="30"/>
      <c r="N25" s="306"/>
      <c r="O25" s="29"/>
      <c r="P25" s="29"/>
      <c r="Q25" s="31"/>
      <c r="R25" s="29"/>
      <c r="S25" s="30"/>
      <c r="T25" s="306"/>
      <c r="U25" s="29"/>
      <c r="V25" s="29"/>
      <c r="W25" s="31"/>
      <c r="X25" s="29"/>
      <c r="Y25" s="30"/>
    </row>
    <row r="26" spans="1:27" s="27" customFormat="1">
      <c r="B26" s="315"/>
      <c r="C26" s="29"/>
      <c r="D26" s="29"/>
      <c r="E26" s="29"/>
      <c r="F26" s="29"/>
      <c r="G26" s="30"/>
      <c r="H26" s="306"/>
      <c r="I26" s="29"/>
      <c r="J26" s="29"/>
      <c r="K26" s="29"/>
      <c r="L26" s="29"/>
      <c r="M26" s="30"/>
      <c r="N26" s="306"/>
      <c r="O26" s="29"/>
      <c r="P26" s="29"/>
      <c r="Q26" s="31"/>
      <c r="R26" s="29"/>
      <c r="S26" s="30"/>
      <c r="T26" s="306"/>
      <c r="U26" s="29"/>
      <c r="V26" s="29"/>
      <c r="W26" s="31"/>
      <c r="X26" s="29"/>
      <c r="Y26" s="30"/>
    </row>
    <row r="27" spans="1:27" s="27" customFormat="1">
      <c r="B27" s="315"/>
      <c r="C27" s="29"/>
      <c r="D27" s="29"/>
      <c r="E27" s="29"/>
      <c r="F27" s="29"/>
      <c r="G27" s="30"/>
      <c r="H27" s="306"/>
      <c r="I27" s="29"/>
      <c r="J27" s="29"/>
      <c r="K27" s="29"/>
      <c r="L27" s="29"/>
      <c r="M27" s="30"/>
      <c r="N27" s="306"/>
      <c r="O27" s="29"/>
      <c r="P27" s="398"/>
      <c r="Q27" s="399"/>
      <c r="R27" s="398"/>
      <c r="S27" s="400"/>
      <c r="T27" s="306"/>
      <c r="U27" s="29"/>
      <c r="V27" s="398"/>
      <c r="W27" s="399"/>
      <c r="X27" s="398"/>
      <c r="Y27" s="400"/>
    </row>
    <row r="28" spans="1:27" s="27" customFormat="1">
      <c r="B28" s="315"/>
      <c r="C28" s="29"/>
      <c r="D28" s="29"/>
      <c r="E28" s="29"/>
      <c r="F28" s="29"/>
      <c r="G28" s="30"/>
      <c r="H28" s="306"/>
      <c r="I28" s="29"/>
      <c r="J28" s="29"/>
      <c r="K28" s="29"/>
      <c r="L28" s="29"/>
      <c r="M28" s="30"/>
      <c r="N28" s="306"/>
      <c r="O28" s="29"/>
      <c r="P28" s="29"/>
      <c r="Q28" s="31"/>
      <c r="R28" s="29"/>
      <c r="S28" s="30"/>
      <c r="T28" s="306"/>
      <c r="U28" s="29"/>
      <c r="V28" s="29"/>
      <c r="W28" s="31"/>
      <c r="X28" s="29"/>
      <c r="Y28" s="30"/>
    </row>
    <row r="29" spans="1:27" s="27" customFormat="1">
      <c r="B29" s="315"/>
      <c r="C29" s="29"/>
      <c r="D29" s="29"/>
      <c r="E29" s="29"/>
      <c r="F29" s="29"/>
      <c r="G29" s="30"/>
      <c r="H29" s="306"/>
      <c r="I29" s="29"/>
      <c r="J29" s="29"/>
      <c r="K29" s="29"/>
      <c r="L29" s="29"/>
      <c r="M29" s="30"/>
      <c r="N29" s="306"/>
      <c r="O29" s="29"/>
      <c r="P29" s="29"/>
      <c r="Q29" s="31"/>
      <c r="R29" s="29"/>
      <c r="S29" s="30"/>
      <c r="T29" s="306"/>
      <c r="U29" s="29"/>
      <c r="V29" s="29"/>
      <c r="W29" s="31"/>
      <c r="X29" s="29"/>
      <c r="Y29" s="30"/>
    </row>
    <row r="30" spans="1:27" s="27" customFormat="1">
      <c r="B30" s="315"/>
      <c r="C30" s="29"/>
      <c r="D30" s="29"/>
      <c r="E30" s="29"/>
      <c r="F30" s="29"/>
      <c r="G30" s="30"/>
      <c r="H30" s="306"/>
      <c r="I30" s="29"/>
      <c r="J30" s="29"/>
      <c r="K30" s="29"/>
      <c r="L30" s="29"/>
      <c r="M30" s="30"/>
      <c r="N30" s="306"/>
      <c r="O30" s="29"/>
      <c r="P30" s="29"/>
      <c r="Q30" s="31"/>
      <c r="R30" s="29"/>
      <c r="S30" s="30"/>
      <c r="T30" s="306"/>
      <c r="U30" s="29"/>
      <c r="V30" s="29"/>
      <c r="W30" s="31"/>
      <c r="X30" s="29"/>
      <c r="Y30" s="30"/>
    </row>
    <row r="31" spans="1:27" s="27" customFormat="1">
      <c r="B31" s="315"/>
      <c r="C31" s="29"/>
      <c r="D31" s="29"/>
      <c r="E31" s="29"/>
      <c r="F31" s="29"/>
      <c r="G31" s="30"/>
      <c r="H31" s="306"/>
      <c r="I31" s="29"/>
      <c r="J31" s="29"/>
      <c r="K31" s="29"/>
      <c r="L31" s="29"/>
      <c r="M31" s="30"/>
      <c r="N31" s="306"/>
      <c r="O31" s="29"/>
      <c r="P31" s="29"/>
      <c r="Q31" s="31"/>
      <c r="R31" s="29"/>
      <c r="S31" s="30"/>
      <c r="T31" s="306"/>
      <c r="U31" s="29"/>
      <c r="V31" s="29"/>
      <c r="W31" s="31"/>
      <c r="X31" s="29"/>
      <c r="Y31" s="30"/>
    </row>
    <row r="32" spans="1:27" s="27" customFormat="1">
      <c r="B32" s="315"/>
      <c r="C32" s="29"/>
      <c r="D32" s="29"/>
      <c r="E32" s="29"/>
      <c r="F32" s="29"/>
      <c r="G32" s="30"/>
      <c r="H32" s="306"/>
      <c r="I32" s="29"/>
      <c r="J32" s="29"/>
      <c r="K32" s="29"/>
      <c r="L32" s="29"/>
      <c r="M32" s="30"/>
      <c r="N32" s="306"/>
      <c r="O32" s="29"/>
      <c r="P32" s="29"/>
      <c r="Q32" s="31"/>
      <c r="R32" s="29"/>
      <c r="S32" s="30"/>
      <c r="T32" s="306"/>
      <c r="U32" s="29"/>
      <c r="V32" s="29"/>
      <c r="W32" s="31"/>
      <c r="X32" s="29"/>
      <c r="Y32" s="30"/>
    </row>
    <row r="33" spans="2:25" s="27" customFormat="1">
      <c r="B33" s="315"/>
      <c r="C33" s="29"/>
      <c r="D33" s="29"/>
      <c r="E33" s="29"/>
      <c r="F33" s="29"/>
      <c r="G33" s="30"/>
      <c r="H33" s="306"/>
      <c r="I33" s="29"/>
      <c r="J33" s="29"/>
      <c r="K33" s="29"/>
      <c r="L33" s="29"/>
      <c r="M33" s="30"/>
      <c r="N33" s="306"/>
      <c r="O33" s="29"/>
      <c r="P33" s="29"/>
      <c r="Q33" s="31"/>
      <c r="R33" s="29"/>
      <c r="S33" s="30"/>
      <c r="T33" s="306"/>
      <c r="U33" s="29"/>
      <c r="V33" s="29"/>
      <c r="W33" s="31"/>
      <c r="X33" s="29"/>
      <c r="Y33" s="30"/>
    </row>
    <row r="34" spans="2:25" s="27" customFormat="1">
      <c r="B34" s="315"/>
      <c r="C34" s="29"/>
      <c r="D34" s="29"/>
      <c r="E34" s="29"/>
      <c r="F34" s="29"/>
      <c r="G34" s="30"/>
      <c r="H34" s="306"/>
      <c r="I34" s="29"/>
      <c r="J34" s="29"/>
      <c r="K34" s="29"/>
      <c r="L34" s="29"/>
      <c r="M34" s="30"/>
      <c r="N34" s="306"/>
      <c r="O34" s="29"/>
      <c r="P34" s="29"/>
      <c r="Q34" s="31"/>
      <c r="R34" s="29"/>
      <c r="S34" s="30"/>
      <c r="T34" s="306"/>
      <c r="U34" s="29"/>
      <c r="V34" s="29"/>
      <c r="W34" s="31"/>
      <c r="X34" s="29"/>
      <c r="Y34" s="30"/>
    </row>
    <row r="35" spans="2:25" s="27" customFormat="1">
      <c r="B35" s="315"/>
      <c r="C35" s="29"/>
      <c r="D35" s="29"/>
      <c r="E35" s="29"/>
      <c r="F35" s="29"/>
      <c r="G35" s="30"/>
      <c r="H35" s="306"/>
      <c r="I35" s="29"/>
      <c r="J35" s="29"/>
      <c r="K35" s="29"/>
      <c r="L35" s="29"/>
      <c r="M35" s="30"/>
      <c r="N35" s="306"/>
      <c r="O35" s="29"/>
      <c r="P35" s="29"/>
      <c r="Q35" s="31"/>
      <c r="R35" s="29"/>
      <c r="S35" s="30"/>
      <c r="T35" s="306"/>
      <c r="U35" s="29"/>
      <c r="V35" s="29"/>
      <c r="W35" s="31"/>
      <c r="X35" s="29"/>
      <c r="Y35" s="30"/>
    </row>
    <row r="36" spans="2:25" s="27" customFormat="1">
      <c r="B36" s="315"/>
      <c r="C36" s="29"/>
      <c r="D36" s="29"/>
      <c r="E36" s="29"/>
      <c r="F36" s="29"/>
      <c r="G36" s="30"/>
      <c r="H36" s="306"/>
      <c r="I36" s="29"/>
      <c r="J36" s="29"/>
      <c r="K36" s="29"/>
      <c r="L36" s="29"/>
      <c r="M36" s="30"/>
      <c r="N36" s="306"/>
      <c r="O36" s="29"/>
      <c r="P36" s="29"/>
      <c r="Q36" s="31"/>
      <c r="R36" s="29"/>
      <c r="S36" s="30"/>
      <c r="T36" s="306"/>
      <c r="U36" s="29"/>
      <c r="V36" s="29"/>
      <c r="W36" s="31"/>
      <c r="X36" s="29"/>
      <c r="Y36" s="30"/>
    </row>
    <row r="37" spans="2:25" s="27" customFormat="1">
      <c r="B37" s="315"/>
      <c r="C37" s="29"/>
      <c r="D37" s="29"/>
      <c r="E37" s="29"/>
      <c r="F37" s="29"/>
      <c r="G37" s="30"/>
      <c r="H37" s="306"/>
      <c r="I37" s="29"/>
      <c r="J37" s="29"/>
      <c r="K37" s="29"/>
      <c r="L37" s="29"/>
      <c r="M37" s="30"/>
      <c r="N37" s="306"/>
      <c r="O37" s="29"/>
      <c r="P37" s="29"/>
      <c r="Q37" s="31"/>
      <c r="R37" s="29"/>
      <c r="S37" s="30"/>
      <c r="T37" s="306"/>
      <c r="U37" s="29"/>
      <c r="V37" s="29"/>
      <c r="W37" s="31"/>
      <c r="X37" s="29"/>
      <c r="Y37" s="30"/>
    </row>
    <row r="38" spans="2:25" s="27" customFormat="1">
      <c r="B38" s="315"/>
      <c r="C38" s="29"/>
      <c r="D38" s="29"/>
      <c r="E38" s="29"/>
      <c r="F38" s="29"/>
      <c r="G38" s="30"/>
      <c r="H38" s="306"/>
      <c r="I38" s="29"/>
      <c r="J38" s="29"/>
      <c r="K38" s="29"/>
      <c r="L38" s="29"/>
      <c r="M38" s="30"/>
      <c r="N38" s="306"/>
      <c r="O38" s="29"/>
      <c r="P38" s="29"/>
      <c r="Q38" s="31"/>
      <c r="R38" s="29"/>
      <c r="S38" s="30"/>
      <c r="T38" s="306"/>
      <c r="U38" s="29"/>
      <c r="V38" s="29"/>
      <c r="W38" s="31"/>
      <c r="X38" s="29"/>
      <c r="Y38" s="30"/>
    </row>
    <row r="39" spans="2:25" s="27" customFormat="1">
      <c r="B39" s="315"/>
      <c r="C39" s="29"/>
      <c r="D39" s="29"/>
      <c r="E39" s="29"/>
      <c r="F39" s="29"/>
      <c r="G39" s="30"/>
      <c r="H39" s="306"/>
      <c r="I39" s="29"/>
      <c r="J39" s="29"/>
      <c r="K39" s="29"/>
      <c r="L39" s="29"/>
      <c r="M39" s="30"/>
      <c r="N39" s="306"/>
      <c r="O39" s="29"/>
      <c r="P39" s="29"/>
      <c r="Q39" s="31"/>
      <c r="R39" s="29"/>
      <c r="S39" s="30"/>
      <c r="T39" s="306"/>
      <c r="U39" s="29"/>
      <c r="V39" s="29"/>
      <c r="W39" s="31"/>
      <c r="X39" s="29"/>
      <c r="Y39" s="30"/>
    </row>
    <row r="40" spans="2:25" s="27" customFormat="1">
      <c r="B40" s="315"/>
      <c r="C40" s="29"/>
      <c r="D40" s="29"/>
      <c r="E40" s="29"/>
      <c r="F40" s="29"/>
      <c r="G40" s="30"/>
      <c r="H40" s="306"/>
      <c r="I40" s="29"/>
      <c r="J40" s="29"/>
      <c r="K40" s="29"/>
      <c r="L40" s="29"/>
      <c r="M40" s="30"/>
      <c r="N40" s="306"/>
      <c r="O40" s="29"/>
      <c r="P40" s="29"/>
      <c r="Q40" s="31"/>
      <c r="R40" s="29"/>
      <c r="S40" s="30"/>
      <c r="T40" s="306"/>
      <c r="U40" s="29"/>
      <c r="V40" s="29"/>
      <c r="W40" s="31"/>
      <c r="X40" s="29"/>
      <c r="Y40" s="30"/>
    </row>
    <row r="41" spans="2:25" s="27" customFormat="1">
      <c r="B41" s="315"/>
      <c r="C41" s="29"/>
      <c r="D41" s="29"/>
      <c r="E41" s="29"/>
      <c r="F41" s="29"/>
      <c r="G41" s="30"/>
      <c r="H41" s="306"/>
      <c r="I41" s="29"/>
      <c r="J41" s="29"/>
      <c r="K41" s="29"/>
      <c r="L41" s="29"/>
      <c r="M41" s="30"/>
      <c r="N41" s="306"/>
      <c r="O41" s="29"/>
      <c r="P41" s="29"/>
      <c r="Q41" s="31"/>
      <c r="R41" s="29"/>
      <c r="S41" s="30"/>
      <c r="T41" s="306"/>
      <c r="U41" s="29"/>
      <c r="V41" s="29"/>
      <c r="W41" s="31"/>
      <c r="X41" s="29"/>
      <c r="Y41" s="30"/>
    </row>
    <row r="42" spans="2:25" s="27" customFormat="1">
      <c r="B42" s="315"/>
      <c r="C42" s="29"/>
      <c r="D42" s="29"/>
      <c r="E42" s="29"/>
      <c r="F42" s="29"/>
      <c r="G42" s="30"/>
      <c r="H42" s="306"/>
      <c r="I42" s="29"/>
      <c r="J42" s="29"/>
      <c r="K42" s="29"/>
      <c r="L42" s="29"/>
      <c r="M42" s="30"/>
      <c r="N42" s="306"/>
      <c r="O42" s="29"/>
      <c r="P42" s="29"/>
      <c r="Q42" s="31"/>
      <c r="R42" s="29"/>
      <c r="S42" s="30"/>
      <c r="T42" s="306"/>
      <c r="U42" s="29"/>
      <c r="V42" s="29"/>
      <c r="W42" s="31"/>
      <c r="X42" s="29"/>
      <c r="Y42" s="30"/>
    </row>
    <row r="43" spans="2:25" s="27" customFormat="1">
      <c r="B43" s="315"/>
      <c r="C43" s="29"/>
      <c r="D43" s="29"/>
      <c r="E43" s="29"/>
      <c r="F43" s="29"/>
      <c r="G43" s="30"/>
      <c r="H43" s="306"/>
      <c r="I43" s="29"/>
      <c r="J43" s="29"/>
      <c r="K43" s="29"/>
      <c r="L43" s="29"/>
      <c r="M43" s="30"/>
      <c r="N43" s="306"/>
      <c r="O43" s="29"/>
      <c r="P43" s="29"/>
      <c r="Q43" s="31"/>
      <c r="R43" s="29"/>
      <c r="S43" s="30"/>
      <c r="T43" s="306"/>
      <c r="U43" s="29"/>
      <c r="V43" s="29"/>
      <c r="W43" s="31"/>
      <c r="X43" s="29"/>
      <c r="Y43" s="30"/>
    </row>
    <row r="44" spans="2:25" s="27" customFormat="1">
      <c r="B44" s="315"/>
      <c r="C44" s="29"/>
      <c r="D44" s="29"/>
      <c r="E44" s="29"/>
      <c r="F44" s="29"/>
      <c r="G44" s="30"/>
      <c r="H44" s="306"/>
      <c r="I44" s="29"/>
      <c r="J44" s="29"/>
      <c r="K44" s="29"/>
      <c r="L44" s="29"/>
      <c r="M44" s="30"/>
      <c r="N44" s="306"/>
      <c r="O44" s="29"/>
      <c r="P44" s="29"/>
      <c r="Q44" s="31"/>
      <c r="R44" s="29"/>
      <c r="S44" s="30"/>
      <c r="T44" s="306"/>
      <c r="U44" s="29"/>
      <c r="V44" s="29"/>
      <c r="W44" s="31"/>
      <c r="X44" s="29"/>
      <c r="Y44" s="30"/>
    </row>
    <row r="45" spans="2:25" s="27" customFormat="1">
      <c r="B45" s="315"/>
      <c r="C45" s="29"/>
      <c r="D45" s="29"/>
      <c r="E45" s="29"/>
      <c r="F45" s="29"/>
      <c r="G45" s="30"/>
      <c r="H45" s="306"/>
      <c r="I45" s="29"/>
      <c r="J45" s="29"/>
      <c r="K45" s="29"/>
      <c r="L45" s="29"/>
      <c r="M45" s="30"/>
      <c r="N45" s="306"/>
      <c r="O45" s="29"/>
      <c r="P45" s="29"/>
      <c r="Q45" s="31"/>
      <c r="R45" s="29"/>
      <c r="S45" s="30"/>
      <c r="T45" s="306"/>
      <c r="U45" s="29"/>
      <c r="V45" s="29"/>
      <c r="W45" s="31"/>
      <c r="X45" s="29"/>
      <c r="Y45" s="30"/>
    </row>
    <row r="46" spans="2:25" s="27" customFormat="1">
      <c r="B46" s="315"/>
      <c r="C46" s="29"/>
      <c r="D46" s="29"/>
      <c r="E46" s="29"/>
      <c r="F46" s="29"/>
      <c r="G46" s="30"/>
      <c r="H46" s="306"/>
      <c r="I46" s="29"/>
      <c r="J46" s="29"/>
      <c r="K46" s="29"/>
      <c r="L46" s="29"/>
      <c r="M46" s="30"/>
      <c r="N46" s="306"/>
      <c r="O46" s="29"/>
      <c r="P46" s="29"/>
      <c r="Q46" s="31"/>
      <c r="R46" s="29"/>
      <c r="S46" s="30"/>
      <c r="T46" s="306"/>
      <c r="U46" s="29"/>
      <c r="V46" s="29"/>
      <c r="W46" s="31"/>
      <c r="X46" s="29"/>
      <c r="Y46" s="30"/>
    </row>
    <row r="47" spans="2:25" s="27" customFormat="1">
      <c r="B47" s="315"/>
      <c r="C47" s="29"/>
      <c r="D47" s="29"/>
      <c r="E47" s="29"/>
      <c r="F47" s="29"/>
      <c r="G47" s="30"/>
      <c r="H47" s="306"/>
      <c r="I47" s="29"/>
      <c r="J47" s="29"/>
      <c r="K47" s="29"/>
      <c r="L47" s="29"/>
      <c r="M47" s="30"/>
      <c r="N47" s="306"/>
      <c r="O47" s="29"/>
      <c r="P47" s="29"/>
      <c r="Q47" s="31"/>
      <c r="R47" s="29"/>
      <c r="S47" s="30"/>
      <c r="T47" s="306"/>
      <c r="U47" s="29"/>
      <c r="V47" s="29"/>
      <c r="W47" s="31"/>
      <c r="X47" s="29"/>
      <c r="Y47" s="30"/>
    </row>
    <row r="48" spans="2:25" s="27" customFormat="1">
      <c r="B48" s="315"/>
      <c r="C48" s="29"/>
      <c r="D48" s="29"/>
      <c r="E48" s="29"/>
      <c r="F48" s="29"/>
      <c r="G48" s="30"/>
      <c r="H48" s="306"/>
      <c r="I48" s="29"/>
      <c r="J48" s="29"/>
      <c r="K48" s="29"/>
      <c r="L48" s="29"/>
      <c r="M48" s="30"/>
      <c r="N48" s="306"/>
      <c r="O48" s="29"/>
      <c r="P48" s="29"/>
      <c r="Q48" s="31"/>
      <c r="R48" s="29"/>
      <c r="S48" s="30"/>
      <c r="T48" s="306"/>
      <c r="U48" s="29"/>
      <c r="V48" s="29"/>
      <c r="W48" s="31"/>
      <c r="X48" s="29"/>
      <c r="Y48" s="30"/>
    </row>
    <row r="49" spans="2:25" s="27" customFormat="1">
      <c r="B49" s="315"/>
      <c r="C49" s="29"/>
      <c r="D49" s="29"/>
      <c r="E49" s="29"/>
      <c r="F49" s="29"/>
      <c r="G49" s="30"/>
      <c r="H49" s="306"/>
      <c r="I49" s="29"/>
      <c r="J49" s="29"/>
      <c r="K49" s="29"/>
      <c r="L49" s="29"/>
      <c r="M49" s="30"/>
      <c r="N49" s="306"/>
      <c r="O49" s="29"/>
      <c r="P49" s="29"/>
      <c r="Q49" s="31"/>
      <c r="R49" s="29"/>
      <c r="S49" s="30"/>
      <c r="T49" s="306"/>
      <c r="U49" s="29"/>
      <c r="V49" s="29"/>
      <c r="W49" s="31"/>
      <c r="X49" s="29"/>
      <c r="Y49" s="30"/>
    </row>
    <row r="50" spans="2:25" s="27" customFormat="1">
      <c r="B50" s="315"/>
      <c r="C50" s="29"/>
      <c r="D50" s="29"/>
      <c r="E50" s="29"/>
      <c r="F50" s="29"/>
      <c r="G50" s="30"/>
      <c r="H50" s="306"/>
      <c r="I50" s="29"/>
      <c r="J50" s="29"/>
      <c r="K50" s="29"/>
      <c r="L50" s="29"/>
      <c r="M50" s="30"/>
      <c r="N50" s="306"/>
      <c r="O50" s="29"/>
      <c r="P50" s="29"/>
      <c r="Q50" s="31"/>
      <c r="R50" s="29"/>
      <c r="S50" s="30"/>
      <c r="T50" s="306"/>
      <c r="U50" s="29"/>
      <c r="V50" s="29"/>
      <c r="W50" s="31"/>
      <c r="X50" s="29"/>
      <c r="Y50" s="30"/>
    </row>
    <row r="51" spans="2:25" s="27" customFormat="1">
      <c r="B51" s="315"/>
      <c r="C51" s="29"/>
      <c r="D51" s="29"/>
      <c r="E51" s="29"/>
      <c r="F51" s="29"/>
      <c r="G51" s="30"/>
      <c r="H51" s="306"/>
      <c r="I51" s="29"/>
      <c r="J51" s="29"/>
      <c r="K51" s="29"/>
      <c r="L51" s="29"/>
      <c r="M51" s="30"/>
      <c r="N51" s="306"/>
      <c r="O51" s="29"/>
      <c r="P51" s="29"/>
      <c r="Q51" s="31"/>
      <c r="R51" s="29"/>
      <c r="S51" s="30"/>
      <c r="T51" s="306"/>
      <c r="U51" s="29"/>
      <c r="V51" s="29"/>
      <c r="W51" s="31"/>
      <c r="X51" s="29"/>
      <c r="Y51" s="30"/>
    </row>
    <row r="52" spans="2:25" s="27" customFormat="1">
      <c r="B52" s="315"/>
      <c r="C52" s="29"/>
      <c r="D52" s="29"/>
      <c r="E52" s="29"/>
      <c r="F52" s="29"/>
      <c r="G52" s="30"/>
      <c r="H52" s="306"/>
      <c r="I52" s="29"/>
      <c r="J52" s="29"/>
      <c r="K52" s="29"/>
      <c r="L52" s="29"/>
      <c r="M52" s="30"/>
      <c r="N52" s="306"/>
      <c r="O52" s="29"/>
      <c r="P52" s="29"/>
      <c r="Q52" s="31"/>
      <c r="R52" s="29"/>
      <c r="S52" s="30"/>
      <c r="T52" s="306"/>
      <c r="U52" s="29"/>
      <c r="V52" s="29"/>
      <c r="W52" s="31"/>
      <c r="X52" s="29"/>
      <c r="Y52" s="30"/>
    </row>
    <row r="53" spans="2:25" s="27" customFormat="1">
      <c r="B53" s="315"/>
      <c r="C53" s="29"/>
      <c r="D53" s="29"/>
      <c r="E53" s="29"/>
      <c r="F53" s="29"/>
      <c r="G53" s="30"/>
      <c r="H53" s="306"/>
      <c r="I53" s="29"/>
      <c r="J53" s="29"/>
      <c r="K53" s="29"/>
      <c r="L53" s="29"/>
      <c r="M53" s="30"/>
      <c r="N53" s="306"/>
      <c r="O53" s="29"/>
      <c r="P53" s="29"/>
      <c r="Q53" s="31"/>
      <c r="R53" s="29"/>
      <c r="S53" s="30"/>
      <c r="T53" s="306"/>
      <c r="U53" s="29"/>
      <c r="V53" s="29"/>
      <c r="W53" s="31"/>
      <c r="X53" s="29"/>
      <c r="Y53" s="30"/>
    </row>
    <row r="54" spans="2:25" s="27" customFormat="1">
      <c r="B54" s="315"/>
      <c r="C54" s="29"/>
      <c r="D54" s="29"/>
      <c r="E54" s="29"/>
      <c r="F54" s="29"/>
      <c r="G54" s="30"/>
      <c r="H54" s="306"/>
      <c r="I54" s="29"/>
      <c r="J54" s="29"/>
      <c r="K54" s="29"/>
      <c r="L54" s="29"/>
      <c r="M54" s="30"/>
      <c r="N54" s="306"/>
      <c r="O54" s="29"/>
      <c r="P54" s="29"/>
      <c r="Q54" s="31"/>
      <c r="R54" s="29"/>
      <c r="S54" s="30"/>
      <c r="T54" s="306"/>
      <c r="U54" s="29"/>
      <c r="V54" s="29"/>
      <c r="W54" s="31"/>
      <c r="X54" s="29"/>
      <c r="Y54" s="30"/>
    </row>
    <row r="55" spans="2:25" s="27" customFormat="1">
      <c r="B55" s="315"/>
      <c r="C55" s="29"/>
      <c r="D55" s="29"/>
      <c r="E55" s="29"/>
      <c r="F55" s="29"/>
      <c r="G55" s="30"/>
      <c r="H55" s="306"/>
      <c r="I55" s="29"/>
      <c r="J55" s="29"/>
      <c r="K55" s="29"/>
      <c r="L55" s="29"/>
      <c r="M55" s="30"/>
      <c r="N55" s="306"/>
      <c r="O55" s="29"/>
      <c r="P55" s="29"/>
      <c r="Q55" s="31"/>
      <c r="R55" s="29"/>
      <c r="S55" s="30"/>
      <c r="T55" s="306"/>
      <c r="U55" s="29"/>
      <c r="V55" s="29"/>
      <c r="W55" s="31"/>
      <c r="X55" s="29"/>
      <c r="Y55" s="30"/>
    </row>
    <row r="56" spans="2:25" s="27" customFormat="1">
      <c r="B56" s="315"/>
      <c r="C56" s="29"/>
      <c r="D56" s="29"/>
      <c r="E56" s="29"/>
      <c r="F56" s="29"/>
      <c r="G56" s="30"/>
      <c r="H56" s="306"/>
      <c r="I56" s="29"/>
      <c r="J56" s="29"/>
      <c r="K56" s="29"/>
      <c r="L56" s="29"/>
      <c r="M56" s="30"/>
      <c r="N56" s="306"/>
      <c r="O56" s="29"/>
      <c r="P56" s="29"/>
      <c r="Q56" s="31"/>
      <c r="R56" s="29"/>
      <c r="S56" s="30"/>
      <c r="T56" s="306"/>
      <c r="U56" s="29"/>
      <c r="V56" s="29"/>
      <c r="W56" s="31"/>
      <c r="X56" s="29"/>
      <c r="Y56" s="30"/>
    </row>
    <row r="57" spans="2:25" s="27" customFormat="1">
      <c r="B57" s="315"/>
      <c r="C57" s="29"/>
      <c r="D57" s="29"/>
      <c r="E57" s="29"/>
      <c r="F57" s="29"/>
      <c r="G57" s="30"/>
      <c r="H57" s="306"/>
      <c r="I57" s="29"/>
      <c r="J57" s="29"/>
      <c r="K57" s="29"/>
      <c r="L57" s="29"/>
      <c r="M57" s="30"/>
      <c r="N57" s="306"/>
      <c r="O57" s="29"/>
      <c r="P57" s="29"/>
      <c r="Q57" s="31"/>
      <c r="R57" s="29"/>
      <c r="S57" s="30"/>
      <c r="T57" s="306"/>
      <c r="U57" s="29"/>
      <c r="V57" s="29"/>
      <c r="W57" s="31"/>
      <c r="X57" s="29"/>
      <c r="Y57" s="30"/>
    </row>
    <row r="58" spans="2:25" s="27" customFormat="1">
      <c r="B58" s="315"/>
      <c r="C58" s="29"/>
      <c r="D58" s="29"/>
      <c r="E58" s="29"/>
      <c r="F58" s="29"/>
      <c r="G58" s="30"/>
      <c r="H58" s="306"/>
      <c r="I58" s="29"/>
      <c r="J58" s="29"/>
      <c r="K58" s="29"/>
      <c r="L58" s="29"/>
      <c r="M58" s="30"/>
      <c r="N58" s="306"/>
      <c r="O58" s="29"/>
      <c r="P58" s="29"/>
      <c r="Q58" s="31"/>
      <c r="R58" s="29"/>
      <c r="S58" s="30"/>
      <c r="T58" s="306"/>
      <c r="U58" s="29"/>
      <c r="V58" s="29"/>
      <c r="W58" s="31"/>
      <c r="X58" s="29"/>
      <c r="Y58" s="30"/>
    </row>
    <row r="59" spans="2:25" s="27" customFormat="1">
      <c r="B59" s="315"/>
      <c r="C59" s="29"/>
      <c r="D59" s="29"/>
      <c r="E59" s="29"/>
      <c r="F59" s="29"/>
      <c r="G59" s="30"/>
      <c r="H59" s="306"/>
      <c r="I59" s="29"/>
      <c r="J59" s="29"/>
      <c r="K59" s="29"/>
      <c r="L59" s="29"/>
      <c r="M59" s="30"/>
      <c r="N59" s="306"/>
      <c r="O59" s="29"/>
      <c r="P59" s="29"/>
      <c r="Q59" s="31"/>
      <c r="R59" s="29"/>
      <c r="S59" s="30"/>
      <c r="T59" s="306"/>
      <c r="U59" s="29"/>
      <c r="V59" s="29"/>
      <c r="W59" s="31"/>
      <c r="X59" s="29"/>
      <c r="Y59" s="30"/>
    </row>
    <row r="60" spans="2:25" s="27" customFormat="1">
      <c r="B60" s="315"/>
      <c r="C60" s="29"/>
      <c r="D60" s="29"/>
      <c r="E60" s="29"/>
      <c r="F60" s="29"/>
      <c r="G60" s="30"/>
      <c r="H60" s="306"/>
      <c r="I60" s="29"/>
      <c r="J60" s="29"/>
      <c r="K60" s="29"/>
      <c r="L60" s="29"/>
      <c r="M60" s="30"/>
      <c r="N60" s="306"/>
      <c r="O60" s="29"/>
      <c r="P60" s="29"/>
      <c r="Q60" s="31"/>
      <c r="R60" s="29"/>
      <c r="S60" s="30"/>
      <c r="T60" s="306"/>
      <c r="U60" s="29"/>
      <c r="V60" s="29"/>
      <c r="W60" s="31"/>
      <c r="X60" s="29"/>
      <c r="Y60" s="30"/>
    </row>
    <row r="61" spans="2:25" s="27" customFormat="1">
      <c r="B61" s="315"/>
      <c r="C61" s="29"/>
      <c r="D61" s="29"/>
      <c r="E61" s="29"/>
      <c r="F61" s="29"/>
      <c r="G61" s="30"/>
      <c r="H61" s="306"/>
      <c r="I61" s="29"/>
      <c r="J61" s="29"/>
      <c r="K61" s="29"/>
      <c r="L61" s="29"/>
      <c r="M61" s="30"/>
      <c r="N61" s="306"/>
      <c r="O61" s="29"/>
      <c r="P61" s="29"/>
      <c r="Q61" s="31"/>
      <c r="R61" s="29"/>
      <c r="S61" s="30"/>
      <c r="T61" s="306"/>
      <c r="U61" s="29"/>
      <c r="V61" s="29"/>
      <c r="W61" s="31"/>
      <c r="X61" s="29"/>
      <c r="Y61" s="30"/>
    </row>
    <row r="62" spans="2:25" s="27" customFormat="1">
      <c r="B62" s="315"/>
      <c r="C62" s="29"/>
      <c r="D62" s="29"/>
      <c r="E62" s="29"/>
      <c r="F62" s="29"/>
      <c r="G62" s="30"/>
      <c r="H62" s="306"/>
      <c r="I62" s="29"/>
      <c r="J62" s="29"/>
      <c r="K62" s="29"/>
      <c r="L62" s="29"/>
      <c r="M62" s="30"/>
      <c r="N62" s="306"/>
      <c r="O62" s="29"/>
      <c r="P62" s="29"/>
      <c r="Q62" s="31"/>
      <c r="R62" s="29"/>
      <c r="S62" s="30"/>
      <c r="T62" s="306"/>
      <c r="U62" s="29"/>
      <c r="V62" s="29"/>
      <c r="W62" s="31"/>
      <c r="X62" s="29"/>
      <c r="Y62" s="30"/>
    </row>
    <row r="63" spans="2:25" s="27" customFormat="1">
      <c r="B63" s="315"/>
      <c r="C63" s="29"/>
      <c r="D63" s="29"/>
      <c r="E63" s="29"/>
      <c r="F63" s="29"/>
      <c r="G63" s="30"/>
      <c r="H63" s="306"/>
      <c r="I63" s="29"/>
      <c r="J63" s="29"/>
      <c r="K63" s="29"/>
      <c r="L63" s="29"/>
      <c r="M63" s="30"/>
      <c r="N63" s="306"/>
      <c r="O63" s="29"/>
      <c r="P63" s="29"/>
      <c r="Q63" s="31"/>
      <c r="R63" s="29"/>
      <c r="S63" s="30"/>
      <c r="T63" s="306"/>
      <c r="U63" s="29"/>
      <c r="V63" s="29"/>
      <c r="W63" s="31"/>
      <c r="X63" s="29"/>
      <c r="Y63" s="30"/>
    </row>
    <row r="64" spans="2:25" s="27" customFormat="1">
      <c r="B64" s="315"/>
      <c r="C64" s="29"/>
      <c r="D64" s="29"/>
      <c r="E64" s="29"/>
      <c r="F64" s="29"/>
      <c r="G64" s="30"/>
      <c r="H64" s="306"/>
      <c r="I64" s="29"/>
      <c r="J64" s="29"/>
      <c r="K64" s="29"/>
      <c r="L64" s="29"/>
      <c r="M64" s="30"/>
      <c r="N64" s="306"/>
      <c r="O64" s="29"/>
      <c r="P64" s="29"/>
      <c r="Q64" s="31"/>
      <c r="R64" s="29"/>
      <c r="S64" s="30"/>
      <c r="T64" s="306"/>
      <c r="U64" s="29"/>
      <c r="V64" s="29"/>
      <c r="W64" s="31"/>
      <c r="X64" s="29"/>
      <c r="Y64" s="30"/>
    </row>
    <row r="65" spans="2:25" s="27" customFormat="1">
      <c r="B65" s="315"/>
      <c r="C65" s="29"/>
      <c r="D65" s="29"/>
      <c r="E65" s="29"/>
      <c r="F65" s="29"/>
      <c r="G65" s="30"/>
      <c r="H65" s="306"/>
      <c r="I65" s="29"/>
      <c r="J65" s="29"/>
      <c r="K65" s="29"/>
      <c r="L65" s="29"/>
      <c r="M65" s="30"/>
      <c r="N65" s="306"/>
      <c r="O65" s="29"/>
      <c r="P65" s="29"/>
      <c r="Q65" s="31"/>
      <c r="R65" s="29"/>
      <c r="S65" s="30"/>
      <c r="T65" s="306"/>
      <c r="U65" s="29"/>
      <c r="V65" s="29"/>
      <c r="W65" s="31"/>
      <c r="X65" s="29"/>
      <c r="Y65" s="30"/>
    </row>
    <row r="66" spans="2:25" s="27" customFormat="1">
      <c r="B66" s="315"/>
      <c r="C66" s="29"/>
      <c r="D66" s="29"/>
      <c r="E66" s="29"/>
      <c r="F66" s="29"/>
      <c r="G66" s="30"/>
      <c r="H66" s="306"/>
      <c r="I66" s="29"/>
      <c r="J66" s="29"/>
      <c r="K66" s="29"/>
      <c r="L66" s="29"/>
      <c r="M66" s="30"/>
      <c r="N66" s="306"/>
      <c r="O66" s="29"/>
      <c r="P66" s="29"/>
      <c r="Q66" s="31"/>
      <c r="R66" s="29"/>
      <c r="S66" s="30"/>
      <c r="T66" s="306"/>
      <c r="U66" s="29"/>
      <c r="V66" s="29"/>
      <c r="W66" s="31"/>
      <c r="X66" s="29"/>
      <c r="Y66" s="30"/>
    </row>
    <row r="67" spans="2:25" s="27" customFormat="1">
      <c r="B67" s="315"/>
      <c r="C67" s="29"/>
      <c r="D67" s="29"/>
      <c r="E67" s="29"/>
      <c r="F67" s="29"/>
      <c r="G67" s="30"/>
      <c r="H67" s="306"/>
      <c r="I67" s="29"/>
      <c r="J67" s="29"/>
      <c r="K67" s="29"/>
      <c r="L67" s="29"/>
      <c r="M67" s="30"/>
      <c r="N67" s="306"/>
      <c r="O67" s="29"/>
      <c r="P67" s="29"/>
      <c r="Q67" s="31"/>
      <c r="R67" s="29"/>
      <c r="S67" s="30"/>
      <c r="T67" s="306"/>
      <c r="U67" s="29"/>
      <c r="V67" s="29"/>
      <c r="W67" s="31"/>
      <c r="X67" s="29"/>
      <c r="Y67" s="30"/>
    </row>
    <row r="68" spans="2:25" s="27" customFormat="1">
      <c r="B68" s="315"/>
      <c r="C68" s="29"/>
      <c r="D68" s="29"/>
      <c r="E68" s="29"/>
      <c r="F68" s="29"/>
      <c r="G68" s="30"/>
      <c r="H68" s="306"/>
      <c r="I68" s="29"/>
      <c r="J68" s="29"/>
      <c r="K68" s="29"/>
      <c r="L68" s="29"/>
      <c r="M68" s="30"/>
      <c r="N68" s="306"/>
      <c r="O68" s="29"/>
      <c r="P68" s="29"/>
      <c r="Q68" s="31"/>
      <c r="R68" s="29"/>
      <c r="S68" s="30"/>
      <c r="T68" s="306"/>
      <c r="U68" s="29"/>
      <c r="V68" s="29"/>
      <c r="W68" s="31"/>
      <c r="X68" s="29"/>
      <c r="Y68" s="30"/>
    </row>
    <row r="69" spans="2:25" s="27" customFormat="1">
      <c r="B69" s="315"/>
      <c r="C69" s="29"/>
      <c r="D69" s="29"/>
      <c r="E69" s="29"/>
      <c r="F69" s="29"/>
      <c r="G69" s="30"/>
      <c r="H69" s="306"/>
      <c r="I69" s="29"/>
      <c r="J69" s="29"/>
      <c r="K69" s="29"/>
      <c r="L69" s="29"/>
      <c r="M69" s="30"/>
      <c r="N69" s="306"/>
      <c r="O69" s="29"/>
      <c r="P69" s="29"/>
      <c r="Q69" s="31"/>
      <c r="R69" s="29"/>
      <c r="S69" s="30"/>
      <c r="T69" s="306"/>
      <c r="U69" s="29"/>
      <c r="V69" s="29"/>
      <c r="W69" s="31"/>
      <c r="X69" s="29"/>
      <c r="Y69" s="30"/>
    </row>
    <row r="70" spans="2:25" s="27" customFormat="1">
      <c r="B70" s="315"/>
      <c r="C70" s="29"/>
      <c r="D70" s="29"/>
      <c r="E70" s="29"/>
      <c r="F70" s="29"/>
      <c r="G70" s="30"/>
      <c r="H70" s="306"/>
      <c r="I70" s="29"/>
      <c r="J70" s="29"/>
      <c r="K70" s="29"/>
      <c r="L70" s="29"/>
      <c r="M70" s="30"/>
      <c r="N70" s="306"/>
      <c r="O70" s="29"/>
      <c r="P70" s="29"/>
      <c r="Q70" s="31"/>
      <c r="R70" s="29"/>
      <c r="S70" s="30"/>
      <c r="T70" s="306"/>
      <c r="U70" s="29"/>
      <c r="V70" s="29"/>
      <c r="W70" s="31"/>
      <c r="X70" s="29"/>
      <c r="Y70" s="30"/>
    </row>
    <row r="71" spans="2:25" s="27" customFormat="1">
      <c r="B71" s="315"/>
      <c r="C71" s="29"/>
      <c r="D71" s="29"/>
      <c r="E71" s="29"/>
      <c r="F71" s="29"/>
      <c r="G71" s="30"/>
      <c r="H71" s="306"/>
      <c r="I71" s="29"/>
      <c r="J71" s="29"/>
      <c r="K71" s="29"/>
      <c r="L71" s="29"/>
      <c r="M71" s="30"/>
      <c r="N71" s="306"/>
      <c r="O71" s="29"/>
      <c r="P71" s="29"/>
      <c r="Q71" s="31"/>
      <c r="R71" s="29"/>
      <c r="S71" s="30"/>
      <c r="T71" s="306"/>
      <c r="U71" s="29"/>
      <c r="V71" s="29"/>
      <c r="W71" s="31"/>
      <c r="X71" s="29"/>
      <c r="Y71" s="30"/>
    </row>
    <row r="72" spans="2:25" s="27" customFormat="1">
      <c r="B72" s="315"/>
      <c r="C72" s="29"/>
      <c r="D72" s="29"/>
      <c r="E72" s="29"/>
      <c r="F72" s="29"/>
      <c r="G72" s="30"/>
      <c r="H72" s="306"/>
      <c r="I72" s="29"/>
      <c r="J72" s="29"/>
      <c r="K72" s="29"/>
      <c r="L72" s="29"/>
      <c r="M72" s="30"/>
      <c r="N72" s="306"/>
      <c r="O72" s="29"/>
      <c r="P72" s="29"/>
      <c r="Q72" s="31"/>
      <c r="R72" s="29"/>
      <c r="S72" s="30"/>
      <c r="T72" s="306"/>
      <c r="U72" s="29"/>
      <c r="V72" s="29"/>
      <c r="W72" s="31"/>
      <c r="X72" s="29"/>
      <c r="Y72" s="30"/>
    </row>
    <row r="73" spans="2:25" s="27" customFormat="1">
      <c r="B73" s="315"/>
      <c r="C73" s="29"/>
      <c r="D73" s="29"/>
      <c r="E73" s="29"/>
      <c r="F73" s="29"/>
      <c r="G73" s="30"/>
      <c r="H73" s="306"/>
      <c r="I73" s="29"/>
      <c r="J73" s="29"/>
      <c r="K73" s="29"/>
      <c r="L73" s="29"/>
      <c r="M73" s="30"/>
      <c r="N73" s="306"/>
      <c r="O73" s="29"/>
      <c r="P73" s="29"/>
      <c r="Q73" s="31"/>
      <c r="R73" s="29"/>
      <c r="S73" s="30"/>
      <c r="T73" s="306"/>
      <c r="U73" s="29"/>
      <c r="V73" s="29"/>
      <c r="W73" s="31"/>
      <c r="X73" s="29"/>
      <c r="Y73" s="30"/>
    </row>
    <row r="74" spans="2:25" s="27" customFormat="1">
      <c r="B74" s="315"/>
      <c r="C74" s="29"/>
      <c r="D74" s="29"/>
      <c r="E74" s="29"/>
      <c r="F74" s="29"/>
      <c r="G74" s="30"/>
      <c r="H74" s="306"/>
      <c r="I74" s="29"/>
      <c r="J74" s="29"/>
      <c r="K74" s="29"/>
      <c r="L74" s="29"/>
      <c r="M74" s="30"/>
      <c r="N74" s="306"/>
      <c r="O74" s="29"/>
      <c r="P74" s="29"/>
      <c r="Q74" s="31"/>
      <c r="R74" s="29"/>
      <c r="S74" s="30"/>
      <c r="T74" s="306"/>
      <c r="U74" s="29"/>
      <c r="V74" s="29"/>
      <c r="W74" s="31"/>
      <c r="X74" s="29"/>
      <c r="Y74" s="30"/>
    </row>
    <row r="75" spans="2:25" s="27" customFormat="1">
      <c r="B75" s="315"/>
      <c r="C75" s="29"/>
      <c r="D75" s="29"/>
      <c r="E75" s="29"/>
      <c r="F75" s="29"/>
      <c r="G75" s="30"/>
      <c r="H75" s="306"/>
      <c r="I75" s="29"/>
      <c r="J75" s="29"/>
      <c r="K75" s="29"/>
      <c r="L75" s="29"/>
      <c r="M75" s="30"/>
      <c r="N75" s="306"/>
      <c r="O75" s="29"/>
      <c r="P75" s="29"/>
      <c r="Q75" s="31"/>
      <c r="R75" s="29"/>
      <c r="S75" s="30"/>
      <c r="T75" s="306"/>
      <c r="U75" s="29"/>
      <c r="V75" s="29"/>
      <c r="W75" s="31"/>
      <c r="X75" s="29"/>
      <c r="Y75" s="30"/>
    </row>
    <row r="76" spans="2:25" s="27" customFormat="1">
      <c r="B76" s="315"/>
      <c r="C76" s="29"/>
      <c r="D76" s="29"/>
      <c r="E76" s="29"/>
      <c r="F76" s="29"/>
      <c r="G76" s="30"/>
      <c r="H76" s="306"/>
      <c r="I76" s="29"/>
      <c r="J76" s="29"/>
      <c r="K76" s="29"/>
      <c r="L76" s="29"/>
      <c r="M76" s="30"/>
      <c r="N76" s="306"/>
      <c r="O76" s="29"/>
      <c r="P76" s="29"/>
      <c r="Q76" s="31"/>
      <c r="R76" s="29"/>
      <c r="S76" s="30"/>
      <c r="T76" s="306"/>
      <c r="U76" s="29"/>
      <c r="V76" s="29"/>
      <c r="W76" s="31"/>
      <c r="X76" s="29"/>
      <c r="Y76" s="30"/>
    </row>
    <row r="77" spans="2:25" s="27" customFormat="1">
      <c r="B77" s="315"/>
      <c r="C77" s="29"/>
      <c r="D77" s="29"/>
      <c r="E77" s="29"/>
      <c r="F77" s="29"/>
      <c r="G77" s="30"/>
      <c r="H77" s="306"/>
      <c r="I77" s="29"/>
      <c r="J77" s="29"/>
      <c r="K77" s="29"/>
      <c r="L77" s="29"/>
      <c r="M77" s="30"/>
      <c r="N77" s="306"/>
      <c r="O77" s="29"/>
      <c r="P77" s="29"/>
      <c r="Q77" s="31"/>
      <c r="R77" s="29"/>
      <c r="S77" s="30"/>
      <c r="T77" s="306"/>
      <c r="U77" s="29"/>
      <c r="V77" s="29"/>
      <c r="W77" s="31"/>
      <c r="X77" s="29"/>
      <c r="Y77" s="30"/>
    </row>
    <row r="78" spans="2:25" s="27" customFormat="1">
      <c r="B78" s="315"/>
      <c r="C78" s="29"/>
      <c r="D78" s="29"/>
      <c r="E78" s="29"/>
      <c r="F78" s="29"/>
      <c r="G78" s="30"/>
      <c r="H78" s="306"/>
      <c r="I78" s="29"/>
      <c r="J78" s="29"/>
      <c r="K78" s="29"/>
      <c r="L78" s="29"/>
      <c r="M78" s="30"/>
      <c r="N78" s="306"/>
      <c r="O78" s="29"/>
      <c r="P78" s="29"/>
      <c r="Q78" s="31"/>
      <c r="R78" s="29"/>
      <c r="S78" s="30"/>
      <c r="T78" s="306"/>
      <c r="U78" s="29"/>
      <c r="V78" s="29"/>
      <c r="W78" s="31"/>
      <c r="X78" s="29"/>
      <c r="Y78" s="30"/>
    </row>
    <row r="79" spans="2:25" s="27" customFormat="1">
      <c r="B79" s="315"/>
      <c r="C79" s="29"/>
      <c r="D79" s="29"/>
      <c r="E79" s="29"/>
      <c r="F79" s="29"/>
      <c r="G79" s="30"/>
      <c r="H79" s="306"/>
      <c r="I79" s="29"/>
      <c r="J79" s="29"/>
      <c r="K79" s="29"/>
      <c r="L79" s="29"/>
      <c r="M79" s="30"/>
      <c r="N79" s="306"/>
      <c r="O79" s="29"/>
      <c r="P79" s="29"/>
      <c r="Q79" s="31"/>
      <c r="R79" s="29"/>
      <c r="S79" s="30"/>
      <c r="T79" s="306"/>
      <c r="U79" s="29"/>
      <c r="V79" s="29"/>
      <c r="W79" s="31"/>
      <c r="X79" s="29"/>
      <c r="Y79" s="30"/>
    </row>
    <row r="80" spans="2:25" s="27" customFormat="1">
      <c r="B80" s="315"/>
      <c r="C80" s="29"/>
      <c r="D80" s="29"/>
      <c r="E80" s="29"/>
      <c r="F80" s="29"/>
      <c r="G80" s="30"/>
      <c r="H80" s="306"/>
      <c r="I80" s="29"/>
      <c r="J80" s="29"/>
      <c r="K80" s="29"/>
      <c r="L80" s="29"/>
      <c r="M80" s="30"/>
      <c r="N80" s="306"/>
      <c r="O80" s="29"/>
      <c r="P80" s="29"/>
      <c r="Q80" s="31"/>
      <c r="R80" s="29"/>
      <c r="S80" s="30"/>
      <c r="T80" s="306"/>
      <c r="U80" s="29"/>
      <c r="V80" s="29"/>
      <c r="W80" s="31"/>
      <c r="X80" s="29"/>
      <c r="Y80" s="30"/>
    </row>
    <row r="81" spans="2:25" s="27" customFormat="1">
      <c r="B81" s="315"/>
      <c r="C81" s="29"/>
      <c r="D81" s="29"/>
      <c r="E81" s="29"/>
      <c r="F81" s="29"/>
      <c r="G81" s="30"/>
      <c r="H81" s="306"/>
      <c r="I81" s="29"/>
      <c r="J81" s="29"/>
      <c r="K81" s="29"/>
      <c r="L81" s="29"/>
      <c r="M81" s="30"/>
      <c r="N81" s="306"/>
      <c r="O81" s="29"/>
      <c r="P81" s="29"/>
      <c r="Q81" s="31"/>
      <c r="R81" s="29"/>
      <c r="S81" s="30"/>
      <c r="T81" s="306"/>
      <c r="U81" s="29"/>
      <c r="V81" s="29"/>
      <c r="W81" s="31"/>
      <c r="X81" s="29"/>
      <c r="Y81" s="30"/>
    </row>
    <row r="82" spans="2:25" s="27" customFormat="1">
      <c r="B82" s="315"/>
      <c r="C82" s="29"/>
      <c r="D82" s="29"/>
      <c r="E82" s="29"/>
      <c r="F82" s="29"/>
      <c r="G82" s="30"/>
      <c r="H82" s="306"/>
      <c r="I82" s="29"/>
      <c r="J82" s="29"/>
      <c r="K82" s="29"/>
      <c r="L82" s="29"/>
      <c r="M82" s="30"/>
      <c r="N82" s="306"/>
      <c r="O82" s="29"/>
      <c r="P82" s="29"/>
      <c r="Q82" s="31"/>
      <c r="R82" s="29"/>
      <c r="S82" s="30"/>
      <c r="T82" s="306"/>
      <c r="U82" s="29"/>
      <c r="V82" s="29"/>
      <c r="W82" s="31"/>
      <c r="X82" s="29"/>
      <c r="Y82" s="30"/>
    </row>
    <row r="83" spans="2:25" s="27" customFormat="1">
      <c r="B83" s="315"/>
      <c r="C83" s="29"/>
      <c r="D83" s="29"/>
      <c r="E83" s="29"/>
      <c r="F83" s="29"/>
      <c r="G83" s="30"/>
      <c r="H83" s="306"/>
      <c r="I83" s="29"/>
      <c r="J83" s="29"/>
      <c r="K83" s="29"/>
      <c r="L83" s="29"/>
      <c r="M83" s="30"/>
      <c r="N83" s="306"/>
      <c r="O83" s="29"/>
      <c r="P83" s="29"/>
      <c r="Q83" s="31"/>
      <c r="R83" s="29"/>
      <c r="S83" s="30"/>
      <c r="T83" s="306"/>
      <c r="U83" s="29"/>
      <c r="V83" s="29"/>
      <c r="W83" s="31"/>
      <c r="X83" s="29"/>
      <c r="Y83" s="30"/>
    </row>
    <row r="84" spans="2:25" s="27" customFormat="1">
      <c r="B84" s="315"/>
      <c r="C84" s="29"/>
      <c r="D84" s="29"/>
      <c r="E84" s="29"/>
      <c r="F84" s="29"/>
      <c r="G84" s="30"/>
      <c r="H84" s="306"/>
      <c r="I84" s="29"/>
      <c r="J84" s="29"/>
      <c r="K84" s="29"/>
      <c r="L84" s="29"/>
      <c r="M84" s="30"/>
      <c r="N84" s="306"/>
      <c r="O84" s="29"/>
      <c r="P84" s="29"/>
      <c r="Q84" s="31"/>
      <c r="R84" s="29"/>
      <c r="S84" s="30"/>
      <c r="T84" s="306"/>
      <c r="U84" s="29"/>
      <c r="V84" s="29"/>
      <c r="W84" s="31"/>
      <c r="X84" s="29"/>
      <c r="Y84" s="30"/>
    </row>
    <row r="85" spans="2:25" s="27" customFormat="1">
      <c r="B85" s="315"/>
      <c r="C85" s="29"/>
      <c r="D85" s="29"/>
      <c r="E85" s="29"/>
      <c r="F85" s="29"/>
      <c r="G85" s="30"/>
      <c r="H85" s="306"/>
      <c r="I85" s="29"/>
      <c r="J85" s="29"/>
      <c r="K85" s="29"/>
      <c r="L85" s="29"/>
      <c r="M85" s="30"/>
      <c r="N85" s="306"/>
      <c r="O85" s="29"/>
      <c r="P85" s="29"/>
      <c r="Q85" s="31"/>
      <c r="R85" s="29"/>
      <c r="S85" s="30"/>
      <c r="T85" s="306"/>
      <c r="U85" s="29"/>
      <c r="V85" s="29"/>
      <c r="W85" s="31"/>
      <c r="X85" s="29"/>
      <c r="Y85" s="30"/>
    </row>
    <row r="86" spans="2:25" s="27" customFormat="1">
      <c r="B86" s="315"/>
      <c r="C86" s="29"/>
      <c r="D86" s="29"/>
      <c r="E86" s="29"/>
      <c r="F86" s="29"/>
      <c r="G86" s="30"/>
      <c r="H86" s="306"/>
      <c r="I86" s="29"/>
      <c r="J86" s="29"/>
      <c r="K86" s="29"/>
      <c r="L86" s="29"/>
      <c r="M86" s="30"/>
      <c r="N86" s="306"/>
      <c r="O86" s="29"/>
      <c r="P86" s="29"/>
      <c r="Q86" s="31"/>
      <c r="R86" s="29"/>
      <c r="S86" s="30"/>
      <c r="T86" s="306"/>
      <c r="U86" s="29"/>
      <c r="V86" s="29"/>
      <c r="W86" s="31"/>
      <c r="X86" s="29"/>
      <c r="Y86" s="30"/>
    </row>
    <row r="87" spans="2:25" s="27" customFormat="1">
      <c r="B87" s="315"/>
      <c r="C87" s="29"/>
      <c r="D87" s="29"/>
      <c r="E87" s="29"/>
      <c r="F87" s="29"/>
      <c r="G87" s="30"/>
      <c r="H87" s="306"/>
      <c r="I87" s="29"/>
      <c r="J87" s="29"/>
      <c r="K87" s="29"/>
      <c r="L87" s="29"/>
      <c r="M87" s="30"/>
      <c r="N87" s="306"/>
      <c r="O87" s="29"/>
      <c r="P87" s="29"/>
      <c r="Q87" s="31"/>
      <c r="R87" s="29"/>
      <c r="S87" s="30"/>
      <c r="T87" s="306"/>
      <c r="U87" s="29"/>
      <c r="V87" s="29"/>
      <c r="W87" s="31"/>
      <c r="X87" s="29"/>
      <c r="Y87" s="30"/>
    </row>
    <row r="88" spans="2:25" s="27" customFormat="1">
      <c r="B88" s="315"/>
      <c r="C88" s="29"/>
      <c r="D88" s="29"/>
      <c r="E88" s="29"/>
      <c r="F88" s="29"/>
      <c r="G88" s="30"/>
      <c r="H88" s="306"/>
      <c r="I88" s="29"/>
      <c r="J88" s="29"/>
      <c r="K88" s="29"/>
      <c r="L88" s="29"/>
      <c r="M88" s="30"/>
      <c r="N88" s="306"/>
      <c r="O88" s="29"/>
      <c r="P88" s="29"/>
      <c r="Q88" s="31"/>
      <c r="R88" s="29"/>
      <c r="S88" s="30"/>
      <c r="T88" s="306"/>
      <c r="U88" s="29"/>
      <c r="V88" s="29"/>
      <c r="W88" s="31"/>
      <c r="X88" s="29"/>
      <c r="Y88" s="30"/>
    </row>
    <row r="89" spans="2:25" s="27" customFormat="1">
      <c r="B89" s="315"/>
      <c r="C89" s="29"/>
      <c r="D89" s="29"/>
      <c r="E89" s="29"/>
      <c r="F89" s="29"/>
      <c r="G89" s="30"/>
      <c r="H89" s="306"/>
      <c r="I89" s="29"/>
      <c r="J89" s="29"/>
      <c r="K89" s="29"/>
      <c r="L89" s="29"/>
      <c r="M89" s="30"/>
      <c r="N89" s="306"/>
      <c r="O89" s="29"/>
      <c r="P89" s="29"/>
      <c r="Q89" s="31"/>
      <c r="R89" s="29"/>
      <c r="S89" s="30"/>
      <c r="T89" s="306"/>
      <c r="U89" s="29"/>
      <c r="V89" s="29"/>
      <c r="W89" s="31"/>
      <c r="X89" s="29"/>
      <c r="Y89" s="30"/>
    </row>
    <row r="90" spans="2:25" s="27" customFormat="1">
      <c r="B90" s="315"/>
      <c r="C90" s="29"/>
      <c r="D90" s="29"/>
      <c r="E90" s="29"/>
      <c r="F90" s="29"/>
      <c r="G90" s="30"/>
      <c r="H90" s="306"/>
      <c r="I90" s="29"/>
      <c r="J90" s="29"/>
      <c r="K90" s="29"/>
      <c r="L90" s="29"/>
      <c r="M90" s="30"/>
      <c r="N90" s="306"/>
      <c r="O90" s="29"/>
      <c r="P90" s="29"/>
      <c r="Q90" s="31"/>
      <c r="R90" s="29"/>
      <c r="S90" s="30"/>
      <c r="T90" s="306"/>
      <c r="U90" s="29"/>
      <c r="V90" s="29"/>
      <c r="W90" s="31"/>
      <c r="X90" s="29"/>
      <c r="Y90" s="30"/>
    </row>
    <row r="91" spans="2:25" s="27" customFormat="1">
      <c r="B91" s="315"/>
      <c r="C91" s="29"/>
      <c r="D91" s="29"/>
      <c r="E91" s="29"/>
      <c r="F91" s="29"/>
      <c r="G91" s="30"/>
      <c r="H91" s="306"/>
      <c r="I91" s="29"/>
      <c r="J91" s="29"/>
      <c r="K91" s="29"/>
      <c r="L91" s="29"/>
      <c r="M91" s="30"/>
      <c r="N91" s="306"/>
      <c r="O91" s="29"/>
      <c r="P91" s="29"/>
      <c r="Q91" s="31"/>
      <c r="R91" s="29"/>
      <c r="S91" s="30"/>
      <c r="T91" s="306"/>
      <c r="U91" s="29"/>
      <c r="V91" s="29"/>
      <c r="W91" s="31"/>
      <c r="X91" s="29"/>
      <c r="Y91" s="30"/>
    </row>
    <row r="92" spans="2:25" s="27" customFormat="1">
      <c r="B92" s="315"/>
      <c r="C92" s="29"/>
      <c r="D92" s="29"/>
      <c r="E92" s="29"/>
      <c r="F92" s="29"/>
      <c r="G92" s="30"/>
      <c r="H92" s="306"/>
      <c r="I92" s="29"/>
      <c r="J92" s="29"/>
      <c r="K92" s="29"/>
      <c r="L92" s="29"/>
      <c r="M92" s="30"/>
      <c r="N92" s="306"/>
      <c r="O92" s="29"/>
      <c r="P92" s="29"/>
      <c r="Q92" s="31"/>
      <c r="R92" s="29"/>
      <c r="S92" s="30"/>
      <c r="T92" s="306"/>
      <c r="U92" s="29"/>
      <c r="V92" s="29"/>
      <c r="W92" s="31"/>
      <c r="X92" s="29"/>
      <c r="Y92" s="30"/>
    </row>
    <row r="93" spans="2:25" s="27" customFormat="1">
      <c r="B93" s="315"/>
      <c r="C93" s="29"/>
      <c r="D93" s="29"/>
      <c r="E93" s="29"/>
      <c r="F93" s="29"/>
      <c r="G93" s="30"/>
      <c r="H93" s="306"/>
      <c r="I93" s="29"/>
      <c r="J93" s="29"/>
      <c r="K93" s="29"/>
      <c r="L93" s="29"/>
      <c r="M93" s="30"/>
      <c r="N93" s="306"/>
      <c r="O93" s="29"/>
      <c r="P93" s="29"/>
      <c r="Q93" s="31"/>
      <c r="R93" s="29"/>
      <c r="S93" s="30"/>
      <c r="T93" s="306"/>
      <c r="U93" s="29"/>
      <c r="V93" s="29"/>
      <c r="W93" s="31"/>
      <c r="X93" s="29"/>
      <c r="Y93" s="30"/>
    </row>
    <row r="94" spans="2:25" s="27" customFormat="1">
      <c r="B94" s="315"/>
      <c r="C94" s="29"/>
      <c r="D94" s="29"/>
      <c r="E94" s="29"/>
      <c r="F94" s="29"/>
      <c r="G94" s="30"/>
      <c r="H94" s="306"/>
      <c r="I94" s="29"/>
      <c r="J94" s="29"/>
      <c r="K94" s="29"/>
      <c r="L94" s="29"/>
      <c r="M94" s="30"/>
      <c r="N94" s="306"/>
      <c r="O94" s="29"/>
      <c r="P94" s="29"/>
      <c r="Q94" s="31"/>
      <c r="R94" s="29"/>
      <c r="S94" s="30"/>
      <c r="T94" s="306"/>
      <c r="U94" s="29"/>
      <c r="V94" s="29"/>
      <c r="W94" s="31"/>
      <c r="X94" s="29"/>
      <c r="Y94" s="30"/>
    </row>
    <row r="95" spans="2:25" s="27" customFormat="1">
      <c r="B95" s="315"/>
      <c r="C95" s="29"/>
      <c r="D95" s="29"/>
      <c r="E95" s="29"/>
      <c r="F95" s="29"/>
      <c r="G95" s="30"/>
      <c r="H95" s="306"/>
      <c r="I95" s="29"/>
      <c r="J95" s="29"/>
      <c r="K95" s="29"/>
      <c r="L95" s="29"/>
      <c r="M95" s="30"/>
      <c r="N95" s="306"/>
      <c r="O95" s="29"/>
      <c r="P95" s="29"/>
      <c r="Q95" s="31"/>
      <c r="R95" s="29"/>
      <c r="S95" s="30"/>
      <c r="T95" s="306"/>
      <c r="U95" s="29"/>
      <c r="V95" s="29"/>
      <c r="W95" s="31"/>
      <c r="X95" s="29"/>
      <c r="Y95" s="30"/>
    </row>
    <row r="96" spans="2:25" s="27" customFormat="1">
      <c r="B96" s="315"/>
      <c r="C96" s="29"/>
      <c r="D96" s="29"/>
      <c r="E96" s="29"/>
      <c r="F96" s="29"/>
      <c r="G96" s="30"/>
      <c r="H96" s="306"/>
      <c r="I96" s="29"/>
      <c r="J96" s="29"/>
      <c r="K96" s="29"/>
      <c r="L96" s="29"/>
      <c r="M96" s="30"/>
      <c r="N96" s="306"/>
      <c r="O96" s="29"/>
      <c r="P96" s="29"/>
      <c r="Q96" s="31"/>
      <c r="R96" s="29"/>
      <c r="S96" s="30"/>
      <c r="T96" s="306"/>
      <c r="U96" s="29"/>
      <c r="V96" s="29"/>
      <c r="W96" s="31"/>
      <c r="X96" s="29"/>
      <c r="Y96" s="30"/>
    </row>
    <row r="97" spans="2:25" s="27" customFormat="1">
      <c r="B97" s="315"/>
      <c r="C97" s="29"/>
      <c r="D97" s="29"/>
      <c r="E97" s="29"/>
      <c r="F97" s="29"/>
      <c r="G97" s="30"/>
      <c r="H97" s="306"/>
      <c r="I97" s="29"/>
      <c r="J97" s="29"/>
      <c r="K97" s="29"/>
      <c r="L97" s="29"/>
      <c r="M97" s="30"/>
      <c r="N97" s="306"/>
      <c r="O97" s="29"/>
      <c r="P97" s="29"/>
      <c r="Q97" s="31"/>
      <c r="R97" s="29"/>
      <c r="S97" s="30"/>
      <c r="T97" s="306"/>
      <c r="U97" s="29"/>
      <c r="V97" s="29"/>
      <c r="W97" s="31"/>
      <c r="X97" s="29"/>
      <c r="Y97" s="30"/>
    </row>
    <row r="98" spans="2:25" s="27" customFormat="1">
      <c r="B98" s="315"/>
      <c r="C98" s="29"/>
      <c r="D98" s="29"/>
      <c r="E98" s="29"/>
      <c r="F98" s="29"/>
      <c r="G98" s="30"/>
      <c r="H98" s="306"/>
      <c r="I98" s="29"/>
      <c r="J98" s="29"/>
      <c r="K98" s="29"/>
      <c r="L98" s="29"/>
      <c r="M98" s="30"/>
      <c r="N98" s="306"/>
      <c r="O98" s="29"/>
      <c r="P98" s="29"/>
      <c r="Q98" s="31"/>
      <c r="R98" s="29"/>
      <c r="S98" s="30"/>
      <c r="T98" s="306"/>
      <c r="U98" s="29"/>
      <c r="V98" s="29"/>
      <c r="W98" s="31"/>
      <c r="X98" s="29"/>
      <c r="Y98" s="30"/>
    </row>
    <row r="99" spans="2:25" s="27" customFormat="1">
      <c r="B99" s="315"/>
      <c r="C99" s="29"/>
      <c r="D99" s="29"/>
      <c r="E99" s="29"/>
      <c r="F99" s="29"/>
      <c r="G99" s="30"/>
      <c r="H99" s="306"/>
      <c r="I99" s="29"/>
      <c r="J99" s="29"/>
      <c r="K99" s="29"/>
      <c r="L99" s="29"/>
      <c r="M99" s="30"/>
      <c r="N99" s="306"/>
      <c r="O99" s="29"/>
      <c r="P99" s="29"/>
      <c r="Q99" s="31"/>
      <c r="R99" s="29"/>
      <c r="S99" s="30"/>
      <c r="T99" s="306"/>
      <c r="U99" s="29"/>
      <c r="V99" s="29"/>
      <c r="W99" s="31"/>
      <c r="X99" s="29"/>
      <c r="Y99" s="30"/>
    </row>
    <row r="100" spans="2:25" s="27" customFormat="1">
      <c r="B100" s="315"/>
      <c r="C100" s="29"/>
      <c r="D100" s="29"/>
      <c r="E100" s="29"/>
      <c r="F100" s="29"/>
      <c r="G100" s="30"/>
      <c r="H100" s="306"/>
      <c r="I100" s="29"/>
      <c r="J100" s="29"/>
      <c r="K100" s="29"/>
      <c r="L100" s="29"/>
      <c r="M100" s="30"/>
      <c r="N100" s="306"/>
      <c r="O100" s="29"/>
      <c r="P100" s="29"/>
      <c r="Q100" s="31"/>
      <c r="R100" s="29"/>
      <c r="S100" s="30"/>
      <c r="T100" s="306"/>
      <c r="U100" s="29"/>
      <c r="V100" s="29"/>
      <c r="W100" s="31"/>
      <c r="X100" s="29"/>
      <c r="Y100" s="30"/>
    </row>
    <row r="101" spans="2:25" s="27" customFormat="1">
      <c r="B101" s="315"/>
      <c r="C101" s="29"/>
      <c r="D101" s="29"/>
      <c r="E101" s="29"/>
      <c r="F101" s="29"/>
      <c r="G101" s="30"/>
      <c r="H101" s="306"/>
      <c r="I101" s="29"/>
      <c r="J101" s="29"/>
      <c r="K101" s="29"/>
      <c r="L101" s="29"/>
      <c r="M101" s="30"/>
      <c r="N101" s="306"/>
      <c r="O101" s="29"/>
      <c r="P101" s="29"/>
      <c r="Q101" s="31"/>
      <c r="R101" s="29"/>
      <c r="S101" s="30"/>
      <c r="T101" s="306"/>
      <c r="U101" s="29"/>
      <c r="V101" s="29"/>
      <c r="W101" s="31"/>
      <c r="X101" s="29"/>
      <c r="Y101" s="30"/>
    </row>
    <row r="102" spans="2:25" s="27" customFormat="1">
      <c r="B102" s="315"/>
      <c r="C102" s="29"/>
      <c r="D102" s="29"/>
      <c r="E102" s="29"/>
      <c r="F102" s="29"/>
      <c r="G102" s="30"/>
      <c r="H102" s="306"/>
      <c r="I102" s="29"/>
      <c r="J102" s="29"/>
      <c r="K102" s="29"/>
      <c r="L102" s="29"/>
      <c r="M102" s="30"/>
      <c r="N102" s="306"/>
      <c r="O102" s="29"/>
      <c r="P102" s="29"/>
      <c r="Q102" s="31"/>
      <c r="R102" s="29"/>
      <c r="S102" s="30"/>
      <c r="T102" s="306"/>
      <c r="U102" s="29"/>
      <c r="V102" s="29"/>
      <c r="W102" s="31"/>
      <c r="X102" s="29"/>
      <c r="Y102" s="30"/>
    </row>
    <row r="103" spans="2:25" s="27" customFormat="1">
      <c r="B103" s="315"/>
      <c r="C103" s="29"/>
      <c r="D103" s="29"/>
      <c r="E103" s="29"/>
      <c r="F103" s="29"/>
      <c r="G103" s="30"/>
      <c r="H103" s="306"/>
      <c r="I103" s="29"/>
      <c r="J103" s="29"/>
      <c r="K103" s="29"/>
      <c r="L103" s="29"/>
      <c r="M103" s="30"/>
      <c r="N103" s="306"/>
      <c r="O103" s="29"/>
      <c r="P103" s="29"/>
      <c r="Q103" s="31"/>
      <c r="R103" s="29"/>
      <c r="S103" s="30"/>
      <c r="T103" s="306"/>
      <c r="U103" s="29"/>
      <c r="V103" s="29"/>
      <c r="W103" s="31"/>
      <c r="X103" s="29"/>
      <c r="Y103" s="30"/>
    </row>
    <row r="104" spans="2:25" s="27" customFormat="1">
      <c r="B104" s="315"/>
      <c r="C104" s="29"/>
      <c r="D104" s="29"/>
      <c r="E104" s="29"/>
      <c r="F104" s="29"/>
      <c r="G104" s="30"/>
      <c r="H104" s="306"/>
      <c r="I104" s="29"/>
      <c r="J104" s="29"/>
      <c r="K104" s="29"/>
      <c r="L104" s="29"/>
      <c r="M104" s="30"/>
      <c r="N104" s="306"/>
      <c r="O104" s="29"/>
      <c r="P104" s="29"/>
      <c r="Q104" s="31"/>
      <c r="R104" s="29"/>
      <c r="S104" s="30"/>
      <c r="T104" s="306"/>
      <c r="U104" s="29"/>
      <c r="V104" s="29"/>
      <c r="W104" s="31"/>
      <c r="X104" s="29"/>
      <c r="Y104" s="30"/>
    </row>
    <row r="105" spans="2:25" s="27" customFormat="1">
      <c r="B105" s="315"/>
      <c r="C105" s="29"/>
      <c r="D105" s="29"/>
      <c r="E105" s="29"/>
      <c r="F105" s="29"/>
      <c r="G105" s="30"/>
      <c r="H105" s="306"/>
      <c r="I105" s="29"/>
      <c r="J105" s="29"/>
      <c r="K105" s="29"/>
      <c r="L105" s="29"/>
      <c r="M105" s="30"/>
      <c r="N105" s="306"/>
      <c r="O105" s="29"/>
      <c r="P105" s="29"/>
      <c r="Q105" s="31"/>
      <c r="R105" s="29"/>
      <c r="S105" s="30"/>
      <c r="T105" s="306"/>
      <c r="U105" s="29"/>
      <c r="V105" s="29"/>
      <c r="W105" s="31"/>
      <c r="X105" s="29"/>
      <c r="Y105" s="30"/>
    </row>
    <row r="106" spans="2:25" s="27" customFormat="1">
      <c r="B106" s="315"/>
      <c r="C106" s="29"/>
      <c r="D106" s="29"/>
      <c r="E106" s="29"/>
      <c r="F106" s="29"/>
      <c r="G106" s="30"/>
      <c r="H106" s="306"/>
      <c r="I106" s="29"/>
      <c r="J106" s="29"/>
      <c r="K106" s="29"/>
      <c r="L106" s="29"/>
      <c r="M106" s="30"/>
      <c r="N106" s="306"/>
      <c r="O106" s="29"/>
      <c r="P106" s="29"/>
      <c r="Q106" s="31"/>
      <c r="R106" s="29"/>
      <c r="S106" s="30"/>
      <c r="T106" s="306"/>
      <c r="U106" s="29"/>
      <c r="V106" s="29"/>
      <c r="W106" s="31"/>
      <c r="X106" s="29"/>
      <c r="Y106" s="30"/>
    </row>
    <row r="107" spans="2:25" s="27" customFormat="1">
      <c r="B107" s="315"/>
      <c r="C107" s="29"/>
      <c r="D107" s="29"/>
      <c r="E107" s="29"/>
      <c r="F107" s="29"/>
      <c r="G107" s="30"/>
      <c r="H107" s="306"/>
      <c r="I107" s="29"/>
      <c r="J107" s="29"/>
      <c r="K107" s="29"/>
      <c r="L107" s="29"/>
      <c r="M107" s="30"/>
      <c r="N107" s="306"/>
      <c r="O107" s="29"/>
      <c r="P107" s="29"/>
      <c r="Q107" s="31"/>
      <c r="R107" s="29"/>
      <c r="S107" s="30"/>
      <c r="T107" s="306"/>
      <c r="U107" s="29"/>
      <c r="V107" s="29"/>
      <c r="W107" s="31"/>
      <c r="X107" s="29"/>
      <c r="Y107" s="30"/>
    </row>
    <row r="108" spans="2:25" s="27" customFormat="1">
      <c r="B108" s="315"/>
      <c r="C108" s="29"/>
      <c r="D108" s="29"/>
      <c r="E108" s="29"/>
      <c r="F108" s="29"/>
      <c r="G108" s="30"/>
      <c r="H108" s="306"/>
      <c r="I108" s="29"/>
      <c r="J108" s="29"/>
      <c r="K108" s="29"/>
      <c r="L108" s="29"/>
      <c r="M108" s="30"/>
      <c r="N108" s="306"/>
      <c r="O108" s="29"/>
      <c r="P108" s="29"/>
      <c r="Q108" s="31"/>
      <c r="R108" s="29"/>
      <c r="S108" s="30"/>
      <c r="T108" s="306"/>
      <c r="U108" s="29"/>
      <c r="V108" s="29"/>
      <c r="W108" s="31"/>
      <c r="X108" s="29"/>
      <c r="Y108" s="30"/>
    </row>
    <row r="109" spans="2:25" s="27" customFormat="1">
      <c r="B109" s="315"/>
      <c r="C109" s="29"/>
      <c r="D109" s="29"/>
      <c r="E109" s="29"/>
      <c r="F109" s="29"/>
      <c r="G109" s="30"/>
      <c r="H109" s="306"/>
      <c r="I109" s="29"/>
      <c r="J109" s="29"/>
      <c r="K109" s="29"/>
      <c r="L109" s="29"/>
      <c r="M109" s="30"/>
      <c r="N109" s="306"/>
      <c r="O109" s="29"/>
      <c r="P109" s="29"/>
      <c r="Q109" s="31"/>
      <c r="R109" s="29"/>
      <c r="S109" s="30"/>
      <c r="T109" s="306"/>
      <c r="U109" s="29"/>
      <c r="V109" s="29"/>
      <c r="W109" s="31"/>
      <c r="X109" s="29"/>
      <c r="Y109" s="30"/>
    </row>
    <row r="110" spans="2:25" s="27" customFormat="1">
      <c r="B110" s="315"/>
      <c r="C110" s="29"/>
      <c r="D110" s="29"/>
      <c r="E110" s="29"/>
      <c r="F110" s="29"/>
      <c r="G110" s="30"/>
      <c r="H110" s="306"/>
      <c r="I110" s="29"/>
      <c r="J110" s="29"/>
      <c r="K110" s="29"/>
      <c r="L110" s="29"/>
      <c r="M110" s="30"/>
      <c r="N110" s="306"/>
      <c r="O110" s="29"/>
      <c r="P110" s="29"/>
      <c r="Q110" s="31"/>
      <c r="R110" s="29"/>
      <c r="S110" s="30"/>
      <c r="T110" s="306"/>
      <c r="U110" s="29"/>
      <c r="V110" s="29"/>
      <c r="W110" s="31"/>
      <c r="X110" s="29"/>
      <c r="Y110" s="30"/>
    </row>
    <row r="111" spans="2:25" s="27" customFormat="1">
      <c r="B111" s="315"/>
      <c r="C111" s="29"/>
      <c r="D111" s="29"/>
      <c r="E111" s="29"/>
      <c r="F111" s="29"/>
      <c r="G111" s="30"/>
      <c r="H111" s="306"/>
      <c r="I111" s="29"/>
      <c r="J111" s="29"/>
      <c r="K111" s="29"/>
      <c r="L111" s="29"/>
      <c r="M111" s="30"/>
      <c r="N111" s="306"/>
      <c r="O111" s="29"/>
      <c r="P111" s="29"/>
      <c r="Q111" s="31"/>
      <c r="R111" s="29"/>
      <c r="S111" s="30"/>
      <c r="T111" s="306"/>
      <c r="U111" s="29"/>
      <c r="V111" s="29"/>
      <c r="W111" s="31"/>
      <c r="X111" s="29"/>
      <c r="Y111" s="30"/>
    </row>
    <row r="112" spans="2:25" s="27" customFormat="1">
      <c r="B112" s="315"/>
      <c r="C112" s="29"/>
      <c r="D112" s="29"/>
      <c r="E112" s="29"/>
      <c r="F112" s="29"/>
      <c r="G112" s="30"/>
      <c r="H112" s="306"/>
      <c r="I112" s="29"/>
      <c r="J112" s="29"/>
      <c r="K112" s="29"/>
      <c r="L112" s="29"/>
      <c r="M112" s="30"/>
      <c r="N112" s="306"/>
      <c r="O112" s="29"/>
      <c r="P112" s="29"/>
      <c r="Q112" s="31"/>
      <c r="R112" s="29"/>
      <c r="S112" s="30"/>
      <c r="T112" s="306"/>
      <c r="U112" s="29"/>
      <c r="V112" s="29"/>
      <c r="W112" s="31"/>
      <c r="X112" s="29"/>
      <c r="Y112" s="30"/>
    </row>
    <row r="113" spans="2:25" s="27" customFormat="1">
      <c r="B113" s="315"/>
      <c r="C113" s="29"/>
      <c r="D113" s="29"/>
      <c r="E113" s="29"/>
      <c r="F113" s="29"/>
      <c r="G113" s="30"/>
      <c r="H113" s="306"/>
      <c r="I113" s="29"/>
      <c r="J113" s="29"/>
      <c r="K113" s="29"/>
      <c r="L113" s="29"/>
      <c r="M113" s="30"/>
      <c r="N113" s="306"/>
      <c r="O113" s="29"/>
      <c r="P113" s="29"/>
      <c r="Q113" s="31"/>
      <c r="R113" s="29"/>
      <c r="S113" s="30"/>
      <c r="T113" s="306"/>
      <c r="U113" s="29"/>
      <c r="V113" s="29"/>
      <c r="W113" s="31"/>
      <c r="X113" s="29"/>
      <c r="Y113" s="30"/>
    </row>
    <row r="114" spans="2:25" s="27" customFormat="1">
      <c r="B114" s="315"/>
      <c r="C114" s="29"/>
      <c r="D114" s="29"/>
      <c r="E114" s="29"/>
      <c r="F114" s="29"/>
      <c r="G114" s="30"/>
      <c r="H114" s="306"/>
      <c r="I114" s="29"/>
      <c r="J114" s="29"/>
      <c r="K114" s="29"/>
      <c r="L114" s="29"/>
      <c r="M114" s="30"/>
      <c r="N114" s="306"/>
      <c r="O114" s="29"/>
      <c r="P114" s="29"/>
      <c r="Q114" s="31"/>
      <c r="R114" s="29"/>
      <c r="S114" s="30"/>
      <c r="T114" s="306"/>
      <c r="U114" s="29"/>
      <c r="V114" s="29"/>
      <c r="W114" s="31"/>
      <c r="X114" s="29"/>
      <c r="Y114" s="30"/>
    </row>
    <row r="115" spans="2:25" s="27" customFormat="1">
      <c r="B115" s="315"/>
      <c r="C115" s="29"/>
      <c r="D115" s="29"/>
      <c r="E115" s="29"/>
      <c r="F115" s="29"/>
      <c r="G115" s="30"/>
      <c r="H115" s="306"/>
      <c r="I115" s="29"/>
      <c r="J115" s="29"/>
      <c r="K115" s="29"/>
      <c r="L115" s="29"/>
      <c r="M115" s="30"/>
      <c r="N115" s="306"/>
      <c r="O115" s="29"/>
      <c r="P115" s="29"/>
      <c r="Q115" s="31"/>
      <c r="R115" s="29"/>
      <c r="S115" s="30"/>
      <c r="T115" s="306"/>
      <c r="U115" s="29"/>
      <c r="V115" s="29"/>
      <c r="W115" s="31"/>
      <c r="X115" s="29"/>
      <c r="Y115" s="30"/>
    </row>
    <row r="116" spans="2:25" s="27" customFormat="1">
      <c r="B116" s="315"/>
      <c r="C116" s="29"/>
      <c r="D116" s="29"/>
      <c r="E116" s="29"/>
      <c r="F116" s="29"/>
      <c r="G116" s="30"/>
      <c r="H116" s="306"/>
      <c r="I116" s="29"/>
      <c r="J116" s="29"/>
      <c r="K116" s="29"/>
      <c r="L116" s="29"/>
      <c r="M116" s="30"/>
      <c r="N116" s="306"/>
      <c r="O116" s="29"/>
      <c r="P116" s="29"/>
      <c r="Q116" s="31"/>
      <c r="R116" s="29"/>
      <c r="S116" s="30"/>
      <c r="T116" s="306"/>
      <c r="U116" s="29"/>
      <c r="V116" s="29"/>
      <c r="W116" s="31"/>
      <c r="X116" s="29"/>
      <c r="Y116" s="30"/>
    </row>
    <row r="117" spans="2:25" s="27" customFormat="1">
      <c r="B117" s="315"/>
      <c r="C117" s="29"/>
      <c r="D117" s="29"/>
      <c r="E117" s="29"/>
      <c r="F117" s="29"/>
      <c r="G117" s="30"/>
      <c r="H117" s="306"/>
      <c r="I117" s="29"/>
      <c r="J117" s="29"/>
      <c r="K117" s="29"/>
      <c r="L117" s="29"/>
      <c r="M117" s="30"/>
      <c r="N117" s="306"/>
      <c r="O117" s="29"/>
      <c r="P117" s="29"/>
      <c r="Q117" s="31"/>
      <c r="R117" s="29"/>
      <c r="S117" s="30"/>
      <c r="T117" s="306"/>
      <c r="U117" s="29"/>
      <c r="V117" s="29"/>
      <c r="W117" s="31"/>
      <c r="X117" s="29"/>
      <c r="Y117" s="30"/>
    </row>
    <row r="118" spans="2:25" s="27" customFormat="1">
      <c r="B118" s="315"/>
      <c r="C118" s="29"/>
      <c r="D118" s="29"/>
      <c r="E118" s="29"/>
      <c r="F118" s="29"/>
      <c r="G118" s="30"/>
      <c r="H118" s="306"/>
      <c r="I118" s="29"/>
      <c r="J118" s="29"/>
      <c r="K118" s="29"/>
      <c r="L118" s="29"/>
      <c r="M118" s="30"/>
      <c r="N118" s="306"/>
      <c r="O118" s="29"/>
      <c r="P118" s="29"/>
      <c r="Q118" s="31"/>
      <c r="R118" s="29"/>
      <c r="S118" s="30"/>
      <c r="T118" s="306"/>
      <c r="U118" s="29"/>
      <c r="V118" s="29"/>
      <c r="W118" s="31"/>
      <c r="X118" s="29"/>
      <c r="Y118" s="30"/>
    </row>
    <row r="119" spans="2:25" s="27" customFormat="1">
      <c r="B119" s="315"/>
      <c r="C119" s="29"/>
      <c r="D119" s="29"/>
      <c r="E119" s="29"/>
      <c r="F119" s="29"/>
      <c r="G119" s="30"/>
      <c r="H119" s="306"/>
      <c r="I119" s="29"/>
      <c r="J119" s="29"/>
      <c r="K119" s="29"/>
      <c r="L119" s="29"/>
      <c r="M119" s="30"/>
      <c r="N119" s="306"/>
      <c r="O119" s="29"/>
      <c r="P119" s="29"/>
      <c r="Q119" s="31"/>
      <c r="R119" s="29"/>
      <c r="S119" s="30"/>
      <c r="T119" s="306"/>
      <c r="U119" s="29"/>
      <c r="V119" s="29"/>
      <c r="W119" s="31"/>
      <c r="X119" s="29"/>
      <c r="Y119" s="30"/>
    </row>
    <row r="120" spans="2:25" s="27" customFormat="1">
      <c r="B120" s="315"/>
      <c r="C120" s="29"/>
      <c r="D120" s="29"/>
      <c r="E120" s="29"/>
      <c r="F120" s="29"/>
      <c r="G120" s="30"/>
      <c r="H120" s="306"/>
      <c r="I120" s="29"/>
      <c r="J120" s="29"/>
      <c r="K120" s="29"/>
      <c r="L120" s="29"/>
      <c r="M120" s="30"/>
      <c r="N120" s="306"/>
      <c r="O120" s="29"/>
      <c r="P120" s="29"/>
      <c r="Q120" s="31"/>
      <c r="R120" s="29"/>
      <c r="S120" s="30"/>
      <c r="T120" s="306"/>
      <c r="U120" s="29"/>
      <c r="V120" s="29"/>
      <c r="W120" s="31"/>
      <c r="X120" s="29"/>
      <c r="Y120" s="30"/>
    </row>
    <row r="121" spans="2:25" s="27" customFormat="1">
      <c r="B121" s="315"/>
      <c r="C121" s="29"/>
      <c r="D121" s="29"/>
      <c r="E121" s="29"/>
      <c r="F121" s="29"/>
      <c r="G121" s="30"/>
      <c r="H121" s="306"/>
      <c r="I121" s="29"/>
      <c r="J121" s="29"/>
      <c r="K121" s="29"/>
      <c r="L121" s="29"/>
      <c r="M121" s="30"/>
      <c r="N121" s="306"/>
      <c r="O121" s="29"/>
      <c r="P121" s="29"/>
      <c r="Q121" s="31"/>
      <c r="R121" s="29"/>
      <c r="S121" s="30"/>
      <c r="T121" s="306"/>
      <c r="U121" s="29"/>
      <c r="V121" s="29"/>
      <c r="W121" s="31"/>
      <c r="X121" s="29"/>
      <c r="Y121" s="30"/>
    </row>
    <row r="122" spans="2:25" s="27" customFormat="1">
      <c r="B122" s="315"/>
      <c r="C122" s="29"/>
      <c r="D122" s="29"/>
      <c r="E122" s="29"/>
      <c r="F122" s="29"/>
      <c r="G122" s="30"/>
      <c r="H122" s="306"/>
      <c r="I122" s="29"/>
      <c r="J122" s="29"/>
      <c r="K122" s="29"/>
      <c r="L122" s="29"/>
      <c r="M122" s="30"/>
      <c r="N122" s="306"/>
      <c r="O122" s="29"/>
      <c r="P122" s="29"/>
      <c r="Q122" s="31"/>
      <c r="R122" s="29"/>
      <c r="S122" s="30"/>
      <c r="T122" s="306"/>
      <c r="U122" s="29"/>
      <c r="V122" s="29"/>
      <c r="W122" s="31"/>
      <c r="X122" s="29"/>
      <c r="Y122" s="30"/>
    </row>
    <row r="123" spans="2:25" s="27" customFormat="1">
      <c r="B123" s="315"/>
      <c r="C123" s="29"/>
      <c r="D123" s="29"/>
      <c r="E123" s="29"/>
      <c r="F123" s="29"/>
      <c r="G123" s="30"/>
      <c r="H123" s="306"/>
      <c r="I123" s="29"/>
      <c r="J123" s="29"/>
      <c r="K123" s="29"/>
      <c r="L123" s="29"/>
      <c r="M123" s="30"/>
      <c r="N123" s="306"/>
      <c r="O123" s="29"/>
      <c r="P123" s="29"/>
      <c r="Q123" s="31"/>
      <c r="R123" s="29"/>
      <c r="S123" s="30"/>
      <c r="T123" s="306"/>
      <c r="U123" s="29"/>
      <c r="V123" s="29"/>
      <c r="W123" s="31"/>
      <c r="X123" s="29"/>
      <c r="Y123" s="30"/>
    </row>
    <row r="124" spans="2:25" s="27" customFormat="1">
      <c r="B124" s="315"/>
      <c r="C124" s="29"/>
      <c r="D124" s="29"/>
      <c r="E124" s="29"/>
      <c r="F124" s="29"/>
      <c r="G124" s="30"/>
      <c r="H124" s="306"/>
      <c r="I124" s="29"/>
      <c r="J124" s="29"/>
      <c r="K124" s="29"/>
      <c r="L124" s="29"/>
      <c r="M124" s="30"/>
      <c r="N124" s="306"/>
      <c r="O124" s="29"/>
      <c r="P124" s="29"/>
      <c r="Q124" s="31"/>
      <c r="R124" s="29"/>
      <c r="S124" s="30"/>
      <c r="T124" s="306"/>
      <c r="U124" s="29"/>
      <c r="V124" s="29"/>
      <c r="W124" s="31"/>
      <c r="X124" s="29"/>
      <c r="Y124" s="30"/>
    </row>
    <row r="125" spans="2:25" s="27" customFormat="1">
      <c r="B125" s="315"/>
      <c r="C125" s="29"/>
      <c r="D125" s="29"/>
      <c r="E125" s="29"/>
      <c r="F125" s="29"/>
      <c r="G125" s="30"/>
      <c r="H125" s="306"/>
      <c r="I125" s="29"/>
      <c r="J125" s="29"/>
      <c r="K125" s="29"/>
      <c r="L125" s="29"/>
      <c r="M125" s="30"/>
      <c r="N125" s="306"/>
      <c r="O125" s="29"/>
      <c r="P125" s="29"/>
      <c r="Q125" s="31"/>
      <c r="R125" s="29"/>
      <c r="S125" s="30"/>
      <c r="T125" s="306"/>
      <c r="U125" s="29"/>
      <c r="V125" s="29"/>
      <c r="W125" s="31"/>
      <c r="X125" s="29"/>
      <c r="Y125" s="30"/>
    </row>
    <row r="126" spans="2:25" s="27" customFormat="1">
      <c r="B126" s="315"/>
      <c r="C126" s="29"/>
      <c r="D126" s="29"/>
      <c r="E126" s="29"/>
      <c r="F126" s="29"/>
      <c r="G126" s="30"/>
      <c r="H126" s="306"/>
      <c r="I126" s="29"/>
      <c r="J126" s="29"/>
      <c r="K126" s="29"/>
      <c r="L126" s="29"/>
      <c r="M126" s="30"/>
      <c r="N126" s="306"/>
      <c r="O126" s="29"/>
      <c r="P126" s="29"/>
      <c r="Q126" s="31"/>
      <c r="R126" s="29"/>
      <c r="S126" s="30"/>
      <c r="T126" s="306"/>
      <c r="U126" s="29"/>
      <c r="V126" s="29"/>
      <c r="W126" s="31"/>
      <c r="X126" s="29"/>
      <c r="Y126" s="30"/>
    </row>
    <row r="127" spans="2:25" s="27" customFormat="1">
      <c r="B127" s="315"/>
      <c r="C127" s="29"/>
      <c r="D127" s="29"/>
      <c r="E127" s="29"/>
      <c r="F127" s="29"/>
      <c r="G127" s="30"/>
      <c r="H127" s="306"/>
      <c r="I127" s="29"/>
      <c r="J127" s="29"/>
      <c r="K127" s="29"/>
      <c r="L127" s="29"/>
      <c r="M127" s="30"/>
      <c r="N127" s="306"/>
      <c r="O127" s="29"/>
      <c r="P127" s="29"/>
      <c r="Q127" s="31"/>
      <c r="R127" s="29"/>
      <c r="S127" s="30"/>
      <c r="T127" s="306"/>
      <c r="U127" s="29"/>
      <c r="V127" s="29"/>
      <c r="W127" s="31"/>
      <c r="X127" s="29"/>
      <c r="Y127" s="30"/>
    </row>
    <row r="128" spans="2:25" s="27" customFormat="1">
      <c r="B128" s="315"/>
      <c r="C128" s="29"/>
      <c r="D128" s="29"/>
      <c r="E128" s="29"/>
      <c r="F128" s="29"/>
      <c r="G128" s="30"/>
      <c r="H128" s="306"/>
      <c r="I128" s="29"/>
      <c r="J128" s="29"/>
      <c r="K128" s="29"/>
      <c r="L128" s="29"/>
      <c r="M128" s="30"/>
      <c r="N128" s="306"/>
      <c r="O128" s="29"/>
      <c r="P128" s="29"/>
      <c r="Q128" s="31"/>
      <c r="R128" s="29"/>
      <c r="S128" s="30"/>
      <c r="T128" s="306"/>
      <c r="U128" s="29"/>
      <c r="V128" s="29"/>
      <c r="W128" s="31"/>
      <c r="X128" s="29"/>
      <c r="Y128" s="30"/>
    </row>
    <row r="129" spans="2:25" s="27" customFormat="1">
      <c r="B129" s="315"/>
      <c r="C129" s="29"/>
      <c r="D129" s="29"/>
      <c r="E129" s="29"/>
      <c r="F129" s="29"/>
      <c r="G129" s="30"/>
      <c r="H129" s="306"/>
      <c r="I129" s="29"/>
      <c r="J129" s="29"/>
      <c r="K129" s="29"/>
      <c r="L129" s="29"/>
      <c r="M129" s="30"/>
      <c r="N129" s="306"/>
      <c r="O129" s="29"/>
      <c r="P129" s="29"/>
      <c r="Q129" s="31"/>
      <c r="R129" s="29"/>
      <c r="S129" s="30"/>
      <c r="T129" s="306"/>
      <c r="U129" s="29"/>
      <c r="V129" s="29"/>
      <c r="W129" s="31"/>
      <c r="X129" s="29"/>
      <c r="Y129" s="30"/>
    </row>
    <row r="130" spans="2:25" s="27" customFormat="1">
      <c r="B130" s="315"/>
      <c r="C130" s="29"/>
      <c r="D130" s="29"/>
      <c r="E130" s="29"/>
      <c r="F130" s="29"/>
      <c r="G130" s="30"/>
      <c r="H130" s="306"/>
      <c r="I130" s="29"/>
      <c r="J130" s="29"/>
      <c r="K130" s="29"/>
      <c r="L130" s="29"/>
      <c r="M130" s="30"/>
      <c r="N130" s="306"/>
      <c r="O130" s="29"/>
      <c r="P130" s="29"/>
      <c r="Q130" s="31"/>
      <c r="R130" s="29"/>
      <c r="S130" s="30"/>
      <c r="T130" s="306"/>
      <c r="U130" s="29"/>
      <c r="V130" s="29"/>
      <c r="W130" s="31"/>
      <c r="X130" s="29"/>
      <c r="Y130" s="30"/>
    </row>
    <row r="131" spans="2:25" s="27" customFormat="1">
      <c r="B131" s="315"/>
      <c r="C131" s="29"/>
      <c r="D131" s="29"/>
      <c r="E131" s="29"/>
      <c r="F131" s="29"/>
      <c r="G131" s="30"/>
      <c r="H131" s="306"/>
      <c r="I131" s="29"/>
      <c r="J131" s="29"/>
      <c r="K131" s="29"/>
      <c r="L131" s="29"/>
      <c r="M131" s="30"/>
      <c r="N131" s="306"/>
      <c r="O131" s="29"/>
      <c r="P131" s="29"/>
      <c r="Q131" s="31"/>
      <c r="R131" s="29"/>
      <c r="S131" s="30"/>
      <c r="T131" s="306"/>
      <c r="U131" s="29"/>
      <c r="V131" s="29"/>
      <c r="W131" s="31"/>
      <c r="X131" s="29"/>
      <c r="Y131" s="30"/>
    </row>
    <row r="132" spans="2:25" s="27" customFormat="1">
      <c r="B132" s="315"/>
      <c r="C132" s="29"/>
      <c r="D132" s="29"/>
      <c r="E132" s="29"/>
      <c r="F132" s="29"/>
      <c r="G132" s="30"/>
      <c r="H132" s="306"/>
      <c r="I132" s="29"/>
      <c r="J132" s="29"/>
      <c r="K132" s="29"/>
      <c r="L132" s="29"/>
      <c r="M132" s="30"/>
      <c r="N132" s="306"/>
      <c r="O132" s="29"/>
      <c r="P132" s="29"/>
      <c r="Q132" s="31"/>
      <c r="R132" s="29"/>
      <c r="S132" s="30"/>
      <c r="T132" s="306"/>
      <c r="U132" s="29"/>
      <c r="V132" s="29"/>
      <c r="W132" s="31"/>
      <c r="X132" s="29"/>
      <c r="Y132" s="30"/>
    </row>
    <row r="133" spans="2:25" s="27" customFormat="1">
      <c r="B133" s="315"/>
      <c r="C133" s="29"/>
      <c r="D133" s="29"/>
      <c r="E133" s="29"/>
      <c r="F133" s="29"/>
      <c r="G133" s="30"/>
      <c r="H133" s="306"/>
      <c r="I133" s="29"/>
      <c r="J133" s="29"/>
      <c r="K133" s="29"/>
      <c r="L133" s="29"/>
      <c r="M133" s="30"/>
      <c r="N133" s="306"/>
      <c r="O133" s="29"/>
      <c r="P133" s="29"/>
      <c r="Q133" s="31"/>
      <c r="R133" s="29"/>
      <c r="S133" s="30"/>
      <c r="T133" s="306"/>
      <c r="U133" s="29"/>
      <c r="V133" s="29"/>
      <c r="W133" s="31"/>
      <c r="X133" s="29"/>
      <c r="Y133" s="30"/>
    </row>
    <row r="134" spans="2:25" s="27" customFormat="1">
      <c r="B134" s="315"/>
      <c r="C134" s="29"/>
      <c r="D134" s="29"/>
      <c r="E134" s="29"/>
      <c r="F134" s="29"/>
      <c r="G134" s="30"/>
      <c r="H134" s="306"/>
      <c r="I134" s="29"/>
      <c r="J134" s="29"/>
      <c r="K134" s="29"/>
      <c r="L134" s="29"/>
      <c r="M134" s="30"/>
      <c r="N134" s="306"/>
      <c r="O134" s="29"/>
      <c r="P134" s="29"/>
      <c r="Q134" s="31"/>
      <c r="R134" s="29"/>
      <c r="S134" s="30"/>
      <c r="T134" s="306"/>
      <c r="U134" s="29"/>
      <c r="V134" s="29"/>
      <c r="W134" s="31"/>
      <c r="X134" s="29"/>
      <c r="Y134" s="30"/>
    </row>
    <row r="135" spans="2:25" s="27" customFormat="1">
      <c r="B135" s="315"/>
      <c r="C135" s="29"/>
      <c r="D135" s="29"/>
      <c r="E135" s="29"/>
      <c r="F135" s="29"/>
      <c r="G135" s="30"/>
      <c r="H135" s="306"/>
      <c r="I135" s="29"/>
      <c r="J135" s="29"/>
      <c r="K135" s="29"/>
      <c r="L135" s="29"/>
      <c r="M135" s="30"/>
      <c r="N135" s="306"/>
      <c r="O135" s="29"/>
      <c r="P135" s="29"/>
      <c r="Q135" s="31"/>
      <c r="R135" s="29"/>
      <c r="S135" s="30"/>
      <c r="T135" s="306"/>
      <c r="U135" s="29"/>
      <c r="V135" s="29"/>
      <c r="W135" s="31"/>
      <c r="X135" s="29"/>
      <c r="Y135" s="30"/>
    </row>
    <row r="136" spans="2:25" s="27" customFormat="1">
      <c r="B136" s="315"/>
      <c r="C136" s="29"/>
      <c r="D136" s="29"/>
      <c r="E136" s="29"/>
      <c r="F136" s="29"/>
      <c r="G136" s="30"/>
      <c r="H136" s="306"/>
      <c r="I136" s="29"/>
      <c r="J136" s="29"/>
      <c r="K136" s="29"/>
      <c r="L136" s="29"/>
      <c r="M136" s="30"/>
      <c r="N136" s="306"/>
      <c r="O136" s="29"/>
      <c r="P136" s="29"/>
      <c r="Q136" s="31"/>
      <c r="R136" s="29"/>
      <c r="S136" s="30"/>
      <c r="T136" s="306"/>
      <c r="U136" s="29"/>
      <c r="V136" s="29"/>
      <c r="W136" s="31"/>
      <c r="X136" s="29"/>
      <c r="Y136" s="30"/>
    </row>
    <row r="137" spans="2:25" s="27" customFormat="1">
      <c r="B137" s="315"/>
      <c r="C137" s="29"/>
      <c r="D137" s="29"/>
      <c r="E137" s="29"/>
      <c r="F137" s="29"/>
      <c r="G137" s="30"/>
      <c r="H137" s="306"/>
      <c r="I137" s="29"/>
      <c r="J137" s="29"/>
      <c r="K137" s="29"/>
      <c r="L137" s="29"/>
      <c r="M137" s="30"/>
      <c r="N137" s="306"/>
      <c r="O137" s="29"/>
      <c r="P137" s="29"/>
      <c r="Q137" s="31"/>
      <c r="R137" s="29"/>
      <c r="S137" s="30"/>
      <c r="T137" s="306"/>
      <c r="U137" s="29"/>
      <c r="V137" s="29"/>
      <c r="W137" s="31"/>
      <c r="X137" s="29"/>
      <c r="Y137" s="30"/>
    </row>
    <row r="138" spans="2:25" s="27" customFormat="1">
      <c r="B138" s="315"/>
      <c r="C138" s="29"/>
      <c r="D138" s="29"/>
      <c r="E138" s="29"/>
      <c r="F138" s="29"/>
      <c r="G138" s="30"/>
      <c r="H138" s="306"/>
      <c r="I138" s="29"/>
      <c r="J138" s="29"/>
      <c r="K138" s="29"/>
      <c r="L138" s="29"/>
      <c r="M138" s="30"/>
      <c r="N138" s="306"/>
      <c r="O138" s="29"/>
      <c r="P138" s="29"/>
      <c r="Q138" s="31"/>
      <c r="R138" s="29"/>
      <c r="S138" s="30"/>
      <c r="T138" s="306"/>
      <c r="U138" s="29"/>
      <c r="V138" s="29"/>
      <c r="W138" s="31"/>
      <c r="X138" s="29"/>
      <c r="Y138" s="30"/>
    </row>
    <row r="139" spans="2:25" s="27" customFormat="1">
      <c r="B139" s="315"/>
      <c r="C139" s="29"/>
      <c r="D139" s="29"/>
      <c r="E139" s="29"/>
      <c r="F139" s="29"/>
      <c r="G139" s="30"/>
      <c r="H139" s="306"/>
      <c r="I139" s="29"/>
      <c r="J139" s="29"/>
      <c r="K139" s="29"/>
      <c r="L139" s="29"/>
      <c r="M139" s="30"/>
      <c r="N139" s="306"/>
      <c r="O139" s="29"/>
      <c r="P139" s="29"/>
      <c r="Q139" s="31"/>
      <c r="R139" s="29"/>
      <c r="S139" s="30"/>
      <c r="T139" s="306"/>
      <c r="U139" s="29"/>
      <c r="V139" s="29"/>
      <c r="W139" s="31"/>
      <c r="X139" s="29"/>
      <c r="Y139" s="30"/>
    </row>
    <row r="140" spans="2:25" s="27" customFormat="1">
      <c r="B140" s="315"/>
      <c r="C140" s="29"/>
      <c r="D140" s="29"/>
      <c r="E140" s="29"/>
      <c r="F140" s="29"/>
      <c r="G140" s="30"/>
      <c r="H140" s="306"/>
      <c r="I140" s="29"/>
      <c r="J140" s="29"/>
      <c r="K140" s="29"/>
      <c r="L140" s="29"/>
      <c r="M140" s="30"/>
      <c r="N140" s="306"/>
      <c r="O140" s="29"/>
      <c r="P140" s="29"/>
      <c r="Q140" s="31"/>
      <c r="R140" s="29"/>
      <c r="S140" s="30"/>
      <c r="T140" s="306"/>
      <c r="U140" s="29"/>
      <c r="V140" s="29"/>
      <c r="W140" s="31"/>
      <c r="X140" s="29"/>
      <c r="Y140" s="30"/>
    </row>
    <row r="141" spans="2:25" s="27" customFormat="1">
      <c r="B141" s="315"/>
      <c r="C141" s="29"/>
      <c r="D141" s="29"/>
      <c r="E141" s="29"/>
      <c r="F141" s="29"/>
      <c r="G141" s="30"/>
      <c r="H141" s="306"/>
      <c r="I141" s="29"/>
      <c r="J141" s="29"/>
      <c r="K141" s="29"/>
      <c r="L141" s="29"/>
      <c r="M141" s="30"/>
      <c r="N141" s="306"/>
      <c r="O141" s="29"/>
      <c r="P141" s="29"/>
      <c r="Q141" s="31"/>
      <c r="R141" s="29"/>
      <c r="S141" s="30"/>
      <c r="T141" s="306"/>
      <c r="U141" s="29"/>
      <c r="V141" s="29"/>
      <c r="W141" s="31"/>
      <c r="X141" s="29"/>
      <c r="Y141" s="30"/>
    </row>
    <row r="142" spans="2:25" s="27" customFormat="1">
      <c r="B142" s="315"/>
      <c r="C142" s="29"/>
      <c r="D142" s="29"/>
      <c r="E142" s="29"/>
      <c r="F142" s="29"/>
      <c r="G142" s="30"/>
      <c r="H142" s="306"/>
      <c r="I142" s="29"/>
      <c r="J142" s="29"/>
      <c r="K142" s="29"/>
      <c r="L142" s="29"/>
      <c r="M142" s="30"/>
      <c r="N142" s="306"/>
      <c r="O142" s="29"/>
      <c r="P142" s="29"/>
      <c r="Q142" s="31"/>
      <c r="R142" s="29"/>
      <c r="S142" s="30"/>
      <c r="T142" s="306"/>
      <c r="U142" s="29"/>
      <c r="V142" s="29"/>
      <c r="W142" s="31"/>
      <c r="X142" s="29"/>
      <c r="Y142" s="30"/>
    </row>
    <row r="143" spans="2:25" s="27" customFormat="1">
      <c r="B143" s="315"/>
      <c r="C143" s="29"/>
      <c r="D143" s="29"/>
      <c r="E143" s="29"/>
      <c r="F143" s="29"/>
      <c r="G143" s="30"/>
      <c r="H143" s="306"/>
      <c r="I143" s="29"/>
      <c r="J143" s="29"/>
      <c r="K143" s="29"/>
      <c r="L143" s="29"/>
      <c r="M143" s="30"/>
      <c r="N143" s="306"/>
      <c r="O143" s="29"/>
      <c r="P143" s="29"/>
      <c r="Q143" s="31"/>
      <c r="R143" s="29"/>
      <c r="S143" s="30"/>
      <c r="T143" s="306"/>
      <c r="U143" s="29"/>
      <c r="V143" s="29"/>
      <c r="W143" s="31"/>
      <c r="X143" s="29"/>
      <c r="Y143" s="30"/>
    </row>
    <row r="144" spans="2:25" s="27" customFormat="1">
      <c r="B144" s="315"/>
      <c r="C144" s="29"/>
      <c r="D144" s="29"/>
      <c r="E144" s="29"/>
      <c r="F144" s="29"/>
      <c r="G144" s="30"/>
      <c r="H144" s="306"/>
      <c r="I144" s="29"/>
      <c r="J144" s="29"/>
      <c r="K144" s="29"/>
      <c r="L144" s="29"/>
      <c r="M144" s="30"/>
      <c r="N144" s="306"/>
      <c r="O144" s="29"/>
      <c r="P144" s="29"/>
      <c r="Q144" s="31"/>
      <c r="R144" s="29"/>
      <c r="S144" s="30"/>
      <c r="T144" s="306"/>
      <c r="U144" s="29"/>
      <c r="V144" s="29"/>
      <c r="W144" s="31"/>
      <c r="X144" s="29"/>
      <c r="Y144" s="30"/>
    </row>
    <row r="145" spans="2:25" s="27" customFormat="1">
      <c r="B145" s="315"/>
      <c r="C145" s="29"/>
      <c r="D145" s="29"/>
      <c r="E145" s="29"/>
      <c r="F145" s="29"/>
      <c r="G145" s="30"/>
      <c r="H145" s="306"/>
      <c r="I145" s="29"/>
      <c r="J145" s="29"/>
      <c r="K145" s="29"/>
      <c r="L145" s="29"/>
      <c r="M145" s="30"/>
      <c r="N145" s="306"/>
      <c r="O145" s="29"/>
      <c r="P145" s="29"/>
      <c r="Q145" s="31"/>
      <c r="R145" s="29"/>
      <c r="S145" s="30"/>
      <c r="T145" s="306"/>
      <c r="U145" s="29"/>
      <c r="V145" s="29"/>
      <c r="W145" s="31"/>
      <c r="X145" s="29"/>
      <c r="Y145" s="30"/>
    </row>
    <row r="146" spans="2:25" s="27" customFormat="1">
      <c r="B146" s="315"/>
      <c r="C146" s="29"/>
      <c r="D146" s="29"/>
      <c r="E146" s="29"/>
      <c r="F146" s="29"/>
      <c r="G146" s="30"/>
      <c r="H146" s="306"/>
      <c r="I146" s="29"/>
      <c r="J146" s="29"/>
      <c r="K146" s="29"/>
      <c r="L146" s="29"/>
      <c r="M146" s="30"/>
      <c r="N146" s="306"/>
      <c r="O146" s="29"/>
      <c r="P146" s="29"/>
      <c r="Q146" s="31"/>
      <c r="R146" s="29"/>
      <c r="S146" s="30"/>
      <c r="T146" s="306"/>
      <c r="U146" s="29"/>
      <c r="V146" s="29"/>
      <c r="W146" s="31"/>
      <c r="X146" s="29"/>
      <c r="Y146" s="30"/>
    </row>
    <row r="147" spans="2:25" s="27" customFormat="1">
      <c r="B147" s="315"/>
      <c r="C147" s="29"/>
      <c r="D147" s="29"/>
      <c r="E147" s="29"/>
      <c r="F147" s="29"/>
      <c r="G147" s="30"/>
      <c r="H147" s="306"/>
      <c r="I147" s="29"/>
      <c r="J147" s="29"/>
      <c r="K147" s="29"/>
      <c r="L147" s="29"/>
      <c r="M147" s="30"/>
      <c r="N147" s="306"/>
      <c r="O147" s="29"/>
      <c r="P147" s="29"/>
      <c r="Q147" s="31"/>
      <c r="R147" s="29"/>
      <c r="S147" s="30"/>
      <c r="T147" s="306"/>
      <c r="U147" s="29"/>
      <c r="V147" s="29"/>
      <c r="W147" s="31"/>
      <c r="X147" s="29"/>
      <c r="Y147" s="30"/>
    </row>
    <row r="148" spans="2:25" s="27" customFormat="1">
      <c r="B148" s="315"/>
      <c r="C148" s="29"/>
      <c r="D148" s="29"/>
      <c r="E148" s="29"/>
      <c r="F148" s="29"/>
      <c r="G148" s="30"/>
      <c r="H148" s="306"/>
      <c r="I148" s="29"/>
      <c r="J148" s="29"/>
      <c r="K148" s="29"/>
      <c r="L148" s="29"/>
      <c r="M148" s="30"/>
      <c r="N148" s="306"/>
      <c r="O148" s="29"/>
      <c r="P148" s="29"/>
      <c r="Q148" s="31"/>
      <c r="R148" s="29"/>
      <c r="S148" s="30"/>
      <c r="T148" s="306"/>
      <c r="U148" s="29"/>
      <c r="V148" s="29"/>
      <c r="W148" s="31"/>
      <c r="X148" s="29"/>
      <c r="Y148" s="30"/>
    </row>
    <row r="149" spans="2:25" s="27" customFormat="1">
      <c r="B149" s="315"/>
      <c r="C149" s="29"/>
      <c r="D149" s="29"/>
      <c r="E149" s="29"/>
      <c r="F149" s="29"/>
      <c r="G149" s="30"/>
      <c r="H149" s="306"/>
      <c r="I149" s="29"/>
      <c r="J149" s="29"/>
      <c r="K149" s="29"/>
      <c r="L149" s="29"/>
      <c r="M149" s="30"/>
      <c r="N149" s="306"/>
      <c r="O149" s="29"/>
      <c r="P149" s="29"/>
      <c r="Q149" s="31"/>
      <c r="R149" s="29"/>
      <c r="S149" s="30"/>
      <c r="T149" s="306"/>
      <c r="U149" s="29"/>
      <c r="V149" s="29"/>
      <c r="W149" s="31"/>
      <c r="X149" s="29"/>
      <c r="Y149" s="30"/>
    </row>
    <row r="150" spans="2:25" s="27" customFormat="1">
      <c r="B150" s="315"/>
      <c r="C150" s="29"/>
      <c r="D150" s="29"/>
      <c r="E150" s="29"/>
      <c r="F150" s="29"/>
      <c r="G150" s="30"/>
      <c r="H150" s="306"/>
      <c r="I150" s="29"/>
      <c r="J150" s="29"/>
      <c r="K150" s="29"/>
      <c r="L150" s="29"/>
      <c r="M150" s="30"/>
      <c r="N150" s="306"/>
      <c r="O150" s="29"/>
      <c r="P150" s="29"/>
      <c r="Q150" s="31"/>
      <c r="R150" s="29"/>
      <c r="S150" s="30"/>
      <c r="T150" s="306"/>
      <c r="U150" s="29"/>
      <c r="V150" s="29"/>
      <c r="W150" s="31"/>
      <c r="X150" s="29"/>
      <c r="Y150" s="30"/>
    </row>
    <row r="151" spans="2:25" s="27" customFormat="1">
      <c r="B151" s="315"/>
      <c r="C151" s="29"/>
      <c r="D151" s="29"/>
      <c r="E151" s="29"/>
      <c r="F151" s="29"/>
      <c r="G151" s="30"/>
      <c r="H151" s="306"/>
      <c r="I151" s="29"/>
      <c r="J151" s="29"/>
      <c r="K151" s="29"/>
      <c r="L151" s="29"/>
      <c r="M151" s="30"/>
      <c r="N151" s="306"/>
      <c r="O151" s="29"/>
      <c r="P151" s="29"/>
      <c r="Q151" s="31"/>
      <c r="R151" s="29"/>
      <c r="S151" s="30"/>
      <c r="T151" s="306"/>
      <c r="U151" s="29"/>
      <c r="V151" s="29"/>
      <c r="W151" s="31"/>
      <c r="X151" s="29"/>
      <c r="Y151" s="30"/>
    </row>
    <row r="152" spans="2:25" s="27" customFormat="1">
      <c r="B152" s="315"/>
      <c r="C152" s="29"/>
      <c r="D152" s="29"/>
      <c r="E152" s="29"/>
      <c r="F152" s="29"/>
      <c r="G152" s="30"/>
      <c r="H152" s="306"/>
      <c r="I152" s="29"/>
      <c r="J152" s="29"/>
      <c r="K152" s="29"/>
      <c r="L152" s="29"/>
      <c r="M152" s="30"/>
      <c r="N152" s="306"/>
      <c r="O152" s="29"/>
      <c r="P152" s="29"/>
      <c r="Q152" s="31"/>
      <c r="R152" s="29"/>
      <c r="S152" s="30"/>
      <c r="T152" s="306"/>
      <c r="U152" s="29"/>
      <c r="V152" s="29"/>
      <c r="W152" s="31"/>
      <c r="X152" s="29"/>
      <c r="Y152" s="30"/>
    </row>
    <row r="153" spans="2:25" s="27" customFormat="1">
      <c r="B153" s="315"/>
      <c r="C153" s="29"/>
      <c r="D153" s="29"/>
      <c r="E153" s="29"/>
      <c r="F153" s="29"/>
      <c r="G153" s="30"/>
      <c r="H153" s="306"/>
      <c r="I153" s="29"/>
      <c r="J153" s="29"/>
      <c r="K153" s="29"/>
      <c r="L153" s="29"/>
      <c r="M153" s="30"/>
      <c r="N153" s="306"/>
      <c r="O153" s="29"/>
      <c r="P153" s="29"/>
      <c r="Q153" s="31"/>
      <c r="R153" s="29"/>
      <c r="S153" s="30"/>
      <c r="T153" s="306"/>
      <c r="U153" s="29"/>
      <c r="V153" s="29"/>
      <c r="W153" s="31"/>
      <c r="X153" s="29"/>
      <c r="Y153" s="30"/>
    </row>
    <row r="154" spans="2:25" s="27" customFormat="1">
      <c r="B154" s="315"/>
      <c r="C154" s="29"/>
      <c r="D154" s="29"/>
      <c r="E154" s="29"/>
      <c r="F154" s="29"/>
      <c r="G154" s="30"/>
      <c r="H154" s="306"/>
      <c r="I154" s="29"/>
      <c r="J154" s="29"/>
      <c r="K154" s="29"/>
      <c r="L154" s="29"/>
      <c r="M154" s="30"/>
      <c r="N154" s="306"/>
      <c r="O154" s="29"/>
      <c r="P154" s="29"/>
      <c r="Q154" s="31"/>
      <c r="R154" s="29"/>
      <c r="S154" s="30"/>
      <c r="T154" s="306"/>
      <c r="U154" s="29"/>
      <c r="V154" s="29"/>
      <c r="W154" s="31"/>
      <c r="X154" s="29"/>
      <c r="Y154" s="30"/>
    </row>
    <row r="155" spans="2:25" s="27" customFormat="1">
      <c r="B155" s="315"/>
      <c r="C155" s="29"/>
      <c r="D155" s="29"/>
      <c r="E155" s="29"/>
      <c r="F155" s="29"/>
      <c r="G155" s="30"/>
      <c r="H155" s="306"/>
      <c r="I155" s="29"/>
      <c r="J155" s="29"/>
      <c r="K155" s="29"/>
      <c r="L155" s="29"/>
      <c r="M155" s="30"/>
      <c r="N155" s="306"/>
      <c r="O155" s="29"/>
      <c r="P155" s="29"/>
      <c r="Q155" s="31"/>
      <c r="R155" s="29"/>
      <c r="S155" s="30"/>
      <c r="T155" s="306"/>
      <c r="U155" s="29"/>
      <c r="V155" s="29"/>
      <c r="W155" s="31"/>
      <c r="X155" s="29"/>
      <c r="Y155" s="30"/>
    </row>
    <row r="156" spans="2:25" s="27" customFormat="1">
      <c r="B156" s="315"/>
      <c r="C156" s="29"/>
      <c r="D156" s="29"/>
      <c r="E156" s="29"/>
      <c r="F156" s="29"/>
      <c r="G156" s="30"/>
      <c r="H156" s="306"/>
      <c r="I156" s="29"/>
      <c r="J156" s="29"/>
      <c r="K156" s="29"/>
      <c r="L156" s="29"/>
      <c r="M156" s="30"/>
      <c r="N156" s="306"/>
      <c r="O156" s="29"/>
      <c r="P156" s="29"/>
      <c r="Q156" s="31"/>
      <c r="R156" s="29"/>
      <c r="S156" s="30"/>
      <c r="T156" s="306"/>
      <c r="U156" s="29"/>
      <c r="V156" s="29"/>
      <c r="W156" s="31"/>
      <c r="X156" s="29"/>
      <c r="Y156" s="30"/>
    </row>
    <row r="157" spans="2:25" s="27" customFormat="1">
      <c r="B157" s="315"/>
      <c r="C157" s="29"/>
      <c r="D157" s="29"/>
      <c r="E157" s="29"/>
      <c r="F157" s="29"/>
      <c r="G157" s="30"/>
      <c r="H157" s="306"/>
      <c r="I157" s="29"/>
      <c r="J157" s="29"/>
      <c r="K157" s="29"/>
      <c r="L157" s="29"/>
      <c r="M157" s="30"/>
      <c r="N157" s="306"/>
      <c r="O157" s="29"/>
      <c r="P157" s="29"/>
      <c r="Q157" s="31"/>
      <c r="R157" s="29"/>
      <c r="S157" s="30"/>
      <c r="T157" s="306"/>
      <c r="U157" s="29"/>
      <c r="V157" s="29"/>
      <c r="W157" s="31"/>
      <c r="X157" s="29"/>
      <c r="Y157" s="30"/>
    </row>
    <row r="158" spans="2:25" s="27" customFormat="1">
      <c r="B158" s="315"/>
      <c r="C158" s="29"/>
      <c r="D158" s="29"/>
      <c r="E158" s="29"/>
      <c r="F158" s="29"/>
      <c r="G158" s="30"/>
      <c r="H158" s="306"/>
      <c r="I158" s="29"/>
      <c r="J158" s="29"/>
      <c r="K158" s="29"/>
      <c r="L158" s="29"/>
      <c r="M158" s="30"/>
      <c r="N158" s="306"/>
      <c r="O158" s="29"/>
      <c r="P158" s="29"/>
      <c r="Q158" s="31"/>
      <c r="R158" s="29"/>
      <c r="S158" s="30"/>
      <c r="T158" s="306"/>
      <c r="U158" s="29"/>
      <c r="V158" s="29"/>
      <c r="W158" s="31"/>
      <c r="X158" s="29"/>
      <c r="Y158" s="30"/>
    </row>
    <row r="159" spans="2:25" s="27" customFormat="1">
      <c r="B159" s="315"/>
      <c r="C159" s="29"/>
      <c r="D159" s="29"/>
      <c r="E159" s="29"/>
      <c r="F159" s="29"/>
      <c r="G159" s="30"/>
      <c r="H159" s="306"/>
      <c r="I159" s="29"/>
      <c r="J159" s="29"/>
      <c r="K159" s="29"/>
      <c r="L159" s="29"/>
      <c r="M159" s="30"/>
      <c r="N159" s="306"/>
      <c r="O159" s="29"/>
      <c r="P159" s="29"/>
      <c r="Q159" s="31"/>
      <c r="R159" s="29"/>
      <c r="S159" s="30"/>
      <c r="T159" s="306"/>
      <c r="U159" s="29"/>
      <c r="V159" s="29"/>
      <c r="W159" s="31"/>
      <c r="X159" s="29"/>
      <c r="Y159" s="30"/>
    </row>
    <row r="160" spans="2:25" s="27" customFormat="1">
      <c r="B160" s="315"/>
      <c r="C160" s="29"/>
      <c r="D160" s="29"/>
      <c r="E160" s="29"/>
      <c r="F160" s="29"/>
      <c r="G160" s="30"/>
      <c r="H160" s="306"/>
      <c r="I160" s="29"/>
      <c r="J160" s="29"/>
      <c r="K160" s="29"/>
      <c r="L160" s="29"/>
      <c r="M160" s="30"/>
      <c r="N160" s="306"/>
      <c r="O160" s="29"/>
      <c r="P160" s="29"/>
      <c r="Q160" s="31"/>
      <c r="R160" s="29"/>
      <c r="S160" s="30"/>
      <c r="T160" s="306"/>
      <c r="U160" s="29"/>
      <c r="V160" s="29"/>
      <c r="W160" s="31"/>
      <c r="X160" s="29"/>
      <c r="Y160" s="30"/>
    </row>
    <row r="161" spans="2:25" s="27" customFormat="1">
      <c r="B161" s="315"/>
      <c r="C161" s="29"/>
      <c r="D161" s="29"/>
      <c r="E161" s="29"/>
      <c r="F161" s="29"/>
      <c r="G161" s="30"/>
      <c r="H161" s="306"/>
      <c r="I161" s="29"/>
      <c r="J161" s="29"/>
      <c r="K161" s="29"/>
      <c r="L161" s="29"/>
      <c r="M161" s="30"/>
      <c r="N161" s="306"/>
      <c r="O161" s="29"/>
      <c r="P161" s="29"/>
      <c r="Q161" s="31"/>
      <c r="R161" s="29"/>
      <c r="S161" s="30"/>
      <c r="T161" s="306"/>
      <c r="U161" s="29"/>
      <c r="V161" s="29"/>
      <c r="W161" s="31"/>
      <c r="X161" s="29"/>
      <c r="Y161" s="30"/>
    </row>
    <row r="162" spans="2:25" s="27" customFormat="1">
      <c r="B162" s="315"/>
      <c r="C162" s="29"/>
      <c r="D162" s="29"/>
      <c r="E162" s="29"/>
      <c r="F162" s="29"/>
      <c r="G162" s="30"/>
      <c r="H162" s="306"/>
      <c r="I162" s="29"/>
      <c r="J162" s="29"/>
      <c r="K162" s="29"/>
      <c r="L162" s="29"/>
      <c r="M162" s="30"/>
      <c r="N162" s="306"/>
      <c r="O162" s="29"/>
      <c r="P162" s="29"/>
      <c r="Q162" s="31"/>
      <c r="R162" s="29"/>
      <c r="S162" s="30"/>
      <c r="T162" s="306"/>
      <c r="U162" s="29"/>
      <c r="V162" s="29"/>
      <c r="W162" s="31"/>
      <c r="X162" s="29"/>
      <c r="Y162" s="30"/>
    </row>
    <row r="163" spans="2:25" s="27" customFormat="1">
      <c r="B163" s="315"/>
      <c r="C163" s="29"/>
      <c r="D163" s="29"/>
      <c r="E163" s="29"/>
      <c r="F163" s="29"/>
      <c r="G163" s="30"/>
      <c r="H163" s="306"/>
      <c r="I163" s="29"/>
      <c r="J163" s="29"/>
      <c r="K163" s="29"/>
      <c r="L163" s="29"/>
      <c r="M163" s="30"/>
      <c r="N163" s="306"/>
      <c r="O163" s="29"/>
      <c r="P163" s="29"/>
      <c r="Q163" s="31"/>
      <c r="R163" s="29"/>
      <c r="S163" s="30"/>
      <c r="T163" s="306"/>
      <c r="U163" s="29"/>
      <c r="V163" s="29"/>
      <c r="W163" s="31"/>
      <c r="X163" s="29"/>
      <c r="Y163" s="30"/>
    </row>
    <row r="164" spans="2:25" s="27" customFormat="1">
      <c r="B164" s="315"/>
      <c r="C164" s="29"/>
      <c r="D164" s="29"/>
      <c r="E164" s="29"/>
      <c r="F164" s="29"/>
      <c r="G164" s="30"/>
      <c r="H164" s="306"/>
      <c r="I164" s="29"/>
      <c r="J164" s="29"/>
      <c r="K164" s="29"/>
      <c r="L164" s="29"/>
      <c r="M164" s="30"/>
      <c r="N164" s="306"/>
      <c r="O164" s="29"/>
      <c r="P164" s="29"/>
      <c r="Q164" s="31"/>
      <c r="R164" s="29"/>
      <c r="S164" s="30"/>
      <c r="T164" s="306"/>
      <c r="U164" s="29"/>
      <c r="V164" s="29"/>
      <c r="W164" s="31"/>
      <c r="X164" s="29"/>
      <c r="Y164" s="30"/>
    </row>
    <row r="165" spans="2:25" s="27" customFormat="1">
      <c r="B165" s="315"/>
      <c r="C165" s="29"/>
      <c r="D165" s="29"/>
      <c r="E165" s="29"/>
      <c r="F165" s="29"/>
      <c r="G165" s="30"/>
      <c r="H165" s="306"/>
      <c r="I165" s="29"/>
      <c r="J165" s="29"/>
      <c r="K165" s="29"/>
      <c r="L165" s="29"/>
      <c r="M165" s="30"/>
      <c r="N165" s="306"/>
      <c r="O165" s="29"/>
      <c r="P165" s="29"/>
      <c r="Q165" s="31"/>
      <c r="R165" s="29"/>
      <c r="S165" s="30"/>
      <c r="T165" s="306"/>
      <c r="U165" s="29"/>
      <c r="V165" s="29"/>
      <c r="W165" s="31"/>
      <c r="X165" s="29"/>
      <c r="Y165" s="30"/>
    </row>
    <row r="166" spans="2:25" s="27" customFormat="1">
      <c r="B166" s="315"/>
      <c r="C166" s="29"/>
      <c r="D166" s="29"/>
      <c r="E166" s="29"/>
      <c r="F166" s="29"/>
      <c r="G166" s="30"/>
      <c r="H166" s="306"/>
      <c r="I166" s="29"/>
      <c r="J166" s="29"/>
      <c r="K166" s="29"/>
      <c r="L166" s="29"/>
      <c r="M166" s="30"/>
      <c r="N166" s="306"/>
      <c r="O166" s="29"/>
      <c r="P166" s="29"/>
      <c r="Q166" s="31"/>
      <c r="R166" s="29"/>
      <c r="S166" s="30"/>
      <c r="T166" s="306"/>
      <c r="U166" s="29"/>
      <c r="V166" s="29"/>
      <c r="W166" s="31"/>
      <c r="X166" s="29"/>
      <c r="Y166" s="30"/>
    </row>
    <row r="167" spans="2:25" s="27" customFormat="1">
      <c r="B167" s="315"/>
      <c r="C167" s="29"/>
      <c r="D167" s="29"/>
      <c r="E167" s="29"/>
      <c r="F167" s="29"/>
      <c r="G167" s="30"/>
      <c r="H167" s="306"/>
      <c r="I167" s="29"/>
      <c r="J167" s="29"/>
      <c r="K167" s="29"/>
      <c r="L167" s="29"/>
      <c r="M167" s="30"/>
      <c r="N167" s="306"/>
      <c r="O167" s="29"/>
      <c r="P167" s="29"/>
      <c r="Q167" s="31"/>
      <c r="R167" s="29"/>
      <c r="S167" s="30"/>
      <c r="T167" s="306"/>
      <c r="U167" s="29"/>
      <c r="V167" s="29"/>
      <c r="W167" s="31"/>
      <c r="X167" s="29"/>
      <c r="Y167" s="30"/>
    </row>
    <row r="168" spans="2:25" s="27" customFormat="1">
      <c r="B168" s="315"/>
      <c r="C168" s="29"/>
      <c r="D168" s="29"/>
      <c r="E168" s="29"/>
      <c r="F168" s="29"/>
      <c r="G168" s="30"/>
      <c r="H168" s="306"/>
      <c r="I168" s="29"/>
      <c r="J168" s="29"/>
      <c r="K168" s="29"/>
      <c r="L168" s="29"/>
      <c r="M168" s="30"/>
      <c r="N168" s="306"/>
      <c r="O168" s="29"/>
      <c r="P168" s="29"/>
      <c r="Q168" s="31"/>
      <c r="R168" s="29"/>
      <c r="S168" s="30"/>
      <c r="T168" s="306"/>
      <c r="U168" s="29"/>
      <c r="V168" s="29"/>
      <c r="W168" s="31"/>
      <c r="X168" s="29"/>
      <c r="Y168" s="30"/>
    </row>
    <row r="169" spans="2:25" s="27" customFormat="1">
      <c r="B169" s="315"/>
      <c r="C169" s="29"/>
      <c r="D169" s="29"/>
      <c r="E169" s="29"/>
      <c r="F169" s="29"/>
      <c r="G169" s="30"/>
      <c r="H169" s="306"/>
      <c r="I169" s="29"/>
      <c r="J169" s="29"/>
      <c r="K169" s="29"/>
      <c r="L169" s="29"/>
      <c r="M169" s="30"/>
      <c r="N169" s="306"/>
      <c r="O169" s="29"/>
      <c r="P169" s="29"/>
      <c r="Q169" s="31"/>
      <c r="R169" s="29"/>
      <c r="S169" s="30"/>
      <c r="T169" s="306"/>
      <c r="U169" s="29"/>
      <c r="V169" s="29"/>
      <c r="W169" s="31"/>
      <c r="X169" s="29"/>
      <c r="Y169" s="30"/>
    </row>
    <row r="170" spans="2:25" s="27" customFormat="1">
      <c r="B170" s="315"/>
      <c r="C170" s="29"/>
      <c r="D170" s="29"/>
      <c r="E170" s="29"/>
      <c r="F170" s="29"/>
      <c r="G170" s="30"/>
      <c r="H170" s="306"/>
      <c r="I170" s="29"/>
      <c r="J170" s="29"/>
      <c r="K170" s="29"/>
      <c r="L170" s="29"/>
      <c r="M170" s="30"/>
      <c r="N170" s="306"/>
      <c r="O170" s="29"/>
      <c r="P170" s="29"/>
      <c r="Q170" s="31"/>
      <c r="R170" s="29"/>
      <c r="S170" s="30"/>
      <c r="T170" s="306"/>
      <c r="U170" s="29"/>
      <c r="V170" s="29"/>
      <c r="W170" s="31"/>
      <c r="X170" s="29"/>
      <c r="Y170" s="30"/>
    </row>
    <row r="171" spans="2:25" s="27" customFormat="1">
      <c r="B171" s="315"/>
      <c r="C171" s="29"/>
      <c r="D171" s="29"/>
      <c r="E171" s="29"/>
      <c r="F171" s="29"/>
      <c r="G171" s="30"/>
      <c r="H171" s="306"/>
      <c r="I171" s="29"/>
      <c r="J171" s="29"/>
      <c r="K171" s="29"/>
      <c r="L171" s="29"/>
      <c r="M171" s="30"/>
      <c r="N171" s="306"/>
      <c r="O171" s="29"/>
      <c r="P171" s="29"/>
      <c r="Q171" s="31"/>
      <c r="R171" s="29"/>
      <c r="S171" s="30"/>
      <c r="T171" s="306"/>
      <c r="U171" s="29"/>
      <c r="V171" s="29"/>
      <c r="W171" s="31"/>
      <c r="X171" s="29"/>
      <c r="Y171" s="30"/>
    </row>
    <row r="172" spans="2:25" s="27" customFormat="1">
      <c r="B172" s="315"/>
      <c r="C172" s="29"/>
      <c r="D172" s="29"/>
      <c r="E172" s="29"/>
      <c r="F172" s="29"/>
      <c r="G172" s="30"/>
      <c r="H172" s="306"/>
      <c r="I172" s="29"/>
      <c r="J172" s="29"/>
      <c r="K172" s="29"/>
      <c r="L172" s="29"/>
      <c r="M172" s="30"/>
      <c r="N172" s="306"/>
      <c r="O172" s="29"/>
      <c r="P172" s="29"/>
      <c r="Q172" s="31"/>
      <c r="R172" s="29"/>
      <c r="S172" s="30"/>
      <c r="T172" s="306"/>
      <c r="U172" s="29"/>
      <c r="V172" s="29"/>
      <c r="W172" s="31"/>
      <c r="X172" s="29"/>
      <c r="Y172" s="30"/>
    </row>
    <row r="173" spans="2:25" s="27" customFormat="1">
      <c r="B173" s="315"/>
      <c r="C173" s="29"/>
      <c r="D173" s="29"/>
      <c r="E173" s="29"/>
      <c r="F173" s="29"/>
      <c r="G173" s="30"/>
      <c r="H173" s="306"/>
      <c r="I173" s="29"/>
      <c r="J173" s="29"/>
      <c r="K173" s="29"/>
      <c r="L173" s="29"/>
      <c r="M173" s="30"/>
      <c r="N173" s="306"/>
      <c r="O173" s="29"/>
      <c r="P173" s="29"/>
      <c r="Q173" s="31"/>
      <c r="R173" s="29"/>
      <c r="S173" s="30"/>
      <c r="T173" s="306"/>
      <c r="U173" s="29"/>
      <c r="V173" s="29"/>
      <c r="W173" s="31"/>
      <c r="X173" s="29"/>
      <c r="Y173" s="30"/>
    </row>
    <row r="174" spans="2:25" s="27" customFormat="1">
      <c r="B174" s="315"/>
      <c r="C174" s="29"/>
      <c r="D174" s="29"/>
      <c r="E174" s="29"/>
      <c r="F174" s="29"/>
      <c r="G174" s="30"/>
      <c r="H174" s="306"/>
      <c r="I174" s="29"/>
      <c r="J174" s="29"/>
      <c r="K174" s="29"/>
      <c r="L174" s="29"/>
      <c r="M174" s="30"/>
      <c r="N174" s="306"/>
      <c r="O174" s="29"/>
      <c r="P174" s="29"/>
      <c r="Q174" s="31"/>
      <c r="R174" s="29"/>
      <c r="S174" s="30"/>
      <c r="T174" s="306"/>
      <c r="U174" s="29"/>
      <c r="V174" s="29"/>
      <c r="W174" s="31"/>
      <c r="X174" s="29"/>
      <c r="Y174" s="30"/>
    </row>
    <row r="175" spans="2:25" s="27" customFormat="1">
      <c r="B175" s="315"/>
      <c r="C175" s="29"/>
      <c r="D175" s="29"/>
      <c r="E175" s="29"/>
      <c r="F175" s="29"/>
      <c r="G175" s="30"/>
      <c r="H175" s="306"/>
      <c r="I175" s="29"/>
      <c r="J175" s="29"/>
      <c r="K175" s="29"/>
      <c r="L175" s="29"/>
      <c r="M175" s="30"/>
      <c r="N175" s="306"/>
      <c r="O175" s="29"/>
      <c r="P175" s="29"/>
      <c r="Q175" s="31"/>
      <c r="R175" s="29"/>
      <c r="S175" s="30"/>
      <c r="T175" s="306"/>
      <c r="U175" s="29"/>
      <c r="V175" s="29"/>
      <c r="W175" s="31"/>
      <c r="X175" s="29"/>
      <c r="Y175" s="30"/>
    </row>
    <row r="176" spans="2:25" s="27" customFormat="1">
      <c r="B176" s="315"/>
      <c r="C176" s="29"/>
      <c r="D176" s="29"/>
      <c r="E176" s="29"/>
      <c r="F176" s="29"/>
      <c r="G176" s="30"/>
      <c r="H176" s="306"/>
      <c r="I176" s="29"/>
      <c r="J176" s="29"/>
      <c r="K176" s="29"/>
      <c r="L176" s="29"/>
      <c r="M176" s="30"/>
      <c r="N176" s="306"/>
      <c r="O176" s="29"/>
      <c r="P176" s="29"/>
      <c r="Q176" s="31"/>
      <c r="R176" s="29"/>
      <c r="S176" s="30"/>
      <c r="T176" s="306"/>
      <c r="U176" s="29"/>
      <c r="V176" s="29"/>
      <c r="W176" s="31"/>
      <c r="X176" s="29"/>
      <c r="Y176" s="30"/>
    </row>
    <row r="177" spans="2:25" s="27" customFormat="1">
      <c r="B177" s="315"/>
      <c r="C177" s="29"/>
      <c r="D177" s="29"/>
      <c r="E177" s="29"/>
      <c r="F177" s="29"/>
      <c r="G177" s="30"/>
      <c r="H177" s="306"/>
      <c r="I177" s="29"/>
      <c r="J177" s="29"/>
      <c r="K177" s="29"/>
      <c r="L177" s="29"/>
      <c r="M177" s="30"/>
      <c r="N177" s="306"/>
      <c r="O177" s="29"/>
      <c r="P177" s="29"/>
      <c r="Q177" s="31"/>
      <c r="R177" s="29"/>
      <c r="S177" s="30"/>
      <c r="T177" s="306"/>
      <c r="U177" s="29"/>
      <c r="V177" s="29"/>
      <c r="W177" s="31"/>
      <c r="X177" s="29"/>
      <c r="Y177" s="30"/>
    </row>
    <row r="178" spans="2:25" s="27" customFormat="1">
      <c r="B178" s="315"/>
      <c r="C178" s="29"/>
      <c r="D178" s="29"/>
      <c r="E178" s="29"/>
      <c r="F178" s="29"/>
      <c r="G178" s="30"/>
      <c r="H178" s="306"/>
      <c r="I178" s="29"/>
      <c r="J178" s="29"/>
      <c r="K178" s="29"/>
      <c r="L178" s="29"/>
      <c r="M178" s="30"/>
      <c r="N178" s="306"/>
      <c r="O178" s="29"/>
      <c r="P178" s="29"/>
      <c r="Q178" s="31"/>
      <c r="R178" s="29"/>
      <c r="S178" s="30"/>
      <c r="T178" s="306"/>
      <c r="U178" s="29"/>
      <c r="V178" s="29"/>
      <c r="W178" s="31"/>
      <c r="X178" s="29"/>
      <c r="Y178" s="30"/>
    </row>
    <row r="179" spans="2:25" s="27" customFormat="1">
      <c r="B179" s="315"/>
      <c r="C179" s="29"/>
      <c r="D179" s="29"/>
      <c r="E179" s="29"/>
      <c r="F179" s="29"/>
      <c r="G179" s="30"/>
      <c r="H179" s="306"/>
      <c r="I179" s="29"/>
      <c r="J179" s="29"/>
      <c r="K179" s="29"/>
      <c r="L179" s="29"/>
      <c r="M179" s="30"/>
      <c r="N179" s="306"/>
      <c r="O179" s="29"/>
      <c r="P179" s="29"/>
      <c r="Q179" s="31"/>
      <c r="R179" s="29"/>
      <c r="S179" s="30"/>
      <c r="T179" s="306"/>
      <c r="U179" s="29"/>
      <c r="V179" s="29"/>
      <c r="W179" s="31"/>
      <c r="X179" s="29"/>
      <c r="Y179" s="30"/>
    </row>
    <row r="180" spans="2:25" s="27" customFormat="1">
      <c r="B180" s="315"/>
      <c r="C180" s="29"/>
      <c r="D180" s="29"/>
      <c r="E180" s="29"/>
      <c r="F180" s="29"/>
      <c r="G180" s="30"/>
      <c r="H180" s="306"/>
      <c r="I180" s="29"/>
      <c r="J180" s="29"/>
      <c r="K180" s="29"/>
      <c r="L180" s="29"/>
      <c r="M180" s="30"/>
      <c r="N180" s="306"/>
      <c r="O180" s="29"/>
      <c r="P180" s="29"/>
      <c r="Q180" s="31"/>
      <c r="R180" s="29"/>
      <c r="S180" s="30"/>
      <c r="T180" s="306"/>
      <c r="U180" s="29"/>
      <c r="V180" s="29"/>
      <c r="W180" s="31"/>
      <c r="X180" s="29"/>
      <c r="Y180" s="30"/>
    </row>
    <row r="181" spans="2:25" s="27" customFormat="1">
      <c r="B181" s="315"/>
      <c r="C181" s="29"/>
      <c r="D181" s="29"/>
      <c r="E181" s="29"/>
      <c r="F181" s="29"/>
      <c r="G181" s="30"/>
      <c r="H181" s="306"/>
      <c r="I181" s="29"/>
      <c r="J181" s="29"/>
      <c r="K181" s="29"/>
      <c r="L181" s="29"/>
      <c r="M181" s="30"/>
      <c r="N181" s="306"/>
      <c r="O181" s="29"/>
      <c r="P181" s="29"/>
      <c r="Q181" s="31"/>
      <c r="R181" s="29"/>
      <c r="S181" s="30"/>
      <c r="T181" s="306"/>
      <c r="U181" s="29"/>
      <c r="V181" s="29"/>
      <c r="W181" s="31"/>
      <c r="X181" s="29"/>
      <c r="Y181" s="30"/>
    </row>
    <row r="182" spans="2:25" s="27" customFormat="1">
      <c r="B182" s="315"/>
      <c r="C182" s="29"/>
      <c r="D182" s="29"/>
      <c r="E182" s="29"/>
      <c r="F182" s="29"/>
      <c r="G182" s="30"/>
      <c r="H182" s="306"/>
      <c r="I182" s="29"/>
      <c r="J182" s="29"/>
      <c r="K182" s="29"/>
      <c r="L182" s="29"/>
      <c r="M182" s="30"/>
      <c r="N182" s="306"/>
      <c r="O182" s="29"/>
      <c r="P182" s="29"/>
      <c r="Q182" s="31"/>
      <c r="R182" s="29"/>
      <c r="S182" s="30"/>
      <c r="T182" s="306"/>
      <c r="U182" s="29"/>
      <c r="V182" s="29"/>
      <c r="W182" s="31"/>
      <c r="X182" s="29"/>
      <c r="Y182" s="30"/>
    </row>
    <row r="183" spans="2:25" s="27" customFormat="1">
      <c r="B183" s="315"/>
      <c r="C183" s="29"/>
      <c r="D183" s="29"/>
      <c r="E183" s="29"/>
      <c r="F183" s="29"/>
      <c r="G183" s="30"/>
      <c r="H183" s="306"/>
      <c r="I183" s="29"/>
      <c r="J183" s="29"/>
      <c r="K183" s="29"/>
      <c r="L183" s="29"/>
      <c r="M183" s="30"/>
      <c r="N183" s="306"/>
      <c r="O183" s="29"/>
      <c r="P183" s="29"/>
      <c r="Q183" s="31"/>
      <c r="R183" s="29"/>
      <c r="S183" s="30"/>
      <c r="T183" s="306"/>
      <c r="U183" s="29"/>
      <c r="V183" s="29"/>
      <c r="W183" s="31"/>
      <c r="X183" s="29"/>
      <c r="Y183" s="30"/>
    </row>
    <row r="184" spans="2:25" s="27" customFormat="1">
      <c r="B184" s="315"/>
      <c r="C184" s="29"/>
      <c r="D184" s="29"/>
      <c r="E184" s="29"/>
      <c r="F184" s="29"/>
      <c r="G184" s="30"/>
      <c r="H184" s="306"/>
      <c r="I184" s="29"/>
      <c r="J184" s="29"/>
      <c r="K184" s="29"/>
      <c r="L184" s="29"/>
      <c r="M184" s="30"/>
      <c r="N184" s="306"/>
      <c r="O184" s="29"/>
      <c r="P184" s="29"/>
      <c r="Q184" s="31"/>
      <c r="R184" s="29"/>
      <c r="S184" s="30"/>
      <c r="T184" s="306"/>
      <c r="U184" s="29"/>
      <c r="V184" s="29"/>
      <c r="W184" s="31"/>
      <c r="X184" s="29"/>
      <c r="Y184" s="30"/>
    </row>
    <row r="185" spans="2:25" s="27" customFormat="1">
      <c r="B185" s="315"/>
      <c r="C185" s="29"/>
      <c r="D185" s="29"/>
      <c r="E185" s="29"/>
      <c r="F185" s="29"/>
      <c r="G185" s="30"/>
      <c r="H185" s="306"/>
      <c r="I185" s="29"/>
      <c r="J185" s="29"/>
      <c r="K185" s="29"/>
      <c r="L185" s="29"/>
      <c r="M185" s="30"/>
      <c r="N185" s="306"/>
      <c r="O185" s="29"/>
      <c r="P185" s="29"/>
      <c r="Q185" s="31"/>
      <c r="R185" s="29"/>
      <c r="S185" s="30"/>
      <c r="T185" s="306"/>
      <c r="U185" s="29"/>
      <c r="V185" s="29"/>
      <c r="W185" s="31"/>
      <c r="X185" s="29"/>
      <c r="Y185" s="30"/>
    </row>
    <row r="186" spans="2:25" s="27" customFormat="1">
      <c r="B186" s="315"/>
      <c r="C186" s="29"/>
      <c r="D186" s="29"/>
      <c r="E186" s="29"/>
      <c r="F186" s="29"/>
      <c r="G186" s="30"/>
      <c r="H186" s="306"/>
      <c r="I186" s="29"/>
      <c r="J186" s="29"/>
      <c r="K186" s="29"/>
      <c r="L186" s="29"/>
      <c r="M186" s="30"/>
      <c r="N186" s="306"/>
      <c r="O186" s="29"/>
      <c r="P186" s="29"/>
      <c r="Q186" s="31"/>
      <c r="R186" s="29"/>
      <c r="S186" s="30"/>
      <c r="T186" s="306"/>
      <c r="U186" s="29"/>
      <c r="V186" s="29"/>
      <c r="W186" s="31"/>
      <c r="X186" s="29"/>
      <c r="Y186" s="30"/>
    </row>
    <row r="187" spans="2:25" s="27" customFormat="1">
      <c r="B187" s="315"/>
      <c r="C187" s="29"/>
      <c r="D187" s="29"/>
      <c r="E187" s="29"/>
      <c r="F187" s="29"/>
      <c r="G187" s="30"/>
      <c r="H187" s="306"/>
      <c r="I187" s="29"/>
      <c r="J187" s="29"/>
      <c r="K187" s="29"/>
      <c r="L187" s="29"/>
      <c r="M187" s="30"/>
      <c r="N187" s="306"/>
      <c r="O187" s="29"/>
      <c r="P187" s="29"/>
      <c r="Q187" s="31"/>
      <c r="R187" s="29"/>
      <c r="S187" s="30"/>
      <c r="T187" s="306"/>
      <c r="U187" s="29"/>
      <c r="V187" s="29"/>
      <c r="W187" s="31"/>
      <c r="X187" s="29"/>
      <c r="Y187" s="30"/>
    </row>
    <row r="188" spans="2:25" s="27" customFormat="1">
      <c r="B188" s="315"/>
      <c r="C188" s="29"/>
      <c r="D188" s="29"/>
      <c r="E188" s="29"/>
      <c r="F188" s="29"/>
      <c r="G188" s="30"/>
      <c r="H188" s="306"/>
      <c r="I188" s="29"/>
      <c r="J188" s="29"/>
      <c r="K188" s="29"/>
      <c r="L188" s="29"/>
      <c r="M188" s="30"/>
      <c r="N188" s="306"/>
      <c r="O188" s="29"/>
      <c r="P188" s="29"/>
      <c r="Q188" s="31"/>
      <c r="R188" s="29"/>
      <c r="S188" s="30"/>
      <c r="T188" s="306"/>
      <c r="U188" s="29"/>
      <c r="V188" s="29"/>
      <c r="W188" s="31"/>
      <c r="X188" s="29"/>
      <c r="Y188" s="30"/>
    </row>
    <row r="189" spans="2:25" s="27" customFormat="1">
      <c r="B189" s="315"/>
      <c r="C189" s="29"/>
      <c r="D189" s="29"/>
      <c r="E189" s="29"/>
      <c r="F189" s="29"/>
      <c r="G189" s="30"/>
      <c r="H189" s="306"/>
      <c r="I189" s="29"/>
      <c r="J189" s="29"/>
      <c r="K189" s="29"/>
      <c r="L189" s="29"/>
      <c r="M189" s="30"/>
      <c r="N189" s="306"/>
      <c r="O189" s="29"/>
      <c r="P189" s="29"/>
      <c r="Q189" s="31"/>
      <c r="R189" s="29"/>
      <c r="S189" s="30"/>
      <c r="T189" s="306"/>
      <c r="U189" s="29"/>
      <c r="V189" s="29"/>
      <c r="W189" s="31"/>
      <c r="X189" s="29"/>
      <c r="Y189" s="30"/>
    </row>
    <row r="190" spans="2:25" s="27" customFormat="1">
      <c r="B190" s="315"/>
      <c r="C190" s="29"/>
      <c r="D190" s="29"/>
      <c r="E190" s="29"/>
      <c r="F190" s="29"/>
      <c r="G190" s="30"/>
      <c r="H190" s="306"/>
      <c r="I190" s="29"/>
      <c r="J190" s="29"/>
      <c r="K190" s="29"/>
      <c r="L190" s="29"/>
      <c r="M190" s="30"/>
      <c r="N190" s="306"/>
      <c r="O190" s="29"/>
      <c r="P190" s="29"/>
      <c r="Q190" s="31"/>
      <c r="R190" s="29"/>
      <c r="S190" s="30"/>
      <c r="T190" s="306"/>
      <c r="U190" s="29"/>
      <c r="V190" s="29"/>
      <c r="W190" s="31"/>
      <c r="X190" s="29"/>
      <c r="Y190" s="30"/>
    </row>
    <row r="191" spans="2:25" s="27" customFormat="1">
      <c r="B191" s="315"/>
      <c r="C191" s="29"/>
      <c r="D191" s="29"/>
      <c r="E191" s="29"/>
      <c r="F191" s="29"/>
      <c r="G191" s="30"/>
      <c r="H191" s="306"/>
      <c r="I191" s="29"/>
      <c r="J191" s="29"/>
      <c r="K191" s="29"/>
      <c r="L191" s="29"/>
      <c r="M191" s="30"/>
      <c r="N191" s="306"/>
      <c r="O191" s="29"/>
      <c r="P191" s="29"/>
      <c r="Q191" s="31"/>
      <c r="R191" s="29"/>
      <c r="S191" s="30"/>
      <c r="T191" s="306"/>
      <c r="U191" s="29"/>
      <c r="V191" s="29"/>
      <c r="W191" s="31"/>
      <c r="X191" s="29"/>
      <c r="Y191" s="30"/>
    </row>
    <row r="192" spans="2:25" s="27" customFormat="1">
      <c r="B192" s="315"/>
      <c r="C192" s="29"/>
      <c r="D192" s="29"/>
      <c r="E192" s="29"/>
      <c r="F192" s="29"/>
      <c r="G192" s="30"/>
      <c r="H192" s="306"/>
      <c r="I192" s="29"/>
      <c r="J192" s="29"/>
      <c r="K192" s="29"/>
      <c r="L192" s="29"/>
      <c r="M192" s="30"/>
      <c r="N192" s="306"/>
      <c r="O192" s="29"/>
      <c r="P192" s="29"/>
      <c r="Q192" s="31"/>
      <c r="R192" s="29"/>
      <c r="S192" s="30"/>
      <c r="T192" s="306"/>
      <c r="U192" s="29"/>
      <c r="V192" s="29"/>
      <c r="W192" s="31"/>
      <c r="X192" s="29"/>
      <c r="Y192" s="30"/>
    </row>
    <row r="193" spans="2:25" s="27" customFormat="1">
      <c r="B193" s="315"/>
      <c r="C193" s="29"/>
      <c r="D193" s="29"/>
      <c r="E193" s="29"/>
      <c r="F193" s="29"/>
      <c r="G193" s="30"/>
      <c r="H193" s="306"/>
      <c r="I193" s="29"/>
      <c r="J193" s="29"/>
      <c r="K193" s="29"/>
      <c r="L193" s="29"/>
      <c r="M193" s="30"/>
      <c r="N193" s="306"/>
      <c r="O193" s="29"/>
      <c r="P193" s="29"/>
      <c r="Q193" s="31"/>
      <c r="R193" s="29"/>
      <c r="S193" s="30"/>
      <c r="T193" s="306"/>
      <c r="U193" s="29"/>
      <c r="V193" s="29"/>
      <c r="W193" s="31"/>
      <c r="X193" s="29"/>
      <c r="Y193" s="30"/>
    </row>
    <row r="194" spans="2:25" s="27" customFormat="1">
      <c r="B194" s="315"/>
      <c r="C194" s="29"/>
      <c r="D194" s="29"/>
      <c r="E194" s="29"/>
      <c r="F194" s="29"/>
      <c r="G194" s="30"/>
      <c r="H194" s="306"/>
      <c r="I194" s="29"/>
      <c r="J194" s="29"/>
      <c r="K194" s="29"/>
      <c r="L194" s="29"/>
      <c r="M194" s="30"/>
      <c r="N194" s="306"/>
      <c r="O194" s="29"/>
      <c r="P194" s="29"/>
      <c r="Q194" s="31"/>
      <c r="R194" s="29"/>
      <c r="S194" s="30"/>
      <c r="T194" s="306"/>
      <c r="U194" s="29"/>
      <c r="V194" s="29"/>
      <c r="W194" s="31"/>
      <c r="X194" s="29"/>
      <c r="Y194" s="30"/>
    </row>
    <row r="195" spans="2:25" s="27" customFormat="1">
      <c r="B195" s="315"/>
      <c r="C195" s="29"/>
      <c r="D195" s="29"/>
      <c r="E195" s="29"/>
      <c r="F195" s="29"/>
      <c r="G195" s="30"/>
      <c r="H195" s="306"/>
      <c r="I195" s="29"/>
      <c r="J195" s="29"/>
      <c r="K195" s="29"/>
      <c r="L195" s="29"/>
      <c r="M195" s="30"/>
      <c r="N195" s="306"/>
      <c r="O195" s="29"/>
      <c r="P195" s="29"/>
      <c r="Q195" s="31"/>
      <c r="R195" s="29"/>
      <c r="S195" s="30"/>
      <c r="T195" s="306"/>
      <c r="U195" s="29"/>
      <c r="V195" s="29"/>
      <c r="W195" s="31"/>
      <c r="X195" s="29"/>
      <c r="Y195" s="30"/>
    </row>
    <row r="196" spans="2:25" s="27" customFormat="1">
      <c r="B196" s="315"/>
      <c r="C196" s="29"/>
      <c r="D196" s="29"/>
      <c r="E196" s="29"/>
      <c r="F196" s="29"/>
      <c r="G196" s="30"/>
      <c r="H196" s="306"/>
      <c r="I196" s="29"/>
      <c r="J196" s="29"/>
      <c r="K196" s="29"/>
      <c r="L196" s="29"/>
      <c r="M196" s="30"/>
      <c r="N196" s="306"/>
      <c r="O196" s="29"/>
      <c r="P196" s="29"/>
      <c r="Q196" s="31"/>
      <c r="R196" s="29"/>
      <c r="S196" s="30"/>
      <c r="T196" s="306"/>
      <c r="U196" s="29"/>
      <c r="V196" s="29"/>
      <c r="W196" s="31"/>
      <c r="X196" s="29"/>
      <c r="Y196" s="30"/>
    </row>
    <row r="197" spans="2:25" s="27" customFormat="1">
      <c r="B197" s="315"/>
      <c r="C197" s="29"/>
      <c r="D197" s="29"/>
      <c r="E197" s="29"/>
      <c r="F197" s="29"/>
      <c r="G197" s="30"/>
      <c r="H197" s="306"/>
      <c r="I197" s="29"/>
      <c r="J197" s="29"/>
      <c r="K197" s="29"/>
      <c r="L197" s="29"/>
      <c r="M197" s="30"/>
      <c r="N197" s="306"/>
      <c r="O197" s="29"/>
      <c r="P197" s="29"/>
      <c r="Q197" s="31"/>
      <c r="R197" s="29"/>
      <c r="S197" s="30"/>
      <c r="T197" s="306"/>
      <c r="U197" s="29"/>
      <c r="V197" s="29"/>
      <c r="W197" s="31"/>
      <c r="X197" s="29"/>
      <c r="Y197" s="30"/>
    </row>
    <row r="198" spans="2:25" s="27" customFormat="1">
      <c r="B198" s="315"/>
      <c r="C198" s="29"/>
      <c r="D198" s="29"/>
      <c r="E198" s="29"/>
      <c r="F198" s="29"/>
      <c r="G198" s="30"/>
      <c r="H198" s="306"/>
      <c r="I198" s="29"/>
      <c r="J198" s="29"/>
      <c r="K198" s="29"/>
      <c r="L198" s="29"/>
      <c r="M198" s="30"/>
      <c r="N198" s="306"/>
      <c r="O198" s="29"/>
      <c r="P198" s="29"/>
      <c r="Q198" s="31"/>
      <c r="R198" s="29"/>
      <c r="S198" s="30"/>
      <c r="T198" s="306"/>
      <c r="U198" s="29"/>
      <c r="V198" s="29"/>
      <c r="W198" s="31"/>
      <c r="X198" s="29"/>
      <c r="Y198" s="30"/>
    </row>
    <row r="199" spans="2:25" s="27" customFormat="1">
      <c r="B199" s="315"/>
      <c r="C199" s="29"/>
      <c r="D199" s="29"/>
      <c r="E199" s="29"/>
      <c r="F199" s="29"/>
      <c r="G199" s="30"/>
      <c r="H199" s="306"/>
      <c r="I199" s="29"/>
      <c r="J199" s="29"/>
      <c r="K199" s="29"/>
      <c r="L199" s="29"/>
      <c r="M199" s="30"/>
      <c r="N199" s="306"/>
      <c r="O199" s="29"/>
      <c r="P199" s="29"/>
      <c r="Q199" s="31"/>
      <c r="R199" s="29"/>
      <c r="S199" s="30"/>
      <c r="T199" s="306"/>
      <c r="U199" s="29"/>
      <c r="V199" s="29"/>
      <c r="W199" s="31"/>
      <c r="X199" s="29"/>
      <c r="Y199" s="30"/>
    </row>
    <row r="200" spans="2:25" s="27" customFormat="1">
      <c r="B200" s="315"/>
      <c r="C200" s="29"/>
      <c r="D200" s="29"/>
      <c r="E200" s="29"/>
      <c r="F200" s="29"/>
      <c r="G200" s="30"/>
      <c r="H200" s="306"/>
      <c r="I200" s="29"/>
      <c r="J200" s="29"/>
      <c r="K200" s="29"/>
      <c r="L200" s="29"/>
      <c r="M200" s="30"/>
      <c r="N200" s="306"/>
      <c r="O200" s="29"/>
      <c r="P200" s="29"/>
      <c r="Q200" s="31"/>
      <c r="R200" s="29"/>
      <c r="S200" s="30"/>
      <c r="T200" s="306"/>
      <c r="U200" s="29"/>
      <c r="V200" s="29"/>
      <c r="W200" s="31"/>
      <c r="X200" s="29"/>
      <c r="Y200" s="30"/>
    </row>
    <row r="201" spans="2:25" s="27" customFormat="1">
      <c r="B201" s="315"/>
      <c r="C201" s="29"/>
      <c r="D201" s="29"/>
      <c r="E201" s="29"/>
      <c r="F201" s="29"/>
      <c r="G201" s="30"/>
      <c r="H201" s="306"/>
      <c r="I201" s="29"/>
      <c r="J201" s="29"/>
      <c r="K201" s="29"/>
      <c r="L201" s="29"/>
      <c r="M201" s="30"/>
      <c r="N201" s="306"/>
      <c r="O201" s="29"/>
      <c r="P201" s="29"/>
      <c r="Q201" s="31"/>
      <c r="R201" s="29"/>
      <c r="S201" s="30"/>
      <c r="T201" s="306"/>
      <c r="U201" s="29"/>
      <c r="V201" s="29"/>
      <c r="W201" s="31"/>
      <c r="X201" s="29"/>
      <c r="Y201" s="30"/>
    </row>
    <row r="202" spans="2:25" s="27" customFormat="1">
      <c r="B202" s="315"/>
      <c r="C202" s="29"/>
      <c r="D202" s="29"/>
      <c r="E202" s="29"/>
      <c r="F202" s="29"/>
      <c r="G202" s="30"/>
      <c r="H202" s="306"/>
      <c r="I202" s="29"/>
      <c r="J202" s="29"/>
      <c r="K202" s="29"/>
      <c r="L202" s="29"/>
      <c r="M202" s="30"/>
      <c r="N202" s="306"/>
      <c r="O202" s="29"/>
      <c r="P202" s="29"/>
      <c r="Q202" s="31"/>
      <c r="R202" s="29"/>
      <c r="S202" s="30"/>
      <c r="T202" s="306"/>
      <c r="U202" s="29"/>
      <c r="V202" s="29"/>
      <c r="W202" s="31"/>
      <c r="X202" s="29"/>
      <c r="Y202" s="30"/>
    </row>
    <row r="203" spans="2:25" s="27" customFormat="1">
      <c r="B203" s="315"/>
      <c r="C203" s="29"/>
      <c r="D203" s="29"/>
      <c r="E203" s="29"/>
      <c r="F203" s="29"/>
      <c r="G203" s="30"/>
      <c r="H203" s="306"/>
      <c r="I203" s="29"/>
      <c r="J203" s="29"/>
      <c r="K203" s="29"/>
      <c r="L203" s="29"/>
      <c r="M203" s="30"/>
      <c r="N203" s="306"/>
      <c r="O203" s="29"/>
      <c r="P203" s="29"/>
      <c r="Q203" s="31"/>
      <c r="R203" s="29"/>
      <c r="S203" s="30"/>
      <c r="T203" s="306"/>
      <c r="U203" s="29"/>
      <c r="V203" s="29"/>
      <c r="W203" s="31"/>
      <c r="X203" s="29"/>
      <c r="Y203" s="30"/>
    </row>
    <row r="204" spans="2:25" s="27" customFormat="1">
      <c r="B204" s="315"/>
      <c r="C204" s="29"/>
      <c r="D204" s="29"/>
      <c r="E204" s="29"/>
      <c r="F204" s="29"/>
      <c r="G204" s="30"/>
      <c r="H204" s="306"/>
      <c r="I204" s="29"/>
      <c r="J204" s="29"/>
      <c r="K204" s="29"/>
      <c r="L204" s="29"/>
      <c r="M204" s="30"/>
      <c r="N204" s="306"/>
      <c r="O204" s="29"/>
      <c r="P204" s="29"/>
      <c r="Q204" s="31"/>
      <c r="R204" s="29"/>
      <c r="S204" s="30"/>
      <c r="T204" s="306"/>
      <c r="U204" s="29"/>
      <c r="V204" s="29"/>
      <c r="W204" s="31"/>
      <c r="X204" s="29"/>
      <c r="Y204" s="30"/>
    </row>
    <row r="205" spans="2:25" s="27" customFormat="1">
      <c r="B205" s="315"/>
      <c r="C205" s="29"/>
      <c r="D205" s="29"/>
      <c r="E205" s="29"/>
      <c r="F205" s="29"/>
      <c r="G205" s="30"/>
      <c r="H205" s="306"/>
      <c r="I205" s="29"/>
      <c r="J205" s="29"/>
      <c r="K205" s="29"/>
      <c r="L205" s="29"/>
      <c r="M205" s="30"/>
      <c r="N205" s="306"/>
      <c r="O205" s="29"/>
      <c r="P205" s="29"/>
      <c r="Q205" s="31"/>
      <c r="R205" s="29"/>
      <c r="S205" s="30"/>
      <c r="T205" s="306"/>
      <c r="U205" s="29"/>
      <c r="V205" s="29"/>
      <c r="W205" s="31"/>
      <c r="X205" s="29"/>
      <c r="Y205" s="30"/>
    </row>
    <row r="206" spans="2:25" s="27" customFormat="1">
      <c r="B206" s="315"/>
      <c r="C206" s="29"/>
      <c r="D206" s="29"/>
      <c r="E206" s="29"/>
      <c r="F206" s="29"/>
      <c r="G206" s="30"/>
      <c r="H206" s="306"/>
      <c r="I206" s="29"/>
      <c r="J206" s="29"/>
      <c r="K206" s="29"/>
      <c r="L206" s="29"/>
      <c r="M206" s="30"/>
      <c r="N206" s="306"/>
      <c r="O206" s="29"/>
      <c r="P206" s="29"/>
      <c r="Q206" s="31"/>
      <c r="R206" s="29"/>
      <c r="S206" s="30"/>
      <c r="T206" s="306"/>
      <c r="U206" s="29"/>
      <c r="V206" s="29"/>
      <c r="W206" s="31"/>
      <c r="X206" s="29"/>
      <c r="Y206" s="30"/>
    </row>
    <row r="207" spans="2:25" s="27" customFormat="1">
      <c r="B207" s="315"/>
      <c r="C207" s="29"/>
      <c r="D207" s="29"/>
      <c r="E207" s="29"/>
      <c r="F207" s="29"/>
      <c r="G207" s="30"/>
      <c r="H207" s="306"/>
      <c r="I207" s="29"/>
      <c r="J207" s="29"/>
      <c r="K207" s="29"/>
      <c r="L207" s="29"/>
      <c r="M207" s="30"/>
      <c r="N207" s="306"/>
      <c r="O207" s="29"/>
      <c r="P207" s="29"/>
      <c r="Q207" s="31"/>
      <c r="R207" s="29"/>
      <c r="S207" s="30"/>
      <c r="T207" s="306"/>
      <c r="U207" s="29"/>
      <c r="V207" s="29"/>
      <c r="W207" s="31"/>
      <c r="X207" s="29"/>
      <c r="Y207" s="30"/>
    </row>
    <row r="208" spans="2:25" s="27" customFormat="1">
      <c r="B208" s="315"/>
      <c r="C208" s="29"/>
      <c r="D208" s="29"/>
      <c r="E208" s="29"/>
      <c r="F208" s="29"/>
      <c r="G208" s="30"/>
      <c r="H208" s="306"/>
      <c r="I208" s="29"/>
      <c r="J208" s="29"/>
      <c r="K208" s="29"/>
      <c r="L208" s="29"/>
      <c r="M208" s="30"/>
      <c r="N208" s="306"/>
      <c r="O208" s="29"/>
      <c r="P208" s="29"/>
      <c r="Q208" s="31"/>
      <c r="R208" s="29"/>
      <c r="S208" s="30"/>
      <c r="T208" s="306"/>
      <c r="U208" s="29"/>
      <c r="V208" s="29"/>
      <c r="W208" s="31"/>
      <c r="X208" s="29"/>
      <c r="Y208" s="30"/>
    </row>
    <row r="209" spans="2:25" s="27" customFormat="1">
      <c r="B209" s="315"/>
      <c r="C209" s="29"/>
      <c r="D209" s="29"/>
      <c r="E209" s="29"/>
      <c r="F209" s="29"/>
      <c r="G209" s="30"/>
      <c r="H209" s="306"/>
      <c r="I209" s="29"/>
      <c r="J209" s="29"/>
      <c r="K209" s="29"/>
      <c r="L209" s="29"/>
      <c r="M209" s="30"/>
      <c r="N209" s="306"/>
      <c r="O209" s="29"/>
      <c r="P209" s="29"/>
      <c r="Q209" s="31"/>
      <c r="R209" s="29"/>
      <c r="S209" s="30"/>
      <c r="T209" s="306"/>
      <c r="U209" s="29"/>
      <c r="V209" s="29"/>
      <c r="W209" s="31"/>
      <c r="X209" s="29"/>
      <c r="Y209" s="30"/>
    </row>
    <row r="210" spans="2:25" s="27" customFormat="1">
      <c r="B210" s="315"/>
      <c r="C210" s="29"/>
      <c r="D210" s="29"/>
      <c r="E210" s="29"/>
      <c r="F210" s="29"/>
      <c r="G210" s="30"/>
      <c r="H210" s="306"/>
      <c r="I210" s="29"/>
      <c r="J210" s="29"/>
      <c r="K210" s="29"/>
      <c r="L210" s="29"/>
      <c r="M210" s="30"/>
      <c r="N210" s="306"/>
      <c r="O210" s="29"/>
      <c r="P210" s="29"/>
      <c r="Q210" s="31"/>
      <c r="R210" s="29"/>
      <c r="S210" s="30"/>
      <c r="T210" s="306"/>
      <c r="U210" s="29"/>
      <c r="V210" s="29"/>
      <c r="W210" s="31"/>
      <c r="X210" s="29"/>
      <c r="Y210" s="30"/>
    </row>
    <row r="211" spans="2:25" s="27" customFormat="1">
      <c r="B211" s="315"/>
      <c r="C211" s="29"/>
      <c r="D211" s="29"/>
      <c r="E211" s="29"/>
      <c r="F211" s="29"/>
      <c r="G211" s="30"/>
      <c r="H211" s="306"/>
      <c r="I211" s="29"/>
      <c r="J211" s="29"/>
      <c r="K211" s="29"/>
      <c r="L211" s="29"/>
      <c r="M211" s="30"/>
      <c r="N211" s="306"/>
      <c r="O211" s="29"/>
      <c r="P211" s="29"/>
      <c r="Q211" s="31"/>
      <c r="R211" s="29"/>
      <c r="S211" s="30"/>
      <c r="T211" s="306"/>
      <c r="U211" s="29"/>
      <c r="V211" s="29"/>
      <c r="W211" s="31"/>
      <c r="X211" s="29"/>
      <c r="Y211" s="30"/>
    </row>
    <row r="212" spans="2:25" s="27" customFormat="1">
      <c r="B212" s="315"/>
      <c r="C212" s="29"/>
      <c r="D212" s="29"/>
      <c r="E212" s="29"/>
      <c r="F212" s="29"/>
      <c r="G212" s="30"/>
      <c r="H212" s="306"/>
      <c r="I212" s="29"/>
      <c r="J212" s="29"/>
      <c r="K212" s="29"/>
      <c r="L212" s="29"/>
      <c r="M212" s="30"/>
      <c r="N212" s="306"/>
      <c r="O212" s="29"/>
      <c r="P212" s="29"/>
      <c r="Q212" s="31"/>
      <c r="R212" s="29"/>
      <c r="S212" s="30"/>
      <c r="T212" s="306"/>
      <c r="U212" s="29"/>
      <c r="V212" s="29"/>
      <c r="W212" s="31"/>
      <c r="X212" s="29"/>
      <c r="Y212" s="30"/>
    </row>
    <row r="213" spans="2:25" s="27" customFormat="1">
      <c r="B213" s="315"/>
      <c r="C213" s="29"/>
      <c r="D213" s="29"/>
      <c r="E213" s="29"/>
      <c r="F213" s="29"/>
      <c r="G213" s="30"/>
      <c r="H213" s="306"/>
      <c r="I213" s="29"/>
      <c r="J213" s="29"/>
      <c r="K213" s="29"/>
      <c r="L213" s="29"/>
      <c r="M213" s="30"/>
      <c r="N213" s="306"/>
      <c r="O213" s="29"/>
      <c r="P213" s="29"/>
      <c r="Q213" s="31"/>
      <c r="R213" s="29"/>
      <c r="S213" s="30"/>
      <c r="T213" s="306"/>
      <c r="U213" s="29"/>
      <c r="V213" s="29"/>
      <c r="W213" s="31"/>
      <c r="X213" s="29"/>
      <c r="Y213" s="30"/>
    </row>
    <row r="214" spans="2:25" s="27" customFormat="1">
      <c r="B214" s="315"/>
      <c r="C214" s="29"/>
      <c r="D214" s="29"/>
      <c r="E214" s="29"/>
      <c r="F214" s="29"/>
      <c r="G214" s="30"/>
      <c r="H214" s="306"/>
      <c r="I214" s="29"/>
      <c r="J214" s="29"/>
      <c r="K214" s="29"/>
      <c r="L214" s="29"/>
      <c r="M214" s="30"/>
      <c r="N214" s="306"/>
      <c r="O214" s="29"/>
      <c r="P214" s="29"/>
      <c r="Q214" s="31"/>
      <c r="R214" s="29"/>
      <c r="S214" s="30"/>
      <c r="T214" s="306"/>
      <c r="U214" s="29"/>
      <c r="V214" s="29"/>
      <c r="W214" s="31"/>
      <c r="X214" s="29"/>
      <c r="Y214" s="30"/>
    </row>
    <row r="215" spans="2:25" s="27" customFormat="1">
      <c r="B215" s="315"/>
      <c r="C215" s="29"/>
      <c r="D215" s="29"/>
      <c r="E215" s="29"/>
      <c r="F215" s="29"/>
      <c r="G215" s="30"/>
      <c r="H215" s="306"/>
      <c r="I215" s="29"/>
      <c r="J215" s="29"/>
      <c r="K215" s="29"/>
      <c r="L215" s="29"/>
      <c r="M215" s="30"/>
      <c r="N215" s="306"/>
      <c r="O215" s="29"/>
      <c r="P215" s="29"/>
      <c r="Q215" s="31"/>
      <c r="R215" s="29"/>
      <c r="S215" s="30"/>
      <c r="T215" s="306"/>
      <c r="U215" s="29"/>
      <c r="V215" s="29"/>
      <c r="W215" s="31"/>
      <c r="X215" s="29"/>
      <c r="Y215" s="30"/>
    </row>
    <row r="216" spans="2:25" s="27" customFormat="1">
      <c r="B216" s="315"/>
      <c r="C216" s="29"/>
      <c r="D216" s="29"/>
      <c r="E216" s="29"/>
      <c r="F216" s="29"/>
      <c r="G216" s="30"/>
      <c r="H216" s="306"/>
      <c r="I216" s="29"/>
      <c r="J216" s="29"/>
      <c r="K216" s="29"/>
      <c r="L216" s="29"/>
      <c r="M216" s="30"/>
      <c r="N216" s="306"/>
      <c r="O216" s="29"/>
      <c r="P216" s="29"/>
      <c r="Q216" s="31"/>
      <c r="R216" s="29"/>
      <c r="S216" s="30"/>
      <c r="T216" s="306"/>
      <c r="U216" s="29"/>
      <c r="V216" s="29"/>
      <c r="W216" s="31"/>
      <c r="X216" s="29"/>
      <c r="Y216" s="30"/>
    </row>
    <row r="217" spans="2:25" s="27" customFormat="1">
      <c r="B217" s="315"/>
      <c r="C217" s="29"/>
      <c r="D217" s="29"/>
      <c r="E217" s="29"/>
      <c r="F217" s="29"/>
      <c r="G217" s="30"/>
      <c r="H217" s="306"/>
      <c r="I217" s="29"/>
      <c r="J217" s="29"/>
      <c r="K217" s="29"/>
      <c r="L217" s="29"/>
      <c r="M217" s="30"/>
      <c r="N217" s="306"/>
      <c r="O217" s="29"/>
      <c r="P217" s="29"/>
      <c r="Q217" s="31"/>
      <c r="R217" s="29"/>
      <c r="S217" s="30"/>
      <c r="T217" s="306"/>
      <c r="U217" s="29"/>
      <c r="V217" s="29"/>
      <c r="W217" s="31"/>
      <c r="X217" s="29"/>
      <c r="Y217" s="30"/>
    </row>
    <row r="218" spans="2:25" s="27" customFormat="1">
      <c r="B218" s="315"/>
      <c r="C218" s="29"/>
      <c r="D218" s="29"/>
      <c r="E218" s="29"/>
      <c r="F218" s="29"/>
      <c r="G218" s="30"/>
      <c r="H218" s="306"/>
      <c r="I218" s="29"/>
      <c r="J218" s="29"/>
      <c r="K218" s="29"/>
      <c r="L218" s="29"/>
      <c r="M218" s="30"/>
      <c r="N218" s="306"/>
      <c r="O218" s="29"/>
      <c r="P218" s="29"/>
      <c r="Q218" s="31"/>
      <c r="R218" s="29"/>
      <c r="S218" s="30"/>
      <c r="T218" s="306"/>
      <c r="U218" s="29"/>
      <c r="V218" s="29"/>
      <c r="W218" s="31"/>
      <c r="X218" s="29"/>
      <c r="Y218" s="30"/>
    </row>
    <row r="219" spans="2:25" s="27" customFormat="1">
      <c r="B219" s="315"/>
      <c r="C219" s="29"/>
      <c r="D219" s="29"/>
      <c r="E219" s="29"/>
      <c r="F219" s="29"/>
      <c r="G219" s="30"/>
      <c r="H219" s="306"/>
      <c r="I219" s="29"/>
      <c r="J219" s="29"/>
      <c r="K219" s="29"/>
      <c r="L219" s="29"/>
      <c r="M219" s="30"/>
      <c r="N219" s="306"/>
      <c r="O219" s="29"/>
      <c r="P219" s="29"/>
      <c r="Q219" s="31"/>
      <c r="R219" s="29"/>
      <c r="S219" s="30"/>
      <c r="T219" s="306"/>
      <c r="U219" s="29"/>
      <c r="V219" s="29"/>
      <c r="W219" s="31"/>
      <c r="X219" s="29"/>
      <c r="Y219" s="30"/>
    </row>
    <row r="220" spans="2:25" s="27" customFormat="1">
      <c r="B220" s="315"/>
      <c r="C220" s="29"/>
      <c r="D220" s="29"/>
      <c r="E220" s="29"/>
      <c r="F220" s="29"/>
      <c r="G220" s="30"/>
      <c r="H220" s="306"/>
      <c r="I220" s="29"/>
      <c r="J220" s="29"/>
      <c r="K220" s="29"/>
      <c r="L220" s="29"/>
      <c r="M220" s="30"/>
      <c r="N220" s="306"/>
      <c r="O220" s="29"/>
      <c r="P220" s="29"/>
      <c r="Q220" s="31"/>
      <c r="R220" s="29"/>
      <c r="S220" s="30"/>
      <c r="T220" s="306"/>
      <c r="U220" s="29"/>
      <c r="V220" s="29"/>
      <c r="W220" s="31"/>
      <c r="X220" s="29"/>
      <c r="Y220" s="30"/>
    </row>
    <row r="221" spans="2:25" s="27" customFormat="1">
      <c r="B221" s="315"/>
      <c r="C221" s="29"/>
      <c r="D221" s="29"/>
      <c r="E221" s="29"/>
      <c r="F221" s="29"/>
      <c r="G221" s="30"/>
      <c r="H221" s="306"/>
      <c r="I221" s="29"/>
      <c r="J221" s="29"/>
      <c r="K221" s="29"/>
      <c r="L221" s="29"/>
      <c r="M221" s="30"/>
      <c r="N221" s="306"/>
      <c r="O221" s="29"/>
      <c r="P221" s="29"/>
      <c r="Q221" s="31"/>
      <c r="R221" s="29"/>
      <c r="S221" s="30"/>
      <c r="T221" s="306"/>
      <c r="U221" s="29"/>
      <c r="V221" s="29"/>
      <c r="W221" s="31"/>
      <c r="X221" s="29"/>
      <c r="Y221" s="30"/>
    </row>
    <row r="222" spans="2:25" s="27" customFormat="1">
      <c r="B222" s="315"/>
      <c r="C222" s="29"/>
      <c r="D222" s="29"/>
      <c r="E222" s="29"/>
      <c r="F222" s="29"/>
      <c r="G222" s="30"/>
      <c r="H222" s="306"/>
      <c r="I222" s="29"/>
      <c r="J222" s="29"/>
      <c r="K222" s="29"/>
      <c r="L222" s="29"/>
      <c r="M222" s="30"/>
      <c r="N222" s="306"/>
      <c r="O222" s="29"/>
      <c r="P222" s="29"/>
      <c r="Q222" s="31"/>
      <c r="R222" s="29"/>
      <c r="S222" s="30"/>
      <c r="T222" s="306"/>
      <c r="U222" s="29"/>
      <c r="V222" s="29"/>
      <c r="W222" s="31"/>
      <c r="X222" s="29"/>
      <c r="Y222" s="30"/>
    </row>
    <row r="223" spans="2:25" s="27" customFormat="1">
      <c r="B223" s="315"/>
      <c r="C223" s="29"/>
      <c r="D223" s="29"/>
      <c r="E223" s="29"/>
      <c r="F223" s="29"/>
      <c r="G223" s="30"/>
      <c r="H223" s="306"/>
      <c r="I223" s="29"/>
      <c r="J223" s="29"/>
      <c r="K223" s="29"/>
      <c r="L223" s="29"/>
      <c r="M223" s="30"/>
      <c r="N223" s="306"/>
      <c r="O223" s="29"/>
      <c r="P223" s="29"/>
      <c r="Q223" s="31"/>
      <c r="R223" s="29"/>
      <c r="S223" s="30"/>
      <c r="T223" s="306"/>
      <c r="U223" s="29"/>
      <c r="V223" s="29"/>
      <c r="W223" s="31"/>
      <c r="X223" s="29"/>
      <c r="Y223" s="30"/>
    </row>
    <row r="224" spans="2:25" s="27" customFormat="1">
      <c r="B224" s="315"/>
      <c r="C224" s="29"/>
      <c r="D224" s="29"/>
      <c r="E224" s="29"/>
      <c r="F224" s="29"/>
      <c r="G224" s="30"/>
      <c r="H224" s="306"/>
      <c r="I224" s="29"/>
      <c r="J224" s="29"/>
      <c r="K224" s="29"/>
      <c r="L224" s="29"/>
      <c r="M224" s="30"/>
      <c r="N224" s="306"/>
      <c r="O224" s="29"/>
      <c r="P224" s="29"/>
      <c r="Q224" s="31"/>
      <c r="R224" s="29"/>
      <c r="S224" s="30"/>
      <c r="T224" s="306"/>
      <c r="U224" s="29"/>
      <c r="V224" s="29"/>
      <c r="W224" s="31"/>
      <c r="X224" s="29"/>
      <c r="Y224" s="30"/>
    </row>
    <row r="225" spans="2:25" s="27" customFormat="1">
      <c r="B225" s="315"/>
      <c r="C225" s="29"/>
      <c r="D225" s="29"/>
      <c r="E225" s="29"/>
      <c r="F225" s="29"/>
      <c r="G225" s="30"/>
      <c r="H225" s="306"/>
      <c r="I225" s="29"/>
      <c r="J225" s="29"/>
      <c r="K225" s="29"/>
      <c r="L225" s="29"/>
      <c r="M225" s="30"/>
      <c r="N225" s="306"/>
      <c r="O225" s="29"/>
      <c r="P225" s="29"/>
      <c r="Q225" s="31"/>
      <c r="R225" s="29"/>
      <c r="S225" s="30"/>
      <c r="T225" s="306"/>
      <c r="U225" s="29"/>
      <c r="V225" s="29"/>
      <c r="W225" s="31"/>
      <c r="X225" s="29"/>
      <c r="Y225" s="30"/>
    </row>
    <row r="226" spans="2:25" s="27" customFormat="1">
      <c r="B226" s="315"/>
      <c r="C226" s="29"/>
      <c r="D226" s="29"/>
      <c r="E226" s="29"/>
      <c r="F226" s="29"/>
      <c r="G226" s="30"/>
      <c r="H226" s="306"/>
      <c r="I226" s="29"/>
      <c r="J226" s="29"/>
      <c r="K226" s="29"/>
      <c r="L226" s="29"/>
      <c r="M226" s="30"/>
      <c r="N226" s="306"/>
      <c r="O226" s="29"/>
      <c r="P226" s="29"/>
      <c r="Q226" s="31"/>
      <c r="R226" s="29"/>
      <c r="S226" s="30"/>
      <c r="T226" s="306"/>
      <c r="U226" s="29"/>
      <c r="V226" s="29"/>
      <c r="W226" s="31"/>
      <c r="X226" s="29"/>
      <c r="Y226" s="30"/>
    </row>
    <row r="227" spans="2:25" s="27" customFormat="1">
      <c r="B227" s="315"/>
      <c r="C227" s="29"/>
      <c r="D227" s="29"/>
      <c r="E227" s="29"/>
      <c r="F227" s="29"/>
      <c r="G227" s="30"/>
      <c r="H227" s="306"/>
      <c r="I227" s="29"/>
      <c r="J227" s="29"/>
      <c r="K227" s="29"/>
      <c r="L227" s="29"/>
      <c r="M227" s="30"/>
      <c r="N227" s="306"/>
      <c r="O227" s="29"/>
      <c r="P227" s="29"/>
      <c r="Q227" s="31"/>
      <c r="R227" s="29"/>
      <c r="S227" s="30"/>
      <c r="T227" s="306"/>
      <c r="U227" s="29"/>
      <c r="V227" s="29"/>
      <c r="W227" s="31"/>
      <c r="X227" s="29"/>
      <c r="Y227" s="30"/>
    </row>
    <row r="228" spans="2:25" s="27" customFormat="1">
      <c r="B228" s="315"/>
      <c r="C228" s="29"/>
      <c r="D228" s="29"/>
      <c r="E228" s="29"/>
      <c r="F228" s="29"/>
      <c r="G228" s="30"/>
      <c r="H228" s="306"/>
      <c r="I228" s="29"/>
      <c r="J228" s="29"/>
      <c r="K228" s="29"/>
      <c r="L228" s="29"/>
      <c r="M228" s="30"/>
      <c r="N228" s="306"/>
      <c r="O228" s="29"/>
      <c r="P228" s="29"/>
      <c r="Q228" s="31"/>
      <c r="R228" s="29"/>
      <c r="S228" s="30"/>
      <c r="T228" s="306"/>
      <c r="U228" s="29"/>
      <c r="V228" s="29"/>
      <c r="W228" s="31"/>
      <c r="X228" s="29"/>
      <c r="Y228" s="30"/>
    </row>
    <row r="229" spans="2:25" s="27" customFormat="1">
      <c r="B229" s="315"/>
      <c r="C229" s="29"/>
      <c r="D229" s="29"/>
      <c r="E229" s="29"/>
      <c r="F229" s="29"/>
      <c r="G229" s="30"/>
      <c r="H229" s="306"/>
      <c r="I229" s="29"/>
      <c r="J229" s="29"/>
      <c r="K229" s="29"/>
      <c r="L229" s="29"/>
      <c r="M229" s="30"/>
      <c r="N229" s="306"/>
      <c r="O229" s="29"/>
      <c r="P229" s="29"/>
      <c r="Q229" s="31"/>
      <c r="R229" s="29"/>
      <c r="S229" s="30"/>
      <c r="T229" s="306"/>
      <c r="U229" s="29"/>
      <c r="V229" s="29"/>
      <c r="W229" s="31"/>
      <c r="X229" s="29"/>
      <c r="Y229" s="30"/>
    </row>
    <row r="230" spans="2:25" s="27" customFormat="1">
      <c r="B230" s="315"/>
      <c r="C230" s="29"/>
      <c r="D230" s="29"/>
      <c r="E230" s="29"/>
      <c r="F230" s="29"/>
      <c r="G230" s="30"/>
      <c r="H230" s="306"/>
      <c r="I230" s="29"/>
      <c r="J230" s="29"/>
      <c r="K230" s="29"/>
      <c r="L230" s="29"/>
      <c r="M230" s="30"/>
      <c r="N230" s="306"/>
      <c r="O230" s="29"/>
      <c r="P230" s="29"/>
      <c r="Q230" s="31"/>
      <c r="R230" s="29"/>
      <c r="S230" s="30"/>
      <c r="T230" s="306"/>
      <c r="U230" s="29"/>
      <c r="V230" s="29"/>
      <c r="W230" s="31"/>
      <c r="X230" s="29"/>
      <c r="Y230" s="30"/>
    </row>
    <row r="231" spans="2:25" s="27" customFormat="1">
      <c r="B231" s="315"/>
      <c r="C231" s="29"/>
      <c r="D231" s="29"/>
      <c r="E231" s="29"/>
      <c r="F231" s="29"/>
      <c r="G231" s="30"/>
      <c r="H231" s="306"/>
      <c r="I231" s="29"/>
      <c r="J231" s="29"/>
      <c r="K231" s="29"/>
      <c r="L231" s="29"/>
      <c r="M231" s="30"/>
      <c r="N231" s="306"/>
      <c r="O231" s="29"/>
      <c r="P231" s="29"/>
      <c r="Q231" s="31"/>
      <c r="R231" s="29"/>
      <c r="S231" s="30"/>
      <c r="T231" s="306"/>
      <c r="U231" s="29"/>
      <c r="V231" s="29"/>
      <c r="W231" s="31"/>
      <c r="X231" s="29"/>
      <c r="Y231" s="30"/>
    </row>
    <row r="232" spans="2:25" s="27" customFormat="1">
      <c r="B232" s="315"/>
      <c r="C232" s="29"/>
      <c r="D232" s="29"/>
      <c r="E232" s="29"/>
      <c r="F232" s="29"/>
      <c r="G232" s="30"/>
      <c r="H232" s="306"/>
      <c r="I232" s="29"/>
      <c r="J232" s="29"/>
      <c r="K232" s="29"/>
      <c r="L232" s="29"/>
      <c r="M232" s="30"/>
      <c r="N232" s="306"/>
      <c r="O232" s="29"/>
      <c r="P232" s="29"/>
      <c r="Q232" s="31"/>
      <c r="R232" s="29"/>
      <c r="S232" s="30"/>
      <c r="T232" s="306"/>
      <c r="U232" s="29"/>
      <c r="V232" s="29"/>
      <c r="W232" s="31"/>
      <c r="X232" s="29"/>
      <c r="Y232" s="30"/>
    </row>
    <row r="233" spans="2:25" s="27" customFormat="1">
      <c r="B233" s="315"/>
      <c r="C233" s="29"/>
      <c r="D233" s="29"/>
      <c r="E233" s="29"/>
      <c r="F233" s="29"/>
      <c r="G233" s="30"/>
      <c r="H233" s="306"/>
      <c r="I233" s="29"/>
      <c r="J233" s="29"/>
      <c r="K233" s="29"/>
      <c r="L233" s="29"/>
      <c r="M233" s="30"/>
      <c r="N233" s="306"/>
      <c r="O233" s="29"/>
      <c r="P233" s="29"/>
      <c r="Q233" s="31"/>
      <c r="R233" s="29"/>
      <c r="S233" s="30"/>
      <c r="T233" s="306"/>
      <c r="U233" s="29"/>
      <c r="V233" s="29"/>
      <c r="W233" s="31"/>
      <c r="X233" s="29"/>
      <c r="Y233" s="30"/>
    </row>
    <row r="234" spans="2:25" s="27" customFormat="1">
      <c r="B234" s="315"/>
      <c r="C234" s="29"/>
      <c r="D234" s="29"/>
      <c r="E234" s="29"/>
      <c r="F234" s="29"/>
      <c r="G234" s="30"/>
      <c r="H234" s="306"/>
      <c r="I234" s="29"/>
      <c r="J234" s="29"/>
      <c r="K234" s="29"/>
      <c r="L234" s="29"/>
      <c r="M234" s="30"/>
      <c r="N234" s="306"/>
      <c r="O234" s="29"/>
      <c r="P234" s="29"/>
      <c r="Q234" s="31"/>
      <c r="R234" s="29"/>
      <c r="S234" s="30"/>
      <c r="T234" s="306"/>
      <c r="U234" s="29"/>
      <c r="V234" s="29"/>
      <c r="W234" s="31"/>
      <c r="X234" s="29"/>
      <c r="Y234" s="30"/>
    </row>
    <row r="235" spans="2:25" s="27" customFormat="1">
      <c r="B235" s="315"/>
      <c r="C235" s="29"/>
      <c r="D235" s="29"/>
      <c r="E235" s="29"/>
      <c r="F235" s="29"/>
      <c r="G235" s="30"/>
      <c r="H235" s="306"/>
      <c r="I235" s="29"/>
      <c r="J235" s="29"/>
      <c r="K235" s="29"/>
      <c r="L235" s="29"/>
      <c r="M235" s="30"/>
      <c r="N235" s="306"/>
      <c r="O235" s="29"/>
      <c r="P235" s="29"/>
      <c r="Q235" s="31"/>
      <c r="R235" s="29"/>
      <c r="S235" s="30"/>
      <c r="T235" s="306"/>
      <c r="U235" s="29"/>
      <c r="V235" s="29"/>
      <c r="W235" s="31"/>
      <c r="X235" s="29"/>
      <c r="Y235" s="30"/>
    </row>
    <row r="236" spans="2:25" s="27" customFormat="1">
      <c r="B236" s="315"/>
      <c r="C236" s="29"/>
      <c r="D236" s="29"/>
      <c r="E236" s="29"/>
      <c r="F236" s="29"/>
      <c r="G236" s="30"/>
      <c r="H236" s="306"/>
      <c r="I236" s="29"/>
      <c r="J236" s="29"/>
      <c r="K236" s="29"/>
      <c r="L236" s="29"/>
      <c r="M236" s="30"/>
      <c r="N236" s="306"/>
      <c r="O236" s="29"/>
      <c r="P236" s="29"/>
      <c r="Q236" s="31"/>
      <c r="R236" s="29"/>
      <c r="S236" s="30"/>
      <c r="T236" s="306"/>
      <c r="U236" s="29"/>
      <c r="V236" s="29"/>
      <c r="W236" s="31"/>
      <c r="X236" s="29"/>
      <c r="Y236" s="30"/>
    </row>
    <row r="237" spans="2:25" s="27" customFormat="1">
      <c r="B237" s="315"/>
      <c r="C237" s="29"/>
      <c r="D237" s="29"/>
      <c r="E237" s="29"/>
      <c r="F237" s="29"/>
      <c r="G237" s="30"/>
      <c r="H237" s="306"/>
      <c r="I237" s="29"/>
      <c r="J237" s="29"/>
      <c r="K237" s="29"/>
      <c r="L237" s="29"/>
      <c r="M237" s="30"/>
      <c r="N237" s="306"/>
      <c r="O237" s="29"/>
      <c r="P237" s="29"/>
      <c r="Q237" s="31"/>
      <c r="R237" s="29"/>
      <c r="S237" s="30"/>
      <c r="T237" s="306"/>
      <c r="U237" s="29"/>
      <c r="V237" s="29"/>
      <c r="W237" s="31"/>
      <c r="X237" s="29"/>
      <c r="Y237" s="30"/>
    </row>
    <row r="238" spans="2:25" s="27" customFormat="1">
      <c r="B238" s="315"/>
      <c r="C238" s="29"/>
      <c r="D238" s="29"/>
      <c r="E238" s="29"/>
      <c r="F238" s="29"/>
      <c r="G238" s="30"/>
      <c r="H238" s="306"/>
      <c r="I238" s="29"/>
      <c r="J238" s="29"/>
      <c r="K238" s="29"/>
      <c r="L238" s="29"/>
      <c r="M238" s="30"/>
      <c r="N238" s="306"/>
      <c r="O238" s="29"/>
      <c r="P238" s="29"/>
      <c r="Q238" s="31"/>
      <c r="R238" s="29"/>
      <c r="S238" s="30"/>
      <c r="T238" s="306"/>
      <c r="U238" s="29"/>
      <c r="V238" s="29"/>
      <c r="W238" s="31"/>
      <c r="X238" s="29"/>
      <c r="Y238" s="30"/>
    </row>
    <row r="239" spans="2:25" s="27" customFormat="1">
      <c r="B239" s="315"/>
      <c r="C239" s="29"/>
      <c r="D239" s="29"/>
      <c r="E239" s="29"/>
      <c r="F239" s="29"/>
      <c r="G239" s="30"/>
      <c r="H239" s="306"/>
      <c r="I239" s="29"/>
      <c r="J239" s="29"/>
      <c r="K239" s="29"/>
      <c r="L239" s="29"/>
      <c r="M239" s="30"/>
      <c r="N239" s="306"/>
      <c r="O239" s="29"/>
      <c r="P239" s="29"/>
      <c r="Q239" s="31"/>
      <c r="R239" s="29"/>
      <c r="S239" s="30"/>
      <c r="T239" s="306"/>
      <c r="U239" s="29"/>
      <c r="V239" s="29"/>
      <c r="W239" s="31"/>
      <c r="X239" s="29"/>
      <c r="Y239" s="30"/>
    </row>
    <row r="240" spans="2:25" s="27" customFormat="1">
      <c r="B240" s="315"/>
      <c r="C240" s="29"/>
      <c r="D240" s="29"/>
      <c r="E240" s="29"/>
      <c r="F240" s="29"/>
      <c r="G240" s="30"/>
      <c r="H240" s="306"/>
      <c r="I240" s="29"/>
      <c r="J240" s="29"/>
      <c r="K240" s="29"/>
      <c r="L240" s="29"/>
      <c r="M240" s="30"/>
      <c r="N240" s="306"/>
      <c r="O240" s="29"/>
      <c r="P240" s="29"/>
      <c r="Q240" s="31"/>
      <c r="R240" s="29"/>
      <c r="S240" s="30"/>
      <c r="T240" s="306"/>
      <c r="U240" s="29"/>
      <c r="V240" s="29"/>
      <c r="W240" s="31"/>
      <c r="X240" s="29"/>
      <c r="Y240" s="30"/>
    </row>
    <row r="241" spans="2:25" s="27" customFormat="1">
      <c r="B241" s="315"/>
      <c r="C241" s="29"/>
      <c r="D241" s="29"/>
      <c r="E241" s="29"/>
      <c r="F241" s="29"/>
      <c r="G241" s="30"/>
      <c r="H241" s="306"/>
      <c r="I241" s="29"/>
      <c r="J241" s="29"/>
      <c r="K241" s="29"/>
      <c r="L241" s="29"/>
      <c r="M241" s="30"/>
      <c r="N241" s="306"/>
      <c r="O241" s="29"/>
      <c r="P241" s="29"/>
      <c r="Q241" s="31"/>
      <c r="R241" s="29"/>
      <c r="S241" s="30"/>
      <c r="T241" s="306"/>
      <c r="U241" s="29"/>
      <c r="V241" s="29"/>
      <c r="W241" s="31"/>
      <c r="X241" s="29"/>
      <c r="Y241" s="30"/>
    </row>
    <row r="242" spans="2:25" s="27" customFormat="1">
      <c r="B242" s="315"/>
      <c r="C242" s="29"/>
      <c r="D242" s="29"/>
      <c r="E242" s="29"/>
      <c r="F242" s="29"/>
      <c r="G242" s="30"/>
      <c r="H242" s="306"/>
      <c r="I242" s="29"/>
      <c r="J242" s="29"/>
      <c r="K242" s="29"/>
      <c r="L242" s="29"/>
      <c r="M242" s="30"/>
      <c r="N242" s="306"/>
      <c r="O242" s="29"/>
      <c r="P242" s="29"/>
      <c r="Q242" s="31"/>
      <c r="R242" s="29"/>
      <c r="S242" s="30"/>
      <c r="T242" s="306"/>
      <c r="U242" s="29"/>
      <c r="V242" s="29"/>
      <c r="W242" s="31"/>
      <c r="X242" s="29"/>
      <c r="Y242" s="30"/>
    </row>
    <row r="243" spans="2:25" s="27" customFormat="1">
      <c r="B243" s="315"/>
      <c r="C243" s="29"/>
      <c r="D243" s="29"/>
      <c r="E243" s="29"/>
      <c r="F243" s="29"/>
      <c r="G243" s="30"/>
      <c r="H243" s="306"/>
      <c r="I243" s="29"/>
      <c r="J243" s="29"/>
      <c r="K243" s="29"/>
      <c r="L243" s="29"/>
      <c r="M243" s="30"/>
      <c r="N243" s="306"/>
      <c r="O243" s="29"/>
      <c r="P243" s="29"/>
      <c r="Q243" s="31"/>
      <c r="R243" s="29"/>
      <c r="S243" s="30"/>
      <c r="T243" s="306"/>
      <c r="U243" s="29"/>
      <c r="V243" s="29"/>
      <c r="W243" s="31"/>
      <c r="X243" s="29"/>
      <c r="Y243" s="30"/>
    </row>
    <row r="244" spans="2:25" s="27" customFormat="1">
      <c r="B244" s="315"/>
      <c r="C244" s="29"/>
      <c r="D244" s="29"/>
      <c r="E244" s="29"/>
      <c r="F244" s="29"/>
      <c r="G244" s="30"/>
      <c r="H244" s="306"/>
      <c r="I244" s="29"/>
      <c r="J244" s="29"/>
      <c r="K244" s="29"/>
      <c r="L244" s="29"/>
      <c r="M244" s="30"/>
      <c r="N244" s="306"/>
      <c r="O244" s="29"/>
      <c r="P244" s="29"/>
      <c r="Q244" s="31"/>
      <c r="R244" s="29"/>
      <c r="S244" s="30"/>
      <c r="T244" s="306"/>
      <c r="U244" s="29"/>
      <c r="V244" s="29"/>
      <c r="W244" s="31"/>
      <c r="X244" s="29"/>
      <c r="Y244" s="30"/>
    </row>
    <row r="245" spans="2:25" s="27" customFormat="1">
      <c r="B245" s="315"/>
      <c r="C245" s="29"/>
      <c r="D245" s="29"/>
      <c r="E245" s="29"/>
      <c r="F245" s="29"/>
      <c r="G245" s="30"/>
      <c r="H245" s="306"/>
      <c r="I245" s="29"/>
      <c r="J245" s="29"/>
      <c r="K245" s="29"/>
      <c r="L245" s="29"/>
      <c r="M245" s="30"/>
      <c r="N245" s="306"/>
      <c r="O245" s="29"/>
      <c r="P245" s="29"/>
      <c r="Q245" s="31"/>
      <c r="R245" s="29"/>
      <c r="S245" s="30"/>
      <c r="T245" s="306"/>
      <c r="U245" s="29"/>
      <c r="V245" s="29"/>
      <c r="W245" s="31"/>
      <c r="X245" s="29"/>
      <c r="Y245" s="30"/>
    </row>
    <row r="246" spans="2:25" s="27" customFormat="1">
      <c r="B246" s="315"/>
      <c r="C246" s="29"/>
      <c r="D246" s="29"/>
      <c r="E246" s="29"/>
      <c r="F246" s="29"/>
      <c r="G246" s="30"/>
      <c r="H246" s="306"/>
      <c r="I246" s="29"/>
      <c r="J246" s="29"/>
      <c r="K246" s="29"/>
      <c r="L246" s="29"/>
      <c r="M246" s="30"/>
      <c r="N246" s="306"/>
      <c r="O246" s="29"/>
      <c r="P246" s="29"/>
      <c r="Q246" s="31"/>
      <c r="R246" s="29"/>
      <c r="S246" s="30"/>
      <c r="T246" s="306"/>
      <c r="U246" s="29"/>
      <c r="V246" s="29"/>
      <c r="W246" s="31"/>
      <c r="X246" s="29"/>
      <c r="Y246" s="30"/>
    </row>
    <row r="247" spans="2:25" s="27" customFormat="1">
      <c r="B247" s="315"/>
      <c r="C247" s="29"/>
      <c r="D247" s="29"/>
      <c r="E247" s="29"/>
      <c r="F247" s="29"/>
      <c r="G247" s="30"/>
      <c r="H247" s="306"/>
      <c r="I247" s="29"/>
      <c r="J247" s="29"/>
      <c r="K247" s="29"/>
      <c r="L247" s="29"/>
      <c r="M247" s="30"/>
      <c r="N247" s="306"/>
      <c r="O247" s="29"/>
      <c r="P247" s="29"/>
      <c r="Q247" s="31"/>
      <c r="R247" s="29"/>
      <c r="S247" s="30"/>
      <c r="T247" s="306"/>
      <c r="U247" s="29"/>
      <c r="V247" s="29"/>
      <c r="W247" s="31"/>
      <c r="X247" s="29"/>
      <c r="Y247" s="30"/>
    </row>
    <row r="248" spans="2:25" s="27" customFormat="1">
      <c r="B248" s="315"/>
      <c r="C248" s="29"/>
      <c r="D248" s="29"/>
      <c r="E248" s="29"/>
      <c r="F248" s="29"/>
      <c r="G248" s="30"/>
      <c r="H248" s="306"/>
      <c r="I248" s="29"/>
      <c r="J248" s="29"/>
      <c r="K248" s="29"/>
      <c r="L248" s="29"/>
      <c r="M248" s="30"/>
      <c r="N248" s="306"/>
      <c r="O248" s="29"/>
      <c r="P248" s="29"/>
      <c r="Q248" s="31"/>
      <c r="R248" s="29"/>
      <c r="S248" s="30"/>
      <c r="T248" s="306"/>
      <c r="U248" s="29"/>
      <c r="V248" s="29"/>
      <c r="W248" s="31"/>
      <c r="X248" s="29"/>
      <c r="Y248" s="30"/>
    </row>
    <row r="249" spans="2:25" s="27" customFormat="1">
      <c r="B249" s="315"/>
      <c r="C249" s="29"/>
      <c r="D249" s="29"/>
      <c r="E249" s="29"/>
      <c r="F249" s="29"/>
      <c r="G249" s="30"/>
      <c r="H249" s="306"/>
      <c r="I249" s="29"/>
      <c r="J249" s="29"/>
      <c r="K249" s="29"/>
      <c r="L249" s="29"/>
      <c r="M249" s="30"/>
      <c r="N249" s="306"/>
      <c r="O249" s="29"/>
      <c r="P249" s="29"/>
      <c r="Q249" s="31"/>
      <c r="R249" s="29"/>
      <c r="S249" s="30"/>
      <c r="T249" s="306"/>
      <c r="U249" s="29"/>
      <c r="V249" s="29"/>
      <c r="W249" s="31"/>
      <c r="X249" s="29"/>
      <c r="Y249" s="30"/>
    </row>
    <row r="250" spans="2:25" s="27" customFormat="1">
      <c r="B250" s="315"/>
      <c r="C250" s="29"/>
      <c r="D250" s="29"/>
      <c r="E250" s="29"/>
      <c r="F250" s="29"/>
      <c r="G250" s="30"/>
      <c r="H250" s="306"/>
      <c r="I250" s="29"/>
      <c r="J250" s="29"/>
      <c r="K250" s="29"/>
      <c r="L250" s="29"/>
      <c r="M250" s="30"/>
      <c r="N250" s="306"/>
      <c r="O250" s="29"/>
      <c r="P250" s="29"/>
      <c r="Q250" s="31"/>
      <c r="R250" s="29"/>
      <c r="S250" s="30"/>
      <c r="T250" s="306"/>
      <c r="U250" s="29"/>
      <c r="V250" s="29"/>
      <c r="W250" s="31"/>
      <c r="X250" s="29"/>
      <c r="Y250" s="30"/>
    </row>
    <row r="251" spans="2:25" s="27" customFormat="1">
      <c r="B251" s="315"/>
      <c r="C251" s="29"/>
      <c r="D251" s="29"/>
      <c r="E251" s="29"/>
      <c r="F251" s="29"/>
      <c r="G251" s="30"/>
      <c r="H251" s="306"/>
      <c r="I251" s="29"/>
      <c r="J251" s="29"/>
      <c r="K251" s="29"/>
      <c r="L251" s="29"/>
      <c r="M251" s="30"/>
      <c r="N251" s="306"/>
      <c r="O251" s="29"/>
      <c r="P251" s="29"/>
      <c r="Q251" s="31"/>
      <c r="R251" s="29"/>
      <c r="S251" s="30"/>
      <c r="T251" s="306"/>
      <c r="U251" s="29"/>
      <c r="V251" s="29"/>
      <c r="W251" s="31"/>
      <c r="X251" s="29"/>
      <c r="Y251" s="30"/>
    </row>
    <row r="252" spans="2:25" s="27" customFormat="1">
      <c r="B252" s="315"/>
      <c r="C252" s="29"/>
      <c r="D252" s="29"/>
      <c r="E252" s="29"/>
      <c r="F252" s="29"/>
      <c r="G252" s="30"/>
      <c r="H252" s="306"/>
      <c r="I252" s="29"/>
      <c r="J252" s="29"/>
      <c r="K252" s="29"/>
      <c r="L252" s="29"/>
      <c r="M252" s="30"/>
      <c r="N252" s="306"/>
      <c r="O252" s="29"/>
      <c r="P252" s="29"/>
      <c r="Q252" s="31"/>
      <c r="R252" s="29"/>
      <c r="S252" s="30"/>
      <c r="T252" s="306"/>
      <c r="U252" s="29"/>
      <c r="V252" s="29"/>
      <c r="W252" s="31"/>
      <c r="X252" s="29"/>
      <c r="Y252" s="30"/>
    </row>
    <row r="253" spans="2:25" s="27" customFormat="1">
      <c r="B253" s="315"/>
      <c r="C253" s="29"/>
      <c r="D253" s="29"/>
      <c r="E253" s="29"/>
      <c r="F253" s="29"/>
      <c r="G253" s="30"/>
      <c r="H253" s="306"/>
      <c r="I253" s="29"/>
      <c r="J253" s="29"/>
      <c r="K253" s="29"/>
      <c r="L253" s="29"/>
      <c r="M253" s="30"/>
      <c r="N253" s="306"/>
      <c r="O253" s="29"/>
      <c r="P253" s="29"/>
      <c r="Q253" s="31"/>
      <c r="R253" s="29"/>
      <c r="S253" s="30"/>
      <c r="T253" s="306"/>
      <c r="U253" s="29"/>
      <c r="V253" s="29"/>
      <c r="W253" s="31"/>
      <c r="X253" s="29"/>
      <c r="Y253" s="30"/>
    </row>
    <row r="254" spans="2:25" s="27" customFormat="1">
      <c r="B254" s="315"/>
      <c r="C254" s="29"/>
      <c r="D254" s="29"/>
      <c r="E254" s="29"/>
      <c r="F254" s="29"/>
      <c r="G254" s="30"/>
      <c r="H254" s="306"/>
      <c r="I254" s="29"/>
      <c r="J254" s="29"/>
      <c r="K254" s="29"/>
      <c r="L254" s="29"/>
      <c r="M254" s="30"/>
      <c r="N254" s="306"/>
      <c r="O254" s="29"/>
      <c r="P254" s="29"/>
      <c r="Q254" s="31"/>
      <c r="R254" s="29"/>
      <c r="S254" s="30"/>
      <c r="T254" s="306"/>
      <c r="U254" s="29"/>
      <c r="V254" s="29"/>
      <c r="W254" s="31"/>
      <c r="X254" s="29"/>
      <c r="Y254" s="30"/>
    </row>
    <row r="255" spans="2:25" s="27" customFormat="1">
      <c r="B255" s="315"/>
      <c r="C255" s="29"/>
      <c r="D255" s="29"/>
      <c r="E255" s="29"/>
      <c r="F255" s="29"/>
      <c r="G255" s="30"/>
      <c r="H255" s="306"/>
      <c r="I255" s="29"/>
      <c r="J255" s="29"/>
      <c r="K255" s="29"/>
      <c r="L255" s="29"/>
      <c r="M255" s="30"/>
      <c r="N255" s="306"/>
      <c r="O255" s="29"/>
      <c r="P255" s="29"/>
      <c r="Q255" s="31"/>
      <c r="R255" s="29"/>
      <c r="S255" s="30"/>
      <c r="T255" s="306"/>
      <c r="U255" s="29"/>
      <c r="V255" s="29"/>
      <c r="W255" s="31"/>
      <c r="X255" s="29"/>
      <c r="Y255" s="30"/>
    </row>
    <row r="256" spans="2:25" s="27" customFormat="1">
      <c r="B256" s="315"/>
      <c r="C256" s="29"/>
      <c r="D256" s="29"/>
      <c r="E256" s="29"/>
      <c r="F256" s="29"/>
      <c r="G256" s="30"/>
      <c r="H256" s="306"/>
      <c r="I256" s="29"/>
      <c r="J256" s="29"/>
      <c r="K256" s="29"/>
      <c r="L256" s="29"/>
      <c r="M256" s="30"/>
      <c r="N256" s="306"/>
      <c r="O256" s="29"/>
      <c r="P256" s="29"/>
      <c r="Q256" s="31"/>
      <c r="R256" s="29"/>
      <c r="S256" s="30"/>
      <c r="T256" s="306"/>
      <c r="U256" s="29"/>
      <c r="V256" s="29"/>
      <c r="W256" s="31"/>
      <c r="X256" s="29"/>
      <c r="Y256" s="30"/>
    </row>
    <row r="257" spans="2:25" s="27" customFormat="1">
      <c r="B257" s="315"/>
      <c r="C257" s="29"/>
      <c r="D257" s="29"/>
      <c r="E257" s="29"/>
      <c r="F257" s="29"/>
      <c r="G257" s="30"/>
      <c r="H257" s="306"/>
      <c r="I257" s="29"/>
      <c r="J257" s="29"/>
      <c r="K257" s="29"/>
      <c r="L257" s="29"/>
      <c r="M257" s="30"/>
      <c r="N257" s="306"/>
      <c r="O257" s="29"/>
      <c r="P257" s="29"/>
      <c r="Q257" s="31"/>
      <c r="R257" s="29"/>
      <c r="S257" s="30"/>
      <c r="T257" s="306"/>
      <c r="U257" s="29"/>
      <c r="V257" s="29"/>
      <c r="W257" s="31"/>
      <c r="X257" s="29"/>
      <c r="Y257" s="30"/>
    </row>
    <row r="258" spans="2:25" s="27" customFormat="1">
      <c r="B258" s="315"/>
      <c r="C258" s="29"/>
      <c r="D258" s="29"/>
      <c r="E258" s="29"/>
      <c r="F258" s="29"/>
      <c r="G258" s="30"/>
      <c r="H258" s="306"/>
      <c r="I258" s="29"/>
      <c r="J258" s="29"/>
      <c r="K258" s="29"/>
      <c r="L258" s="29"/>
      <c r="M258" s="30"/>
      <c r="N258" s="306"/>
      <c r="O258" s="29"/>
      <c r="P258" s="29"/>
      <c r="Q258" s="31"/>
      <c r="R258" s="29"/>
      <c r="S258" s="30"/>
      <c r="T258" s="306"/>
      <c r="U258" s="29"/>
      <c r="V258" s="29"/>
      <c r="W258" s="31"/>
      <c r="X258" s="29"/>
      <c r="Y258" s="30"/>
    </row>
    <row r="259" spans="2:25" s="27" customFormat="1">
      <c r="B259" s="315"/>
      <c r="C259" s="29"/>
      <c r="D259" s="29"/>
      <c r="E259" s="29"/>
      <c r="F259" s="29"/>
      <c r="G259" s="30"/>
      <c r="H259" s="306"/>
      <c r="I259" s="29"/>
      <c r="J259" s="29"/>
      <c r="K259" s="29"/>
      <c r="L259" s="29"/>
      <c r="M259" s="30"/>
      <c r="N259" s="306"/>
      <c r="O259" s="29"/>
      <c r="P259" s="29"/>
      <c r="Q259" s="31"/>
      <c r="R259" s="29"/>
      <c r="S259" s="30"/>
      <c r="T259" s="306"/>
      <c r="U259" s="29"/>
      <c r="V259" s="29"/>
      <c r="W259" s="31"/>
      <c r="X259" s="29"/>
      <c r="Y259" s="30"/>
    </row>
    <row r="260" spans="2:25" s="27" customFormat="1">
      <c r="B260" s="315"/>
      <c r="C260" s="29"/>
      <c r="D260" s="29"/>
      <c r="E260" s="29"/>
      <c r="F260" s="29"/>
      <c r="G260" s="30"/>
      <c r="H260" s="306"/>
      <c r="I260" s="29"/>
      <c r="J260" s="29"/>
      <c r="K260" s="29"/>
      <c r="L260" s="29"/>
      <c r="M260" s="30"/>
      <c r="N260" s="306"/>
      <c r="O260" s="29"/>
      <c r="P260" s="29"/>
      <c r="Q260" s="31"/>
      <c r="R260" s="29"/>
      <c r="S260" s="30"/>
      <c r="T260" s="306"/>
      <c r="U260" s="29"/>
      <c r="V260" s="29"/>
      <c r="W260" s="31"/>
      <c r="X260" s="29"/>
      <c r="Y260" s="30"/>
    </row>
    <row r="261" spans="2:25" s="27" customFormat="1">
      <c r="B261" s="315"/>
      <c r="C261" s="29"/>
      <c r="D261" s="29"/>
      <c r="E261" s="29"/>
      <c r="F261" s="29"/>
      <c r="G261" s="30"/>
      <c r="H261" s="306"/>
      <c r="I261" s="29"/>
      <c r="J261" s="29"/>
      <c r="K261" s="29"/>
      <c r="L261" s="29"/>
      <c r="M261" s="30"/>
      <c r="N261" s="306"/>
      <c r="O261" s="29"/>
      <c r="P261" s="29"/>
      <c r="Q261" s="31"/>
      <c r="R261" s="29"/>
      <c r="S261" s="30"/>
      <c r="T261" s="306"/>
      <c r="U261" s="29"/>
      <c r="V261" s="29"/>
      <c r="W261" s="31"/>
      <c r="X261" s="29"/>
      <c r="Y261" s="30"/>
    </row>
    <row r="262" spans="2:25" s="27" customFormat="1">
      <c r="B262" s="315"/>
      <c r="C262" s="29"/>
      <c r="D262" s="29"/>
      <c r="E262" s="29"/>
      <c r="F262" s="29"/>
      <c r="G262" s="30"/>
      <c r="H262" s="306"/>
      <c r="I262" s="29"/>
      <c r="J262" s="29"/>
      <c r="K262" s="29"/>
      <c r="L262" s="29"/>
      <c r="M262" s="30"/>
      <c r="N262" s="306"/>
      <c r="O262" s="29"/>
      <c r="P262" s="29"/>
      <c r="Q262" s="31"/>
      <c r="R262" s="29"/>
      <c r="S262" s="30"/>
      <c r="T262" s="306"/>
      <c r="U262" s="29"/>
      <c r="V262" s="29"/>
      <c r="W262" s="31"/>
      <c r="X262" s="29"/>
      <c r="Y262" s="30"/>
    </row>
    <row r="263" spans="2:25" s="27" customFormat="1">
      <c r="B263" s="315"/>
      <c r="C263" s="29"/>
      <c r="D263" s="29"/>
      <c r="E263" s="29"/>
      <c r="F263" s="29"/>
      <c r="G263" s="30"/>
      <c r="H263" s="306"/>
      <c r="I263" s="29"/>
      <c r="J263" s="29"/>
      <c r="K263" s="29"/>
      <c r="L263" s="29"/>
      <c r="M263" s="30"/>
      <c r="N263" s="306"/>
      <c r="O263" s="29"/>
      <c r="P263" s="29"/>
      <c r="Q263" s="31"/>
      <c r="R263" s="29"/>
      <c r="S263" s="30"/>
      <c r="T263" s="306"/>
      <c r="U263" s="29"/>
      <c r="V263" s="29"/>
      <c r="W263" s="31"/>
      <c r="X263" s="29"/>
      <c r="Y263" s="30"/>
    </row>
    <row r="264" spans="2:25" s="27" customFormat="1">
      <c r="B264" s="315"/>
      <c r="C264" s="29"/>
      <c r="D264" s="29"/>
      <c r="E264" s="29"/>
      <c r="F264" s="29"/>
      <c r="G264" s="30"/>
      <c r="H264" s="306"/>
      <c r="I264" s="29"/>
      <c r="J264" s="29"/>
      <c r="K264" s="29"/>
      <c r="L264" s="29"/>
      <c r="M264" s="30"/>
      <c r="N264" s="306"/>
      <c r="O264" s="29"/>
      <c r="P264" s="29"/>
      <c r="Q264" s="31"/>
      <c r="R264" s="29"/>
      <c r="S264" s="30"/>
      <c r="T264" s="306"/>
      <c r="U264" s="29"/>
      <c r="V264" s="29"/>
      <c r="W264" s="31"/>
      <c r="X264" s="29"/>
      <c r="Y264" s="30"/>
    </row>
    <row r="265" spans="2:25" s="27" customFormat="1">
      <c r="B265" s="315"/>
      <c r="C265" s="29"/>
      <c r="D265" s="29"/>
      <c r="E265" s="29"/>
      <c r="F265" s="29"/>
      <c r="G265" s="30"/>
      <c r="H265" s="306"/>
      <c r="I265" s="29"/>
      <c r="J265" s="29"/>
      <c r="K265" s="29"/>
      <c r="L265" s="29"/>
      <c r="M265" s="30"/>
      <c r="N265" s="306"/>
      <c r="O265" s="29"/>
      <c r="P265" s="29"/>
      <c r="Q265" s="31"/>
      <c r="R265" s="29"/>
      <c r="S265" s="30"/>
      <c r="T265" s="306"/>
      <c r="U265" s="29"/>
      <c r="V265" s="29"/>
      <c r="W265" s="31"/>
      <c r="X265" s="29"/>
      <c r="Y265" s="30"/>
    </row>
    <row r="266" spans="2:25" s="27" customFormat="1">
      <c r="B266" s="315"/>
      <c r="C266" s="29"/>
      <c r="D266" s="29"/>
      <c r="E266" s="29"/>
      <c r="F266" s="29"/>
      <c r="G266" s="30"/>
      <c r="H266" s="306"/>
      <c r="I266" s="29"/>
      <c r="J266" s="29"/>
      <c r="K266" s="29"/>
      <c r="L266" s="29"/>
      <c r="M266" s="30"/>
      <c r="N266" s="306"/>
      <c r="O266" s="29"/>
      <c r="P266" s="29"/>
      <c r="Q266" s="31"/>
      <c r="R266" s="29"/>
      <c r="S266" s="30"/>
      <c r="T266" s="306"/>
      <c r="U266" s="29"/>
      <c r="V266" s="29"/>
      <c r="W266" s="31"/>
      <c r="X266" s="29"/>
      <c r="Y266" s="30"/>
    </row>
    <row r="267" spans="2:25" s="27" customFormat="1">
      <c r="B267" s="315"/>
      <c r="C267" s="29"/>
      <c r="D267" s="29"/>
      <c r="E267" s="29"/>
      <c r="F267" s="29"/>
      <c r="G267" s="30"/>
      <c r="H267" s="306"/>
      <c r="I267" s="29"/>
      <c r="J267" s="29"/>
      <c r="K267" s="29"/>
      <c r="L267" s="29"/>
      <c r="M267" s="30"/>
      <c r="N267" s="306"/>
      <c r="O267" s="29"/>
      <c r="P267" s="29"/>
      <c r="Q267" s="31"/>
      <c r="R267" s="29"/>
      <c r="S267" s="30"/>
      <c r="T267" s="306"/>
      <c r="U267" s="29"/>
      <c r="V267" s="29"/>
      <c r="W267" s="31"/>
      <c r="X267" s="29"/>
      <c r="Y267" s="30"/>
    </row>
    <row r="268" spans="2:25" s="27" customFormat="1">
      <c r="B268" s="315"/>
      <c r="C268" s="29"/>
      <c r="D268" s="29"/>
      <c r="E268" s="29"/>
      <c r="F268" s="29"/>
      <c r="G268" s="30"/>
      <c r="H268" s="306"/>
      <c r="I268" s="29"/>
      <c r="J268" s="29"/>
      <c r="K268" s="29"/>
      <c r="L268" s="29"/>
      <c r="M268" s="30"/>
      <c r="N268" s="306"/>
      <c r="O268" s="29"/>
      <c r="P268" s="29"/>
      <c r="Q268" s="31"/>
      <c r="R268" s="29"/>
      <c r="S268" s="30"/>
      <c r="T268" s="306"/>
      <c r="U268" s="29"/>
      <c r="V268" s="29"/>
      <c r="W268" s="31"/>
      <c r="X268" s="29"/>
      <c r="Y268" s="30"/>
    </row>
    <row r="269" spans="2:25" s="27" customFormat="1">
      <c r="B269" s="315"/>
      <c r="C269" s="29"/>
      <c r="D269" s="29"/>
      <c r="E269" s="29"/>
      <c r="F269" s="29"/>
      <c r="G269" s="30"/>
      <c r="H269" s="306"/>
      <c r="I269" s="29"/>
      <c r="J269" s="29"/>
      <c r="K269" s="29"/>
      <c r="L269" s="29"/>
      <c r="M269" s="30"/>
      <c r="N269" s="306"/>
      <c r="O269" s="29"/>
      <c r="P269" s="29"/>
      <c r="Q269" s="31"/>
      <c r="R269" s="29"/>
      <c r="S269" s="30"/>
      <c r="T269" s="306"/>
      <c r="U269" s="29"/>
      <c r="V269" s="29"/>
      <c r="W269" s="31"/>
      <c r="X269" s="29"/>
      <c r="Y269" s="30"/>
    </row>
    <row r="270" spans="2:25" s="27" customFormat="1">
      <c r="B270" s="315"/>
      <c r="C270" s="29"/>
      <c r="D270" s="29"/>
      <c r="E270" s="29"/>
      <c r="F270" s="29"/>
      <c r="G270" s="30"/>
      <c r="H270" s="306"/>
      <c r="I270" s="29"/>
      <c r="J270" s="29"/>
      <c r="K270" s="29"/>
      <c r="L270" s="29"/>
      <c r="M270" s="30"/>
      <c r="N270" s="306"/>
      <c r="O270" s="29"/>
      <c r="P270" s="29"/>
      <c r="Q270" s="31"/>
      <c r="R270" s="29"/>
      <c r="S270" s="30"/>
      <c r="T270" s="306"/>
      <c r="U270" s="29"/>
      <c r="V270" s="29"/>
      <c r="W270" s="31"/>
      <c r="X270" s="29"/>
      <c r="Y270" s="30"/>
    </row>
    <row r="271" spans="2:25" s="27" customFormat="1">
      <c r="B271" s="315"/>
      <c r="C271" s="29"/>
      <c r="D271" s="29"/>
      <c r="E271" s="29"/>
      <c r="F271" s="29"/>
      <c r="G271" s="30"/>
      <c r="H271" s="306"/>
      <c r="I271" s="29"/>
      <c r="J271" s="29"/>
      <c r="K271" s="29"/>
      <c r="L271" s="29"/>
      <c r="M271" s="30"/>
      <c r="N271" s="306"/>
      <c r="O271" s="29"/>
      <c r="P271" s="29"/>
      <c r="Q271" s="31"/>
      <c r="R271" s="29"/>
      <c r="S271" s="30"/>
      <c r="T271" s="306"/>
      <c r="U271" s="29"/>
      <c r="V271" s="29"/>
      <c r="W271" s="31"/>
      <c r="X271" s="29"/>
      <c r="Y271" s="30"/>
    </row>
    <row r="272" spans="2:25" s="27" customFormat="1">
      <c r="B272" s="315"/>
      <c r="C272" s="29"/>
      <c r="D272" s="29"/>
      <c r="E272" s="29"/>
      <c r="F272" s="29"/>
      <c r="G272" s="30"/>
      <c r="H272" s="306"/>
      <c r="I272" s="29"/>
      <c r="J272" s="29"/>
      <c r="K272" s="29"/>
      <c r="L272" s="29"/>
      <c r="M272" s="30"/>
      <c r="N272" s="306"/>
      <c r="O272" s="29"/>
      <c r="P272" s="29"/>
      <c r="Q272" s="31"/>
      <c r="R272" s="29"/>
      <c r="S272" s="30"/>
      <c r="T272" s="306"/>
      <c r="U272" s="29"/>
      <c r="V272" s="29"/>
      <c r="W272" s="31"/>
      <c r="X272" s="29"/>
      <c r="Y272" s="30"/>
    </row>
    <row r="273" spans="2:25" s="27" customFormat="1">
      <c r="B273" s="315"/>
      <c r="C273" s="29"/>
      <c r="D273" s="29"/>
      <c r="E273" s="29"/>
      <c r="F273" s="29"/>
      <c r="G273" s="30"/>
      <c r="H273" s="306"/>
      <c r="I273" s="29"/>
      <c r="J273" s="29"/>
      <c r="K273" s="29"/>
      <c r="L273" s="29"/>
      <c r="M273" s="30"/>
      <c r="N273" s="306"/>
      <c r="O273" s="29"/>
      <c r="P273" s="29"/>
      <c r="Q273" s="31"/>
      <c r="R273" s="29"/>
      <c r="S273" s="30"/>
      <c r="T273" s="306"/>
      <c r="U273" s="29"/>
      <c r="V273" s="29"/>
      <c r="W273" s="31"/>
      <c r="X273" s="29"/>
      <c r="Y273" s="30"/>
    </row>
    <row r="274" spans="2:25" s="27" customFormat="1">
      <c r="B274" s="315"/>
      <c r="C274" s="29"/>
      <c r="D274" s="29"/>
      <c r="E274" s="29"/>
      <c r="F274" s="29"/>
      <c r="G274" s="30"/>
      <c r="H274" s="306"/>
      <c r="I274" s="29"/>
      <c r="J274" s="29"/>
      <c r="K274" s="29"/>
      <c r="L274" s="29"/>
      <c r="M274" s="30"/>
      <c r="N274" s="306"/>
      <c r="O274" s="29"/>
      <c r="P274" s="29"/>
      <c r="Q274" s="31"/>
      <c r="R274" s="29"/>
      <c r="S274" s="30"/>
      <c r="T274" s="306"/>
      <c r="U274" s="29"/>
      <c r="V274" s="29"/>
      <c r="W274" s="31"/>
      <c r="X274" s="29"/>
      <c r="Y274" s="30"/>
    </row>
    <row r="275" spans="2:25" s="27" customFormat="1">
      <c r="B275" s="315"/>
      <c r="C275" s="29"/>
      <c r="D275" s="29"/>
      <c r="E275" s="29"/>
      <c r="F275" s="29"/>
      <c r="G275" s="30"/>
      <c r="H275" s="306"/>
      <c r="I275" s="29"/>
      <c r="J275" s="29"/>
      <c r="K275" s="29"/>
      <c r="L275" s="29"/>
      <c r="M275" s="30"/>
      <c r="N275" s="306"/>
      <c r="O275" s="29"/>
      <c r="P275" s="29"/>
      <c r="Q275" s="31"/>
      <c r="R275" s="29"/>
      <c r="S275" s="30"/>
      <c r="T275" s="306"/>
      <c r="U275" s="29"/>
      <c r="V275" s="29"/>
      <c r="W275" s="31"/>
      <c r="X275" s="29"/>
      <c r="Y275" s="30"/>
    </row>
    <row r="276" spans="2:25" s="27" customFormat="1">
      <c r="B276" s="315"/>
      <c r="C276" s="29"/>
      <c r="D276" s="29"/>
      <c r="E276" s="29"/>
      <c r="F276" s="29"/>
      <c r="G276" s="30"/>
      <c r="H276" s="306"/>
      <c r="I276" s="29"/>
      <c r="J276" s="29"/>
      <c r="K276" s="29"/>
      <c r="L276" s="29"/>
      <c r="M276" s="30"/>
      <c r="N276" s="306"/>
      <c r="O276" s="29"/>
      <c r="P276" s="29"/>
      <c r="Q276" s="31"/>
      <c r="R276" s="29"/>
      <c r="S276" s="30"/>
      <c r="T276" s="306"/>
      <c r="U276" s="29"/>
      <c r="V276" s="29"/>
      <c r="W276" s="31"/>
      <c r="X276" s="29"/>
      <c r="Y276" s="30"/>
    </row>
    <row r="277" spans="2:25" s="27" customFormat="1">
      <c r="B277" s="315"/>
      <c r="C277" s="29"/>
      <c r="D277" s="29"/>
      <c r="E277" s="29"/>
      <c r="F277" s="29"/>
      <c r="G277" s="30"/>
      <c r="H277" s="306"/>
      <c r="I277" s="29"/>
      <c r="J277" s="29"/>
      <c r="K277" s="29"/>
      <c r="L277" s="29"/>
      <c r="M277" s="30"/>
      <c r="N277" s="306"/>
      <c r="O277" s="29"/>
      <c r="P277" s="29"/>
      <c r="Q277" s="31"/>
      <c r="R277" s="29"/>
      <c r="S277" s="30"/>
      <c r="T277" s="306"/>
      <c r="U277" s="29"/>
      <c r="V277" s="29"/>
      <c r="W277" s="31"/>
      <c r="X277" s="29"/>
      <c r="Y277" s="30"/>
    </row>
    <row r="278" spans="2:25" s="27" customFormat="1">
      <c r="B278" s="315"/>
      <c r="C278" s="29"/>
      <c r="D278" s="29"/>
      <c r="E278" s="29"/>
      <c r="F278" s="29"/>
      <c r="G278" s="30"/>
      <c r="H278" s="306"/>
      <c r="I278" s="29"/>
      <c r="J278" s="29"/>
      <c r="K278" s="29"/>
      <c r="L278" s="29"/>
      <c r="M278" s="30"/>
      <c r="N278" s="306"/>
      <c r="O278" s="29"/>
      <c r="P278" s="29"/>
      <c r="Q278" s="31"/>
      <c r="R278" s="29"/>
      <c r="S278" s="30"/>
      <c r="T278" s="306"/>
      <c r="U278" s="29"/>
      <c r="V278" s="29"/>
      <c r="W278" s="31"/>
      <c r="X278" s="29"/>
      <c r="Y278" s="30"/>
    </row>
    <row r="279" spans="2:25" s="27" customFormat="1">
      <c r="B279" s="315"/>
      <c r="C279" s="29"/>
      <c r="D279" s="29"/>
      <c r="E279" s="29"/>
      <c r="F279" s="29"/>
      <c r="G279" s="30"/>
      <c r="H279" s="306"/>
      <c r="I279" s="29"/>
      <c r="J279" s="29"/>
      <c r="K279" s="29"/>
      <c r="L279" s="29"/>
      <c r="M279" s="30"/>
      <c r="N279" s="306"/>
      <c r="O279" s="29"/>
      <c r="P279" s="29"/>
      <c r="Q279" s="31"/>
      <c r="R279" s="29"/>
      <c r="S279" s="30"/>
      <c r="T279" s="306"/>
      <c r="U279" s="29"/>
      <c r="V279" s="29"/>
      <c r="W279" s="31"/>
      <c r="X279" s="29"/>
      <c r="Y279" s="30"/>
    </row>
    <row r="280" spans="2:25" s="27" customFormat="1">
      <c r="B280" s="315"/>
      <c r="C280" s="29"/>
      <c r="D280" s="29"/>
      <c r="E280" s="29"/>
      <c r="F280" s="29"/>
      <c r="G280" s="30"/>
      <c r="H280" s="306"/>
      <c r="I280" s="29"/>
      <c r="J280" s="29"/>
      <c r="K280" s="29"/>
      <c r="L280" s="29"/>
      <c r="M280" s="30"/>
      <c r="N280" s="306"/>
      <c r="O280" s="29"/>
      <c r="P280" s="29"/>
      <c r="Q280" s="31"/>
      <c r="R280" s="29"/>
      <c r="S280" s="30"/>
      <c r="T280" s="306"/>
      <c r="U280" s="29"/>
      <c r="V280" s="29"/>
      <c r="W280" s="31"/>
      <c r="X280" s="29"/>
      <c r="Y280" s="30"/>
    </row>
    <row r="281" spans="2:25" s="27" customFormat="1">
      <c r="B281" s="315"/>
      <c r="C281" s="29"/>
      <c r="D281" s="29"/>
      <c r="E281" s="29"/>
      <c r="F281" s="29"/>
      <c r="G281" s="30"/>
      <c r="H281" s="306"/>
      <c r="I281" s="29"/>
      <c r="J281" s="29"/>
      <c r="K281" s="29"/>
      <c r="L281" s="29"/>
      <c r="M281" s="30"/>
      <c r="N281" s="306"/>
      <c r="O281" s="29"/>
      <c r="P281" s="29"/>
      <c r="Q281" s="31"/>
      <c r="R281" s="29"/>
      <c r="S281" s="30"/>
      <c r="T281" s="306"/>
      <c r="U281" s="29"/>
      <c r="V281" s="29"/>
      <c r="W281" s="31"/>
      <c r="X281" s="29"/>
      <c r="Y281" s="30"/>
    </row>
    <row r="282" spans="2:25" s="27" customFormat="1">
      <c r="B282" s="315"/>
      <c r="C282" s="29"/>
      <c r="D282" s="29"/>
      <c r="E282" s="29"/>
      <c r="F282" s="29"/>
      <c r="G282" s="30"/>
      <c r="H282" s="306"/>
      <c r="I282" s="29"/>
      <c r="J282" s="29"/>
      <c r="K282" s="29"/>
      <c r="L282" s="29"/>
      <c r="M282" s="30"/>
      <c r="N282" s="306"/>
      <c r="O282" s="29"/>
      <c r="P282" s="29"/>
      <c r="Q282" s="31"/>
      <c r="R282" s="29"/>
      <c r="S282" s="30"/>
      <c r="T282" s="306"/>
      <c r="U282" s="29"/>
      <c r="V282" s="29"/>
      <c r="W282" s="31"/>
      <c r="X282" s="29"/>
      <c r="Y282" s="30"/>
    </row>
    <row r="283" spans="2:25" s="27" customFormat="1">
      <c r="B283" s="315"/>
      <c r="C283" s="29"/>
      <c r="D283" s="29"/>
      <c r="E283" s="29"/>
      <c r="F283" s="29"/>
      <c r="G283" s="30"/>
      <c r="H283" s="306"/>
      <c r="I283" s="29"/>
      <c r="J283" s="29"/>
      <c r="K283" s="29"/>
      <c r="L283" s="29"/>
      <c r="M283" s="30"/>
      <c r="N283" s="306"/>
      <c r="O283" s="29"/>
      <c r="P283" s="29"/>
      <c r="Q283" s="31"/>
      <c r="R283" s="29"/>
      <c r="S283" s="30"/>
      <c r="T283" s="306"/>
      <c r="U283" s="29"/>
      <c r="V283" s="29"/>
      <c r="W283" s="31"/>
      <c r="X283" s="29"/>
      <c r="Y283" s="30"/>
    </row>
    <row r="284" spans="2:25" s="27" customFormat="1">
      <c r="B284" s="315"/>
      <c r="C284" s="29"/>
      <c r="D284" s="29"/>
      <c r="E284" s="29"/>
      <c r="F284" s="29"/>
      <c r="G284" s="30"/>
      <c r="H284" s="306"/>
      <c r="I284" s="29"/>
      <c r="J284" s="29"/>
      <c r="K284" s="29"/>
      <c r="L284" s="29"/>
      <c r="M284" s="30"/>
      <c r="N284" s="306"/>
      <c r="O284" s="29"/>
      <c r="P284" s="29"/>
      <c r="Q284" s="31"/>
      <c r="R284" s="29"/>
      <c r="S284" s="30"/>
      <c r="T284" s="306"/>
      <c r="U284" s="29"/>
      <c r="V284" s="29"/>
      <c r="W284" s="31"/>
      <c r="X284" s="29"/>
      <c r="Y284" s="30"/>
    </row>
    <row r="285" spans="2:25" s="27" customFormat="1">
      <c r="B285" s="315"/>
      <c r="C285" s="29"/>
      <c r="D285" s="29"/>
      <c r="E285" s="29"/>
      <c r="F285" s="29"/>
      <c r="G285" s="30"/>
      <c r="H285" s="306"/>
      <c r="I285" s="29"/>
      <c r="J285" s="29"/>
      <c r="K285" s="29"/>
      <c r="L285" s="29"/>
      <c r="M285" s="30"/>
      <c r="N285" s="306"/>
      <c r="O285" s="29"/>
      <c r="P285" s="29"/>
      <c r="Q285" s="31"/>
      <c r="R285" s="29"/>
      <c r="S285" s="30"/>
      <c r="T285" s="306"/>
      <c r="U285" s="29"/>
      <c r="V285" s="29"/>
      <c r="W285" s="31"/>
      <c r="X285" s="29"/>
      <c r="Y285" s="30"/>
    </row>
    <row r="286" spans="2:25" s="27" customFormat="1">
      <c r="B286" s="315"/>
      <c r="C286" s="29"/>
      <c r="D286" s="29"/>
      <c r="E286" s="29"/>
      <c r="F286" s="29"/>
      <c r="G286" s="30"/>
      <c r="H286" s="306"/>
      <c r="I286" s="29"/>
      <c r="J286" s="29"/>
      <c r="K286" s="29"/>
      <c r="L286" s="29"/>
      <c r="M286" s="30"/>
      <c r="N286" s="306"/>
      <c r="O286" s="29"/>
      <c r="P286" s="29"/>
      <c r="Q286" s="31"/>
      <c r="R286" s="29"/>
      <c r="S286" s="30"/>
      <c r="T286" s="306"/>
      <c r="U286" s="29"/>
      <c r="V286" s="29"/>
      <c r="W286" s="31"/>
      <c r="X286" s="29"/>
      <c r="Y286" s="30"/>
    </row>
    <row r="287" spans="2:25" s="27" customFormat="1">
      <c r="B287" s="315"/>
      <c r="C287" s="29"/>
      <c r="D287" s="29"/>
      <c r="E287" s="29"/>
      <c r="F287" s="29"/>
      <c r="G287" s="30"/>
      <c r="H287" s="306"/>
      <c r="I287" s="29"/>
      <c r="J287" s="29"/>
      <c r="K287" s="29"/>
      <c r="L287" s="29"/>
      <c r="M287" s="30"/>
      <c r="N287" s="306"/>
      <c r="O287" s="29"/>
      <c r="P287" s="29"/>
      <c r="Q287" s="31"/>
      <c r="R287" s="29"/>
      <c r="S287" s="30"/>
      <c r="T287" s="306"/>
      <c r="U287" s="29"/>
      <c r="V287" s="29"/>
      <c r="W287" s="31"/>
      <c r="X287" s="29"/>
      <c r="Y287" s="30"/>
    </row>
    <row r="288" spans="2:25" s="27" customFormat="1">
      <c r="B288" s="315"/>
      <c r="C288" s="29"/>
      <c r="D288" s="29"/>
      <c r="E288" s="29"/>
      <c r="F288" s="29"/>
      <c r="G288" s="30"/>
      <c r="H288" s="306"/>
      <c r="I288" s="29"/>
      <c r="J288" s="29"/>
      <c r="K288" s="29"/>
      <c r="L288" s="29"/>
      <c r="M288" s="30"/>
      <c r="N288" s="306"/>
      <c r="O288" s="29"/>
      <c r="P288" s="29"/>
      <c r="Q288" s="31"/>
      <c r="R288" s="29"/>
      <c r="S288" s="30"/>
      <c r="T288" s="306"/>
      <c r="U288" s="29"/>
      <c r="V288" s="29"/>
      <c r="W288" s="31"/>
      <c r="X288" s="29"/>
      <c r="Y288" s="30"/>
    </row>
    <row r="289" spans="2:25" s="27" customFormat="1">
      <c r="B289" s="315"/>
      <c r="C289" s="29"/>
      <c r="D289" s="29"/>
      <c r="E289" s="29"/>
      <c r="F289" s="29"/>
      <c r="G289" s="30"/>
      <c r="H289" s="306"/>
      <c r="I289" s="29"/>
      <c r="J289" s="29"/>
      <c r="K289" s="29"/>
      <c r="L289" s="29"/>
      <c r="M289" s="30"/>
      <c r="N289" s="306"/>
      <c r="O289" s="29"/>
      <c r="P289" s="29"/>
      <c r="Q289" s="31"/>
      <c r="R289" s="29"/>
      <c r="S289" s="30"/>
      <c r="T289" s="306"/>
      <c r="U289" s="29"/>
      <c r="V289" s="29"/>
      <c r="W289" s="31"/>
      <c r="X289" s="29"/>
      <c r="Y289" s="30"/>
    </row>
    <row r="290" spans="2:25" s="27" customFormat="1">
      <c r="B290" s="315"/>
      <c r="C290" s="29"/>
      <c r="D290" s="29"/>
      <c r="E290" s="29"/>
      <c r="F290" s="29"/>
      <c r="G290" s="30"/>
      <c r="H290" s="306"/>
      <c r="I290" s="29"/>
      <c r="J290" s="29"/>
      <c r="K290" s="29"/>
      <c r="L290" s="29"/>
      <c r="M290" s="30"/>
      <c r="N290" s="306"/>
      <c r="O290" s="29"/>
      <c r="P290" s="29"/>
      <c r="Q290" s="31"/>
      <c r="R290" s="29"/>
      <c r="S290" s="30"/>
      <c r="T290" s="306"/>
      <c r="U290" s="29"/>
      <c r="V290" s="29"/>
      <c r="W290" s="31"/>
      <c r="X290" s="29"/>
      <c r="Y290" s="30"/>
    </row>
    <row r="291" spans="2:25" s="27" customFormat="1">
      <c r="B291" s="315"/>
      <c r="C291" s="29"/>
      <c r="D291" s="29"/>
      <c r="E291" s="29"/>
      <c r="F291" s="29"/>
      <c r="G291" s="30"/>
      <c r="H291" s="306"/>
      <c r="I291" s="29"/>
      <c r="J291" s="29"/>
      <c r="K291" s="29"/>
      <c r="L291" s="29"/>
      <c r="M291" s="30"/>
      <c r="N291" s="306"/>
      <c r="O291" s="29"/>
      <c r="P291" s="29"/>
      <c r="Q291" s="31"/>
      <c r="R291" s="29"/>
      <c r="S291" s="30"/>
      <c r="T291" s="306"/>
      <c r="U291" s="29"/>
      <c r="V291" s="29"/>
      <c r="W291" s="31"/>
      <c r="X291" s="29"/>
      <c r="Y291" s="30"/>
    </row>
    <row r="292" spans="2:25" s="27" customFormat="1">
      <c r="B292" s="315"/>
      <c r="C292" s="29"/>
      <c r="D292" s="29"/>
      <c r="E292" s="29"/>
      <c r="F292" s="29"/>
      <c r="G292" s="30"/>
      <c r="H292" s="306"/>
      <c r="I292" s="29"/>
      <c r="J292" s="29"/>
      <c r="K292" s="29"/>
      <c r="L292" s="29"/>
      <c r="M292" s="30"/>
      <c r="N292" s="306"/>
      <c r="O292" s="29"/>
      <c r="P292" s="29"/>
      <c r="Q292" s="31"/>
      <c r="R292" s="29"/>
      <c r="S292" s="30"/>
      <c r="T292" s="306"/>
      <c r="U292" s="29"/>
      <c r="V292" s="29"/>
      <c r="W292" s="31"/>
      <c r="X292" s="29"/>
      <c r="Y292" s="30"/>
    </row>
    <row r="293" spans="2:25" s="27" customFormat="1">
      <c r="B293" s="315"/>
      <c r="C293" s="29"/>
      <c r="D293" s="29"/>
      <c r="E293" s="29"/>
      <c r="F293" s="29"/>
      <c r="G293" s="30"/>
      <c r="H293" s="306"/>
      <c r="I293" s="29"/>
      <c r="J293" s="29"/>
      <c r="K293" s="29"/>
      <c r="L293" s="29"/>
      <c r="M293" s="30"/>
      <c r="N293" s="306"/>
      <c r="O293" s="29"/>
      <c r="P293" s="29"/>
      <c r="Q293" s="31"/>
      <c r="R293" s="29"/>
      <c r="S293" s="30"/>
      <c r="T293" s="306"/>
      <c r="U293" s="29"/>
      <c r="V293" s="29"/>
      <c r="W293" s="31"/>
      <c r="X293" s="29"/>
      <c r="Y293" s="30"/>
    </row>
    <row r="294" spans="2:25" s="27" customFormat="1">
      <c r="B294" s="315"/>
      <c r="C294" s="29"/>
      <c r="D294" s="29"/>
      <c r="E294" s="29"/>
      <c r="F294" s="29"/>
      <c r="G294" s="30"/>
      <c r="H294" s="306"/>
      <c r="I294" s="29"/>
      <c r="J294" s="29"/>
      <c r="K294" s="29"/>
      <c r="L294" s="29"/>
      <c r="M294" s="30"/>
      <c r="N294" s="306"/>
      <c r="O294" s="29"/>
      <c r="P294" s="29"/>
      <c r="Q294" s="31"/>
      <c r="R294" s="29"/>
      <c r="S294" s="30"/>
      <c r="T294" s="306"/>
      <c r="U294" s="29"/>
      <c r="V294" s="29"/>
      <c r="W294" s="31"/>
      <c r="X294" s="29"/>
      <c r="Y294" s="30"/>
    </row>
    <row r="295" spans="2:25" s="27" customFormat="1">
      <c r="B295" s="315"/>
      <c r="C295" s="29"/>
      <c r="D295" s="29"/>
      <c r="E295" s="29"/>
      <c r="F295" s="29"/>
      <c r="G295" s="30"/>
      <c r="H295" s="306"/>
      <c r="I295" s="29"/>
      <c r="J295" s="29"/>
      <c r="K295" s="29"/>
      <c r="L295" s="29"/>
      <c r="M295" s="30"/>
      <c r="N295" s="306"/>
      <c r="O295" s="29"/>
      <c r="P295" s="29"/>
      <c r="Q295" s="31"/>
      <c r="R295" s="29"/>
      <c r="S295" s="30"/>
      <c r="T295" s="306"/>
      <c r="U295" s="29"/>
      <c r="V295" s="29"/>
      <c r="W295" s="31"/>
      <c r="X295" s="29"/>
      <c r="Y295" s="30"/>
    </row>
    <row r="296" spans="2:25" s="27" customFormat="1">
      <c r="B296" s="315"/>
      <c r="C296" s="29"/>
      <c r="D296" s="29"/>
      <c r="E296" s="29"/>
      <c r="F296" s="29"/>
      <c r="G296" s="30"/>
      <c r="H296" s="306"/>
      <c r="I296" s="29"/>
      <c r="J296" s="29"/>
      <c r="K296" s="29"/>
      <c r="L296" s="29"/>
      <c r="M296" s="30"/>
      <c r="N296" s="306"/>
      <c r="O296" s="29"/>
      <c r="P296" s="29"/>
      <c r="Q296" s="31"/>
      <c r="R296" s="29"/>
      <c r="S296" s="30"/>
      <c r="T296" s="306"/>
      <c r="U296" s="29"/>
      <c r="V296" s="29"/>
      <c r="W296" s="31"/>
      <c r="X296" s="29"/>
      <c r="Y296" s="30"/>
    </row>
    <row r="297" spans="2:25" s="27" customFormat="1">
      <c r="B297" s="315"/>
      <c r="C297" s="29"/>
      <c r="D297" s="29"/>
      <c r="E297" s="29"/>
      <c r="F297" s="29"/>
      <c r="G297" s="30"/>
      <c r="H297" s="306"/>
      <c r="I297" s="29"/>
      <c r="J297" s="29"/>
      <c r="K297" s="29"/>
      <c r="L297" s="29"/>
      <c r="M297" s="30"/>
      <c r="N297" s="306"/>
      <c r="O297" s="29"/>
      <c r="P297" s="29"/>
      <c r="Q297" s="31"/>
      <c r="R297" s="29"/>
      <c r="S297" s="30"/>
      <c r="T297" s="306"/>
      <c r="U297" s="29"/>
      <c r="V297" s="29"/>
      <c r="W297" s="31"/>
      <c r="X297" s="29"/>
      <c r="Y297" s="30"/>
    </row>
    <row r="298" spans="2:25" s="27" customFormat="1">
      <c r="B298" s="315"/>
      <c r="C298" s="29"/>
      <c r="D298" s="29"/>
      <c r="E298" s="29"/>
      <c r="F298" s="29"/>
      <c r="G298" s="30"/>
      <c r="H298" s="306"/>
      <c r="I298" s="29"/>
      <c r="J298" s="29"/>
      <c r="K298" s="29"/>
      <c r="L298" s="29"/>
      <c r="M298" s="30"/>
      <c r="N298" s="306"/>
      <c r="O298" s="29"/>
      <c r="P298" s="29"/>
      <c r="Q298" s="31"/>
      <c r="R298" s="29"/>
      <c r="S298" s="30"/>
      <c r="T298" s="306"/>
      <c r="U298" s="29"/>
      <c r="V298" s="29"/>
      <c r="W298" s="31"/>
      <c r="X298" s="29"/>
      <c r="Y298" s="30"/>
    </row>
    <row r="299" spans="2:25" s="27" customFormat="1">
      <c r="B299" s="315"/>
      <c r="C299" s="29"/>
      <c r="D299" s="29"/>
      <c r="E299" s="29"/>
      <c r="F299" s="29"/>
      <c r="G299" s="30"/>
      <c r="H299" s="306"/>
      <c r="I299" s="29"/>
      <c r="J299" s="29"/>
      <c r="K299" s="29"/>
      <c r="L299" s="29"/>
      <c r="M299" s="30"/>
      <c r="N299" s="306"/>
      <c r="O299" s="29"/>
      <c r="P299" s="29"/>
      <c r="Q299" s="31"/>
      <c r="R299" s="29"/>
      <c r="S299" s="30"/>
      <c r="T299" s="306"/>
      <c r="U299" s="29"/>
      <c r="V299" s="29"/>
      <c r="W299" s="31"/>
      <c r="X299" s="29"/>
      <c r="Y299" s="30"/>
    </row>
    <row r="300" spans="2:25" s="27" customFormat="1">
      <c r="B300" s="315"/>
      <c r="C300" s="29"/>
      <c r="D300" s="29"/>
      <c r="E300" s="29"/>
      <c r="F300" s="29"/>
      <c r="G300" s="30"/>
      <c r="H300" s="306"/>
      <c r="I300" s="29"/>
      <c r="J300" s="29"/>
      <c r="K300" s="29"/>
      <c r="L300" s="29"/>
      <c r="M300" s="30"/>
      <c r="N300" s="306"/>
      <c r="O300" s="29"/>
      <c r="P300" s="29"/>
      <c r="Q300" s="31"/>
      <c r="R300" s="29"/>
      <c r="S300" s="30"/>
      <c r="T300" s="306"/>
      <c r="U300" s="29"/>
      <c r="V300" s="29"/>
      <c r="W300" s="31"/>
      <c r="X300" s="29"/>
      <c r="Y300" s="30"/>
    </row>
    <row r="301" spans="2:25" s="27" customFormat="1">
      <c r="B301" s="315"/>
      <c r="C301" s="29"/>
      <c r="D301" s="29"/>
      <c r="E301" s="29"/>
      <c r="F301" s="29"/>
      <c r="G301" s="30"/>
      <c r="H301" s="306"/>
      <c r="I301" s="29"/>
      <c r="J301" s="29"/>
      <c r="K301" s="29"/>
      <c r="L301" s="29"/>
      <c r="M301" s="30"/>
      <c r="N301" s="306"/>
      <c r="O301" s="29"/>
      <c r="P301" s="29"/>
      <c r="Q301" s="31"/>
      <c r="R301" s="29"/>
      <c r="S301" s="30"/>
      <c r="T301" s="306"/>
      <c r="U301" s="29"/>
      <c r="V301" s="29"/>
      <c r="W301" s="31"/>
      <c r="X301" s="29"/>
      <c r="Y301" s="30"/>
    </row>
    <row r="302" spans="2:25" s="27" customFormat="1">
      <c r="B302" s="315"/>
      <c r="C302" s="29"/>
      <c r="D302" s="29"/>
      <c r="E302" s="29"/>
      <c r="F302" s="29"/>
      <c r="G302" s="30"/>
      <c r="H302" s="306"/>
      <c r="I302" s="29"/>
      <c r="J302" s="29"/>
      <c r="K302" s="29"/>
      <c r="L302" s="29"/>
      <c r="M302" s="30"/>
      <c r="N302" s="306"/>
      <c r="O302" s="29"/>
      <c r="P302" s="29"/>
      <c r="Q302" s="31"/>
      <c r="R302" s="29"/>
      <c r="S302" s="30"/>
      <c r="T302" s="306"/>
      <c r="U302" s="29"/>
      <c r="V302" s="29"/>
      <c r="W302" s="31"/>
      <c r="X302" s="29"/>
      <c r="Y302" s="30"/>
    </row>
    <row r="303" spans="2:25" s="27" customFormat="1">
      <c r="B303" s="315"/>
      <c r="C303" s="29"/>
      <c r="D303" s="29"/>
      <c r="E303" s="29"/>
      <c r="F303" s="29"/>
      <c r="G303" s="30"/>
      <c r="H303" s="306"/>
      <c r="I303" s="29"/>
      <c r="J303" s="29"/>
      <c r="K303" s="29"/>
      <c r="L303" s="29"/>
      <c r="M303" s="30"/>
      <c r="N303" s="306"/>
      <c r="O303" s="29"/>
      <c r="P303" s="29"/>
      <c r="Q303" s="31"/>
      <c r="R303" s="29"/>
      <c r="S303" s="30"/>
      <c r="T303" s="306"/>
      <c r="U303" s="29"/>
      <c r="V303" s="29"/>
      <c r="W303" s="31"/>
      <c r="X303" s="29"/>
      <c r="Y303" s="30"/>
    </row>
    <row r="304" spans="2:25" s="27" customFormat="1">
      <c r="B304" s="315"/>
      <c r="C304" s="29"/>
      <c r="D304" s="29"/>
      <c r="E304" s="29"/>
      <c r="F304" s="29"/>
      <c r="G304" s="30"/>
      <c r="H304" s="306"/>
      <c r="I304" s="29"/>
      <c r="J304" s="29"/>
      <c r="K304" s="29"/>
      <c r="L304" s="29"/>
      <c r="M304" s="30"/>
      <c r="N304" s="306"/>
      <c r="O304" s="29"/>
      <c r="P304" s="29"/>
      <c r="Q304" s="31"/>
      <c r="R304" s="29"/>
      <c r="S304" s="30"/>
      <c r="T304" s="306"/>
      <c r="U304" s="29"/>
      <c r="V304" s="29"/>
      <c r="W304" s="31"/>
      <c r="X304" s="29"/>
      <c r="Y304" s="30"/>
    </row>
    <row r="305" spans="2:25" s="27" customFormat="1">
      <c r="B305" s="315"/>
      <c r="C305" s="29"/>
      <c r="D305" s="29"/>
      <c r="E305" s="29"/>
      <c r="F305" s="29"/>
      <c r="G305" s="30"/>
      <c r="H305" s="306"/>
      <c r="I305" s="29"/>
      <c r="J305" s="29"/>
      <c r="K305" s="29"/>
      <c r="L305" s="29"/>
      <c r="M305" s="30"/>
      <c r="N305" s="306"/>
      <c r="O305" s="29"/>
      <c r="P305" s="29"/>
      <c r="Q305" s="31"/>
      <c r="R305" s="29"/>
      <c r="S305" s="30"/>
      <c r="T305" s="306"/>
      <c r="U305" s="29"/>
      <c r="V305" s="29"/>
      <c r="W305" s="31"/>
      <c r="X305" s="29"/>
      <c r="Y305" s="30"/>
    </row>
    <row r="306" spans="2:25" s="27" customFormat="1">
      <c r="B306" s="315"/>
      <c r="C306" s="29"/>
      <c r="D306" s="29"/>
      <c r="E306" s="29"/>
      <c r="F306" s="29"/>
      <c r="G306" s="30"/>
      <c r="H306" s="306"/>
      <c r="I306" s="29"/>
      <c r="J306" s="29"/>
      <c r="K306" s="29"/>
      <c r="L306" s="29"/>
      <c r="M306" s="30"/>
      <c r="N306" s="306"/>
      <c r="O306" s="29"/>
      <c r="P306" s="29"/>
      <c r="Q306" s="31"/>
      <c r="R306" s="29"/>
      <c r="S306" s="30"/>
      <c r="T306" s="306"/>
      <c r="U306" s="29"/>
      <c r="V306" s="29"/>
      <c r="W306" s="31"/>
      <c r="X306" s="29"/>
      <c r="Y306" s="30"/>
    </row>
    <row r="307" spans="2:25" s="27" customFormat="1">
      <c r="B307" s="315"/>
      <c r="C307" s="29"/>
      <c r="D307" s="29"/>
      <c r="E307" s="29"/>
      <c r="F307" s="29"/>
      <c r="G307" s="30"/>
      <c r="H307" s="306"/>
      <c r="I307" s="29"/>
      <c r="J307" s="29"/>
      <c r="K307" s="29"/>
      <c r="L307" s="29"/>
      <c r="M307" s="30"/>
      <c r="N307" s="306"/>
      <c r="O307" s="29"/>
      <c r="P307" s="29"/>
      <c r="Q307" s="31"/>
      <c r="R307" s="29"/>
      <c r="S307" s="30"/>
      <c r="T307" s="306"/>
      <c r="U307" s="29"/>
      <c r="V307" s="29"/>
      <c r="W307" s="31"/>
      <c r="X307" s="29"/>
      <c r="Y307" s="30"/>
    </row>
    <row r="308" spans="2:25" s="27" customFormat="1">
      <c r="B308" s="315"/>
      <c r="C308" s="29"/>
      <c r="D308" s="29"/>
      <c r="E308" s="29"/>
      <c r="F308" s="29"/>
      <c r="G308" s="30"/>
      <c r="H308" s="306"/>
      <c r="I308" s="29"/>
      <c r="J308" s="29"/>
      <c r="K308" s="29"/>
      <c r="L308" s="29"/>
      <c r="M308" s="30"/>
      <c r="N308" s="306"/>
      <c r="O308" s="29"/>
      <c r="P308" s="29"/>
      <c r="Q308" s="31"/>
      <c r="R308" s="29"/>
      <c r="S308" s="30"/>
      <c r="T308" s="306"/>
      <c r="U308" s="29"/>
      <c r="V308" s="29"/>
      <c r="W308" s="31"/>
      <c r="X308" s="29"/>
      <c r="Y308" s="30"/>
    </row>
    <row r="309" spans="2:25" s="27" customFormat="1">
      <c r="B309" s="315"/>
      <c r="C309" s="29"/>
      <c r="D309" s="29"/>
      <c r="E309" s="29"/>
      <c r="F309" s="29"/>
      <c r="G309" s="30"/>
      <c r="H309" s="306"/>
      <c r="I309" s="29"/>
      <c r="J309" s="29"/>
      <c r="K309" s="29"/>
      <c r="L309" s="29"/>
      <c r="M309" s="30"/>
      <c r="N309" s="306"/>
      <c r="O309" s="29"/>
      <c r="P309" s="29"/>
      <c r="Q309" s="31"/>
      <c r="R309" s="29"/>
      <c r="S309" s="30"/>
      <c r="T309" s="306"/>
      <c r="U309" s="29"/>
      <c r="V309" s="29"/>
      <c r="W309" s="31"/>
      <c r="X309" s="29"/>
      <c r="Y309" s="30"/>
    </row>
    <row r="310" spans="2:25" s="27" customFormat="1">
      <c r="B310" s="315"/>
      <c r="C310" s="29"/>
      <c r="D310" s="29"/>
      <c r="E310" s="29"/>
      <c r="F310" s="29"/>
      <c r="G310" s="30"/>
      <c r="H310" s="306"/>
      <c r="I310" s="29"/>
      <c r="J310" s="29"/>
      <c r="K310" s="29"/>
      <c r="L310" s="29"/>
      <c r="M310" s="30"/>
      <c r="N310" s="306"/>
      <c r="O310" s="29"/>
      <c r="P310" s="29"/>
      <c r="Q310" s="31"/>
      <c r="R310" s="29"/>
      <c r="S310" s="30"/>
      <c r="T310" s="306"/>
      <c r="U310" s="29"/>
      <c r="V310" s="29"/>
      <c r="W310" s="31"/>
      <c r="X310" s="29"/>
      <c r="Y310" s="30"/>
    </row>
    <row r="311" spans="2:25" s="27" customFormat="1">
      <c r="B311" s="315"/>
      <c r="C311" s="29"/>
      <c r="D311" s="29"/>
      <c r="E311" s="29"/>
      <c r="F311" s="29"/>
      <c r="G311" s="30"/>
      <c r="H311" s="306"/>
      <c r="I311" s="29"/>
      <c r="J311" s="29"/>
      <c r="K311" s="29"/>
      <c r="L311" s="29"/>
      <c r="M311" s="30"/>
      <c r="N311" s="306"/>
      <c r="O311" s="29"/>
      <c r="P311" s="29"/>
      <c r="Q311" s="31"/>
      <c r="R311" s="29"/>
      <c r="S311" s="30"/>
      <c r="T311" s="306"/>
      <c r="U311" s="29"/>
      <c r="V311" s="29"/>
      <c r="W311" s="31"/>
      <c r="X311" s="29"/>
      <c r="Y311" s="30"/>
    </row>
    <row r="312" spans="2:25" s="27" customFormat="1">
      <c r="B312" s="315"/>
      <c r="C312" s="29"/>
      <c r="D312" s="29"/>
      <c r="E312" s="29"/>
      <c r="F312" s="29"/>
      <c r="G312" s="30"/>
      <c r="H312" s="306"/>
      <c r="I312" s="29"/>
      <c r="J312" s="29"/>
      <c r="K312" s="29"/>
      <c r="L312" s="29"/>
      <c r="M312" s="30"/>
      <c r="N312" s="306"/>
      <c r="O312" s="29"/>
      <c r="P312" s="29"/>
      <c r="Q312" s="31"/>
      <c r="R312" s="29"/>
      <c r="S312" s="30"/>
      <c r="T312" s="306"/>
      <c r="U312" s="29"/>
      <c r="V312" s="29"/>
      <c r="W312" s="31"/>
      <c r="X312" s="29"/>
      <c r="Y312" s="30"/>
    </row>
    <row r="313" spans="2:25" s="27" customFormat="1">
      <c r="B313" s="315"/>
      <c r="C313" s="29"/>
      <c r="D313" s="29"/>
      <c r="E313" s="29"/>
      <c r="F313" s="29"/>
      <c r="G313" s="30"/>
      <c r="H313" s="306"/>
      <c r="I313" s="29"/>
      <c r="J313" s="29"/>
      <c r="K313" s="29"/>
      <c r="L313" s="29"/>
      <c r="M313" s="30"/>
      <c r="N313" s="306"/>
      <c r="O313" s="29"/>
      <c r="P313" s="29"/>
      <c r="Q313" s="31"/>
      <c r="R313" s="29"/>
      <c r="S313" s="30"/>
      <c r="T313" s="306"/>
      <c r="U313" s="29"/>
      <c r="V313" s="29"/>
      <c r="W313" s="31"/>
      <c r="X313" s="29"/>
      <c r="Y313" s="30"/>
    </row>
    <row r="314" spans="2:25" s="27" customFormat="1">
      <c r="B314" s="315"/>
      <c r="C314" s="29"/>
      <c r="D314" s="29"/>
      <c r="E314" s="29"/>
      <c r="F314" s="29"/>
      <c r="G314" s="30"/>
      <c r="H314" s="306"/>
      <c r="I314" s="29"/>
      <c r="J314" s="29"/>
      <c r="K314" s="29"/>
      <c r="L314" s="29"/>
      <c r="M314" s="30"/>
      <c r="N314" s="306"/>
      <c r="O314" s="29"/>
      <c r="P314" s="29"/>
      <c r="Q314" s="31"/>
      <c r="R314" s="29"/>
      <c r="S314" s="30"/>
      <c r="T314" s="306"/>
      <c r="U314" s="29"/>
      <c r="V314" s="29"/>
      <c r="W314" s="31"/>
      <c r="X314" s="29"/>
      <c r="Y314" s="30"/>
    </row>
    <row r="315" spans="2:25" s="27" customFormat="1">
      <c r="B315" s="315"/>
      <c r="C315" s="29"/>
      <c r="D315" s="29"/>
      <c r="E315" s="29"/>
      <c r="F315" s="29"/>
      <c r="G315" s="30"/>
      <c r="H315" s="306"/>
      <c r="I315" s="29"/>
      <c r="J315" s="29"/>
      <c r="K315" s="29"/>
      <c r="L315" s="29"/>
      <c r="M315" s="30"/>
      <c r="N315" s="306"/>
      <c r="O315" s="29"/>
      <c r="P315" s="29"/>
      <c r="Q315" s="31"/>
      <c r="R315" s="29"/>
      <c r="S315" s="30"/>
      <c r="T315" s="306"/>
      <c r="U315" s="29"/>
      <c r="V315" s="29"/>
      <c r="W315" s="31"/>
      <c r="X315" s="29"/>
      <c r="Y315" s="30"/>
    </row>
    <row r="316" spans="2:25" s="27" customFormat="1">
      <c r="B316" s="315"/>
      <c r="C316" s="29"/>
      <c r="D316" s="29"/>
      <c r="E316" s="29"/>
      <c r="F316" s="29"/>
      <c r="G316" s="30"/>
      <c r="H316" s="306"/>
      <c r="I316" s="29"/>
      <c r="J316" s="29"/>
      <c r="K316" s="29"/>
      <c r="L316" s="29"/>
      <c r="M316" s="30"/>
      <c r="N316" s="306"/>
      <c r="O316" s="29"/>
      <c r="P316" s="29"/>
      <c r="Q316" s="31"/>
      <c r="R316" s="29"/>
      <c r="S316" s="30"/>
      <c r="T316" s="306"/>
      <c r="U316" s="29"/>
      <c r="V316" s="29"/>
      <c r="W316" s="31"/>
      <c r="X316" s="29"/>
      <c r="Y316" s="30"/>
    </row>
    <row r="317" spans="2:25" s="27" customFormat="1">
      <c r="B317" s="315"/>
      <c r="C317" s="29"/>
      <c r="D317" s="29"/>
      <c r="E317" s="29"/>
      <c r="F317" s="29"/>
      <c r="G317" s="30"/>
      <c r="H317" s="306"/>
      <c r="I317" s="29"/>
      <c r="J317" s="29"/>
      <c r="K317" s="29"/>
      <c r="L317" s="29"/>
      <c r="M317" s="30"/>
      <c r="N317" s="306"/>
      <c r="O317" s="29"/>
      <c r="P317" s="29"/>
      <c r="Q317" s="31"/>
      <c r="R317" s="29"/>
      <c r="S317" s="30"/>
      <c r="T317" s="306"/>
      <c r="U317" s="29"/>
      <c r="V317" s="29"/>
      <c r="W317" s="31"/>
      <c r="X317" s="29"/>
      <c r="Y317" s="30"/>
    </row>
    <row r="318" spans="2:25" s="27" customFormat="1">
      <c r="B318" s="315"/>
      <c r="C318" s="29"/>
      <c r="D318" s="29"/>
      <c r="E318" s="29"/>
      <c r="F318" s="29"/>
      <c r="G318" s="30"/>
      <c r="H318" s="306"/>
      <c r="I318" s="29"/>
      <c r="J318" s="29"/>
      <c r="K318" s="29"/>
      <c r="L318" s="29"/>
      <c r="M318" s="30"/>
      <c r="N318" s="306"/>
      <c r="O318" s="29"/>
      <c r="P318" s="29"/>
      <c r="Q318" s="31"/>
      <c r="R318" s="29"/>
      <c r="S318" s="30"/>
      <c r="T318" s="306"/>
      <c r="U318" s="29"/>
      <c r="V318" s="29"/>
      <c r="W318" s="31"/>
      <c r="X318" s="29"/>
      <c r="Y318" s="30"/>
    </row>
    <row r="319" spans="2:25" s="27" customFormat="1">
      <c r="B319" s="315"/>
      <c r="C319" s="29"/>
      <c r="D319" s="29"/>
      <c r="E319" s="29"/>
      <c r="F319" s="29"/>
      <c r="G319" s="30"/>
      <c r="H319" s="306"/>
      <c r="I319" s="29"/>
      <c r="J319" s="29"/>
      <c r="K319" s="29"/>
      <c r="L319" s="29"/>
      <c r="M319" s="30"/>
      <c r="N319" s="306"/>
      <c r="O319" s="29"/>
      <c r="P319" s="29"/>
      <c r="Q319" s="31"/>
      <c r="R319" s="29"/>
      <c r="S319" s="30"/>
      <c r="T319" s="306"/>
      <c r="U319" s="29"/>
      <c r="V319" s="29"/>
      <c r="W319" s="31"/>
      <c r="X319" s="29"/>
      <c r="Y319" s="30"/>
    </row>
    <row r="320" spans="2:25" s="27" customFormat="1">
      <c r="B320" s="315"/>
      <c r="C320" s="29"/>
      <c r="D320" s="29"/>
      <c r="E320" s="29"/>
      <c r="F320" s="29"/>
      <c r="G320" s="30"/>
      <c r="H320" s="306"/>
      <c r="I320" s="29"/>
      <c r="J320" s="29"/>
      <c r="K320" s="29"/>
      <c r="L320" s="29"/>
      <c r="M320" s="30"/>
      <c r="N320" s="306"/>
      <c r="O320" s="29"/>
      <c r="P320" s="29"/>
      <c r="Q320" s="31"/>
      <c r="R320" s="29"/>
      <c r="S320" s="30"/>
      <c r="T320" s="306"/>
      <c r="U320" s="29"/>
      <c r="V320" s="29"/>
      <c r="W320" s="31"/>
      <c r="X320" s="29"/>
      <c r="Y320" s="30"/>
    </row>
    <row r="321" spans="2:25" s="27" customFormat="1">
      <c r="B321" s="315"/>
      <c r="C321" s="29"/>
      <c r="D321" s="29"/>
      <c r="E321" s="29"/>
      <c r="F321" s="29"/>
      <c r="G321" s="30"/>
      <c r="H321" s="306"/>
      <c r="I321" s="29"/>
      <c r="J321" s="29"/>
      <c r="K321" s="29"/>
      <c r="L321" s="29"/>
      <c r="M321" s="30"/>
      <c r="N321" s="306"/>
      <c r="O321" s="29"/>
      <c r="P321" s="29"/>
      <c r="Q321" s="31"/>
      <c r="R321" s="29"/>
      <c r="S321" s="30"/>
      <c r="T321" s="306"/>
      <c r="U321" s="29"/>
      <c r="V321" s="29"/>
      <c r="W321" s="31"/>
      <c r="X321" s="29"/>
      <c r="Y321" s="30"/>
    </row>
    <row r="322" spans="2:25" s="27" customFormat="1">
      <c r="B322" s="315"/>
      <c r="C322" s="29"/>
      <c r="D322" s="29"/>
      <c r="E322" s="29"/>
      <c r="F322" s="29"/>
      <c r="G322" s="30"/>
      <c r="H322" s="306"/>
      <c r="I322" s="29"/>
      <c r="J322" s="29"/>
      <c r="K322" s="29"/>
      <c r="L322" s="29"/>
      <c r="M322" s="30"/>
      <c r="N322" s="306"/>
      <c r="O322" s="29"/>
      <c r="P322" s="29"/>
      <c r="Q322" s="31"/>
      <c r="R322" s="29"/>
      <c r="S322" s="30"/>
      <c r="T322" s="306"/>
      <c r="U322" s="29"/>
      <c r="V322" s="29"/>
      <c r="W322" s="31"/>
      <c r="X322" s="29"/>
      <c r="Y322" s="30"/>
    </row>
    <row r="323" spans="2:25" s="27" customFormat="1">
      <c r="B323" s="315"/>
      <c r="C323" s="29"/>
      <c r="D323" s="29"/>
      <c r="E323" s="29"/>
      <c r="F323" s="29"/>
      <c r="G323" s="30"/>
      <c r="H323" s="306"/>
      <c r="I323" s="29"/>
      <c r="J323" s="29"/>
      <c r="K323" s="29"/>
      <c r="L323" s="29"/>
      <c r="M323" s="30"/>
      <c r="N323" s="306"/>
      <c r="O323" s="29"/>
      <c r="P323" s="29"/>
      <c r="Q323" s="31"/>
      <c r="R323" s="29"/>
      <c r="S323" s="30"/>
      <c r="T323" s="306"/>
      <c r="U323" s="29"/>
      <c r="V323" s="29"/>
      <c r="W323" s="31"/>
      <c r="X323" s="29"/>
      <c r="Y323" s="30"/>
    </row>
    <row r="324" spans="2:25" s="27" customFormat="1">
      <c r="B324" s="315"/>
      <c r="C324" s="29"/>
      <c r="D324" s="29"/>
      <c r="E324" s="29"/>
      <c r="F324" s="29"/>
      <c r="G324" s="30"/>
      <c r="H324" s="306"/>
      <c r="I324" s="29"/>
      <c r="J324" s="29"/>
      <c r="K324" s="29"/>
      <c r="L324" s="29"/>
      <c r="M324" s="30"/>
      <c r="N324" s="306"/>
      <c r="O324" s="29"/>
      <c r="P324" s="29"/>
      <c r="Q324" s="31"/>
      <c r="R324" s="29"/>
      <c r="S324" s="30"/>
      <c r="T324" s="306"/>
      <c r="U324" s="29"/>
      <c r="V324" s="29"/>
      <c r="W324" s="31"/>
      <c r="X324" s="29"/>
      <c r="Y324" s="30"/>
    </row>
    <row r="325" spans="2:25" s="27" customFormat="1">
      <c r="B325" s="315"/>
      <c r="C325" s="29"/>
      <c r="D325" s="29"/>
      <c r="E325" s="29"/>
      <c r="F325" s="29"/>
      <c r="G325" s="30"/>
      <c r="H325" s="306"/>
      <c r="I325" s="29"/>
      <c r="J325" s="29"/>
      <c r="K325" s="29"/>
      <c r="L325" s="29"/>
      <c r="M325" s="30"/>
      <c r="N325" s="306"/>
      <c r="O325" s="29"/>
      <c r="P325" s="29"/>
      <c r="Q325" s="31"/>
      <c r="R325" s="29"/>
      <c r="S325" s="30"/>
      <c r="T325" s="306"/>
      <c r="U325" s="29"/>
      <c r="V325" s="29"/>
      <c r="W325" s="31"/>
      <c r="X325" s="29"/>
      <c r="Y325" s="30"/>
    </row>
    <row r="326" spans="2:25" s="27" customFormat="1">
      <c r="B326" s="315"/>
      <c r="C326" s="29"/>
      <c r="D326" s="29"/>
      <c r="E326" s="29"/>
      <c r="F326" s="29"/>
      <c r="G326" s="30"/>
      <c r="H326" s="306"/>
      <c r="I326" s="29"/>
      <c r="J326" s="29"/>
      <c r="K326" s="29"/>
      <c r="L326" s="29"/>
      <c r="M326" s="30"/>
      <c r="N326" s="306"/>
      <c r="O326" s="29"/>
      <c r="P326" s="29"/>
      <c r="Q326" s="31"/>
      <c r="R326" s="29"/>
      <c r="S326" s="30"/>
      <c r="T326" s="306"/>
      <c r="U326" s="29"/>
      <c r="V326" s="29"/>
      <c r="W326" s="31"/>
      <c r="X326" s="29"/>
      <c r="Y326" s="30"/>
    </row>
    <row r="327" spans="2:25" s="27" customFormat="1">
      <c r="B327" s="315"/>
      <c r="C327" s="29"/>
      <c r="D327" s="29"/>
      <c r="E327" s="29"/>
      <c r="F327" s="29"/>
      <c r="G327" s="30"/>
      <c r="H327" s="306"/>
      <c r="I327" s="29"/>
      <c r="J327" s="29"/>
      <c r="K327" s="29"/>
      <c r="L327" s="29"/>
      <c r="M327" s="30"/>
      <c r="N327" s="306"/>
      <c r="O327" s="29"/>
      <c r="P327" s="29"/>
      <c r="Q327" s="31"/>
      <c r="R327" s="29"/>
      <c r="S327" s="30"/>
      <c r="T327" s="306"/>
      <c r="U327" s="29"/>
      <c r="V327" s="29"/>
      <c r="W327" s="31"/>
      <c r="X327" s="29"/>
      <c r="Y327" s="30"/>
    </row>
    <row r="328" spans="2:25" s="27" customFormat="1">
      <c r="B328" s="315"/>
      <c r="C328" s="29"/>
      <c r="D328" s="29"/>
      <c r="E328" s="29"/>
      <c r="F328" s="29"/>
      <c r="G328" s="30"/>
      <c r="H328" s="306"/>
      <c r="I328" s="29"/>
      <c r="J328" s="29"/>
      <c r="K328" s="29"/>
      <c r="L328" s="29"/>
      <c r="M328" s="30"/>
      <c r="N328" s="306"/>
      <c r="O328" s="29"/>
      <c r="P328" s="29"/>
      <c r="Q328" s="31"/>
      <c r="R328" s="29"/>
      <c r="S328" s="30"/>
      <c r="T328" s="306"/>
      <c r="U328" s="29"/>
      <c r="V328" s="29"/>
      <c r="W328" s="31"/>
      <c r="X328" s="29"/>
      <c r="Y328" s="30"/>
    </row>
    <row r="329" spans="2:25" s="27" customFormat="1">
      <c r="B329" s="315"/>
      <c r="C329" s="29"/>
      <c r="D329" s="29"/>
      <c r="E329" s="29"/>
      <c r="F329" s="29"/>
      <c r="G329" s="30"/>
      <c r="H329" s="306"/>
      <c r="I329" s="29"/>
      <c r="J329" s="29"/>
      <c r="K329" s="29"/>
      <c r="L329" s="29"/>
      <c r="M329" s="30"/>
      <c r="N329" s="306"/>
      <c r="O329" s="29"/>
      <c r="P329" s="29"/>
      <c r="Q329" s="31"/>
      <c r="R329" s="29"/>
      <c r="S329" s="30"/>
      <c r="T329" s="306"/>
      <c r="U329" s="29"/>
      <c r="V329" s="29"/>
      <c r="W329" s="31"/>
      <c r="X329" s="29"/>
      <c r="Y329" s="30"/>
    </row>
    <row r="330" spans="2:25" s="27" customFormat="1">
      <c r="B330" s="315"/>
      <c r="C330" s="29"/>
      <c r="D330" s="29"/>
      <c r="E330" s="29"/>
      <c r="F330" s="29"/>
      <c r="G330" s="30"/>
      <c r="H330" s="306"/>
      <c r="I330" s="29"/>
      <c r="J330" s="29"/>
      <c r="K330" s="29"/>
      <c r="L330" s="29"/>
      <c r="M330" s="30"/>
      <c r="N330" s="306"/>
      <c r="O330" s="29"/>
      <c r="P330" s="29"/>
      <c r="Q330" s="31"/>
      <c r="R330" s="29"/>
      <c r="S330" s="30"/>
      <c r="T330" s="306"/>
      <c r="U330" s="29"/>
      <c r="V330" s="29"/>
      <c r="W330" s="31"/>
      <c r="X330" s="29"/>
      <c r="Y330" s="30"/>
    </row>
    <row r="331" spans="2:25" s="27" customFormat="1">
      <c r="B331" s="315"/>
      <c r="C331" s="29"/>
      <c r="D331" s="29"/>
      <c r="E331" s="29"/>
      <c r="F331" s="29"/>
      <c r="G331" s="30"/>
      <c r="H331" s="306"/>
      <c r="I331" s="29"/>
      <c r="J331" s="29"/>
      <c r="K331" s="29"/>
      <c r="L331" s="29"/>
      <c r="M331" s="30"/>
      <c r="N331" s="306"/>
      <c r="O331" s="29"/>
      <c r="P331" s="29"/>
      <c r="Q331" s="31"/>
      <c r="R331" s="29"/>
      <c r="S331" s="30"/>
      <c r="T331" s="306"/>
      <c r="U331" s="29"/>
      <c r="V331" s="29"/>
      <c r="W331" s="31"/>
      <c r="X331" s="29"/>
      <c r="Y331" s="30"/>
    </row>
    <row r="332" spans="2:25" s="27" customFormat="1">
      <c r="B332" s="315"/>
      <c r="C332" s="29"/>
      <c r="D332" s="29"/>
      <c r="E332" s="29"/>
      <c r="F332" s="29"/>
      <c r="G332" s="30"/>
      <c r="H332" s="306"/>
      <c r="I332" s="29"/>
      <c r="J332" s="29"/>
      <c r="K332" s="29"/>
      <c r="L332" s="29"/>
      <c r="M332" s="30"/>
      <c r="N332" s="306"/>
      <c r="O332" s="29"/>
      <c r="P332" s="29"/>
      <c r="Q332" s="31"/>
      <c r="R332" s="29"/>
      <c r="S332" s="30"/>
      <c r="T332" s="306"/>
      <c r="U332" s="29"/>
      <c r="V332" s="29"/>
      <c r="W332" s="31"/>
      <c r="X332" s="29"/>
      <c r="Y332" s="30"/>
    </row>
    <row r="333" spans="2:25" s="27" customFormat="1">
      <c r="B333" s="315"/>
      <c r="C333" s="29"/>
      <c r="D333" s="29"/>
      <c r="E333" s="29"/>
      <c r="F333" s="29"/>
      <c r="G333" s="30"/>
      <c r="H333" s="306"/>
      <c r="I333" s="29"/>
      <c r="J333" s="29"/>
      <c r="K333" s="29"/>
      <c r="L333" s="29"/>
      <c r="M333" s="30"/>
      <c r="N333" s="306"/>
      <c r="O333" s="29"/>
      <c r="P333" s="29"/>
      <c r="Q333" s="31"/>
      <c r="R333" s="29"/>
      <c r="S333" s="30"/>
      <c r="T333" s="306"/>
      <c r="U333" s="29"/>
      <c r="V333" s="29"/>
      <c r="W333" s="31"/>
      <c r="X333" s="29"/>
      <c r="Y333" s="30"/>
    </row>
    <row r="334" spans="2:25" s="27" customFormat="1">
      <c r="B334" s="315"/>
      <c r="C334" s="29"/>
      <c r="D334" s="29"/>
      <c r="E334" s="29"/>
      <c r="F334" s="29"/>
      <c r="G334" s="30"/>
      <c r="H334" s="306"/>
      <c r="I334" s="29"/>
      <c r="J334" s="29"/>
      <c r="K334" s="29"/>
      <c r="L334" s="29"/>
      <c r="M334" s="30"/>
      <c r="N334" s="306"/>
      <c r="O334" s="29"/>
      <c r="P334" s="29"/>
      <c r="Q334" s="31"/>
      <c r="R334" s="29"/>
      <c r="S334" s="30"/>
      <c r="T334" s="306"/>
      <c r="U334" s="29"/>
      <c r="V334" s="29"/>
      <c r="W334" s="31"/>
      <c r="X334" s="29"/>
      <c r="Y334" s="30"/>
    </row>
    <row r="335" spans="2:25" s="27" customFormat="1">
      <c r="B335" s="315"/>
      <c r="C335" s="29"/>
      <c r="D335" s="29"/>
      <c r="E335" s="29"/>
      <c r="F335" s="29"/>
      <c r="G335" s="30"/>
      <c r="H335" s="306"/>
      <c r="I335" s="29"/>
      <c r="J335" s="29"/>
      <c r="K335" s="29"/>
      <c r="L335" s="29"/>
      <c r="M335" s="30"/>
      <c r="N335" s="306"/>
      <c r="O335" s="29"/>
      <c r="P335" s="29"/>
      <c r="Q335" s="31"/>
      <c r="R335" s="29"/>
      <c r="S335" s="30"/>
      <c r="T335" s="306"/>
      <c r="U335" s="29"/>
      <c r="V335" s="29"/>
      <c r="W335" s="31"/>
      <c r="X335" s="29"/>
      <c r="Y335" s="30"/>
    </row>
    <row r="336" spans="2:25" s="27" customFormat="1">
      <c r="B336" s="315"/>
      <c r="C336" s="29"/>
      <c r="D336" s="29"/>
      <c r="E336" s="29"/>
      <c r="F336" s="29"/>
      <c r="G336" s="30"/>
      <c r="H336" s="306"/>
      <c r="I336" s="29"/>
      <c r="J336" s="29"/>
      <c r="K336" s="29"/>
      <c r="L336" s="29"/>
      <c r="M336" s="30"/>
      <c r="N336" s="306"/>
      <c r="O336" s="29"/>
      <c r="P336" s="29"/>
      <c r="Q336" s="31"/>
      <c r="R336" s="29"/>
      <c r="S336" s="30"/>
      <c r="T336" s="306"/>
      <c r="U336" s="29"/>
      <c r="V336" s="29"/>
      <c r="W336" s="31"/>
      <c r="X336" s="29"/>
      <c r="Y336" s="30"/>
    </row>
    <row r="337" spans="2:25" s="27" customFormat="1">
      <c r="B337" s="315"/>
      <c r="C337" s="29"/>
      <c r="D337" s="29"/>
      <c r="E337" s="29"/>
      <c r="F337" s="29"/>
      <c r="G337" s="30"/>
      <c r="H337" s="306"/>
      <c r="I337" s="29"/>
      <c r="J337" s="29"/>
      <c r="K337" s="29"/>
      <c r="L337" s="29"/>
      <c r="M337" s="30"/>
      <c r="N337" s="306"/>
      <c r="O337" s="29"/>
      <c r="P337" s="29"/>
      <c r="Q337" s="31"/>
      <c r="R337" s="29"/>
      <c r="S337" s="30"/>
      <c r="T337" s="306"/>
      <c r="U337" s="29"/>
      <c r="V337" s="29"/>
      <c r="W337" s="31"/>
      <c r="X337" s="29"/>
      <c r="Y337" s="30"/>
    </row>
    <row r="338" spans="2:25" s="27" customFormat="1">
      <c r="B338" s="315"/>
      <c r="C338" s="29"/>
      <c r="D338" s="29"/>
      <c r="E338" s="29"/>
      <c r="F338" s="29"/>
      <c r="G338" s="30"/>
      <c r="H338" s="306"/>
      <c r="I338" s="29"/>
      <c r="J338" s="29"/>
      <c r="K338" s="29"/>
      <c r="L338" s="29"/>
      <c r="M338" s="30"/>
      <c r="N338" s="306"/>
      <c r="O338" s="29"/>
      <c r="P338" s="29"/>
      <c r="Q338" s="31"/>
      <c r="R338" s="29"/>
      <c r="S338" s="30"/>
      <c r="T338" s="306"/>
      <c r="U338" s="29"/>
      <c r="V338" s="29"/>
      <c r="W338" s="31"/>
      <c r="X338" s="29"/>
      <c r="Y338" s="30"/>
    </row>
    <row r="339" spans="2:25" s="27" customFormat="1">
      <c r="B339" s="315"/>
      <c r="C339" s="29"/>
      <c r="D339" s="29"/>
      <c r="E339" s="29"/>
      <c r="F339" s="29"/>
      <c r="G339" s="30"/>
      <c r="H339" s="306"/>
      <c r="I339" s="29"/>
      <c r="J339" s="29"/>
      <c r="K339" s="29"/>
      <c r="L339" s="29"/>
      <c r="M339" s="30"/>
      <c r="N339" s="306"/>
      <c r="O339" s="29"/>
      <c r="P339" s="29"/>
      <c r="Q339" s="31"/>
      <c r="R339" s="29"/>
      <c r="S339" s="30"/>
      <c r="T339" s="306"/>
      <c r="U339" s="29"/>
      <c r="V339" s="29"/>
      <c r="W339" s="31"/>
      <c r="X339" s="29"/>
      <c r="Y339" s="30"/>
    </row>
    <row r="340" spans="2:25" s="27" customFormat="1">
      <c r="B340" s="315"/>
      <c r="C340" s="29"/>
      <c r="D340" s="29"/>
      <c r="E340" s="29"/>
      <c r="F340" s="29"/>
      <c r="G340" s="30"/>
      <c r="H340" s="306"/>
      <c r="I340" s="29"/>
      <c r="J340" s="29"/>
      <c r="K340" s="29"/>
      <c r="L340" s="29"/>
      <c r="M340" s="30"/>
      <c r="N340" s="306"/>
      <c r="O340" s="29"/>
      <c r="P340" s="29"/>
      <c r="Q340" s="31"/>
      <c r="R340" s="29"/>
      <c r="S340" s="30"/>
      <c r="T340" s="306"/>
      <c r="U340" s="29"/>
      <c r="V340" s="29"/>
      <c r="W340" s="31"/>
      <c r="X340" s="29"/>
      <c r="Y340" s="30"/>
    </row>
    <row r="341" spans="2:25" s="27" customFormat="1">
      <c r="B341" s="315"/>
      <c r="C341" s="29"/>
      <c r="D341" s="29"/>
      <c r="E341" s="29"/>
      <c r="F341" s="29"/>
      <c r="G341" s="30"/>
      <c r="H341" s="306"/>
      <c r="I341" s="29"/>
      <c r="J341" s="29"/>
      <c r="K341" s="29"/>
      <c r="L341" s="29"/>
      <c r="M341" s="30"/>
      <c r="N341" s="306"/>
      <c r="O341" s="29"/>
      <c r="P341" s="29"/>
      <c r="Q341" s="31"/>
      <c r="R341" s="29"/>
      <c r="S341" s="30"/>
      <c r="T341" s="306"/>
      <c r="U341" s="29"/>
      <c r="V341" s="29"/>
      <c r="W341" s="31"/>
      <c r="X341" s="29"/>
      <c r="Y341" s="30"/>
    </row>
    <row r="342" spans="2:25" s="27" customFormat="1">
      <c r="B342" s="315"/>
      <c r="C342" s="29"/>
      <c r="D342" s="29"/>
      <c r="E342" s="29"/>
      <c r="F342" s="29"/>
      <c r="G342" s="30"/>
      <c r="H342" s="306"/>
      <c r="I342" s="29"/>
      <c r="J342" s="29"/>
      <c r="K342" s="29"/>
      <c r="L342" s="29"/>
      <c r="M342" s="30"/>
      <c r="N342" s="306"/>
      <c r="O342" s="29"/>
      <c r="P342" s="29"/>
      <c r="Q342" s="31"/>
      <c r="R342" s="29"/>
      <c r="S342" s="30"/>
      <c r="T342" s="306"/>
      <c r="U342" s="29"/>
      <c r="V342" s="29"/>
      <c r="W342" s="31"/>
      <c r="X342" s="29"/>
      <c r="Y342" s="30"/>
    </row>
    <row r="343" spans="2:25" s="27" customFormat="1">
      <c r="B343" s="315"/>
      <c r="C343" s="29"/>
      <c r="D343" s="29"/>
      <c r="E343" s="29"/>
      <c r="F343" s="29"/>
      <c r="G343" s="30"/>
      <c r="H343" s="306"/>
      <c r="I343" s="29"/>
      <c r="J343" s="29"/>
      <c r="K343" s="29"/>
      <c r="L343" s="29"/>
      <c r="M343" s="30"/>
      <c r="N343" s="306"/>
      <c r="O343" s="29"/>
      <c r="P343" s="29"/>
      <c r="Q343" s="31"/>
      <c r="R343" s="29"/>
      <c r="S343" s="30"/>
      <c r="T343" s="306"/>
      <c r="U343" s="29"/>
      <c r="V343" s="29"/>
      <c r="W343" s="31"/>
      <c r="X343" s="29"/>
      <c r="Y343" s="30"/>
    </row>
    <row r="344" spans="2:25" s="27" customFormat="1">
      <c r="B344" s="315"/>
      <c r="C344" s="29"/>
      <c r="D344" s="29"/>
      <c r="E344" s="29"/>
      <c r="F344" s="29"/>
      <c r="G344" s="30"/>
      <c r="H344" s="306"/>
      <c r="I344" s="29"/>
      <c r="J344" s="29"/>
      <c r="K344" s="29"/>
      <c r="L344" s="29"/>
      <c r="M344" s="30"/>
      <c r="N344" s="306"/>
      <c r="O344" s="29"/>
      <c r="P344" s="29"/>
      <c r="Q344" s="31"/>
      <c r="R344" s="29"/>
      <c r="S344" s="30"/>
      <c r="T344" s="306"/>
      <c r="U344" s="29"/>
      <c r="V344" s="29"/>
      <c r="W344" s="31"/>
      <c r="X344" s="29"/>
      <c r="Y344" s="30"/>
    </row>
    <row r="345" spans="2:25" s="27" customFormat="1">
      <c r="B345" s="315"/>
      <c r="C345" s="29"/>
      <c r="D345" s="29"/>
      <c r="E345" s="29"/>
      <c r="F345" s="29"/>
      <c r="G345" s="30"/>
      <c r="H345" s="306"/>
      <c r="I345" s="29"/>
      <c r="J345" s="29"/>
      <c r="K345" s="29"/>
      <c r="L345" s="29"/>
      <c r="M345" s="30"/>
      <c r="N345" s="306"/>
      <c r="O345" s="29"/>
      <c r="P345" s="29"/>
      <c r="Q345" s="31"/>
      <c r="R345" s="29"/>
      <c r="S345" s="30"/>
      <c r="T345" s="306"/>
      <c r="U345" s="29"/>
      <c r="V345" s="29"/>
      <c r="W345" s="31"/>
      <c r="X345" s="29"/>
      <c r="Y345" s="30"/>
    </row>
    <row r="346" spans="2:25" s="27" customFormat="1">
      <c r="B346" s="315"/>
      <c r="C346" s="29"/>
      <c r="D346" s="29"/>
      <c r="E346" s="29"/>
      <c r="F346" s="29"/>
      <c r="G346" s="30"/>
      <c r="H346" s="306"/>
      <c r="I346" s="29"/>
      <c r="J346" s="29"/>
      <c r="K346" s="29"/>
      <c r="L346" s="29"/>
      <c r="M346" s="30"/>
      <c r="N346" s="306"/>
      <c r="O346" s="29"/>
      <c r="P346" s="29"/>
      <c r="Q346" s="31"/>
      <c r="R346" s="29"/>
      <c r="S346" s="30"/>
      <c r="T346" s="306"/>
      <c r="U346" s="29"/>
      <c r="V346" s="29"/>
      <c r="W346" s="31"/>
      <c r="X346" s="29"/>
      <c r="Y346" s="30"/>
    </row>
    <row r="347" spans="2:25" s="27" customFormat="1">
      <c r="B347" s="315"/>
      <c r="C347" s="29"/>
      <c r="D347" s="29"/>
      <c r="E347" s="29"/>
      <c r="F347" s="29"/>
      <c r="G347" s="30"/>
      <c r="H347" s="306"/>
      <c r="I347" s="29"/>
      <c r="J347" s="29"/>
      <c r="K347" s="29"/>
      <c r="L347" s="29"/>
      <c r="M347" s="30"/>
      <c r="N347" s="306"/>
      <c r="O347" s="29"/>
      <c r="P347" s="29"/>
      <c r="Q347" s="31"/>
      <c r="R347" s="29"/>
      <c r="S347" s="30"/>
      <c r="T347" s="306"/>
      <c r="U347" s="29"/>
      <c r="V347" s="29"/>
      <c r="W347" s="31"/>
      <c r="X347" s="29"/>
      <c r="Y347" s="30"/>
    </row>
    <row r="348" spans="2:25" s="27" customFormat="1">
      <c r="B348" s="315"/>
      <c r="C348" s="29"/>
      <c r="D348" s="29"/>
      <c r="E348" s="29"/>
      <c r="F348" s="29"/>
      <c r="G348" s="30"/>
      <c r="H348" s="306"/>
      <c r="I348" s="29"/>
      <c r="J348" s="29"/>
      <c r="K348" s="29"/>
      <c r="L348" s="29"/>
      <c r="M348" s="30"/>
      <c r="N348" s="306"/>
      <c r="O348" s="29"/>
      <c r="P348" s="29"/>
      <c r="Q348" s="31"/>
      <c r="R348" s="29"/>
      <c r="S348" s="30"/>
      <c r="T348" s="306"/>
      <c r="U348" s="29"/>
      <c r="V348" s="29"/>
      <c r="W348" s="31"/>
      <c r="X348" s="29"/>
      <c r="Y348" s="30"/>
    </row>
    <row r="349" spans="2:25" s="27" customFormat="1">
      <c r="B349" s="315"/>
      <c r="C349" s="29"/>
      <c r="D349" s="29"/>
      <c r="E349" s="29"/>
      <c r="F349" s="29"/>
      <c r="G349" s="30"/>
      <c r="H349" s="306"/>
      <c r="I349" s="29"/>
      <c r="J349" s="29"/>
      <c r="K349" s="29"/>
      <c r="L349" s="29"/>
      <c r="M349" s="30"/>
      <c r="N349" s="306"/>
      <c r="O349" s="29"/>
      <c r="P349" s="29"/>
      <c r="Q349" s="31"/>
      <c r="R349" s="29"/>
      <c r="S349" s="30"/>
      <c r="T349" s="306"/>
      <c r="U349" s="29"/>
      <c r="V349" s="29"/>
      <c r="W349" s="31"/>
      <c r="X349" s="29"/>
      <c r="Y349" s="30"/>
    </row>
    <row r="350" spans="2:25" s="27" customFormat="1">
      <c r="B350" s="315"/>
      <c r="C350" s="29"/>
      <c r="D350" s="29"/>
      <c r="E350" s="29"/>
      <c r="F350" s="29"/>
      <c r="G350" s="30"/>
      <c r="H350" s="306"/>
      <c r="I350" s="29"/>
      <c r="J350" s="29"/>
      <c r="K350" s="29"/>
      <c r="L350" s="29"/>
      <c r="M350" s="30"/>
      <c r="N350" s="306"/>
      <c r="O350" s="29"/>
      <c r="P350" s="29"/>
      <c r="Q350" s="31"/>
      <c r="R350" s="29"/>
      <c r="S350" s="30"/>
      <c r="T350" s="306"/>
      <c r="U350" s="29"/>
      <c r="V350" s="29"/>
      <c r="W350" s="31"/>
      <c r="X350" s="29"/>
      <c r="Y350" s="30"/>
    </row>
    <row r="351" spans="2:25" s="27" customFormat="1">
      <c r="B351" s="315"/>
      <c r="C351" s="29"/>
      <c r="D351" s="29"/>
      <c r="E351" s="29"/>
      <c r="F351" s="29"/>
      <c r="G351" s="30"/>
      <c r="H351" s="306"/>
      <c r="I351" s="29"/>
      <c r="J351" s="29"/>
      <c r="K351" s="29"/>
      <c r="L351" s="29"/>
      <c r="M351" s="30"/>
      <c r="N351" s="306"/>
      <c r="O351" s="29"/>
      <c r="P351" s="29"/>
      <c r="Q351" s="31"/>
      <c r="R351" s="29"/>
      <c r="S351" s="30"/>
      <c r="T351" s="306"/>
      <c r="U351" s="29"/>
      <c r="V351" s="29"/>
      <c r="W351" s="31"/>
      <c r="X351" s="29"/>
      <c r="Y351" s="30"/>
    </row>
    <row r="352" spans="2:25" s="27" customFormat="1">
      <c r="B352" s="315"/>
      <c r="C352" s="29"/>
      <c r="D352" s="29"/>
      <c r="E352" s="29"/>
      <c r="F352" s="29"/>
      <c r="G352" s="30"/>
      <c r="H352" s="306"/>
      <c r="I352" s="29"/>
      <c r="J352" s="29"/>
      <c r="K352" s="29"/>
      <c r="L352" s="29"/>
      <c r="M352" s="30"/>
      <c r="N352" s="306"/>
      <c r="O352" s="29"/>
      <c r="P352" s="29"/>
      <c r="Q352" s="31"/>
      <c r="R352" s="29"/>
      <c r="S352" s="30"/>
      <c r="T352" s="306"/>
      <c r="U352" s="29"/>
      <c r="V352" s="29"/>
      <c r="W352" s="31"/>
      <c r="X352" s="29"/>
      <c r="Y352" s="30"/>
    </row>
    <row r="353" spans="2:25" s="27" customFormat="1">
      <c r="B353" s="315"/>
      <c r="C353" s="29"/>
      <c r="D353" s="29"/>
      <c r="E353" s="29"/>
      <c r="F353" s="29"/>
      <c r="G353" s="30"/>
      <c r="H353" s="306"/>
      <c r="I353" s="29"/>
      <c r="J353" s="29"/>
      <c r="K353" s="29"/>
      <c r="L353" s="29"/>
      <c r="M353" s="30"/>
      <c r="N353" s="306"/>
      <c r="O353" s="29"/>
      <c r="P353" s="29"/>
      <c r="Q353" s="31"/>
      <c r="R353" s="29"/>
      <c r="S353" s="30"/>
      <c r="T353" s="306"/>
      <c r="U353" s="29"/>
      <c r="V353" s="29"/>
      <c r="W353" s="31"/>
      <c r="X353" s="29"/>
      <c r="Y353" s="30"/>
    </row>
    <row r="354" spans="2:25" s="27" customFormat="1">
      <c r="B354" s="315"/>
      <c r="C354" s="29"/>
      <c r="D354" s="29"/>
      <c r="E354" s="29"/>
      <c r="F354" s="29"/>
      <c r="G354" s="30"/>
      <c r="H354" s="306"/>
      <c r="I354" s="29"/>
      <c r="J354" s="29"/>
      <c r="K354" s="29"/>
      <c r="L354" s="29"/>
      <c r="M354" s="30"/>
      <c r="N354" s="306"/>
      <c r="O354" s="29"/>
      <c r="P354" s="29"/>
      <c r="Q354" s="31"/>
      <c r="R354" s="29"/>
      <c r="S354" s="30"/>
      <c r="T354" s="306"/>
      <c r="U354" s="29"/>
      <c r="V354" s="29"/>
      <c r="W354" s="31"/>
      <c r="X354" s="29"/>
      <c r="Y354" s="30"/>
    </row>
    <row r="355" spans="2:25" s="27" customFormat="1">
      <c r="B355" s="315"/>
      <c r="C355" s="29"/>
      <c r="D355" s="29"/>
      <c r="E355" s="29"/>
      <c r="F355" s="29"/>
      <c r="G355" s="30"/>
      <c r="H355" s="306"/>
      <c r="I355" s="29"/>
      <c r="J355" s="29"/>
      <c r="K355" s="29"/>
      <c r="L355" s="29"/>
      <c r="M355" s="30"/>
      <c r="N355" s="306"/>
      <c r="O355" s="29"/>
      <c r="P355" s="29"/>
      <c r="Q355" s="31"/>
      <c r="R355" s="29"/>
      <c r="S355" s="30"/>
      <c r="T355" s="306"/>
      <c r="U355" s="29"/>
      <c r="V355" s="29"/>
      <c r="W355" s="31"/>
      <c r="X355" s="29"/>
      <c r="Y355" s="30"/>
    </row>
    <row r="356" spans="2:25" s="27" customFormat="1">
      <c r="B356" s="315"/>
      <c r="C356" s="29"/>
      <c r="D356" s="29"/>
      <c r="E356" s="29"/>
      <c r="F356" s="29"/>
      <c r="G356" s="30"/>
      <c r="H356" s="306"/>
      <c r="I356" s="29"/>
      <c r="J356" s="29"/>
      <c r="K356" s="29"/>
      <c r="L356" s="29"/>
      <c r="M356" s="30"/>
      <c r="N356" s="306"/>
      <c r="O356" s="29"/>
      <c r="P356" s="29"/>
      <c r="Q356" s="31"/>
      <c r="R356" s="29"/>
      <c r="S356" s="30"/>
      <c r="T356" s="306"/>
      <c r="U356" s="29"/>
      <c r="V356" s="29"/>
      <c r="W356" s="31"/>
      <c r="X356" s="29"/>
      <c r="Y356" s="30"/>
    </row>
    <row r="357" spans="2:25" s="27" customFormat="1">
      <c r="B357" s="315"/>
      <c r="C357" s="29"/>
      <c r="D357" s="29"/>
      <c r="E357" s="29"/>
      <c r="F357" s="29"/>
      <c r="G357" s="30"/>
      <c r="H357" s="306"/>
      <c r="I357" s="29"/>
      <c r="J357" s="29"/>
      <c r="K357" s="29"/>
      <c r="L357" s="29"/>
      <c r="M357" s="30"/>
      <c r="N357" s="306"/>
      <c r="O357" s="29"/>
      <c r="P357" s="29"/>
      <c r="Q357" s="31"/>
      <c r="R357" s="29"/>
      <c r="S357" s="30"/>
      <c r="T357" s="306"/>
      <c r="U357" s="29"/>
      <c r="V357" s="29"/>
      <c r="W357" s="31"/>
      <c r="X357" s="29"/>
      <c r="Y357" s="30"/>
    </row>
    <row r="358" spans="2:25" s="27" customFormat="1">
      <c r="B358" s="315"/>
      <c r="C358" s="29"/>
      <c r="D358" s="29"/>
      <c r="E358" s="29"/>
      <c r="F358" s="29"/>
      <c r="G358" s="30"/>
      <c r="H358" s="306"/>
      <c r="I358" s="29"/>
      <c r="J358" s="29"/>
      <c r="K358" s="29"/>
      <c r="L358" s="29"/>
      <c r="M358" s="30"/>
      <c r="N358" s="306"/>
      <c r="O358" s="29"/>
      <c r="P358" s="29"/>
      <c r="Q358" s="31"/>
      <c r="R358" s="29"/>
      <c r="S358" s="30"/>
      <c r="T358" s="306"/>
      <c r="U358" s="29"/>
      <c r="V358" s="29"/>
      <c r="W358" s="31"/>
      <c r="X358" s="29"/>
      <c r="Y358" s="30"/>
    </row>
    <row r="359" spans="2:25" s="27" customFormat="1">
      <c r="B359" s="315"/>
      <c r="C359" s="29"/>
      <c r="D359" s="29"/>
      <c r="E359" s="29"/>
      <c r="F359" s="29"/>
      <c r="G359" s="30"/>
      <c r="H359" s="306"/>
      <c r="I359" s="29"/>
      <c r="J359" s="29"/>
      <c r="K359" s="29"/>
      <c r="L359" s="29"/>
      <c r="M359" s="30"/>
      <c r="N359" s="306"/>
      <c r="O359" s="29"/>
      <c r="P359" s="29"/>
      <c r="Q359" s="31"/>
      <c r="R359" s="29"/>
      <c r="S359" s="30"/>
      <c r="T359" s="306"/>
      <c r="U359" s="29"/>
      <c r="V359" s="29"/>
      <c r="W359" s="31"/>
      <c r="X359" s="29"/>
      <c r="Y359" s="30"/>
    </row>
    <row r="360" spans="2:25" s="27" customFormat="1">
      <c r="B360" s="315"/>
      <c r="C360" s="29"/>
      <c r="D360" s="29"/>
      <c r="E360" s="29"/>
      <c r="F360" s="29"/>
      <c r="G360" s="30"/>
      <c r="H360" s="306"/>
      <c r="I360" s="29"/>
      <c r="J360" s="29"/>
      <c r="K360" s="29"/>
      <c r="L360" s="29"/>
      <c r="M360" s="30"/>
      <c r="N360" s="306"/>
      <c r="O360" s="29"/>
      <c r="P360" s="29"/>
      <c r="Q360" s="31"/>
      <c r="R360" s="29"/>
      <c r="S360" s="30"/>
      <c r="T360" s="306"/>
      <c r="U360" s="29"/>
      <c r="V360" s="29"/>
      <c r="W360" s="31"/>
      <c r="X360" s="29"/>
      <c r="Y360" s="30"/>
    </row>
    <row r="361" spans="2:25" s="27" customFormat="1">
      <c r="B361" s="315"/>
      <c r="C361" s="29"/>
      <c r="D361" s="29"/>
      <c r="E361" s="29"/>
      <c r="F361" s="29"/>
      <c r="G361" s="30"/>
      <c r="H361" s="306"/>
      <c r="I361" s="29"/>
      <c r="J361" s="29"/>
      <c r="K361" s="29"/>
      <c r="L361" s="29"/>
      <c r="M361" s="30"/>
      <c r="N361" s="306"/>
      <c r="O361" s="29"/>
      <c r="P361" s="29"/>
      <c r="Q361" s="31"/>
      <c r="R361" s="29"/>
      <c r="S361" s="30"/>
      <c r="T361" s="306"/>
      <c r="U361" s="29"/>
      <c r="V361" s="29"/>
      <c r="W361" s="31"/>
      <c r="X361" s="29"/>
      <c r="Y361" s="30"/>
    </row>
    <row r="362" spans="2:25" s="27" customFormat="1">
      <c r="B362" s="315"/>
      <c r="C362" s="29"/>
      <c r="D362" s="29"/>
      <c r="E362" s="29"/>
      <c r="F362" s="29"/>
      <c r="G362" s="30"/>
      <c r="H362" s="306"/>
      <c r="I362" s="29"/>
      <c r="J362" s="29"/>
      <c r="K362" s="29"/>
      <c r="L362" s="29"/>
      <c r="M362" s="30"/>
      <c r="N362" s="306"/>
      <c r="O362" s="29"/>
      <c r="P362" s="29"/>
      <c r="Q362" s="31"/>
      <c r="R362" s="29"/>
      <c r="S362" s="30"/>
      <c r="T362" s="306"/>
      <c r="U362" s="29"/>
      <c r="V362" s="29"/>
      <c r="W362" s="31"/>
      <c r="X362" s="29"/>
      <c r="Y362" s="30"/>
    </row>
    <row r="363" spans="2:25" s="27" customFormat="1">
      <c r="B363" s="315"/>
      <c r="C363" s="29"/>
      <c r="D363" s="29"/>
      <c r="E363" s="29"/>
      <c r="F363" s="29"/>
      <c r="G363" s="30"/>
      <c r="H363" s="306"/>
      <c r="I363" s="29"/>
      <c r="J363" s="29"/>
      <c r="K363" s="29"/>
      <c r="L363" s="29"/>
      <c r="M363" s="30"/>
      <c r="N363" s="306"/>
      <c r="O363" s="29"/>
      <c r="P363" s="29"/>
      <c r="Q363" s="31"/>
      <c r="R363" s="29"/>
      <c r="S363" s="30"/>
      <c r="T363" s="306"/>
      <c r="U363" s="29"/>
      <c r="V363" s="29"/>
      <c r="W363" s="31"/>
      <c r="X363" s="29"/>
      <c r="Y363" s="30"/>
    </row>
    <row r="364" spans="2:25" s="27" customFormat="1">
      <c r="B364" s="315"/>
      <c r="C364" s="29"/>
      <c r="D364" s="29"/>
      <c r="E364" s="29"/>
      <c r="F364" s="29"/>
      <c r="G364" s="30"/>
      <c r="H364" s="306"/>
      <c r="I364" s="29"/>
      <c r="J364" s="29"/>
      <c r="K364" s="29"/>
      <c r="L364" s="29"/>
      <c r="M364" s="30"/>
      <c r="N364" s="306"/>
      <c r="O364" s="29"/>
      <c r="P364" s="29"/>
      <c r="Q364" s="31"/>
      <c r="R364" s="29"/>
      <c r="S364" s="30"/>
      <c r="T364" s="306"/>
      <c r="U364" s="29"/>
      <c r="V364" s="29"/>
      <c r="W364" s="31"/>
      <c r="X364" s="29"/>
      <c r="Y364" s="30"/>
    </row>
    <row r="365" spans="2:25" s="27" customFormat="1">
      <c r="B365" s="315"/>
      <c r="C365" s="29"/>
      <c r="D365" s="29"/>
      <c r="E365" s="29"/>
      <c r="F365" s="29"/>
      <c r="G365" s="30"/>
      <c r="H365" s="306"/>
      <c r="I365" s="29"/>
      <c r="J365" s="29"/>
      <c r="K365" s="29"/>
      <c r="L365" s="29"/>
      <c r="M365" s="30"/>
      <c r="N365" s="306"/>
      <c r="O365" s="29"/>
      <c r="P365" s="29"/>
      <c r="Q365" s="31"/>
      <c r="R365" s="29"/>
      <c r="S365" s="30"/>
      <c r="T365" s="306"/>
      <c r="U365" s="29"/>
      <c r="V365" s="29"/>
      <c r="W365" s="31"/>
      <c r="X365" s="29"/>
      <c r="Y365" s="30"/>
    </row>
    <row r="366" spans="2:25" s="27" customFormat="1">
      <c r="B366" s="315"/>
      <c r="C366" s="29"/>
      <c r="D366" s="29"/>
      <c r="E366" s="29"/>
      <c r="F366" s="29"/>
      <c r="G366" s="30"/>
      <c r="H366" s="306"/>
      <c r="I366" s="29"/>
      <c r="J366" s="29"/>
      <c r="K366" s="29"/>
      <c r="L366" s="29"/>
      <c r="M366" s="30"/>
      <c r="N366" s="306"/>
      <c r="O366" s="29"/>
      <c r="P366" s="29"/>
      <c r="Q366" s="31"/>
      <c r="R366" s="29"/>
      <c r="S366" s="30"/>
      <c r="T366" s="306"/>
      <c r="U366" s="29"/>
      <c r="V366" s="29"/>
      <c r="W366" s="31"/>
      <c r="X366" s="29"/>
      <c r="Y366" s="30"/>
    </row>
    <row r="367" spans="2:25" s="27" customFormat="1">
      <c r="B367" s="315"/>
      <c r="C367" s="29"/>
      <c r="D367" s="29"/>
      <c r="E367" s="29"/>
      <c r="F367" s="29"/>
      <c r="G367" s="30"/>
      <c r="H367" s="306"/>
      <c r="I367" s="29"/>
      <c r="J367" s="29"/>
      <c r="K367" s="29"/>
      <c r="L367" s="29"/>
      <c r="M367" s="30"/>
      <c r="N367" s="306"/>
      <c r="O367" s="29"/>
      <c r="P367" s="29"/>
      <c r="Q367" s="31"/>
      <c r="R367" s="29"/>
      <c r="S367" s="30"/>
      <c r="T367" s="306"/>
      <c r="U367" s="29"/>
      <c r="V367" s="29"/>
      <c r="W367" s="31"/>
      <c r="X367" s="29"/>
      <c r="Y367" s="30"/>
    </row>
    <row r="368" spans="2:25" s="27" customFormat="1">
      <c r="B368" s="315"/>
      <c r="C368" s="29"/>
      <c r="D368" s="29"/>
      <c r="E368" s="29"/>
      <c r="F368" s="29"/>
      <c r="G368" s="30"/>
      <c r="H368" s="306"/>
      <c r="I368" s="29"/>
      <c r="J368" s="29"/>
      <c r="K368" s="29"/>
      <c r="L368" s="29"/>
      <c r="M368" s="30"/>
      <c r="N368" s="306"/>
      <c r="O368" s="29"/>
      <c r="P368" s="29"/>
      <c r="Q368" s="31"/>
      <c r="R368" s="29"/>
      <c r="S368" s="30"/>
      <c r="T368" s="306"/>
      <c r="U368" s="29"/>
      <c r="V368" s="29"/>
      <c r="W368" s="31"/>
      <c r="X368" s="29"/>
      <c r="Y368" s="30"/>
    </row>
    <row r="369" spans="2:25" s="27" customFormat="1">
      <c r="B369" s="315"/>
      <c r="C369" s="29"/>
      <c r="D369" s="29"/>
      <c r="E369" s="29"/>
      <c r="F369" s="29"/>
      <c r="G369" s="30"/>
      <c r="H369" s="306"/>
      <c r="I369" s="29"/>
      <c r="J369" s="29"/>
      <c r="K369" s="29"/>
      <c r="L369" s="29"/>
      <c r="M369" s="30"/>
      <c r="N369" s="306"/>
      <c r="O369" s="29"/>
      <c r="P369" s="29"/>
      <c r="Q369" s="31"/>
      <c r="R369" s="29"/>
      <c r="S369" s="30"/>
      <c r="T369" s="306"/>
      <c r="U369" s="29"/>
      <c r="V369" s="29"/>
      <c r="W369" s="31"/>
      <c r="X369" s="29"/>
      <c r="Y369" s="30"/>
    </row>
    <row r="370" spans="2:25" s="27" customFormat="1">
      <c r="B370" s="315"/>
      <c r="C370" s="29"/>
      <c r="D370" s="29"/>
      <c r="E370" s="29"/>
      <c r="F370" s="29"/>
      <c r="G370" s="30"/>
      <c r="H370" s="306"/>
      <c r="I370" s="29"/>
      <c r="J370" s="29"/>
      <c r="K370" s="29"/>
      <c r="L370" s="29"/>
      <c r="M370" s="30"/>
      <c r="N370" s="306"/>
      <c r="O370" s="29"/>
      <c r="P370" s="29"/>
      <c r="Q370" s="31"/>
      <c r="R370" s="29"/>
      <c r="S370" s="30"/>
      <c r="T370" s="306"/>
      <c r="U370" s="29"/>
      <c r="V370" s="29"/>
      <c r="W370" s="31"/>
      <c r="X370" s="29"/>
      <c r="Y370" s="30"/>
    </row>
    <row r="371" spans="2:25">
      <c r="B371" s="315"/>
    </row>
    <row r="372" spans="2:25">
      <c r="B372" s="315"/>
    </row>
    <row r="373" spans="2:25">
      <c r="B373" s="315"/>
    </row>
    <row r="374" spans="2:25">
      <c r="B374" s="315"/>
    </row>
    <row r="375" spans="2:25">
      <c r="B375" s="315"/>
    </row>
    <row r="376" spans="2:25">
      <c r="B376" s="315"/>
    </row>
    <row r="377" spans="2:25">
      <c r="B377" s="315"/>
    </row>
    <row r="378" spans="2:25">
      <c r="B378" s="315"/>
    </row>
    <row r="379" spans="2:25">
      <c r="B379" s="315"/>
    </row>
    <row r="380" spans="2:25">
      <c r="B380" s="315"/>
    </row>
    <row r="381" spans="2:25">
      <c r="B381" s="315"/>
    </row>
    <row r="382" spans="2:25">
      <c r="B382" s="315"/>
    </row>
    <row r="383" spans="2:25">
      <c r="B383" s="315"/>
    </row>
    <row r="384" spans="2:25">
      <c r="B384" s="315"/>
    </row>
    <row r="385" spans="2:2">
      <c r="B385" s="315"/>
    </row>
    <row r="386" spans="2:2">
      <c r="B386" s="315"/>
    </row>
    <row r="387" spans="2:2">
      <c r="B387" s="315"/>
    </row>
    <row r="388" spans="2:2">
      <c r="B388" s="315"/>
    </row>
    <row r="389" spans="2:2">
      <c r="B389" s="315"/>
    </row>
    <row r="390" spans="2:2">
      <c r="B390" s="315"/>
    </row>
    <row r="391" spans="2:2">
      <c r="B391" s="315"/>
    </row>
    <row r="392" spans="2:2">
      <c r="B392" s="315"/>
    </row>
    <row r="393" spans="2:2">
      <c r="B393" s="315"/>
    </row>
    <row r="394" spans="2:2">
      <c r="B394" s="315"/>
    </row>
    <row r="395" spans="2:2">
      <c r="B395" s="315"/>
    </row>
    <row r="396" spans="2:2">
      <c r="B396" s="315"/>
    </row>
    <row r="397" spans="2:2">
      <c r="B397" s="315"/>
    </row>
    <row r="398" spans="2:2">
      <c r="B398" s="315"/>
    </row>
    <row r="399" spans="2:2">
      <c r="B399" s="315"/>
    </row>
    <row r="400" spans="2:2">
      <c r="B400" s="315"/>
    </row>
    <row r="401" spans="2:2">
      <c r="B401" s="315"/>
    </row>
    <row r="402" spans="2:2">
      <c r="B402" s="315"/>
    </row>
    <row r="403" spans="2:2">
      <c r="B403" s="315"/>
    </row>
    <row r="404" spans="2:2">
      <c r="B404" s="315"/>
    </row>
    <row r="405" spans="2:2">
      <c r="B405" s="315"/>
    </row>
    <row r="406" spans="2:2">
      <c r="B406" s="315"/>
    </row>
    <row r="407" spans="2:2">
      <c r="B407" s="315"/>
    </row>
    <row r="408" spans="2:2">
      <c r="B408" s="315"/>
    </row>
    <row r="409" spans="2:2">
      <c r="B409" s="315"/>
    </row>
    <row r="410" spans="2:2">
      <c r="B410" s="315"/>
    </row>
    <row r="411" spans="2:2">
      <c r="B411" s="315"/>
    </row>
    <row r="412" spans="2:2">
      <c r="B412" s="315"/>
    </row>
    <row r="413" spans="2:2">
      <c r="B413" s="315"/>
    </row>
    <row r="414" spans="2:2">
      <c r="B414" s="315"/>
    </row>
    <row r="415" spans="2:2">
      <c r="B415" s="315"/>
    </row>
    <row r="416" spans="2:2">
      <c r="B416" s="315"/>
    </row>
    <row r="417" spans="2:2">
      <c r="B417" s="315"/>
    </row>
    <row r="418" spans="2:2">
      <c r="B418" s="315"/>
    </row>
    <row r="419" spans="2:2">
      <c r="B419" s="315"/>
    </row>
    <row r="420" spans="2:2">
      <c r="B420" s="315"/>
    </row>
    <row r="421" spans="2:2">
      <c r="B421" s="315"/>
    </row>
    <row r="422" spans="2:2">
      <c r="B422" s="315"/>
    </row>
    <row r="423" spans="2:2">
      <c r="B423" s="315"/>
    </row>
    <row r="424" spans="2:2">
      <c r="B424" s="315"/>
    </row>
    <row r="425" spans="2:2">
      <c r="B425" s="315"/>
    </row>
    <row r="426" spans="2:2">
      <c r="B426" s="315"/>
    </row>
    <row r="427" spans="2:2">
      <c r="B427" s="315"/>
    </row>
    <row r="428" spans="2:2">
      <c r="B428" s="315"/>
    </row>
    <row r="429" spans="2:2">
      <c r="B429" s="315"/>
    </row>
    <row r="430" spans="2:2">
      <c r="B430" s="315"/>
    </row>
    <row r="431" spans="2:2">
      <c r="B431" s="315"/>
    </row>
    <row r="432" spans="2:2">
      <c r="B432" s="315"/>
    </row>
    <row r="433" spans="2:2">
      <c r="B433" s="315"/>
    </row>
    <row r="434" spans="2:2">
      <c r="B434" s="315"/>
    </row>
    <row r="435" spans="2:2">
      <c r="B435" s="315"/>
    </row>
    <row r="436" spans="2:2">
      <c r="B436" s="315"/>
    </row>
    <row r="437" spans="2:2">
      <c r="B437" s="315"/>
    </row>
    <row r="438" spans="2:2">
      <c r="B438" s="315"/>
    </row>
    <row r="439" spans="2:2">
      <c r="B439" s="315"/>
    </row>
    <row r="440" spans="2:2">
      <c r="B440" s="315"/>
    </row>
    <row r="441" spans="2:2">
      <c r="B441" s="315"/>
    </row>
    <row r="442" spans="2:2">
      <c r="B442" s="315"/>
    </row>
    <row r="443" spans="2:2">
      <c r="B443" s="315"/>
    </row>
    <row r="444" spans="2:2">
      <c r="B444" s="315"/>
    </row>
    <row r="445" spans="2:2">
      <c r="B445" s="315"/>
    </row>
    <row r="446" spans="2:2">
      <c r="B446" s="315"/>
    </row>
    <row r="447" spans="2:2">
      <c r="B447" s="315"/>
    </row>
    <row r="448" spans="2:2">
      <c r="B448" s="315"/>
    </row>
    <row r="449" spans="2:2">
      <c r="B449" s="315"/>
    </row>
    <row r="450" spans="2:2">
      <c r="B450" s="315"/>
    </row>
    <row r="451" spans="2:2">
      <c r="B451" s="315"/>
    </row>
    <row r="452" spans="2:2">
      <c r="B452" s="315"/>
    </row>
    <row r="453" spans="2:2">
      <c r="B453" s="315"/>
    </row>
    <row r="454" spans="2:2">
      <c r="B454" s="315"/>
    </row>
    <row r="455" spans="2:2">
      <c r="B455" s="315"/>
    </row>
    <row r="456" spans="2:2">
      <c r="B456" s="315"/>
    </row>
    <row r="457" spans="2:2">
      <c r="B457" s="315"/>
    </row>
    <row r="458" spans="2:2">
      <c r="B458" s="315"/>
    </row>
    <row r="459" spans="2:2">
      <c r="B459" s="315"/>
    </row>
    <row r="460" spans="2:2">
      <c r="B460" s="315"/>
    </row>
    <row r="461" spans="2:2">
      <c r="B461" s="315"/>
    </row>
    <row r="462" spans="2:2">
      <c r="B462" s="315"/>
    </row>
    <row r="463" spans="2:2">
      <c r="B463" s="315"/>
    </row>
    <row r="464" spans="2:2">
      <c r="B464" s="315"/>
    </row>
    <row r="465" spans="2:2">
      <c r="B465" s="315"/>
    </row>
    <row r="466" spans="2:2">
      <c r="B466" s="315"/>
    </row>
    <row r="467" spans="2:2">
      <c r="B467" s="315"/>
    </row>
    <row r="468" spans="2:2">
      <c r="B468" s="315"/>
    </row>
    <row r="469" spans="2:2">
      <c r="B469" s="315"/>
    </row>
    <row r="470" spans="2:2">
      <c r="B470" s="315"/>
    </row>
    <row r="471" spans="2:2">
      <c r="B471" s="315"/>
    </row>
    <row r="472" spans="2:2">
      <c r="B472" s="315"/>
    </row>
    <row r="473" spans="2:2">
      <c r="B473" s="315"/>
    </row>
    <row r="474" spans="2:2">
      <c r="B474" s="315"/>
    </row>
    <row r="475" spans="2:2">
      <c r="B475" s="315"/>
    </row>
    <row r="476" spans="2:2">
      <c r="B476" s="315"/>
    </row>
    <row r="477" spans="2:2">
      <c r="B477" s="315"/>
    </row>
    <row r="478" spans="2:2">
      <c r="B478" s="315"/>
    </row>
    <row r="479" spans="2:2">
      <c r="B479" s="315"/>
    </row>
    <row r="480" spans="2:2">
      <c r="B480" s="315"/>
    </row>
  </sheetData>
  <mergeCells count="10">
    <mergeCell ref="C14:D14"/>
    <mergeCell ref="I14:J14"/>
    <mergeCell ref="O14:P14"/>
    <mergeCell ref="U14:V14"/>
    <mergeCell ref="P27:S27"/>
    <mergeCell ref="V27:Y27"/>
    <mergeCell ref="E1:H1"/>
    <mergeCell ref="I1:M1"/>
    <mergeCell ref="O1:S1"/>
    <mergeCell ref="U1:Y1"/>
  </mergeCells>
  <phoneticPr fontId="37" type="noConversion"/>
  <hyperlinks>
    <hyperlink ref="A1" location="封面!F24" display="返回封面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10537"/>
  <sheetViews>
    <sheetView showGridLines="0" workbookViewId="0">
      <pane ySplit="1" topLeftCell="A2" activePane="bottomLeft" state="frozen"/>
      <selection pane="bottomLeft"/>
    </sheetView>
  </sheetViews>
  <sheetFormatPr baseColWidth="10" defaultColWidth="8.6640625" defaultRowHeight="12"/>
  <cols>
    <col min="1" max="1" width="10" style="20" customWidth="1"/>
    <col min="2" max="2" width="64.83203125" style="20" customWidth="1"/>
    <col min="3" max="16384" width="8.6640625" style="20"/>
  </cols>
  <sheetData>
    <row r="1" spans="1:6" s="17" customFormat="1" ht="15" customHeight="1">
      <c r="A1" s="21" t="s">
        <v>54</v>
      </c>
      <c r="B1" s="22" t="s">
        <v>51</v>
      </c>
      <c r="C1" s="22"/>
      <c r="D1" s="22"/>
      <c r="E1" s="22"/>
      <c r="F1" s="22"/>
    </row>
    <row r="2" spans="1:6" ht="30">
      <c r="B2" s="23" t="s">
        <v>329</v>
      </c>
    </row>
    <row r="10" spans="1:6">
      <c r="C10" s="24"/>
    </row>
    <row r="2196" spans="1:1" s="18" customFormat="1">
      <c r="A2196" s="20"/>
    </row>
    <row r="2197" spans="1:1" s="18" customFormat="1">
      <c r="A2197" s="20"/>
    </row>
    <row r="2198" spans="1:1" s="18" customFormat="1">
      <c r="A2198" s="20"/>
    </row>
    <row r="2199" spans="1:1" s="18" customFormat="1">
      <c r="A2199" s="20"/>
    </row>
    <row r="2200" spans="1:1" s="18" customFormat="1">
      <c r="A2200" s="20"/>
    </row>
    <row r="2201" spans="1:1" s="18" customFormat="1">
      <c r="A2201" s="20"/>
    </row>
    <row r="2202" spans="1:1" s="18" customFormat="1">
      <c r="A2202" s="20"/>
    </row>
    <row r="2203" spans="1:1" s="18" customFormat="1">
      <c r="A2203" s="20"/>
    </row>
    <row r="2204" spans="1:1" s="18" customFormat="1">
      <c r="A2204" s="20"/>
    </row>
    <row r="2205" spans="1:1" s="18" customFormat="1">
      <c r="A2205" s="20"/>
    </row>
    <row r="2206" spans="1:1" s="18" customFormat="1">
      <c r="A2206" s="20"/>
    </row>
    <row r="2207" spans="1:1" s="18" customFormat="1">
      <c r="A2207" s="20"/>
    </row>
    <row r="2208" spans="1:1" s="18" customFormat="1">
      <c r="A2208" s="20"/>
    </row>
    <row r="2209" spans="1:1" s="18" customFormat="1">
      <c r="A2209" s="20"/>
    </row>
    <row r="2210" spans="1:1" s="18" customFormat="1">
      <c r="A2210" s="20"/>
    </row>
    <row r="2211" spans="1:1" s="18" customFormat="1">
      <c r="A2211" s="20"/>
    </row>
    <row r="2212" spans="1:1" s="18" customFormat="1">
      <c r="A2212" s="20"/>
    </row>
    <row r="2213" spans="1:1" s="18" customFormat="1">
      <c r="A2213" s="20"/>
    </row>
    <row r="2214" spans="1:1" s="18" customFormat="1">
      <c r="A2214" s="20"/>
    </row>
    <row r="2215" spans="1:1" s="18" customFormat="1">
      <c r="A2215" s="20"/>
    </row>
    <row r="2216" spans="1:1" s="18" customFormat="1">
      <c r="A2216" s="20"/>
    </row>
    <row r="2217" spans="1:1" s="18" customFormat="1">
      <c r="A2217" s="20"/>
    </row>
    <row r="2218" spans="1:1" s="18" customFormat="1">
      <c r="A2218" s="20"/>
    </row>
    <row r="2219" spans="1:1" s="18" customFormat="1">
      <c r="A2219" s="20"/>
    </row>
    <row r="2220" spans="1:1" s="18" customFormat="1">
      <c r="A2220" s="20"/>
    </row>
    <row r="2221" spans="1:1" s="18" customFormat="1">
      <c r="A2221" s="20"/>
    </row>
    <row r="2222" spans="1:1" s="18" customFormat="1">
      <c r="A2222" s="20"/>
    </row>
    <row r="2223" spans="1:1" s="18" customFormat="1">
      <c r="A2223" s="20"/>
    </row>
    <row r="2224" spans="1:1" s="18" customFormat="1">
      <c r="A2224" s="20"/>
    </row>
    <row r="2225" spans="1:1" s="18" customFormat="1">
      <c r="A2225" s="20"/>
    </row>
    <row r="2226" spans="1:1" s="18" customFormat="1">
      <c r="A2226" s="20"/>
    </row>
    <row r="2227" spans="1:1" s="18" customFormat="1">
      <c r="A2227" s="20"/>
    </row>
    <row r="2228" spans="1:1" s="18" customFormat="1">
      <c r="A2228" s="20"/>
    </row>
    <row r="2229" spans="1:1" s="18" customFormat="1">
      <c r="A2229" s="20"/>
    </row>
    <row r="2230" spans="1:1" s="18" customFormat="1">
      <c r="A2230" s="20"/>
    </row>
    <row r="2231" spans="1:1" s="18" customFormat="1">
      <c r="A2231" s="20"/>
    </row>
    <row r="2232" spans="1:1" s="18" customFormat="1">
      <c r="A2232" s="20"/>
    </row>
    <row r="2233" spans="1:1" s="18" customFormat="1">
      <c r="A2233" s="20"/>
    </row>
    <row r="2234" spans="1:1" s="18" customFormat="1">
      <c r="A2234" s="20"/>
    </row>
    <row r="2235" spans="1:1" s="18" customFormat="1">
      <c r="A2235" s="20"/>
    </row>
    <row r="2236" spans="1:1" s="18" customFormat="1">
      <c r="A2236" s="20"/>
    </row>
    <row r="2237" spans="1:1" s="18" customFormat="1">
      <c r="A2237" s="20"/>
    </row>
    <row r="2238" spans="1:1" s="18" customFormat="1">
      <c r="A2238" s="20"/>
    </row>
    <row r="2239" spans="1:1" s="18" customFormat="1">
      <c r="A2239" s="20"/>
    </row>
    <row r="2240" spans="1:1" s="18" customFormat="1">
      <c r="A2240" s="20"/>
    </row>
    <row r="2241" spans="1:1" s="18" customFormat="1">
      <c r="A2241" s="20"/>
    </row>
    <row r="2242" spans="1:1" s="18" customFormat="1">
      <c r="A2242" s="20"/>
    </row>
    <row r="2243" spans="1:1" s="18" customFormat="1">
      <c r="A2243" s="20"/>
    </row>
    <row r="2244" spans="1:1" s="18" customFormat="1">
      <c r="A2244" s="20"/>
    </row>
    <row r="2245" spans="1:1" s="18" customFormat="1">
      <c r="A2245" s="20"/>
    </row>
    <row r="2246" spans="1:1" s="18" customFormat="1">
      <c r="A2246" s="20"/>
    </row>
    <row r="2247" spans="1:1" s="18" customFormat="1">
      <c r="A2247" s="20"/>
    </row>
    <row r="2248" spans="1:1" s="18" customFormat="1">
      <c r="A2248" s="20"/>
    </row>
    <row r="2249" spans="1:1" s="18" customFormat="1">
      <c r="A2249" s="20"/>
    </row>
    <row r="2250" spans="1:1" s="18" customFormat="1">
      <c r="A2250" s="20"/>
    </row>
    <row r="2251" spans="1:1" s="18" customFormat="1">
      <c r="A2251" s="20"/>
    </row>
    <row r="2252" spans="1:1" s="18" customFormat="1">
      <c r="A2252" s="20"/>
    </row>
    <row r="2253" spans="1:1" s="18" customFormat="1">
      <c r="A2253" s="20"/>
    </row>
    <row r="2254" spans="1:1" s="18" customFormat="1">
      <c r="A2254" s="20"/>
    </row>
    <row r="2255" spans="1:1" s="18" customFormat="1">
      <c r="A2255" s="20"/>
    </row>
    <row r="2256" spans="1:1" s="18" customFormat="1">
      <c r="A2256" s="20"/>
    </row>
    <row r="2257" spans="1:1" s="18" customFormat="1">
      <c r="A2257" s="20"/>
    </row>
    <row r="2258" spans="1:1" s="18" customFormat="1">
      <c r="A2258" s="20"/>
    </row>
    <row r="2259" spans="1:1" s="18" customFormat="1">
      <c r="A2259" s="20"/>
    </row>
    <row r="2260" spans="1:1" s="18" customFormat="1">
      <c r="A2260" s="20"/>
    </row>
    <row r="2261" spans="1:1" s="18" customFormat="1">
      <c r="A2261" s="20"/>
    </row>
    <row r="2262" spans="1:1" s="18" customFormat="1">
      <c r="A2262" s="20"/>
    </row>
    <row r="2263" spans="1:1" s="18" customFormat="1">
      <c r="A2263" s="20"/>
    </row>
    <row r="2264" spans="1:1" s="18" customFormat="1">
      <c r="A2264" s="20"/>
    </row>
    <row r="2265" spans="1:1" s="18" customFormat="1">
      <c r="A2265" s="20"/>
    </row>
    <row r="2266" spans="1:1" s="18" customFormat="1">
      <c r="A2266" s="20"/>
    </row>
    <row r="2267" spans="1:1" s="18" customFormat="1">
      <c r="A2267" s="20"/>
    </row>
    <row r="2268" spans="1:1" s="18" customFormat="1">
      <c r="A2268" s="20"/>
    </row>
    <row r="2269" spans="1:1" s="18" customFormat="1">
      <c r="A2269" s="20"/>
    </row>
    <row r="2270" spans="1:1" s="18" customFormat="1">
      <c r="A2270" s="20"/>
    </row>
    <row r="2271" spans="1:1" s="18" customFormat="1">
      <c r="A2271" s="20"/>
    </row>
    <row r="2272" spans="1:1" s="18" customFormat="1">
      <c r="A2272" s="20"/>
    </row>
    <row r="2273" spans="1:1" s="18" customFormat="1">
      <c r="A2273" s="20"/>
    </row>
    <row r="2274" spans="1:1" s="18" customFormat="1">
      <c r="A2274" s="20"/>
    </row>
    <row r="2275" spans="1:1" s="18" customFormat="1">
      <c r="A2275" s="20"/>
    </row>
    <row r="2276" spans="1:1" s="18" customFormat="1">
      <c r="A2276" s="20"/>
    </row>
    <row r="2277" spans="1:1" s="18" customFormat="1">
      <c r="A2277" s="20"/>
    </row>
    <row r="2278" spans="1:1" s="18" customFormat="1">
      <c r="A2278" s="20"/>
    </row>
    <row r="2279" spans="1:1" s="18" customFormat="1">
      <c r="A2279" s="20"/>
    </row>
    <row r="2280" spans="1:1" s="18" customFormat="1">
      <c r="A2280" s="20"/>
    </row>
    <row r="2281" spans="1:1" s="18" customFormat="1">
      <c r="A2281" s="20"/>
    </row>
    <row r="2282" spans="1:1" s="18" customFormat="1">
      <c r="A2282" s="20"/>
    </row>
    <row r="2283" spans="1:1" s="18" customFormat="1">
      <c r="A2283" s="20"/>
    </row>
    <row r="2284" spans="1:1" s="18" customFormat="1">
      <c r="A2284" s="20"/>
    </row>
    <row r="2285" spans="1:1" s="18" customFormat="1">
      <c r="A2285" s="20"/>
    </row>
    <row r="2286" spans="1:1" s="18" customFormat="1">
      <c r="A2286" s="20"/>
    </row>
    <row r="2287" spans="1:1" s="18" customFormat="1">
      <c r="A2287" s="20"/>
    </row>
    <row r="2288" spans="1:1" s="18" customFormat="1">
      <c r="A2288" s="20"/>
    </row>
    <row r="2289" spans="1:1" s="18" customFormat="1">
      <c r="A2289" s="20"/>
    </row>
    <row r="2290" spans="1:1" s="18" customFormat="1">
      <c r="A2290" s="20"/>
    </row>
    <row r="2291" spans="1:1" s="18" customFormat="1">
      <c r="A2291" s="20"/>
    </row>
    <row r="2292" spans="1:1" s="18" customFormat="1">
      <c r="A2292" s="20"/>
    </row>
    <row r="2293" spans="1:1" s="18" customFormat="1">
      <c r="A2293" s="20"/>
    </row>
    <row r="2294" spans="1:1" s="18" customFormat="1">
      <c r="A2294" s="20"/>
    </row>
    <row r="2295" spans="1:1" s="18" customFormat="1">
      <c r="A2295" s="20"/>
    </row>
    <row r="2296" spans="1:1" s="18" customFormat="1">
      <c r="A2296" s="20"/>
    </row>
    <row r="2297" spans="1:1" s="18" customFormat="1">
      <c r="A2297" s="20"/>
    </row>
    <row r="2298" spans="1:1" s="18" customFormat="1">
      <c r="A2298" s="20"/>
    </row>
    <row r="2299" spans="1:1" s="18" customFormat="1">
      <c r="A2299" s="20"/>
    </row>
    <row r="2300" spans="1:1" s="18" customFormat="1">
      <c r="A2300" s="20"/>
    </row>
    <row r="2301" spans="1:1" s="18" customFormat="1">
      <c r="A2301" s="20"/>
    </row>
    <row r="2302" spans="1:1" s="18" customFormat="1">
      <c r="A2302" s="20"/>
    </row>
    <row r="2303" spans="1:1" s="18" customFormat="1">
      <c r="A2303" s="20"/>
    </row>
    <row r="2304" spans="1:1" s="18" customFormat="1">
      <c r="A2304" s="20"/>
    </row>
    <row r="2305" spans="1:1" s="18" customFormat="1">
      <c r="A2305" s="20"/>
    </row>
    <row r="2306" spans="1:1" s="18" customFormat="1">
      <c r="A2306" s="20"/>
    </row>
    <row r="2307" spans="1:1" s="18" customFormat="1">
      <c r="A2307" s="20"/>
    </row>
    <row r="2308" spans="1:1" s="18" customFormat="1">
      <c r="A2308" s="20"/>
    </row>
    <row r="2309" spans="1:1" s="18" customFormat="1">
      <c r="A2309" s="20"/>
    </row>
    <row r="2310" spans="1:1" s="18" customFormat="1">
      <c r="A2310" s="20"/>
    </row>
    <row r="2311" spans="1:1" s="18" customFormat="1">
      <c r="A2311" s="20"/>
    </row>
    <row r="2312" spans="1:1" s="18" customFormat="1">
      <c r="A2312" s="20"/>
    </row>
    <row r="2313" spans="1:1" s="18" customFormat="1">
      <c r="A2313" s="20"/>
    </row>
    <row r="2314" spans="1:1" s="18" customFormat="1">
      <c r="A2314" s="20"/>
    </row>
    <row r="2315" spans="1:1" s="18" customFormat="1">
      <c r="A2315" s="20"/>
    </row>
    <row r="2316" spans="1:1" s="18" customFormat="1">
      <c r="A2316" s="20"/>
    </row>
    <row r="2317" spans="1:1" s="18" customFormat="1">
      <c r="A2317" s="20"/>
    </row>
    <row r="2318" spans="1:1" s="18" customFormat="1">
      <c r="A2318" s="20"/>
    </row>
    <row r="2319" spans="1:1" s="18" customFormat="1">
      <c r="A2319" s="20"/>
    </row>
    <row r="2320" spans="1:1" s="18" customFormat="1">
      <c r="A2320" s="20"/>
    </row>
    <row r="2321" spans="1:1" s="18" customFormat="1">
      <c r="A2321" s="20"/>
    </row>
    <row r="2322" spans="1:1" s="18" customFormat="1">
      <c r="A2322" s="20"/>
    </row>
    <row r="2323" spans="1:1" s="18" customFormat="1">
      <c r="A2323" s="20"/>
    </row>
    <row r="2324" spans="1:1" s="18" customFormat="1">
      <c r="A2324" s="20"/>
    </row>
    <row r="2325" spans="1:1" s="18" customFormat="1">
      <c r="A2325" s="20"/>
    </row>
    <row r="2326" spans="1:1" s="18" customFormat="1">
      <c r="A2326" s="20"/>
    </row>
    <row r="2327" spans="1:1" s="18" customFormat="1">
      <c r="A2327" s="20"/>
    </row>
    <row r="2328" spans="1:1" s="18" customFormat="1">
      <c r="A2328" s="20"/>
    </row>
    <row r="2329" spans="1:1" s="18" customFormat="1">
      <c r="A2329" s="20"/>
    </row>
    <row r="2330" spans="1:1" s="18" customFormat="1">
      <c r="A2330" s="20"/>
    </row>
    <row r="2331" spans="1:1" s="18" customFormat="1">
      <c r="A2331" s="20"/>
    </row>
    <row r="2332" spans="1:1" s="18" customFormat="1">
      <c r="A2332" s="20"/>
    </row>
    <row r="2333" spans="1:1" s="18" customFormat="1">
      <c r="A2333" s="20"/>
    </row>
    <row r="2334" spans="1:1" s="18" customFormat="1">
      <c r="A2334" s="20"/>
    </row>
    <row r="2335" spans="1:1" s="18" customFormat="1">
      <c r="A2335" s="20"/>
    </row>
    <row r="2336" spans="1:1" s="18" customFormat="1">
      <c r="A2336" s="20"/>
    </row>
    <row r="2337" spans="1:1" s="18" customFormat="1">
      <c r="A2337" s="20"/>
    </row>
    <row r="2338" spans="1:1" s="18" customFormat="1">
      <c r="A2338" s="20"/>
    </row>
    <row r="2339" spans="1:1" s="18" customFormat="1">
      <c r="A2339" s="20"/>
    </row>
    <row r="2340" spans="1:1" s="18" customFormat="1">
      <c r="A2340" s="20"/>
    </row>
    <row r="2341" spans="1:1" s="18" customFormat="1">
      <c r="A2341" s="20"/>
    </row>
    <row r="2342" spans="1:1" s="18" customFormat="1">
      <c r="A2342" s="20"/>
    </row>
    <row r="2343" spans="1:1" s="18" customFormat="1">
      <c r="A2343" s="20"/>
    </row>
    <row r="2344" spans="1:1" s="18" customFormat="1">
      <c r="A2344" s="20"/>
    </row>
    <row r="2345" spans="1:1" s="18" customFormat="1">
      <c r="A2345" s="20"/>
    </row>
    <row r="2346" spans="1:1" s="18" customFormat="1">
      <c r="A2346" s="20"/>
    </row>
    <row r="2347" spans="1:1" s="18" customFormat="1">
      <c r="A2347" s="20"/>
    </row>
    <row r="2348" spans="1:1" s="18" customFormat="1">
      <c r="A2348" s="20"/>
    </row>
    <row r="2349" spans="1:1" s="18" customFormat="1">
      <c r="A2349" s="20"/>
    </row>
    <row r="2350" spans="1:1" s="18" customFormat="1">
      <c r="A2350" s="20"/>
    </row>
    <row r="2351" spans="1:1" s="18" customFormat="1">
      <c r="A2351" s="20"/>
    </row>
    <row r="2352" spans="1:1" s="18" customFormat="1">
      <c r="A2352" s="20"/>
    </row>
    <row r="2353" spans="1:1" s="18" customFormat="1">
      <c r="A2353" s="20"/>
    </row>
    <row r="2354" spans="1:1" s="18" customFormat="1">
      <c r="A2354" s="20"/>
    </row>
    <row r="2355" spans="1:1" s="18" customFormat="1">
      <c r="A2355" s="20"/>
    </row>
    <row r="2356" spans="1:1" s="18" customFormat="1">
      <c r="A2356" s="20"/>
    </row>
    <row r="2357" spans="1:1" s="18" customFormat="1">
      <c r="A2357" s="20"/>
    </row>
    <row r="2358" spans="1:1" s="18" customFormat="1">
      <c r="A2358" s="20"/>
    </row>
    <row r="2359" spans="1:1" s="18" customFormat="1">
      <c r="A2359" s="20"/>
    </row>
    <row r="2360" spans="1:1" s="18" customFormat="1">
      <c r="A2360" s="20"/>
    </row>
    <row r="2361" spans="1:1" s="18" customFormat="1">
      <c r="A2361" s="20"/>
    </row>
    <row r="2362" spans="1:1" s="18" customFormat="1">
      <c r="A2362" s="20"/>
    </row>
    <row r="2363" spans="1:1" s="18" customFormat="1">
      <c r="A2363" s="20"/>
    </row>
    <row r="2364" spans="1:1" s="18" customFormat="1">
      <c r="A2364" s="20"/>
    </row>
    <row r="2365" spans="1:1" s="18" customFormat="1">
      <c r="A2365" s="20"/>
    </row>
    <row r="2366" spans="1:1" s="18" customFormat="1">
      <c r="A2366" s="20"/>
    </row>
    <row r="2367" spans="1:1" s="18" customFormat="1">
      <c r="A2367" s="20"/>
    </row>
    <row r="2368" spans="1:1" s="18" customFormat="1">
      <c r="A2368" s="20"/>
    </row>
    <row r="2369" spans="1:1" s="18" customFormat="1">
      <c r="A2369" s="20"/>
    </row>
    <row r="2370" spans="1:1" s="18" customFormat="1">
      <c r="A2370" s="20"/>
    </row>
    <row r="2371" spans="1:1" s="18" customFormat="1">
      <c r="A2371" s="20"/>
    </row>
    <row r="2372" spans="1:1" s="18" customFormat="1">
      <c r="A2372" s="20"/>
    </row>
    <row r="2373" spans="1:1" s="18" customFormat="1">
      <c r="A2373" s="20"/>
    </row>
    <row r="2374" spans="1:1" s="18" customFormat="1">
      <c r="A2374" s="20"/>
    </row>
    <row r="2375" spans="1:1" s="18" customFormat="1">
      <c r="A2375" s="20"/>
    </row>
    <row r="2376" spans="1:1" s="18" customFormat="1">
      <c r="A2376" s="20"/>
    </row>
    <row r="2377" spans="1:1" s="18" customFormat="1">
      <c r="A2377" s="20"/>
    </row>
    <row r="2378" spans="1:1" s="18" customFormat="1">
      <c r="A2378" s="20"/>
    </row>
    <row r="2379" spans="1:1" s="18" customFormat="1">
      <c r="A2379" s="20"/>
    </row>
    <row r="2380" spans="1:1" s="18" customFormat="1">
      <c r="A2380" s="20"/>
    </row>
    <row r="2381" spans="1:1" s="18" customFormat="1">
      <c r="A2381" s="20"/>
    </row>
    <row r="2382" spans="1:1" s="18" customFormat="1">
      <c r="A2382" s="20"/>
    </row>
    <row r="2383" spans="1:1" s="18" customFormat="1">
      <c r="A2383" s="20"/>
    </row>
    <row r="2384" spans="1:1" s="18" customFormat="1">
      <c r="A2384" s="20"/>
    </row>
    <row r="2385" spans="1:1" s="18" customFormat="1">
      <c r="A2385" s="20"/>
    </row>
    <row r="2386" spans="1:1" s="18" customFormat="1">
      <c r="A2386" s="20"/>
    </row>
    <row r="2387" spans="1:1" s="18" customFormat="1">
      <c r="A2387" s="20"/>
    </row>
    <row r="2388" spans="1:1" s="18" customFormat="1">
      <c r="A2388" s="20"/>
    </row>
    <row r="2389" spans="1:1" s="18" customFormat="1">
      <c r="A2389" s="20"/>
    </row>
    <row r="2390" spans="1:1" s="18" customFormat="1">
      <c r="A2390" s="20"/>
    </row>
    <row r="2391" spans="1:1" s="18" customFormat="1">
      <c r="A2391" s="20"/>
    </row>
    <row r="2392" spans="1:1" s="18" customFormat="1">
      <c r="A2392" s="20"/>
    </row>
    <row r="2393" spans="1:1" s="18" customFormat="1">
      <c r="A2393" s="20"/>
    </row>
    <row r="2394" spans="1:1" s="18" customFormat="1">
      <c r="A2394" s="20"/>
    </row>
    <row r="2395" spans="1:1" s="18" customFormat="1">
      <c r="A2395" s="20"/>
    </row>
    <row r="2396" spans="1:1" s="18" customFormat="1">
      <c r="A2396" s="20"/>
    </row>
    <row r="2397" spans="1:1" s="18" customFormat="1">
      <c r="A2397" s="20"/>
    </row>
    <row r="2398" spans="1:1" s="18" customFormat="1">
      <c r="A2398" s="20"/>
    </row>
    <row r="2399" spans="1:1" s="18" customFormat="1">
      <c r="A2399" s="20"/>
    </row>
    <row r="2400" spans="1:1" s="18" customFormat="1">
      <c r="A2400" s="20"/>
    </row>
    <row r="2401" spans="1:1" s="18" customFormat="1">
      <c r="A2401" s="20"/>
    </row>
    <row r="2402" spans="1:1" s="18" customFormat="1">
      <c r="A2402" s="20"/>
    </row>
    <row r="2403" spans="1:1" s="18" customFormat="1">
      <c r="A2403" s="20"/>
    </row>
    <row r="2404" spans="1:1" s="18" customFormat="1">
      <c r="A2404" s="20"/>
    </row>
    <row r="2405" spans="1:1" s="18" customFormat="1">
      <c r="A2405" s="20"/>
    </row>
    <row r="2406" spans="1:1" s="18" customFormat="1">
      <c r="A2406" s="20"/>
    </row>
    <row r="2407" spans="1:1" s="18" customFormat="1">
      <c r="A2407" s="20"/>
    </row>
    <row r="2408" spans="1:1" s="18" customFormat="1">
      <c r="A2408" s="20"/>
    </row>
    <row r="2409" spans="1:1" s="18" customFormat="1">
      <c r="A2409" s="20"/>
    </row>
    <row r="2410" spans="1:1" s="18" customFormat="1">
      <c r="A2410" s="20"/>
    </row>
    <row r="2411" spans="1:1" s="18" customFormat="1">
      <c r="A2411" s="20"/>
    </row>
    <row r="2412" spans="1:1" s="18" customFormat="1">
      <c r="A2412" s="20"/>
    </row>
    <row r="2413" spans="1:1" s="18" customFormat="1">
      <c r="A2413" s="20"/>
    </row>
    <row r="2414" spans="1:1" s="18" customFormat="1">
      <c r="A2414" s="20"/>
    </row>
    <row r="2415" spans="1:1" s="18" customFormat="1">
      <c r="A2415" s="20"/>
    </row>
    <row r="2416" spans="1:1" s="18" customFormat="1">
      <c r="A2416" s="20"/>
    </row>
    <row r="2417" spans="1:1" s="18" customFormat="1">
      <c r="A2417" s="20"/>
    </row>
    <row r="2418" spans="1:1" s="18" customFormat="1">
      <c r="A2418" s="20"/>
    </row>
    <row r="2419" spans="1:1" s="18" customFormat="1">
      <c r="A2419" s="20"/>
    </row>
    <row r="2420" spans="1:1" s="18" customFormat="1">
      <c r="A2420" s="20"/>
    </row>
    <row r="2421" spans="1:1" s="18" customFormat="1">
      <c r="A2421" s="20"/>
    </row>
    <row r="2422" spans="1:1" s="18" customFormat="1">
      <c r="A2422" s="20"/>
    </row>
    <row r="2423" spans="1:1" s="18" customFormat="1">
      <c r="A2423" s="20"/>
    </row>
    <row r="2424" spans="1:1" s="18" customFormat="1">
      <c r="A2424" s="20"/>
    </row>
    <row r="2425" spans="1:1" s="18" customFormat="1">
      <c r="A2425" s="20"/>
    </row>
    <row r="2426" spans="1:1" s="18" customFormat="1">
      <c r="A2426" s="20"/>
    </row>
    <row r="2427" spans="1:1" s="18" customFormat="1">
      <c r="A2427" s="20"/>
    </row>
    <row r="2428" spans="1:1" s="18" customFormat="1">
      <c r="A2428" s="20"/>
    </row>
    <row r="2429" spans="1:1" s="18" customFormat="1">
      <c r="A2429" s="20"/>
    </row>
    <row r="2430" spans="1:1" s="18" customFormat="1">
      <c r="A2430" s="20"/>
    </row>
    <row r="2431" spans="1:1" s="18" customFormat="1">
      <c r="A2431" s="20"/>
    </row>
    <row r="2432" spans="1:1" s="18" customFormat="1">
      <c r="A2432" s="20"/>
    </row>
    <row r="2433" spans="1:1" s="18" customFormat="1">
      <c r="A2433" s="20"/>
    </row>
    <row r="2434" spans="1:1" s="18" customFormat="1">
      <c r="A2434" s="20"/>
    </row>
    <row r="2435" spans="1:1" s="18" customFormat="1">
      <c r="A2435" s="20"/>
    </row>
    <row r="2436" spans="1:1" s="18" customFormat="1">
      <c r="A2436" s="20"/>
    </row>
    <row r="2437" spans="1:1" s="18" customFormat="1">
      <c r="A2437" s="20"/>
    </row>
    <row r="2438" spans="1:1" s="18" customFormat="1">
      <c r="A2438" s="20"/>
    </row>
    <row r="2439" spans="1:1" s="18" customFormat="1">
      <c r="A2439" s="20"/>
    </row>
    <row r="2440" spans="1:1" s="18" customFormat="1">
      <c r="A2440" s="20"/>
    </row>
    <row r="2441" spans="1:1" s="18" customFormat="1">
      <c r="A2441" s="20"/>
    </row>
    <row r="2442" spans="1:1" s="18" customFormat="1">
      <c r="A2442" s="20"/>
    </row>
    <row r="2443" spans="1:1" s="18" customFormat="1">
      <c r="A2443" s="20"/>
    </row>
    <row r="2444" spans="1:1" s="18" customFormat="1">
      <c r="A2444" s="20"/>
    </row>
    <row r="2445" spans="1:1" s="18" customFormat="1">
      <c r="A2445" s="20"/>
    </row>
    <row r="2446" spans="1:1" s="18" customFormat="1">
      <c r="A2446" s="20"/>
    </row>
    <row r="2447" spans="1:1" s="18" customFormat="1">
      <c r="A2447" s="20"/>
    </row>
    <row r="2448" spans="1:1" s="18" customFormat="1">
      <c r="A2448" s="20"/>
    </row>
    <row r="2449" spans="1:1" s="18" customFormat="1">
      <c r="A2449" s="20"/>
    </row>
    <row r="2450" spans="1:1" s="18" customFormat="1">
      <c r="A2450" s="20"/>
    </row>
    <row r="2451" spans="1:1" s="18" customFormat="1">
      <c r="A2451" s="20"/>
    </row>
    <row r="2452" spans="1:1" s="18" customFormat="1">
      <c r="A2452" s="20"/>
    </row>
    <row r="2453" spans="1:1" s="18" customFormat="1">
      <c r="A2453" s="20"/>
    </row>
    <row r="2454" spans="1:1" s="18" customFormat="1">
      <c r="A2454" s="20"/>
    </row>
    <row r="2455" spans="1:1" s="18" customFormat="1">
      <c r="A2455" s="20"/>
    </row>
    <row r="2456" spans="1:1" s="18" customFormat="1">
      <c r="A2456" s="20"/>
    </row>
    <row r="2457" spans="1:1" s="18" customFormat="1">
      <c r="A2457" s="20"/>
    </row>
    <row r="2458" spans="1:1" s="18" customFormat="1">
      <c r="A2458" s="20"/>
    </row>
    <row r="2459" spans="1:1" s="18" customFormat="1">
      <c r="A2459" s="20"/>
    </row>
    <row r="2460" spans="1:1" s="18" customFormat="1">
      <c r="A2460" s="20"/>
    </row>
    <row r="2461" spans="1:1" s="18" customFormat="1">
      <c r="A2461" s="20"/>
    </row>
    <row r="2462" spans="1:1" s="18" customFormat="1">
      <c r="A2462" s="20"/>
    </row>
    <row r="2463" spans="1:1" s="18" customFormat="1">
      <c r="A2463" s="20"/>
    </row>
    <row r="2464" spans="1:1" s="18" customFormat="1">
      <c r="A2464" s="20"/>
    </row>
    <row r="2465" spans="1:1" s="18" customFormat="1">
      <c r="A2465" s="20"/>
    </row>
    <row r="2466" spans="1:1" s="18" customFormat="1">
      <c r="A2466" s="20"/>
    </row>
    <row r="2467" spans="1:1" s="18" customFormat="1">
      <c r="A2467" s="20"/>
    </row>
    <row r="2468" spans="1:1" s="18" customFormat="1">
      <c r="A2468" s="20"/>
    </row>
    <row r="2469" spans="1:1" s="18" customFormat="1">
      <c r="A2469" s="20"/>
    </row>
    <row r="2470" spans="1:1" s="18" customFormat="1">
      <c r="A2470" s="20"/>
    </row>
    <row r="2471" spans="1:1" s="18" customFormat="1">
      <c r="A2471" s="20"/>
    </row>
    <row r="2472" spans="1:1" s="18" customFormat="1">
      <c r="A2472" s="20"/>
    </row>
    <row r="2473" spans="1:1" s="18" customFormat="1">
      <c r="A2473" s="20"/>
    </row>
    <row r="2474" spans="1:1" s="18" customFormat="1">
      <c r="A2474" s="20"/>
    </row>
    <row r="2475" spans="1:1" s="18" customFormat="1">
      <c r="A2475" s="20"/>
    </row>
    <row r="2476" spans="1:1" s="18" customFormat="1">
      <c r="A2476" s="20"/>
    </row>
    <row r="2477" spans="1:1" s="18" customFormat="1">
      <c r="A2477" s="20"/>
    </row>
    <row r="2478" spans="1:1" s="18" customFormat="1">
      <c r="A2478" s="20"/>
    </row>
    <row r="2479" spans="1:1" s="18" customFormat="1">
      <c r="A2479" s="20"/>
    </row>
    <row r="2480" spans="1:1" s="18" customFormat="1">
      <c r="A2480" s="20"/>
    </row>
    <row r="2481" spans="1:1" s="18" customFormat="1">
      <c r="A2481" s="20"/>
    </row>
    <row r="2482" spans="1:1" s="18" customFormat="1">
      <c r="A2482" s="20"/>
    </row>
    <row r="2483" spans="1:1" s="18" customFormat="1">
      <c r="A2483" s="20"/>
    </row>
    <row r="2484" spans="1:1" s="18" customFormat="1">
      <c r="A2484" s="20"/>
    </row>
    <row r="2485" spans="1:1" s="18" customFormat="1">
      <c r="A2485" s="20"/>
    </row>
    <row r="2486" spans="1:1" s="18" customFormat="1">
      <c r="A2486" s="20"/>
    </row>
    <row r="2487" spans="1:1" s="18" customFormat="1">
      <c r="A2487" s="20"/>
    </row>
    <row r="2488" spans="1:1" s="18" customFormat="1">
      <c r="A2488" s="20"/>
    </row>
    <row r="2489" spans="1:1" s="18" customFormat="1">
      <c r="A2489" s="20"/>
    </row>
    <row r="2490" spans="1:1" s="18" customFormat="1">
      <c r="A2490" s="20"/>
    </row>
    <row r="2491" spans="1:1" s="18" customFormat="1">
      <c r="A2491" s="20"/>
    </row>
    <row r="2492" spans="1:1" s="18" customFormat="1">
      <c r="A2492" s="20"/>
    </row>
    <row r="2493" spans="1:1" s="18" customFormat="1">
      <c r="A2493" s="20"/>
    </row>
    <row r="2494" spans="1:1" s="18" customFormat="1">
      <c r="A2494" s="20"/>
    </row>
    <row r="2495" spans="1:1" s="18" customFormat="1">
      <c r="A2495" s="20"/>
    </row>
    <row r="2496" spans="1:1" s="18" customFormat="1">
      <c r="A2496" s="20"/>
    </row>
    <row r="2497" spans="1:1" s="18" customFormat="1">
      <c r="A2497" s="20"/>
    </row>
    <row r="2498" spans="1:1" s="18" customFormat="1">
      <c r="A2498" s="20"/>
    </row>
    <row r="2499" spans="1:1" s="18" customFormat="1">
      <c r="A2499" s="20"/>
    </row>
    <row r="2500" spans="1:1" s="18" customFormat="1">
      <c r="A2500" s="20"/>
    </row>
    <row r="2501" spans="1:1" s="18" customFormat="1">
      <c r="A2501" s="20"/>
    </row>
    <row r="2502" spans="1:1" s="18" customFormat="1">
      <c r="A2502" s="20"/>
    </row>
    <row r="2503" spans="1:1" s="18" customFormat="1">
      <c r="A2503" s="20"/>
    </row>
    <row r="2504" spans="1:1" s="18" customFormat="1">
      <c r="A2504" s="20"/>
    </row>
    <row r="2505" spans="1:1" s="18" customFormat="1">
      <c r="A2505" s="20"/>
    </row>
    <row r="2506" spans="1:1" s="18" customFormat="1">
      <c r="A2506" s="20"/>
    </row>
    <row r="2507" spans="1:1" s="18" customFormat="1">
      <c r="A2507" s="20"/>
    </row>
    <row r="2508" spans="1:1" s="18" customFormat="1">
      <c r="A2508" s="20"/>
    </row>
    <row r="2509" spans="1:1" s="18" customFormat="1">
      <c r="A2509" s="20"/>
    </row>
    <row r="2510" spans="1:1" s="18" customFormat="1">
      <c r="A2510" s="20"/>
    </row>
    <row r="2511" spans="1:1" s="18" customFormat="1">
      <c r="A2511" s="20"/>
    </row>
    <row r="2512" spans="1:1" s="18" customFormat="1">
      <c r="A2512" s="20"/>
    </row>
    <row r="2513" spans="1:1" s="18" customFormat="1">
      <c r="A2513" s="20"/>
    </row>
    <row r="2514" spans="1:1" s="18" customFormat="1">
      <c r="A2514" s="20"/>
    </row>
    <row r="2515" spans="1:1" s="18" customFormat="1">
      <c r="A2515" s="20"/>
    </row>
    <row r="2516" spans="1:1" s="18" customFormat="1">
      <c r="A2516" s="20"/>
    </row>
    <row r="2517" spans="1:1" s="18" customFormat="1">
      <c r="A2517" s="20"/>
    </row>
    <row r="2518" spans="1:1" s="18" customFormat="1">
      <c r="A2518" s="20"/>
    </row>
    <row r="2519" spans="1:1" s="18" customFormat="1">
      <c r="A2519" s="20"/>
    </row>
    <row r="2520" spans="1:1" s="18" customFormat="1">
      <c r="A2520" s="20"/>
    </row>
    <row r="2521" spans="1:1" s="18" customFormat="1">
      <c r="A2521" s="20"/>
    </row>
    <row r="2522" spans="1:1" s="18" customFormat="1">
      <c r="A2522" s="20"/>
    </row>
    <row r="2523" spans="1:1" s="18" customFormat="1">
      <c r="A2523" s="20"/>
    </row>
    <row r="2524" spans="1:1" s="18" customFormat="1">
      <c r="A2524" s="20"/>
    </row>
    <row r="2525" spans="1:1" s="18" customFormat="1">
      <c r="A2525" s="20"/>
    </row>
    <row r="2526" spans="1:1" s="18" customFormat="1">
      <c r="A2526" s="20"/>
    </row>
    <row r="2527" spans="1:1" s="18" customFormat="1">
      <c r="A2527" s="20"/>
    </row>
    <row r="2528" spans="1:1" s="18" customFormat="1">
      <c r="A2528" s="20"/>
    </row>
    <row r="2529" spans="1:1" s="18" customFormat="1">
      <c r="A2529" s="20"/>
    </row>
    <row r="2530" spans="1:1" s="18" customFormat="1">
      <c r="A2530" s="20"/>
    </row>
    <row r="2531" spans="1:1" s="18" customFormat="1">
      <c r="A2531" s="20"/>
    </row>
    <row r="2532" spans="1:1" s="18" customFormat="1">
      <c r="A2532" s="20"/>
    </row>
    <row r="2533" spans="1:1" s="18" customFormat="1">
      <c r="A2533" s="20"/>
    </row>
    <row r="2534" spans="1:1" s="18" customFormat="1">
      <c r="A2534" s="20"/>
    </row>
    <row r="2535" spans="1:1" s="18" customFormat="1">
      <c r="A2535" s="20"/>
    </row>
    <row r="2536" spans="1:1" s="18" customFormat="1">
      <c r="A2536" s="20"/>
    </row>
    <row r="2537" spans="1:1" s="18" customFormat="1">
      <c r="A2537" s="20"/>
    </row>
    <row r="2538" spans="1:1" s="18" customFormat="1">
      <c r="A2538" s="20"/>
    </row>
    <row r="2539" spans="1:1" s="18" customFormat="1">
      <c r="A2539" s="20"/>
    </row>
    <row r="2540" spans="1:1" s="18" customFormat="1">
      <c r="A2540" s="20"/>
    </row>
    <row r="2541" spans="1:1" s="18" customFormat="1">
      <c r="A2541" s="20"/>
    </row>
    <row r="2542" spans="1:1" s="18" customFormat="1">
      <c r="A2542" s="20"/>
    </row>
    <row r="2543" spans="1:1" s="18" customFormat="1">
      <c r="A2543" s="20"/>
    </row>
    <row r="2544" spans="1:1" s="18" customFormat="1">
      <c r="A2544" s="20"/>
    </row>
    <row r="2545" spans="1:1" s="18" customFormat="1">
      <c r="A2545" s="20"/>
    </row>
    <row r="2546" spans="1:1" s="18" customFormat="1">
      <c r="A2546" s="20"/>
    </row>
    <row r="2547" spans="1:1" s="18" customFormat="1">
      <c r="A2547" s="20"/>
    </row>
    <row r="2548" spans="1:1" s="18" customFormat="1">
      <c r="A2548" s="20"/>
    </row>
    <row r="2549" spans="1:1" s="18" customFormat="1">
      <c r="A2549" s="20"/>
    </row>
    <row r="2550" spans="1:1" s="18" customFormat="1">
      <c r="A2550" s="20"/>
    </row>
    <row r="2551" spans="1:1" s="18" customFormat="1">
      <c r="A2551" s="20"/>
    </row>
    <row r="2552" spans="1:1" s="18" customFormat="1">
      <c r="A2552" s="20"/>
    </row>
    <row r="2553" spans="1:1" s="18" customFormat="1">
      <c r="A2553" s="20"/>
    </row>
    <row r="2554" spans="1:1" s="18" customFormat="1">
      <c r="A2554" s="20"/>
    </row>
    <row r="2555" spans="1:1" s="18" customFormat="1">
      <c r="A2555" s="20"/>
    </row>
    <row r="2556" spans="1:1" s="18" customFormat="1">
      <c r="A2556" s="20"/>
    </row>
    <row r="2557" spans="1:1" s="18" customFormat="1">
      <c r="A2557" s="20"/>
    </row>
    <row r="2558" spans="1:1" s="18" customFormat="1">
      <c r="A2558" s="20"/>
    </row>
    <row r="2559" spans="1:1" s="18" customFormat="1">
      <c r="A2559" s="20"/>
    </row>
    <row r="2560" spans="1:1" s="18" customFormat="1">
      <c r="A2560" s="20"/>
    </row>
    <row r="2561" spans="1:1" s="18" customFormat="1">
      <c r="A2561" s="20"/>
    </row>
    <row r="2562" spans="1:1" s="18" customFormat="1">
      <c r="A2562" s="20"/>
    </row>
    <row r="2563" spans="1:1" s="18" customFormat="1">
      <c r="A2563" s="20"/>
    </row>
    <row r="2564" spans="1:1" s="18" customFormat="1">
      <c r="A2564" s="20"/>
    </row>
    <row r="2565" spans="1:1" s="18" customFormat="1">
      <c r="A2565" s="20"/>
    </row>
    <row r="2566" spans="1:1" s="18" customFormat="1">
      <c r="A2566" s="20"/>
    </row>
    <row r="2567" spans="1:1" s="18" customFormat="1">
      <c r="A2567" s="20"/>
    </row>
    <row r="2568" spans="1:1" s="18" customFormat="1">
      <c r="A2568" s="20"/>
    </row>
    <row r="2569" spans="1:1" s="18" customFormat="1">
      <c r="A2569" s="20"/>
    </row>
    <row r="2570" spans="1:1" s="18" customFormat="1">
      <c r="A2570" s="20"/>
    </row>
    <row r="2571" spans="1:1" s="18" customFormat="1">
      <c r="A2571" s="20"/>
    </row>
    <row r="2572" spans="1:1" s="18" customFormat="1">
      <c r="A2572" s="20"/>
    </row>
    <row r="2573" spans="1:1" s="18" customFormat="1">
      <c r="A2573" s="20"/>
    </row>
    <row r="2574" spans="1:1" s="18" customFormat="1">
      <c r="A2574" s="20"/>
    </row>
    <row r="2575" spans="1:1" s="18" customFormat="1">
      <c r="A2575" s="20"/>
    </row>
    <row r="2576" spans="1:1" s="18" customFormat="1">
      <c r="A2576" s="20"/>
    </row>
    <row r="2577" spans="1:1" s="18" customFormat="1">
      <c r="A2577" s="20"/>
    </row>
    <row r="2578" spans="1:1" s="18" customFormat="1">
      <c r="A2578" s="20"/>
    </row>
    <row r="2579" spans="1:1" s="18" customFormat="1">
      <c r="A2579" s="20"/>
    </row>
    <row r="2580" spans="1:1" s="18" customFormat="1">
      <c r="A2580" s="20"/>
    </row>
    <row r="2581" spans="1:1" s="18" customFormat="1">
      <c r="A2581" s="20"/>
    </row>
    <row r="2582" spans="1:1" s="18" customFormat="1">
      <c r="A2582" s="20"/>
    </row>
    <row r="2583" spans="1:1" s="18" customFormat="1">
      <c r="A2583" s="20"/>
    </row>
    <row r="2584" spans="1:1" s="18" customFormat="1">
      <c r="A2584" s="20"/>
    </row>
    <row r="2585" spans="1:1" s="18" customFormat="1">
      <c r="A2585" s="20"/>
    </row>
    <row r="2586" spans="1:1" s="18" customFormat="1">
      <c r="A2586" s="20"/>
    </row>
    <row r="2587" spans="1:1" s="18" customFormat="1">
      <c r="A2587" s="20"/>
    </row>
    <row r="2588" spans="1:1" s="18" customFormat="1">
      <c r="A2588" s="20"/>
    </row>
    <row r="2589" spans="1:1" s="18" customFormat="1">
      <c r="A2589" s="20"/>
    </row>
    <row r="2590" spans="1:1" s="18" customFormat="1">
      <c r="A2590" s="20"/>
    </row>
    <row r="2591" spans="1:1" s="18" customFormat="1">
      <c r="A2591" s="20"/>
    </row>
    <row r="2592" spans="1:1" s="18" customFormat="1">
      <c r="A2592" s="20"/>
    </row>
    <row r="2593" spans="1:1" s="18" customFormat="1">
      <c r="A2593" s="20"/>
    </row>
    <row r="2594" spans="1:1" s="18" customFormat="1">
      <c r="A2594" s="20"/>
    </row>
    <row r="2595" spans="1:1" s="18" customFormat="1">
      <c r="A2595" s="20"/>
    </row>
    <row r="2596" spans="1:1" s="18" customFormat="1">
      <c r="A2596" s="20"/>
    </row>
    <row r="2597" spans="1:1" s="18" customFormat="1">
      <c r="A2597" s="20"/>
    </row>
    <row r="2598" spans="1:1" s="18" customFormat="1">
      <c r="A2598" s="20"/>
    </row>
    <row r="2599" spans="1:1" s="18" customFormat="1">
      <c r="A2599" s="20"/>
    </row>
    <row r="2600" spans="1:1" s="18" customFormat="1">
      <c r="A2600" s="20"/>
    </row>
    <row r="2601" spans="1:1" s="18" customFormat="1">
      <c r="A2601" s="20"/>
    </row>
    <row r="2602" spans="1:1" s="18" customFormat="1">
      <c r="A2602" s="20"/>
    </row>
    <row r="2603" spans="1:1" s="18" customFormat="1">
      <c r="A2603" s="20"/>
    </row>
    <row r="2604" spans="1:1" s="18" customFormat="1">
      <c r="A2604" s="20"/>
    </row>
    <row r="2605" spans="1:1" s="18" customFormat="1">
      <c r="A2605" s="20"/>
    </row>
    <row r="2606" spans="1:1" s="18" customFormat="1">
      <c r="A2606" s="20"/>
    </row>
    <row r="2607" spans="1:1" s="18" customFormat="1">
      <c r="A2607" s="20"/>
    </row>
    <row r="2608" spans="1:1" s="18" customFormat="1">
      <c r="A2608" s="20"/>
    </row>
    <row r="2609" spans="1:1" s="18" customFormat="1">
      <c r="A2609" s="20"/>
    </row>
    <row r="2610" spans="1:1" s="18" customFormat="1">
      <c r="A2610" s="20"/>
    </row>
    <row r="2611" spans="1:1" s="18" customFormat="1">
      <c r="A2611" s="20"/>
    </row>
    <row r="2612" spans="1:1" s="18" customFormat="1">
      <c r="A2612" s="20"/>
    </row>
    <row r="2613" spans="1:1" s="18" customFormat="1">
      <c r="A2613" s="20"/>
    </row>
    <row r="2614" spans="1:1" s="18" customFormat="1">
      <c r="A2614" s="20"/>
    </row>
    <row r="2615" spans="1:1" s="18" customFormat="1">
      <c r="A2615" s="20"/>
    </row>
    <row r="2616" spans="1:1" s="18" customFormat="1">
      <c r="A2616" s="20"/>
    </row>
    <row r="2617" spans="1:1" s="18" customFormat="1">
      <c r="A2617" s="20"/>
    </row>
    <row r="2618" spans="1:1" s="18" customFormat="1">
      <c r="A2618" s="20"/>
    </row>
    <row r="2619" spans="1:1" s="18" customFormat="1">
      <c r="A2619" s="20"/>
    </row>
    <row r="2620" spans="1:1" s="18" customFormat="1">
      <c r="A2620" s="20"/>
    </row>
    <row r="2621" spans="1:1" s="18" customFormat="1">
      <c r="A2621" s="20"/>
    </row>
    <row r="2622" spans="1:1" s="18" customFormat="1">
      <c r="A2622" s="20"/>
    </row>
    <row r="2623" spans="1:1" s="18" customFormat="1">
      <c r="A2623" s="20"/>
    </row>
    <row r="2624" spans="1:1" s="18" customFormat="1">
      <c r="A2624" s="20"/>
    </row>
    <row r="2625" spans="1:1" s="18" customFormat="1">
      <c r="A2625" s="20"/>
    </row>
    <row r="2626" spans="1:1" s="18" customFormat="1">
      <c r="A2626" s="20"/>
    </row>
    <row r="2627" spans="1:1" s="18" customFormat="1">
      <c r="A2627" s="20"/>
    </row>
    <row r="2628" spans="1:1" s="18" customFormat="1">
      <c r="A2628" s="20"/>
    </row>
    <row r="2629" spans="1:1" s="18" customFormat="1">
      <c r="A2629" s="20"/>
    </row>
    <row r="2630" spans="1:1" s="18" customFormat="1">
      <c r="A2630" s="20"/>
    </row>
    <row r="2631" spans="1:1" s="18" customFormat="1">
      <c r="A2631" s="20"/>
    </row>
    <row r="2632" spans="1:1" s="18" customFormat="1">
      <c r="A2632" s="20"/>
    </row>
    <row r="2633" spans="1:1" s="18" customFormat="1">
      <c r="A2633" s="20"/>
    </row>
    <row r="2634" spans="1:1" s="18" customFormat="1">
      <c r="A2634" s="20"/>
    </row>
    <row r="2635" spans="1:1" s="18" customFormat="1">
      <c r="A2635" s="20"/>
    </row>
    <row r="2636" spans="1:1" s="18" customFormat="1">
      <c r="A2636" s="20"/>
    </row>
    <row r="2637" spans="1:1" s="18" customFormat="1">
      <c r="A2637" s="20"/>
    </row>
    <row r="2638" spans="1:1" s="18" customFormat="1">
      <c r="A2638" s="20"/>
    </row>
    <row r="2639" spans="1:1" s="18" customFormat="1">
      <c r="A2639" s="20"/>
    </row>
    <row r="2640" spans="1:1" s="18" customFormat="1">
      <c r="A2640" s="20"/>
    </row>
    <row r="2641" spans="1:1" s="18" customFormat="1">
      <c r="A2641" s="20"/>
    </row>
    <row r="2642" spans="1:1" s="18" customFormat="1">
      <c r="A2642" s="20"/>
    </row>
    <row r="2643" spans="1:1" s="18" customFormat="1">
      <c r="A2643" s="20"/>
    </row>
    <row r="2644" spans="1:1" s="18" customFormat="1">
      <c r="A2644" s="20"/>
    </row>
    <row r="2645" spans="1:1" s="18" customFormat="1">
      <c r="A2645" s="20"/>
    </row>
    <row r="2646" spans="1:1" s="18" customFormat="1">
      <c r="A2646" s="20"/>
    </row>
    <row r="2647" spans="1:1" s="18" customFormat="1">
      <c r="A2647" s="20"/>
    </row>
    <row r="2648" spans="1:1" s="18" customFormat="1">
      <c r="A2648" s="20"/>
    </row>
    <row r="2649" spans="1:1" s="18" customFormat="1">
      <c r="A2649" s="20"/>
    </row>
    <row r="2650" spans="1:1" s="18" customFormat="1">
      <c r="A2650" s="20"/>
    </row>
    <row r="2651" spans="1:1" s="18" customFormat="1">
      <c r="A2651" s="20"/>
    </row>
    <row r="2652" spans="1:1" s="18" customFormat="1">
      <c r="A2652" s="20"/>
    </row>
    <row r="2653" spans="1:1" s="18" customFormat="1">
      <c r="A2653" s="20"/>
    </row>
    <row r="2654" spans="1:1" s="18" customFormat="1">
      <c r="A2654" s="20"/>
    </row>
    <row r="2655" spans="1:1" s="18" customFormat="1">
      <c r="A2655" s="20"/>
    </row>
    <row r="2656" spans="1:1" s="18" customFormat="1">
      <c r="A2656" s="20"/>
    </row>
    <row r="2657" spans="1:1" s="18" customFormat="1">
      <c r="A2657" s="20"/>
    </row>
    <row r="2658" spans="1:1" s="18" customFormat="1">
      <c r="A2658" s="20"/>
    </row>
    <row r="2659" spans="1:1" s="18" customFormat="1">
      <c r="A2659" s="20"/>
    </row>
    <row r="2660" spans="1:1" s="18" customFormat="1">
      <c r="A2660" s="20"/>
    </row>
    <row r="2661" spans="1:1" s="18" customFormat="1">
      <c r="A2661" s="20"/>
    </row>
    <row r="2662" spans="1:1" s="18" customFormat="1">
      <c r="A2662" s="20"/>
    </row>
    <row r="2663" spans="1:1" s="18" customFormat="1">
      <c r="A2663" s="20"/>
    </row>
    <row r="2664" spans="1:1" s="18" customFormat="1">
      <c r="A2664" s="20"/>
    </row>
    <row r="2665" spans="1:1" s="18" customFormat="1">
      <c r="A2665" s="20"/>
    </row>
    <row r="2666" spans="1:1" s="18" customFormat="1">
      <c r="A2666" s="20"/>
    </row>
    <row r="2667" spans="1:1" s="18" customFormat="1">
      <c r="A2667" s="20"/>
    </row>
    <row r="2668" spans="1:1" s="18" customFormat="1">
      <c r="A2668" s="20"/>
    </row>
    <row r="2669" spans="1:1" s="18" customFormat="1">
      <c r="A2669" s="20"/>
    </row>
    <row r="2670" spans="1:1" s="18" customFormat="1">
      <c r="A2670" s="20"/>
    </row>
    <row r="2671" spans="1:1" s="18" customFormat="1">
      <c r="A2671" s="20"/>
    </row>
    <row r="2672" spans="1:1" s="18" customFormat="1">
      <c r="A2672" s="20"/>
    </row>
    <row r="2673" spans="1:1" s="18" customFormat="1">
      <c r="A2673" s="20"/>
    </row>
    <row r="2674" spans="1:1" s="18" customFormat="1">
      <c r="A2674" s="20"/>
    </row>
    <row r="2675" spans="1:1" s="18" customFormat="1">
      <c r="A2675" s="20"/>
    </row>
    <row r="2676" spans="1:1" s="18" customFormat="1">
      <c r="A2676" s="20"/>
    </row>
    <row r="2677" spans="1:1" s="18" customFormat="1">
      <c r="A2677" s="20"/>
    </row>
    <row r="2678" spans="1:1" s="18" customFormat="1">
      <c r="A2678" s="20"/>
    </row>
    <row r="2679" spans="1:1" s="18" customFormat="1">
      <c r="A2679" s="20"/>
    </row>
    <row r="2680" spans="1:1" s="18" customFormat="1">
      <c r="A2680" s="20"/>
    </row>
    <row r="2681" spans="1:1" s="18" customFormat="1">
      <c r="A2681" s="20"/>
    </row>
    <row r="2682" spans="1:1" s="18" customFormat="1">
      <c r="A2682" s="20"/>
    </row>
    <row r="2683" spans="1:1" s="18" customFormat="1">
      <c r="A2683" s="20"/>
    </row>
    <row r="2684" spans="1:1" s="18" customFormat="1">
      <c r="A2684" s="20"/>
    </row>
    <row r="2685" spans="1:1" s="18" customFormat="1">
      <c r="A2685" s="20"/>
    </row>
    <row r="2686" spans="1:1" s="18" customFormat="1">
      <c r="A2686" s="20"/>
    </row>
    <row r="2687" spans="1:1" s="18" customFormat="1">
      <c r="A2687" s="20"/>
    </row>
    <row r="2688" spans="1:1" s="18" customFormat="1">
      <c r="A2688" s="20"/>
    </row>
    <row r="2689" spans="1:1" s="18" customFormat="1">
      <c r="A2689" s="20"/>
    </row>
    <row r="2690" spans="1:1" s="18" customFormat="1">
      <c r="A2690" s="20"/>
    </row>
    <row r="2691" spans="1:1" s="18" customFormat="1">
      <c r="A2691" s="20"/>
    </row>
    <row r="2692" spans="1:1" s="18" customFormat="1">
      <c r="A2692" s="20"/>
    </row>
    <row r="2693" spans="1:1" s="18" customFormat="1">
      <c r="A2693" s="20"/>
    </row>
    <row r="2694" spans="1:1" s="18" customFormat="1">
      <c r="A2694" s="20"/>
    </row>
    <row r="2695" spans="1:1" s="18" customFormat="1">
      <c r="A2695" s="20"/>
    </row>
    <row r="2696" spans="1:1" s="18" customFormat="1">
      <c r="A2696" s="20"/>
    </row>
    <row r="2697" spans="1:1" s="18" customFormat="1">
      <c r="A2697" s="20"/>
    </row>
    <row r="2698" spans="1:1" s="18" customFormat="1">
      <c r="A2698" s="20"/>
    </row>
    <row r="2699" spans="1:1" s="18" customFormat="1">
      <c r="A2699" s="20"/>
    </row>
    <row r="2700" spans="1:1" s="18" customFormat="1">
      <c r="A2700" s="20"/>
    </row>
    <row r="2701" spans="1:1" s="18" customFormat="1">
      <c r="A2701" s="20"/>
    </row>
    <row r="2702" spans="1:1" s="18" customFormat="1">
      <c r="A2702" s="20"/>
    </row>
    <row r="2703" spans="1:1" s="18" customFormat="1">
      <c r="A2703" s="20"/>
    </row>
    <row r="2704" spans="1:1" s="18" customFormat="1">
      <c r="A2704" s="20"/>
    </row>
    <row r="2705" spans="1:1" s="18" customFormat="1">
      <c r="A2705" s="20"/>
    </row>
    <row r="2706" spans="1:1" s="18" customFormat="1">
      <c r="A2706" s="20"/>
    </row>
    <row r="2707" spans="1:1" s="18" customFormat="1">
      <c r="A2707" s="20"/>
    </row>
    <row r="2708" spans="1:1" s="18" customFormat="1">
      <c r="A2708" s="20"/>
    </row>
    <row r="2709" spans="1:1" s="18" customFormat="1">
      <c r="A2709" s="20"/>
    </row>
    <row r="2710" spans="1:1" s="18" customFormat="1">
      <c r="A2710" s="20"/>
    </row>
    <row r="2711" spans="1:1" s="18" customFormat="1">
      <c r="A2711" s="20"/>
    </row>
    <row r="2712" spans="1:1" s="18" customFormat="1">
      <c r="A2712" s="20"/>
    </row>
    <row r="2713" spans="1:1" s="18" customFormat="1">
      <c r="A2713" s="20"/>
    </row>
    <row r="2714" spans="1:1" s="18" customFormat="1">
      <c r="A2714" s="20"/>
    </row>
    <row r="2715" spans="1:1" s="18" customFormat="1">
      <c r="A2715" s="20"/>
    </row>
    <row r="2716" spans="1:1" s="18" customFormat="1">
      <c r="A2716" s="20"/>
    </row>
    <row r="2717" spans="1:1" s="18" customFormat="1">
      <c r="A2717" s="20"/>
    </row>
    <row r="2718" spans="1:1" s="18" customFormat="1">
      <c r="A2718" s="20"/>
    </row>
    <row r="2719" spans="1:1" s="18" customFormat="1">
      <c r="A2719" s="20"/>
    </row>
    <row r="2720" spans="1:1" s="18" customFormat="1">
      <c r="A2720" s="20"/>
    </row>
    <row r="2721" spans="1:1" s="18" customFormat="1">
      <c r="A2721" s="20"/>
    </row>
    <row r="2722" spans="1:1" s="18" customFormat="1">
      <c r="A2722" s="20"/>
    </row>
    <row r="2723" spans="1:1" s="18" customFormat="1">
      <c r="A2723" s="20"/>
    </row>
    <row r="2724" spans="1:1" s="18" customFormat="1">
      <c r="A2724" s="20"/>
    </row>
    <row r="2725" spans="1:1" s="18" customFormat="1">
      <c r="A2725" s="20"/>
    </row>
    <row r="2726" spans="1:1" s="18" customFormat="1">
      <c r="A2726" s="20"/>
    </row>
    <row r="2727" spans="1:1" s="18" customFormat="1">
      <c r="A2727" s="20"/>
    </row>
    <row r="2728" spans="1:1" s="18" customFormat="1">
      <c r="A2728" s="20"/>
    </row>
    <row r="2729" spans="1:1" s="18" customFormat="1">
      <c r="A2729" s="20"/>
    </row>
    <row r="2730" spans="1:1" s="18" customFormat="1">
      <c r="A2730" s="20"/>
    </row>
    <row r="2731" spans="1:1" s="18" customFormat="1">
      <c r="A2731" s="20"/>
    </row>
    <row r="2732" spans="1:1" s="18" customFormat="1">
      <c r="A2732" s="20"/>
    </row>
    <row r="2733" spans="1:1" s="18" customFormat="1">
      <c r="A2733" s="20"/>
    </row>
    <row r="2734" spans="1:1" s="18" customFormat="1">
      <c r="A2734" s="20"/>
    </row>
    <row r="2735" spans="1:1" s="18" customFormat="1">
      <c r="A2735" s="20"/>
    </row>
    <row r="2736" spans="1:1" s="18" customFormat="1">
      <c r="A2736" s="20"/>
    </row>
    <row r="2737" spans="1:1" s="18" customFormat="1">
      <c r="A2737" s="20"/>
    </row>
    <row r="2738" spans="1:1" s="18" customFormat="1">
      <c r="A2738" s="20"/>
    </row>
    <row r="2739" spans="1:1" s="18" customFormat="1">
      <c r="A2739" s="20"/>
    </row>
    <row r="2740" spans="1:1" s="18" customFormat="1">
      <c r="A2740" s="20"/>
    </row>
    <row r="2741" spans="1:1" s="18" customFormat="1">
      <c r="A2741" s="20"/>
    </row>
    <row r="2742" spans="1:1" s="18" customFormat="1">
      <c r="A2742" s="20"/>
    </row>
    <row r="2743" spans="1:1" s="18" customFormat="1">
      <c r="A2743" s="20"/>
    </row>
    <row r="2744" spans="1:1" s="18" customFormat="1">
      <c r="A2744" s="20"/>
    </row>
    <row r="2745" spans="1:1" s="18" customFormat="1">
      <c r="A2745" s="20"/>
    </row>
    <row r="2746" spans="1:1" s="18" customFormat="1">
      <c r="A2746" s="20"/>
    </row>
    <row r="2747" spans="1:1" s="18" customFormat="1">
      <c r="A2747" s="20"/>
    </row>
    <row r="2748" spans="1:1" s="18" customFormat="1">
      <c r="A2748" s="20"/>
    </row>
    <row r="2749" spans="1:1" s="18" customFormat="1">
      <c r="A2749" s="20"/>
    </row>
    <row r="2750" spans="1:1" s="18" customFormat="1">
      <c r="A2750" s="20"/>
    </row>
    <row r="2751" spans="1:1" s="18" customFormat="1">
      <c r="A2751" s="20"/>
    </row>
    <row r="2752" spans="1:1" s="18" customFormat="1">
      <c r="A2752" s="20"/>
    </row>
    <row r="2753" spans="1:1" s="18" customFormat="1">
      <c r="A2753" s="20"/>
    </row>
    <row r="2754" spans="1:1" s="18" customFormat="1">
      <c r="A2754" s="20"/>
    </row>
    <row r="2755" spans="1:1" s="18" customFormat="1">
      <c r="A2755" s="20"/>
    </row>
    <row r="2756" spans="1:1" s="18" customFormat="1">
      <c r="A2756" s="20"/>
    </row>
    <row r="2757" spans="1:1" s="18" customFormat="1">
      <c r="A2757" s="20"/>
    </row>
    <row r="2758" spans="1:1" s="18" customFormat="1">
      <c r="A2758" s="20"/>
    </row>
    <row r="2759" spans="1:1" s="18" customFormat="1">
      <c r="A2759" s="20"/>
    </row>
    <row r="2760" spans="1:1" s="18" customFormat="1">
      <c r="A2760" s="20"/>
    </row>
    <row r="2761" spans="1:1" s="18" customFormat="1">
      <c r="A2761" s="20"/>
    </row>
    <row r="2762" spans="1:1" s="18" customFormat="1">
      <c r="A2762" s="20"/>
    </row>
    <row r="2763" spans="1:1" s="18" customFormat="1">
      <c r="A2763" s="20"/>
    </row>
    <row r="2764" spans="1:1" s="18" customFormat="1">
      <c r="A2764" s="20"/>
    </row>
    <row r="2765" spans="1:1" s="18" customFormat="1">
      <c r="A2765" s="20"/>
    </row>
    <row r="2766" spans="1:1" s="18" customFormat="1">
      <c r="A2766" s="20"/>
    </row>
    <row r="2767" spans="1:1" s="18" customFormat="1">
      <c r="A2767" s="20"/>
    </row>
    <row r="2768" spans="1:1" s="18" customFormat="1">
      <c r="A2768" s="20"/>
    </row>
    <row r="2769" spans="1:1" s="18" customFormat="1">
      <c r="A2769" s="20"/>
    </row>
    <row r="2770" spans="1:1" s="18" customFormat="1">
      <c r="A2770" s="20"/>
    </row>
    <row r="2771" spans="1:1" s="18" customFormat="1">
      <c r="A2771" s="20"/>
    </row>
    <row r="2772" spans="1:1" s="18" customFormat="1">
      <c r="A2772" s="20"/>
    </row>
    <row r="2773" spans="1:1" s="18" customFormat="1">
      <c r="A2773" s="20"/>
    </row>
    <row r="2774" spans="1:1" s="18" customFormat="1">
      <c r="A2774" s="20"/>
    </row>
    <row r="2775" spans="1:1" s="18" customFormat="1">
      <c r="A2775" s="20"/>
    </row>
    <row r="2776" spans="1:1" s="18" customFormat="1">
      <c r="A2776" s="20"/>
    </row>
    <row r="2777" spans="1:1" s="18" customFormat="1">
      <c r="A2777" s="20"/>
    </row>
    <row r="2778" spans="1:1" s="18" customFormat="1">
      <c r="A2778" s="20"/>
    </row>
    <row r="2779" spans="1:1" s="18" customFormat="1">
      <c r="A2779" s="20"/>
    </row>
    <row r="2780" spans="1:1" s="18" customFormat="1">
      <c r="A2780" s="20"/>
    </row>
    <row r="2781" spans="1:1" s="18" customFormat="1">
      <c r="A2781" s="20"/>
    </row>
    <row r="2782" spans="1:1" s="18" customFormat="1">
      <c r="A2782" s="20"/>
    </row>
    <row r="2783" spans="1:1" s="18" customFormat="1">
      <c r="A2783" s="20"/>
    </row>
    <row r="2784" spans="1:1" s="18" customFormat="1">
      <c r="A2784" s="20"/>
    </row>
    <row r="2785" spans="1:1" s="18" customFormat="1">
      <c r="A2785" s="20"/>
    </row>
    <row r="2786" spans="1:1" s="18" customFormat="1">
      <c r="A2786" s="20"/>
    </row>
    <row r="2787" spans="1:1" s="18" customFormat="1">
      <c r="A2787" s="20"/>
    </row>
    <row r="2788" spans="1:1" s="18" customFormat="1">
      <c r="A2788" s="20"/>
    </row>
    <row r="2789" spans="1:1" s="18" customFormat="1">
      <c r="A2789" s="20"/>
    </row>
    <row r="2790" spans="1:1" s="18" customFormat="1">
      <c r="A2790" s="20"/>
    </row>
    <row r="2791" spans="1:1" s="18" customFormat="1">
      <c r="A2791" s="20"/>
    </row>
    <row r="2792" spans="1:1" s="18" customFormat="1">
      <c r="A2792" s="20"/>
    </row>
    <row r="2793" spans="1:1" s="18" customFormat="1">
      <c r="A2793" s="20"/>
    </row>
    <row r="2794" spans="1:1" s="18" customFormat="1">
      <c r="A2794" s="20"/>
    </row>
    <row r="2795" spans="1:1" s="18" customFormat="1">
      <c r="A2795" s="20"/>
    </row>
    <row r="2796" spans="1:1" s="18" customFormat="1">
      <c r="A2796" s="20"/>
    </row>
    <row r="2797" spans="1:1" s="18" customFormat="1">
      <c r="A2797" s="20"/>
    </row>
    <row r="2798" spans="1:1" s="18" customFormat="1">
      <c r="A2798" s="20"/>
    </row>
    <row r="2799" spans="1:1" s="18" customFormat="1">
      <c r="A2799" s="20"/>
    </row>
    <row r="2800" spans="1:1" s="18" customFormat="1">
      <c r="A2800" s="20"/>
    </row>
    <row r="2801" spans="1:1" s="18" customFormat="1">
      <c r="A2801" s="20"/>
    </row>
    <row r="2802" spans="1:1" s="18" customFormat="1">
      <c r="A2802" s="20"/>
    </row>
    <row r="2803" spans="1:1" s="18" customFormat="1">
      <c r="A2803" s="20"/>
    </row>
    <row r="2804" spans="1:1" s="18" customFormat="1">
      <c r="A2804" s="20"/>
    </row>
    <row r="2805" spans="1:1" s="18" customFormat="1">
      <c r="A2805" s="20"/>
    </row>
    <row r="2806" spans="1:1" s="18" customFormat="1">
      <c r="A2806" s="20"/>
    </row>
    <row r="2807" spans="1:1" s="18" customFormat="1">
      <c r="A2807" s="20"/>
    </row>
    <row r="2808" spans="1:1" s="18" customFormat="1">
      <c r="A2808" s="20"/>
    </row>
    <row r="2809" spans="1:1" s="18" customFormat="1">
      <c r="A2809" s="20"/>
    </row>
    <row r="2810" spans="1:1" s="18" customFormat="1">
      <c r="A2810" s="20"/>
    </row>
    <row r="2811" spans="1:1" s="18" customFormat="1">
      <c r="A2811" s="20"/>
    </row>
    <row r="2812" spans="1:1" s="18" customFormat="1">
      <c r="A2812" s="20"/>
    </row>
    <row r="2813" spans="1:1" s="18" customFormat="1">
      <c r="A2813" s="20"/>
    </row>
    <row r="2814" spans="1:1" s="18" customFormat="1">
      <c r="A2814" s="20"/>
    </row>
    <row r="2815" spans="1:1" s="18" customFormat="1">
      <c r="A2815" s="20"/>
    </row>
    <row r="2816" spans="1:1" s="18" customFormat="1">
      <c r="A2816" s="20"/>
    </row>
    <row r="2817" spans="1:1" s="18" customFormat="1">
      <c r="A2817" s="20"/>
    </row>
    <row r="2818" spans="1:1" s="18" customFormat="1">
      <c r="A2818" s="20"/>
    </row>
    <row r="2819" spans="1:1" s="18" customFormat="1">
      <c r="A2819" s="20"/>
    </row>
    <row r="2820" spans="1:1" s="18" customFormat="1">
      <c r="A2820" s="20"/>
    </row>
    <row r="2821" spans="1:1" s="18" customFormat="1">
      <c r="A2821" s="20"/>
    </row>
    <row r="2822" spans="1:1" s="18" customFormat="1">
      <c r="A2822" s="20"/>
    </row>
    <row r="2823" spans="1:1" s="18" customFormat="1">
      <c r="A2823" s="20"/>
    </row>
    <row r="2824" spans="1:1" s="18" customFormat="1">
      <c r="A2824" s="20"/>
    </row>
    <row r="2825" spans="1:1" s="18" customFormat="1">
      <c r="A2825" s="20"/>
    </row>
    <row r="2826" spans="1:1" s="18" customFormat="1">
      <c r="A2826" s="20"/>
    </row>
    <row r="2827" spans="1:1" s="18" customFormat="1">
      <c r="A2827" s="20"/>
    </row>
    <row r="2828" spans="1:1" s="18" customFormat="1">
      <c r="A2828" s="20"/>
    </row>
    <row r="2829" spans="1:1" s="18" customFormat="1">
      <c r="A2829" s="20"/>
    </row>
    <row r="2830" spans="1:1" s="18" customFormat="1">
      <c r="A2830" s="20"/>
    </row>
    <row r="2831" spans="1:1" s="18" customFormat="1">
      <c r="A2831" s="20"/>
    </row>
    <row r="2832" spans="1:1" s="18" customFormat="1">
      <c r="A2832" s="20"/>
    </row>
    <row r="2833" spans="1:1" s="18" customFormat="1">
      <c r="A2833" s="20"/>
    </row>
    <row r="2834" spans="1:1" s="18" customFormat="1">
      <c r="A2834" s="20"/>
    </row>
    <row r="2835" spans="1:1" s="18" customFormat="1">
      <c r="A2835" s="20"/>
    </row>
    <row r="2836" spans="1:1" s="18" customFormat="1">
      <c r="A2836" s="20"/>
    </row>
    <row r="2837" spans="1:1" s="18" customFormat="1">
      <c r="A2837" s="20"/>
    </row>
    <row r="2838" spans="1:1" s="18" customFormat="1">
      <c r="A2838" s="20"/>
    </row>
    <row r="2839" spans="1:1" s="18" customFormat="1">
      <c r="A2839" s="20"/>
    </row>
    <row r="2840" spans="1:1" s="18" customFormat="1">
      <c r="A2840" s="20"/>
    </row>
    <row r="2841" spans="1:1" s="18" customFormat="1">
      <c r="A2841" s="20"/>
    </row>
    <row r="2842" spans="1:1" s="18" customFormat="1">
      <c r="A2842" s="20"/>
    </row>
    <row r="2843" spans="1:1" s="18" customFormat="1">
      <c r="A2843" s="20"/>
    </row>
    <row r="2844" spans="1:1" s="18" customFormat="1">
      <c r="A2844" s="20"/>
    </row>
    <row r="2845" spans="1:1" s="18" customFormat="1">
      <c r="A2845" s="20"/>
    </row>
    <row r="2846" spans="1:1" s="18" customFormat="1">
      <c r="A2846" s="20"/>
    </row>
    <row r="2847" spans="1:1" s="18" customFormat="1">
      <c r="A2847" s="20"/>
    </row>
    <row r="2848" spans="1:1" s="18" customFormat="1">
      <c r="A2848" s="20"/>
    </row>
    <row r="2849" spans="1:1" s="18" customFormat="1">
      <c r="A2849" s="20"/>
    </row>
    <row r="2850" spans="1:1" s="18" customFormat="1">
      <c r="A2850" s="20"/>
    </row>
    <row r="2851" spans="1:1" s="18" customFormat="1">
      <c r="A2851" s="20"/>
    </row>
    <row r="2852" spans="1:1" s="18" customFormat="1">
      <c r="A2852" s="20"/>
    </row>
    <row r="2853" spans="1:1" s="18" customFormat="1">
      <c r="A2853" s="20"/>
    </row>
    <row r="2854" spans="1:1" s="18" customFormat="1">
      <c r="A2854" s="20"/>
    </row>
    <row r="2855" spans="1:1" s="18" customFormat="1">
      <c r="A2855" s="20"/>
    </row>
    <row r="2856" spans="1:1" s="18" customFormat="1">
      <c r="A2856" s="20"/>
    </row>
    <row r="2857" spans="1:1" s="18" customFormat="1">
      <c r="A2857" s="20"/>
    </row>
    <row r="2858" spans="1:1" s="18" customFormat="1">
      <c r="A2858" s="20"/>
    </row>
    <row r="2859" spans="1:1" s="18" customFormat="1">
      <c r="A2859" s="20"/>
    </row>
    <row r="2860" spans="1:1" s="18" customFormat="1">
      <c r="A2860" s="20"/>
    </row>
    <row r="2861" spans="1:1" s="18" customFormat="1">
      <c r="A2861" s="20"/>
    </row>
    <row r="2862" spans="1:1" s="18" customFormat="1">
      <c r="A2862" s="20"/>
    </row>
    <row r="2863" spans="1:1" s="18" customFormat="1">
      <c r="A2863" s="20"/>
    </row>
    <row r="2864" spans="1:1" s="18" customFormat="1">
      <c r="A2864" s="20"/>
    </row>
    <row r="2865" spans="1:1" s="18" customFormat="1">
      <c r="A2865" s="20"/>
    </row>
    <row r="2866" spans="1:1" s="18" customFormat="1">
      <c r="A2866" s="20"/>
    </row>
    <row r="2867" spans="1:1" s="18" customFormat="1">
      <c r="A2867" s="20"/>
    </row>
    <row r="2868" spans="1:1" s="18" customFormat="1">
      <c r="A2868" s="20"/>
    </row>
    <row r="2869" spans="1:1" s="18" customFormat="1">
      <c r="A2869" s="20"/>
    </row>
    <row r="2870" spans="1:1" s="18" customFormat="1">
      <c r="A2870" s="20"/>
    </row>
    <row r="2871" spans="1:1" s="18" customFormat="1">
      <c r="A2871" s="20"/>
    </row>
    <row r="2872" spans="1:1" s="18" customFormat="1">
      <c r="A2872" s="20"/>
    </row>
    <row r="2873" spans="1:1" s="18" customFormat="1">
      <c r="A2873" s="20"/>
    </row>
    <row r="2874" spans="1:1" s="18" customFormat="1">
      <c r="A2874" s="20"/>
    </row>
    <row r="2875" spans="1:1" s="18" customFormat="1">
      <c r="A2875" s="20"/>
    </row>
    <row r="2876" spans="1:1" s="18" customFormat="1">
      <c r="A2876" s="20"/>
    </row>
    <row r="2877" spans="1:1" s="18" customFormat="1">
      <c r="A2877" s="20"/>
    </row>
    <row r="2878" spans="1:1" s="18" customFormat="1">
      <c r="A2878" s="20"/>
    </row>
    <row r="2879" spans="1:1" s="18" customFormat="1">
      <c r="A2879" s="20"/>
    </row>
    <row r="2880" spans="1:1" s="18" customFormat="1">
      <c r="A2880" s="20"/>
    </row>
    <row r="2881" spans="1:1" s="18" customFormat="1">
      <c r="A2881" s="20"/>
    </row>
    <row r="2882" spans="1:1" s="18" customFormat="1">
      <c r="A2882" s="20"/>
    </row>
    <row r="2883" spans="1:1" s="18" customFormat="1">
      <c r="A2883" s="20"/>
    </row>
    <row r="2884" spans="1:1" s="18" customFormat="1">
      <c r="A2884" s="20"/>
    </row>
    <row r="2885" spans="1:1" s="18" customFormat="1">
      <c r="A2885" s="20"/>
    </row>
    <row r="2886" spans="1:1" s="18" customFormat="1">
      <c r="A2886" s="20"/>
    </row>
    <row r="2887" spans="1:1" s="18" customFormat="1">
      <c r="A2887" s="20"/>
    </row>
    <row r="2888" spans="1:1" s="18" customFormat="1">
      <c r="A2888" s="20"/>
    </row>
    <row r="2889" spans="1:1" s="18" customFormat="1">
      <c r="A2889" s="20"/>
    </row>
    <row r="2890" spans="1:1" s="18" customFormat="1">
      <c r="A2890" s="20"/>
    </row>
    <row r="2891" spans="1:1" s="18" customFormat="1">
      <c r="A2891" s="20"/>
    </row>
    <row r="2892" spans="1:1" s="18" customFormat="1">
      <c r="A2892" s="20"/>
    </row>
    <row r="2893" spans="1:1" s="18" customFormat="1">
      <c r="A2893" s="20"/>
    </row>
    <row r="2894" spans="1:1" s="18" customFormat="1">
      <c r="A2894" s="20"/>
    </row>
    <row r="2895" spans="1:1" s="18" customFormat="1">
      <c r="A2895" s="20"/>
    </row>
    <row r="2896" spans="1:1" s="18" customFormat="1">
      <c r="A2896" s="20"/>
    </row>
    <row r="2897" spans="1:1" s="18" customFormat="1">
      <c r="A2897" s="20"/>
    </row>
    <row r="2898" spans="1:1" s="18" customFormat="1">
      <c r="A2898" s="20"/>
    </row>
    <row r="2899" spans="1:1" s="18" customFormat="1">
      <c r="A2899" s="20"/>
    </row>
    <row r="2900" spans="1:1" s="18" customFormat="1">
      <c r="A2900" s="20"/>
    </row>
    <row r="2901" spans="1:1" s="18" customFormat="1">
      <c r="A2901" s="20"/>
    </row>
    <row r="2902" spans="1:1" s="18" customFormat="1">
      <c r="A2902" s="20"/>
    </row>
    <row r="2903" spans="1:1" s="18" customFormat="1">
      <c r="A2903" s="20"/>
    </row>
    <row r="2904" spans="1:1" s="18" customFormat="1">
      <c r="A2904" s="20"/>
    </row>
    <row r="2905" spans="1:1" s="18" customFormat="1">
      <c r="A2905" s="20"/>
    </row>
    <row r="2906" spans="1:1" s="18" customFormat="1">
      <c r="A2906" s="20"/>
    </row>
    <row r="2907" spans="1:1" s="18" customFormat="1">
      <c r="A2907" s="20"/>
    </row>
    <row r="2908" spans="1:1" s="18" customFormat="1">
      <c r="A2908" s="20"/>
    </row>
    <row r="2909" spans="1:1" s="18" customFormat="1">
      <c r="A2909" s="20"/>
    </row>
    <row r="2910" spans="1:1" s="18" customFormat="1">
      <c r="A2910" s="20"/>
    </row>
    <row r="2911" spans="1:1" s="18" customFormat="1">
      <c r="A2911" s="20"/>
    </row>
    <row r="2912" spans="1:1" s="18" customFormat="1">
      <c r="A2912" s="20"/>
    </row>
    <row r="2913" spans="1:1" s="18" customFormat="1">
      <c r="A2913" s="20"/>
    </row>
    <row r="2914" spans="1:1" s="18" customFormat="1">
      <c r="A2914" s="20"/>
    </row>
    <row r="2915" spans="1:1" s="18" customFormat="1">
      <c r="A2915" s="20"/>
    </row>
    <row r="2916" spans="1:1" s="18" customFormat="1">
      <c r="A2916" s="20"/>
    </row>
    <row r="2917" spans="1:1" s="18" customFormat="1">
      <c r="A2917" s="20"/>
    </row>
    <row r="2918" spans="1:1" s="18" customFormat="1">
      <c r="A2918" s="20"/>
    </row>
    <row r="2919" spans="1:1" s="18" customFormat="1">
      <c r="A2919" s="20"/>
    </row>
    <row r="2920" spans="1:1" s="18" customFormat="1">
      <c r="A2920" s="20"/>
    </row>
    <row r="2921" spans="1:1" s="18" customFormat="1">
      <c r="A2921" s="20"/>
    </row>
    <row r="2922" spans="1:1" s="18" customFormat="1">
      <c r="A2922" s="20"/>
    </row>
    <row r="2923" spans="1:1" s="18" customFormat="1">
      <c r="A2923" s="20"/>
    </row>
    <row r="2924" spans="1:1" s="18" customFormat="1">
      <c r="A2924" s="20"/>
    </row>
    <row r="2925" spans="1:1" s="18" customFormat="1">
      <c r="A2925" s="20"/>
    </row>
    <row r="2926" spans="1:1" s="18" customFormat="1">
      <c r="A2926" s="20"/>
    </row>
    <row r="2927" spans="1:1" s="18" customFormat="1">
      <c r="A2927" s="20"/>
    </row>
    <row r="2928" spans="1:1" s="18" customFormat="1">
      <c r="A2928" s="20"/>
    </row>
    <row r="2929" spans="1:1" s="18" customFormat="1">
      <c r="A2929" s="20"/>
    </row>
    <row r="2930" spans="1:1" s="18" customFormat="1">
      <c r="A2930" s="20"/>
    </row>
    <row r="2931" spans="1:1" s="18" customFormat="1">
      <c r="A2931" s="20"/>
    </row>
    <row r="2932" spans="1:1" s="18" customFormat="1">
      <c r="A2932" s="20"/>
    </row>
    <row r="2933" spans="1:1" s="18" customFormat="1">
      <c r="A2933" s="20"/>
    </row>
    <row r="2934" spans="1:1" s="18" customFormat="1">
      <c r="A2934" s="20"/>
    </row>
    <row r="2935" spans="1:1" s="18" customFormat="1">
      <c r="A2935" s="20"/>
    </row>
    <row r="2936" spans="1:1" s="18" customFormat="1">
      <c r="A2936" s="20"/>
    </row>
    <row r="2937" spans="1:1" s="18" customFormat="1">
      <c r="A2937" s="20"/>
    </row>
    <row r="2938" spans="1:1" s="18" customFormat="1">
      <c r="A2938" s="20"/>
    </row>
    <row r="2939" spans="1:1" s="18" customFormat="1">
      <c r="A2939" s="20"/>
    </row>
    <row r="2940" spans="1:1" s="18" customFormat="1">
      <c r="A2940" s="20"/>
    </row>
    <row r="2941" spans="1:1" s="18" customFormat="1">
      <c r="A2941" s="20"/>
    </row>
    <row r="2942" spans="1:1" s="18" customFormat="1">
      <c r="A2942" s="20"/>
    </row>
    <row r="2943" spans="1:1" s="18" customFormat="1">
      <c r="A2943" s="20"/>
    </row>
    <row r="2944" spans="1:1" s="18" customFormat="1">
      <c r="A2944" s="20"/>
    </row>
    <row r="2945" spans="1:1" s="18" customFormat="1">
      <c r="A2945" s="20"/>
    </row>
    <row r="2946" spans="1:1" s="18" customFormat="1">
      <c r="A2946" s="20"/>
    </row>
    <row r="2947" spans="1:1" s="18" customFormat="1">
      <c r="A2947" s="20"/>
    </row>
    <row r="2948" spans="1:1" s="18" customFormat="1">
      <c r="A2948" s="20"/>
    </row>
    <row r="2949" spans="1:1" s="18" customFormat="1">
      <c r="A2949" s="20"/>
    </row>
    <row r="2950" spans="1:1" s="18" customFormat="1">
      <c r="A2950" s="20"/>
    </row>
    <row r="2951" spans="1:1" s="18" customFormat="1">
      <c r="A2951" s="20"/>
    </row>
    <row r="2952" spans="1:1" s="18" customFormat="1">
      <c r="A2952" s="20"/>
    </row>
    <row r="2953" spans="1:1" s="18" customFormat="1">
      <c r="A2953" s="20"/>
    </row>
    <row r="2954" spans="1:1" s="18" customFormat="1">
      <c r="A2954" s="20"/>
    </row>
    <row r="2955" spans="1:1" s="18" customFormat="1">
      <c r="A2955" s="20"/>
    </row>
    <row r="2956" spans="1:1" s="18" customFormat="1">
      <c r="A2956" s="20"/>
    </row>
    <row r="2957" spans="1:1" s="18" customFormat="1">
      <c r="A2957" s="20"/>
    </row>
    <row r="2958" spans="1:1" s="18" customFormat="1">
      <c r="A2958" s="20"/>
    </row>
    <row r="2959" spans="1:1" s="18" customFormat="1">
      <c r="A2959" s="20"/>
    </row>
    <row r="2960" spans="1:1" s="18" customFormat="1">
      <c r="A2960" s="20"/>
    </row>
    <row r="2961" spans="1:1" s="18" customFormat="1">
      <c r="A2961" s="20"/>
    </row>
    <row r="2962" spans="1:1" s="18" customFormat="1">
      <c r="A2962" s="20"/>
    </row>
    <row r="2963" spans="1:1" s="18" customFormat="1">
      <c r="A2963" s="20"/>
    </row>
    <row r="2964" spans="1:1" s="18" customFormat="1">
      <c r="A2964" s="20"/>
    </row>
    <row r="2965" spans="1:1" s="18" customFormat="1">
      <c r="A2965" s="20"/>
    </row>
    <row r="2966" spans="1:1" s="18" customFormat="1">
      <c r="A2966" s="20"/>
    </row>
    <row r="2967" spans="1:1" s="18" customFormat="1">
      <c r="A2967" s="20"/>
    </row>
    <row r="2968" spans="1:1" s="18" customFormat="1">
      <c r="A2968" s="20"/>
    </row>
    <row r="2969" spans="1:1" s="18" customFormat="1">
      <c r="A2969" s="20"/>
    </row>
    <row r="2970" spans="1:1" s="18" customFormat="1">
      <c r="A2970" s="20"/>
    </row>
    <row r="2971" spans="1:1" s="18" customFormat="1">
      <c r="A2971" s="20"/>
    </row>
    <row r="2972" spans="1:1" s="18" customFormat="1">
      <c r="A2972" s="20"/>
    </row>
    <row r="2973" spans="1:1" s="18" customFormat="1">
      <c r="A2973" s="20"/>
    </row>
    <row r="2974" spans="1:1" s="18" customFormat="1">
      <c r="A2974" s="20"/>
    </row>
    <row r="2975" spans="1:1" s="18" customFormat="1">
      <c r="A2975" s="20"/>
    </row>
    <row r="2976" spans="1:1" s="18" customFormat="1">
      <c r="A2976" s="20"/>
    </row>
    <row r="2977" spans="1:1" s="18" customFormat="1">
      <c r="A2977" s="20"/>
    </row>
    <row r="2978" spans="1:1" s="18" customFormat="1">
      <c r="A2978" s="20"/>
    </row>
    <row r="2979" spans="1:1" s="18" customFormat="1">
      <c r="A2979" s="20"/>
    </row>
    <row r="2980" spans="1:1" s="18" customFormat="1">
      <c r="A2980" s="20"/>
    </row>
    <row r="2981" spans="1:1" s="18" customFormat="1">
      <c r="A2981" s="20"/>
    </row>
    <row r="2982" spans="1:1" s="18" customFormat="1">
      <c r="A2982" s="20"/>
    </row>
    <row r="2983" spans="1:1" s="18" customFormat="1">
      <c r="A2983" s="20"/>
    </row>
    <row r="2984" spans="1:1" s="18" customFormat="1">
      <c r="A2984" s="20"/>
    </row>
    <row r="2985" spans="1:1" s="18" customFormat="1">
      <c r="A2985" s="20"/>
    </row>
    <row r="2986" spans="1:1" s="18" customFormat="1">
      <c r="A2986" s="20"/>
    </row>
    <row r="2987" spans="1:1" s="18" customFormat="1">
      <c r="A2987" s="20"/>
    </row>
    <row r="2988" spans="1:1" s="18" customFormat="1">
      <c r="A2988" s="20"/>
    </row>
    <row r="2989" spans="1:1" s="18" customFormat="1">
      <c r="A2989" s="20"/>
    </row>
    <row r="2990" spans="1:1" s="18" customFormat="1">
      <c r="A2990" s="20"/>
    </row>
    <row r="2991" spans="1:1" s="18" customFormat="1">
      <c r="A2991" s="20"/>
    </row>
    <row r="2992" spans="1:1" s="18" customFormat="1">
      <c r="A2992" s="20"/>
    </row>
    <row r="2993" spans="1:1" s="18" customFormat="1">
      <c r="A2993" s="20"/>
    </row>
    <row r="2994" spans="1:1" s="18" customFormat="1">
      <c r="A2994" s="20"/>
    </row>
    <row r="2995" spans="1:1" s="18" customFormat="1">
      <c r="A2995" s="20"/>
    </row>
    <row r="2996" spans="1:1" s="18" customFormat="1">
      <c r="A2996" s="20"/>
    </row>
    <row r="2997" spans="1:1" s="18" customFormat="1">
      <c r="A2997" s="20"/>
    </row>
    <row r="2998" spans="1:1" s="18" customFormat="1">
      <c r="A2998" s="20"/>
    </row>
    <row r="2999" spans="1:1" s="18" customFormat="1">
      <c r="A2999" s="20"/>
    </row>
    <row r="3000" spans="1:1" s="18" customFormat="1">
      <c r="A3000" s="20"/>
    </row>
    <row r="3001" spans="1:1" s="18" customFormat="1">
      <c r="A3001" s="20"/>
    </row>
    <row r="3002" spans="1:1" s="18" customFormat="1">
      <c r="A3002" s="20"/>
    </row>
    <row r="3003" spans="1:1" s="18" customFormat="1">
      <c r="A3003" s="20"/>
    </row>
    <row r="3004" spans="1:1" s="18" customFormat="1">
      <c r="A3004" s="20"/>
    </row>
    <row r="3005" spans="1:1" s="18" customFormat="1">
      <c r="A3005" s="20"/>
    </row>
    <row r="3006" spans="1:1" s="18" customFormat="1">
      <c r="A3006" s="20"/>
    </row>
    <row r="3007" spans="1:1" s="18" customFormat="1">
      <c r="A3007" s="20"/>
    </row>
    <row r="3008" spans="1:1" s="18" customFormat="1">
      <c r="A3008" s="20"/>
    </row>
    <row r="3009" spans="1:1" s="18" customFormat="1">
      <c r="A3009" s="20"/>
    </row>
    <row r="3010" spans="1:1" s="18" customFormat="1">
      <c r="A3010" s="20"/>
    </row>
    <row r="3011" spans="1:1" s="18" customFormat="1">
      <c r="A3011" s="20"/>
    </row>
    <row r="3012" spans="1:1" s="18" customFormat="1">
      <c r="A3012" s="20"/>
    </row>
    <row r="3013" spans="1:1" s="18" customFormat="1">
      <c r="A3013" s="20"/>
    </row>
    <row r="3014" spans="1:1" s="18" customFormat="1">
      <c r="A3014" s="20"/>
    </row>
    <row r="3015" spans="1:1" s="18" customFormat="1">
      <c r="A3015" s="20"/>
    </row>
    <row r="3016" spans="1:1" s="18" customFormat="1">
      <c r="A3016" s="20"/>
    </row>
    <row r="3017" spans="1:1" s="18" customFormat="1">
      <c r="A3017" s="20"/>
    </row>
    <row r="3018" spans="1:1" s="18" customFormat="1">
      <c r="A3018" s="20"/>
    </row>
    <row r="3019" spans="1:1" s="18" customFormat="1">
      <c r="A3019" s="20"/>
    </row>
    <row r="3020" spans="1:1" s="18" customFormat="1">
      <c r="A3020" s="20"/>
    </row>
    <row r="3021" spans="1:1" s="18" customFormat="1">
      <c r="A3021" s="20"/>
    </row>
    <row r="3022" spans="1:1" s="18" customFormat="1">
      <c r="A3022" s="20"/>
    </row>
    <row r="3023" spans="1:1" s="18" customFormat="1">
      <c r="A3023" s="20"/>
    </row>
    <row r="3024" spans="1:1" s="18" customFormat="1">
      <c r="A3024" s="20"/>
    </row>
    <row r="3025" spans="1:1" s="18" customFormat="1">
      <c r="A3025" s="20"/>
    </row>
    <row r="3026" spans="1:1" s="18" customFormat="1">
      <c r="A3026" s="20"/>
    </row>
    <row r="3027" spans="1:1" s="18" customFormat="1">
      <c r="A3027" s="20"/>
    </row>
    <row r="3028" spans="1:1" s="18" customFormat="1">
      <c r="A3028" s="20"/>
    </row>
    <row r="3029" spans="1:1" s="18" customFormat="1">
      <c r="A3029" s="20"/>
    </row>
    <row r="3030" spans="1:1" s="18" customFormat="1">
      <c r="A3030" s="20"/>
    </row>
    <row r="3031" spans="1:1" s="18" customFormat="1">
      <c r="A3031" s="20"/>
    </row>
    <row r="3032" spans="1:1" s="18" customFormat="1">
      <c r="A3032" s="20"/>
    </row>
    <row r="3033" spans="1:1" s="18" customFormat="1">
      <c r="A3033" s="20"/>
    </row>
    <row r="3034" spans="1:1" s="18" customFormat="1">
      <c r="A3034" s="20"/>
    </row>
    <row r="3035" spans="1:1" s="18" customFormat="1">
      <c r="A3035" s="20"/>
    </row>
    <row r="3036" spans="1:1" s="18" customFormat="1">
      <c r="A3036" s="20"/>
    </row>
    <row r="3037" spans="1:1" s="18" customFormat="1">
      <c r="A3037" s="20"/>
    </row>
    <row r="3038" spans="1:1" s="18" customFormat="1">
      <c r="A3038" s="20"/>
    </row>
    <row r="3039" spans="1:1" s="18" customFormat="1">
      <c r="A3039" s="20"/>
    </row>
    <row r="3040" spans="1:1" s="18" customFormat="1">
      <c r="A3040" s="20"/>
    </row>
    <row r="3041" spans="1:1" s="18" customFormat="1">
      <c r="A3041" s="20"/>
    </row>
    <row r="3042" spans="1:1" s="18" customFormat="1">
      <c r="A3042" s="20"/>
    </row>
    <row r="3043" spans="1:1" s="18" customFormat="1">
      <c r="A3043" s="20"/>
    </row>
    <row r="3044" spans="1:1" s="18" customFormat="1">
      <c r="A3044" s="20"/>
    </row>
    <row r="3045" spans="1:1" s="18" customFormat="1">
      <c r="A3045" s="20"/>
    </row>
    <row r="3046" spans="1:1" s="18" customFormat="1">
      <c r="A3046" s="20"/>
    </row>
    <row r="3047" spans="1:1" s="18" customFormat="1">
      <c r="A3047" s="20"/>
    </row>
    <row r="3048" spans="1:1" s="18" customFormat="1">
      <c r="A3048" s="20"/>
    </row>
    <row r="3049" spans="1:1" s="18" customFormat="1">
      <c r="A3049" s="20"/>
    </row>
    <row r="3050" spans="1:1" s="18" customFormat="1">
      <c r="A3050" s="20"/>
    </row>
    <row r="3051" spans="1:1" s="18" customFormat="1">
      <c r="A3051" s="20"/>
    </row>
    <row r="3052" spans="1:1" s="18" customFormat="1">
      <c r="A3052" s="20"/>
    </row>
    <row r="3053" spans="1:1" s="18" customFormat="1">
      <c r="A3053" s="20"/>
    </row>
    <row r="3054" spans="1:1" s="18" customFormat="1">
      <c r="A3054" s="20"/>
    </row>
    <row r="3055" spans="1:1" s="18" customFormat="1">
      <c r="A3055" s="20"/>
    </row>
    <row r="3056" spans="1:1" s="18" customFormat="1">
      <c r="A3056" s="20"/>
    </row>
    <row r="3057" spans="1:1" s="18" customFormat="1">
      <c r="A3057" s="20"/>
    </row>
    <row r="3058" spans="1:1" s="18" customFormat="1">
      <c r="A3058" s="20"/>
    </row>
    <row r="3059" spans="1:1" s="18" customFormat="1">
      <c r="A3059" s="20"/>
    </row>
    <row r="3060" spans="1:1" s="18" customFormat="1">
      <c r="A3060" s="20"/>
    </row>
    <row r="3061" spans="1:1" s="18" customFormat="1">
      <c r="A3061" s="20"/>
    </row>
    <row r="3062" spans="1:1" s="18" customFormat="1">
      <c r="A3062" s="20"/>
    </row>
    <row r="3063" spans="1:1" s="18" customFormat="1">
      <c r="A3063" s="20"/>
    </row>
    <row r="3064" spans="1:1" s="18" customFormat="1">
      <c r="A3064" s="20"/>
    </row>
    <row r="3065" spans="1:1" s="18" customFormat="1">
      <c r="A3065" s="20"/>
    </row>
    <row r="3066" spans="1:1" s="18" customFormat="1">
      <c r="A3066" s="20"/>
    </row>
    <row r="3067" spans="1:1" s="18" customFormat="1">
      <c r="A3067" s="20"/>
    </row>
    <row r="3068" spans="1:1" s="18" customFormat="1">
      <c r="A3068" s="20"/>
    </row>
    <row r="3069" spans="1:1" s="18" customFormat="1">
      <c r="A3069" s="20"/>
    </row>
    <row r="3070" spans="1:1" s="18" customFormat="1">
      <c r="A3070" s="20"/>
    </row>
    <row r="3071" spans="1:1" s="18" customFormat="1">
      <c r="A3071" s="20"/>
    </row>
    <row r="3072" spans="1:1" s="18" customFormat="1">
      <c r="A3072" s="20"/>
    </row>
    <row r="3073" spans="1:1" s="18" customFormat="1">
      <c r="A3073" s="20"/>
    </row>
    <row r="3074" spans="1:1" s="18" customFormat="1">
      <c r="A3074" s="20"/>
    </row>
    <row r="3075" spans="1:1" s="18" customFormat="1">
      <c r="A3075" s="20"/>
    </row>
    <row r="3076" spans="1:1" s="18" customFormat="1">
      <c r="A3076" s="20"/>
    </row>
    <row r="3077" spans="1:1" s="18" customFormat="1">
      <c r="A3077" s="20"/>
    </row>
    <row r="3078" spans="1:1" s="18" customFormat="1">
      <c r="A3078" s="20"/>
    </row>
    <row r="3079" spans="1:1" s="18" customFormat="1">
      <c r="A3079" s="20"/>
    </row>
    <row r="3080" spans="1:1" s="18" customFormat="1">
      <c r="A3080" s="20"/>
    </row>
    <row r="3081" spans="1:1" s="18" customFormat="1">
      <c r="A3081" s="20"/>
    </row>
    <row r="3082" spans="1:1" s="18" customFormat="1">
      <c r="A3082" s="20"/>
    </row>
    <row r="3083" spans="1:1" s="18" customFormat="1">
      <c r="A3083" s="20"/>
    </row>
    <row r="3084" spans="1:1" s="18" customFormat="1">
      <c r="A3084" s="20"/>
    </row>
    <row r="3085" spans="1:1" s="18" customFormat="1">
      <c r="A3085" s="20"/>
    </row>
    <row r="3086" spans="1:1" s="18" customFormat="1">
      <c r="A3086" s="20"/>
    </row>
    <row r="3087" spans="1:1" s="18" customFormat="1">
      <c r="A3087" s="20"/>
    </row>
    <row r="3088" spans="1:1" s="18" customFormat="1">
      <c r="A3088" s="20"/>
    </row>
    <row r="3089" spans="1:1" s="18" customFormat="1">
      <c r="A3089" s="20"/>
    </row>
    <row r="3090" spans="1:1" s="18" customFormat="1">
      <c r="A3090" s="20"/>
    </row>
    <row r="3091" spans="1:1" s="18" customFormat="1">
      <c r="A3091" s="20"/>
    </row>
    <row r="3092" spans="1:1" s="18" customFormat="1">
      <c r="A3092" s="20"/>
    </row>
    <row r="3093" spans="1:1" s="18" customFormat="1">
      <c r="A3093" s="20"/>
    </row>
    <row r="3094" spans="1:1" s="18" customFormat="1">
      <c r="A3094" s="20"/>
    </row>
    <row r="3095" spans="1:1" s="18" customFormat="1">
      <c r="A3095" s="20"/>
    </row>
    <row r="3096" spans="1:1" s="18" customFormat="1">
      <c r="A3096" s="20"/>
    </row>
    <row r="3097" spans="1:1" s="18" customFormat="1">
      <c r="A3097" s="20"/>
    </row>
    <row r="3098" spans="1:1" s="18" customFormat="1">
      <c r="A3098" s="20"/>
    </row>
    <row r="3099" spans="1:1" s="18" customFormat="1">
      <c r="A3099" s="20"/>
    </row>
    <row r="3100" spans="1:1" s="18" customFormat="1">
      <c r="A3100" s="20"/>
    </row>
    <row r="3101" spans="1:1" s="18" customFormat="1">
      <c r="A3101" s="20"/>
    </row>
    <row r="3102" spans="1:1" s="18" customFormat="1">
      <c r="A3102" s="20"/>
    </row>
    <row r="3103" spans="1:1" s="18" customFormat="1">
      <c r="A3103" s="20"/>
    </row>
    <row r="3104" spans="1:1" s="18" customFormat="1">
      <c r="A3104" s="20"/>
    </row>
    <row r="3105" spans="1:1" s="18" customFormat="1">
      <c r="A3105" s="20"/>
    </row>
    <row r="3106" spans="1:1" s="18" customFormat="1">
      <c r="A3106" s="20"/>
    </row>
    <row r="3107" spans="1:1" s="18" customFormat="1">
      <c r="A3107" s="20"/>
    </row>
    <row r="3108" spans="1:1" s="18" customFormat="1">
      <c r="A3108" s="20"/>
    </row>
    <row r="3109" spans="1:1" s="18" customFormat="1">
      <c r="A3109" s="20"/>
    </row>
    <row r="3110" spans="1:1" s="18" customFormat="1">
      <c r="A3110" s="20"/>
    </row>
    <row r="3111" spans="1:1" s="18" customFormat="1">
      <c r="A3111" s="20"/>
    </row>
    <row r="3112" spans="1:1" s="18" customFormat="1">
      <c r="A3112" s="20"/>
    </row>
    <row r="3113" spans="1:1" s="18" customFormat="1">
      <c r="A3113" s="20"/>
    </row>
    <row r="3114" spans="1:1" s="18" customFormat="1">
      <c r="A3114" s="20"/>
    </row>
    <row r="3115" spans="1:1" s="18" customFormat="1">
      <c r="A3115" s="20"/>
    </row>
    <row r="3116" spans="1:1" s="18" customFormat="1">
      <c r="A3116" s="20"/>
    </row>
    <row r="3117" spans="1:1" s="18" customFormat="1">
      <c r="A3117" s="20"/>
    </row>
    <row r="3118" spans="1:1" s="18" customFormat="1">
      <c r="A3118" s="20"/>
    </row>
    <row r="3119" spans="1:1" s="18" customFormat="1">
      <c r="A3119" s="20"/>
    </row>
    <row r="3120" spans="1:1" s="18" customFormat="1">
      <c r="A3120" s="20"/>
    </row>
    <row r="3121" spans="1:1" s="18" customFormat="1">
      <c r="A3121" s="20"/>
    </row>
    <row r="3122" spans="1:1" s="18" customFormat="1">
      <c r="A3122" s="20"/>
    </row>
    <row r="3123" spans="1:1" s="18" customFormat="1">
      <c r="A3123" s="20"/>
    </row>
    <row r="3124" spans="1:1" s="18" customFormat="1">
      <c r="A3124" s="20"/>
    </row>
    <row r="3125" spans="1:1" s="18" customFormat="1">
      <c r="A3125" s="20"/>
    </row>
    <row r="3126" spans="1:1" s="18" customFormat="1">
      <c r="A3126" s="20"/>
    </row>
    <row r="3127" spans="1:1" s="18" customFormat="1">
      <c r="A3127" s="20"/>
    </row>
    <row r="3128" spans="1:1" s="18" customFormat="1">
      <c r="A3128" s="20"/>
    </row>
    <row r="3129" spans="1:1" s="18" customFormat="1">
      <c r="A3129" s="20"/>
    </row>
    <row r="3130" spans="1:1" s="18" customFormat="1">
      <c r="A3130" s="20"/>
    </row>
    <row r="3131" spans="1:1" s="18" customFormat="1">
      <c r="A3131" s="20"/>
    </row>
    <row r="3132" spans="1:1" s="18" customFormat="1">
      <c r="A3132" s="20"/>
    </row>
    <row r="3133" spans="1:1" s="18" customFormat="1">
      <c r="A3133" s="20"/>
    </row>
    <row r="3134" spans="1:1" s="18" customFormat="1">
      <c r="A3134" s="20"/>
    </row>
    <row r="3135" spans="1:1" s="18" customFormat="1">
      <c r="A3135" s="20"/>
    </row>
    <row r="3136" spans="1:1" s="18" customFormat="1">
      <c r="A3136" s="20"/>
    </row>
    <row r="3137" spans="1:1" s="18" customFormat="1">
      <c r="A3137" s="20"/>
    </row>
    <row r="3138" spans="1:1" s="18" customFormat="1">
      <c r="A3138" s="20"/>
    </row>
    <row r="3139" spans="1:1" s="18" customFormat="1">
      <c r="A3139" s="20"/>
    </row>
    <row r="3140" spans="1:1" s="18" customFormat="1">
      <c r="A3140" s="20"/>
    </row>
    <row r="3141" spans="1:1" s="18" customFormat="1">
      <c r="A3141" s="20"/>
    </row>
    <row r="3142" spans="1:1" s="18" customFormat="1">
      <c r="A3142" s="20"/>
    </row>
    <row r="3143" spans="1:1" s="18" customFormat="1">
      <c r="A3143" s="20"/>
    </row>
    <row r="3144" spans="1:1" s="18" customFormat="1">
      <c r="A3144" s="20"/>
    </row>
    <row r="3145" spans="1:1" s="18" customFormat="1">
      <c r="A3145" s="20"/>
    </row>
    <row r="3146" spans="1:1" s="18" customFormat="1">
      <c r="A3146" s="20"/>
    </row>
    <row r="3147" spans="1:1" s="18" customFormat="1">
      <c r="A3147" s="20"/>
    </row>
    <row r="3148" spans="1:1" s="18" customFormat="1">
      <c r="A3148" s="20"/>
    </row>
    <row r="3149" spans="1:1" s="18" customFormat="1">
      <c r="A3149" s="20"/>
    </row>
    <row r="3150" spans="1:1" s="18" customFormat="1">
      <c r="A3150" s="20"/>
    </row>
    <row r="3151" spans="1:1" s="18" customFormat="1">
      <c r="A3151" s="20"/>
    </row>
    <row r="3152" spans="1:1" s="18" customFormat="1">
      <c r="A3152" s="20"/>
    </row>
    <row r="3153" spans="1:1" s="18" customFormat="1">
      <c r="A3153" s="20"/>
    </row>
    <row r="3154" spans="1:1" s="18" customFormat="1">
      <c r="A3154" s="20"/>
    </row>
    <row r="3155" spans="1:1" s="18" customFormat="1">
      <c r="A3155" s="20"/>
    </row>
    <row r="3156" spans="1:1" s="18" customFormat="1">
      <c r="A3156" s="20"/>
    </row>
    <row r="3157" spans="1:1" s="18" customFormat="1">
      <c r="A3157" s="20"/>
    </row>
    <row r="3158" spans="1:1" s="18" customFormat="1">
      <c r="A3158" s="20"/>
    </row>
    <row r="3159" spans="1:1" s="18" customFormat="1">
      <c r="A3159" s="20"/>
    </row>
    <row r="3160" spans="1:1" s="18" customFormat="1">
      <c r="A3160" s="20"/>
    </row>
    <row r="3161" spans="1:1" s="18" customFormat="1">
      <c r="A3161" s="20"/>
    </row>
    <row r="3162" spans="1:1" s="18" customFormat="1">
      <c r="A3162" s="20"/>
    </row>
    <row r="3163" spans="1:1" s="18" customFormat="1">
      <c r="A3163" s="20"/>
    </row>
    <row r="3164" spans="1:1" s="18" customFormat="1">
      <c r="A3164" s="20"/>
    </row>
    <row r="3165" spans="1:1" s="18" customFormat="1">
      <c r="A3165" s="20"/>
    </row>
    <row r="3166" spans="1:1" s="18" customFormat="1">
      <c r="A3166" s="20"/>
    </row>
    <row r="3167" spans="1:1" s="18" customFormat="1">
      <c r="A3167" s="20"/>
    </row>
    <row r="3168" spans="1:1" s="18" customFormat="1">
      <c r="A3168" s="20"/>
    </row>
    <row r="3169" spans="1:1" s="18" customFormat="1">
      <c r="A3169" s="20"/>
    </row>
    <row r="3170" spans="1:1" s="18" customFormat="1">
      <c r="A3170" s="20"/>
    </row>
    <row r="3171" spans="1:1" s="18" customFormat="1">
      <c r="A3171" s="20"/>
    </row>
    <row r="3172" spans="1:1" s="18" customFormat="1">
      <c r="A3172" s="20"/>
    </row>
    <row r="3173" spans="1:1" s="18" customFormat="1">
      <c r="A3173" s="20"/>
    </row>
    <row r="3174" spans="1:1" s="18" customFormat="1">
      <c r="A3174" s="20"/>
    </row>
    <row r="3175" spans="1:1" s="18" customFormat="1">
      <c r="A3175" s="20"/>
    </row>
    <row r="3176" spans="1:1" s="18" customFormat="1">
      <c r="A3176" s="20"/>
    </row>
    <row r="3177" spans="1:1" s="18" customFormat="1">
      <c r="A3177" s="20"/>
    </row>
    <row r="3178" spans="1:1" s="18" customFormat="1">
      <c r="A3178" s="20"/>
    </row>
    <row r="3179" spans="1:1" s="18" customFormat="1">
      <c r="A3179" s="20"/>
    </row>
    <row r="3180" spans="1:1" s="18" customFormat="1">
      <c r="A3180" s="20"/>
    </row>
    <row r="3181" spans="1:1" s="18" customFormat="1">
      <c r="A3181" s="20"/>
    </row>
    <row r="3182" spans="1:1" s="18" customFormat="1">
      <c r="A3182" s="20"/>
    </row>
    <row r="3183" spans="1:1" s="18" customFormat="1">
      <c r="A3183" s="20"/>
    </row>
    <row r="3184" spans="1:1" s="18" customFormat="1">
      <c r="A3184" s="20"/>
    </row>
    <row r="3185" spans="1:1" s="18" customFormat="1">
      <c r="A3185" s="20"/>
    </row>
    <row r="3186" spans="1:1" s="18" customFormat="1">
      <c r="A3186" s="20"/>
    </row>
    <row r="3187" spans="1:1" s="18" customFormat="1">
      <c r="A3187" s="20"/>
    </row>
    <row r="3188" spans="1:1" s="18" customFormat="1">
      <c r="A3188" s="20"/>
    </row>
    <row r="3189" spans="1:1" s="18" customFormat="1">
      <c r="A3189" s="20"/>
    </row>
    <row r="3190" spans="1:1" s="18" customFormat="1">
      <c r="A3190" s="20"/>
    </row>
    <row r="3191" spans="1:1" s="18" customFormat="1">
      <c r="A3191" s="20"/>
    </row>
    <row r="3192" spans="1:1" s="18" customFormat="1">
      <c r="A3192" s="20"/>
    </row>
    <row r="3193" spans="1:1" s="18" customFormat="1">
      <c r="A3193" s="20"/>
    </row>
    <row r="3194" spans="1:1" s="18" customFormat="1">
      <c r="A3194" s="20"/>
    </row>
    <row r="3195" spans="1:1" s="18" customFormat="1">
      <c r="A3195" s="20"/>
    </row>
    <row r="3196" spans="1:1" s="18" customFormat="1">
      <c r="A3196" s="20"/>
    </row>
    <row r="3197" spans="1:1" s="18" customFormat="1">
      <c r="A3197" s="20"/>
    </row>
    <row r="3198" spans="1:1" s="18" customFormat="1">
      <c r="A3198" s="20"/>
    </row>
    <row r="3199" spans="1:1" s="18" customFormat="1">
      <c r="A3199" s="20"/>
    </row>
    <row r="3200" spans="1:1" s="18" customFormat="1">
      <c r="A3200" s="20"/>
    </row>
    <row r="3201" spans="1:1" s="18" customFormat="1">
      <c r="A3201" s="20"/>
    </row>
    <row r="3202" spans="1:1" s="18" customFormat="1">
      <c r="A3202" s="20"/>
    </row>
    <row r="3203" spans="1:1" s="18" customFormat="1">
      <c r="A3203" s="20"/>
    </row>
    <row r="3204" spans="1:1" s="18" customFormat="1">
      <c r="A3204" s="20"/>
    </row>
    <row r="3205" spans="1:1" s="18" customFormat="1">
      <c r="A3205" s="20"/>
    </row>
    <row r="3206" spans="1:1" s="18" customFormat="1">
      <c r="A3206" s="20"/>
    </row>
    <row r="3207" spans="1:1" s="18" customFormat="1">
      <c r="A3207" s="20"/>
    </row>
    <row r="3208" spans="1:1" s="18" customFormat="1">
      <c r="A3208" s="20"/>
    </row>
    <row r="3209" spans="1:1" s="18" customFormat="1">
      <c r="A3209" s="20"/>
    </row>
    <row r="3210" spans="1:1" s="18" customFormat="1">
      <c r="A3210" s="20"/>
    </row>
    <row r="3211" spans="1:1" s="18" customFormat="1">
      <c r="A3211" s="20"/>
    </row>
    <row r="3212" spans="1:1" s="18" customFormat="1">
      <c r="A3212" s="20"/>
    </row>
    <row r="3213" spans="1:1" s="18" customFormat="1">
      <c r="A3213" s="20"/>
    </row>
    <row r="3214" spans="1:1" s="18" customFormat="1">
      <c r="A3214" s="20"/>
    </row>
    <row r="3215" spans="1:1" s="18" customFormat="1">
      <c r="A3215" s="20"/>
    </row>
    <row r="3216" spans="1:1" s="18" customFormat="1">
      <c r="A3216" s="20"/>
    </row>
    <row r="3217" spans="1:1" s="18" customFormat="1">
      <c r="A3217" s="20"/>
    </row>
    <row r="3218" spans="1:1" s="18" customFormat="1">
      <c r="A3218" s="20"/>
    </row>
    <row r="3219" spans="1:1" s="18" customFormat="1">
      <c r="A3219" s="20"/>
    </row>
    <row r="3220" spans="1:1" s="18" customFormat="1">
      <c r="A3220" s="20"/>
    </row>
    <row r="3221" spans="1:1" s="18" customFormat="1">
      <c r="A3221" s="20"/>
    </row>
    <row r="3222" spans="1:1" s="18" customFormat="1">
      <c r="A3222" s="20"/>
    </row>
    <row r="3223" spans="1:1" s="18" customFormat="1">
      <c r="A3223" s="20"/>
    </row>
    <row r="3224" spans="1:1" s="18" customFormat="1">
      <c r="A3224" s="20"/>
    </row>
    <row r="3225" spans="1:1" s="18" customFormat="1">
      <c r="A3225" s="20"/>
    </row>
    <row r="3226" spans="1:1" s="18" customFormat="1">
      <c r="A3226" s="20"/>
    </row>
    <row r="3227" spans="1:1" s="18" customFormat="1">
      <c r="A3227" s="20"/>
    </row>
    <row r="3228" spans="1:1" s="18" customFormat="1">
      <c r="A3228" s="20"/>
    </row>
    <row r="3229" spans="1:1" s="18" customFormat="1">
      <c r="A3229" s="20"/>
    </row>
    <row r="3230" spans="1:1" s="18" customFormat="1">
      <c r="A3230" s="20"/>
    </row>
    <row r="3231" spans="1:1" s="18" customFormat="1">
      <c r="A3231" s="20"/>
    </row>
    <row r="3232" spans="1:1" s="18" customFormat="1">
      <c r="A3232" s="20"/>
    </row>
    <row r="3233" spans="1:1" s="18" customFormat="1">
      <c r="A3233" s="20"/>
    </row>
    <row r="3234" spans="1:1" s="18" customFormat="1">
      <c r="A3234" s="20"/>
    </row>
    <row r="3235" spans="1:1" s="18" customFormat="1">
      <c r="A3235" s="20"/>
    </row>
    <row r="3236" spans="1:1" s="18" customFormat="1">
      <c r="A3236" s="20"/>
    </row>
    <row r="3237" spans="1:1" s="18" customFormat="1">
      <c r="A3237" s="20"/>
    </row>
    <row r="3238" spans="1:1" s="18" customFormat="1">
      <c r="A3238" s="20"/>
    </row>
    <row r="3239" spans="1:1" s="18" customFormat="1">
      <c r="A3239" s="20"/>
    </row>
    <row r="3240" spans="1:1" s="18" customFormat="1">
      <c r="A3240" s="20"/>
    </row>
    <row r="3241" spans="1:1" s="18" customFormat="1">
      <c r="A3241" s="20"/>
    </row>
    <row r="3242" spans="1:1" s="18" customFormat="1">
      <c r="A3242" s="20"/>
    </row>
    <row r="3243" spans="1:1" s="18" customFormat="1">
      <c r="A3243" s="20"/>
    </row>
    <row r="3244" spans="1:1" s="18" customFormat="1">
      <c r="A3244" s="20"/>
    </row>
    <row r="3245" spans="1:1" s="18" customFormat="1">
      <c r="A3245" s="20"/>
    </row>
    <row r="3246" spans="1:1" s="18" customFormat="1">
      <c r="A3246" s="20"/>
    </row>
    <row r="3247" spans="1:1" s="18" customFormat="1">
      <c r="A3247" s="20"/>
    </row>
    <row r="3248" spans="1:1" s="18" customFormat="1">
      <c r="A3248" s="20"/>
    </row>
    <row r="3249" spans="1:1" s="18" customFormat="1">
      <c r="A3249" s="20"/>
    </row>
    <row r="3250" spans="1:1" s="18" customFormat="1">
      <c r="A3250" s="20"/>
    </row>
    <row r="3251" spans="1:1" s="18" customFormat="1">
      <c r="A3251" s="20"/>
    </row>
    <row r="3252" spans="1:1" s="18" customFormat="1">
      <c r="A3252" s="20"/>
    </row>
    <row r="3253" spans="1:1" s="18" customFormat="1">
      <c r="A3253" s="20"/>
    </row>
    <row r="3254" spans="1:1" s="18" customFormat="1">
      <c r="A3254" s="20"/>
    </row>
    <row r="3255" spans="1:1" s="18" customFormat="1">
      <c r="A3255" s="20"/>
    </row>
    <row r="3256" spans="1:1" s="18" customFormat="1">
      <c r="A3256" s="20"/>
    </row>
    <row r="3257" spans="1:1" s="18" customFormat="1">
      <c r="A3257" s="20"/>
    </row>
    <row r="3258" spans="1:1" s="18" customFormat="1">
      <c r="A3258" s="20"/>
    </row>
    <row r="3259" spans="1:1" s="18" customFormat="1">
      <c r="A3259" s="20"/>
    </row>
    <row r="3260" spans="1:1" s="18" customFormat="1">
      <c r="A3260" s="20"/>
    </row>
    <row r="3261" spans="1:1" s="18" customFormat="1">
      <c r="A3261" s="20"/>
    </row>
    <row r="3262" spans="1:1" s="18" customFormat="1">
      <c r="A3262" s="20"/>
    </row>
    <row r="3263" spans="1:1" s="18" customFormat="1">
      <c r="A3263" s="20"/>
    </row>
    <row r="3264" spans="1:1" s="18" customFormat="1">
      <c r="A3264" s="20"/>
    </row>
    <row r="3265" spans="1:1" s="18" customFormat="1">
      <c r="A3265" s="20"/>
    </row>
    <row r="3266" spans="1:1" s="18" customFormat="1">
      <c r="A3266" s="20"/>
    </row>
    <row r="3267" spans="1:1" s="18" customFormat="1">
      <c r="A3267" s="20"/>
    </row>
    <row r="3268" spans="1:1" s="18" customFormat="1">
      <c r="A3268" s="20"/>
    </row>
    <row r="3269" spans="1:1" s="18" customFormat="1">
      <c r="A3269" s="20"/>
    </row>
    <row r="3270" spans="1:1" s="18" customFormat="1">
      <c r="A3270" s="20"/>
    </row>
    <row r="3271" spans="1:1" s="18" customFormat="1">
      <c r="A3271" s="20"/>
    </row>
    <row r="3272" spans="1:1" s="18" customFormat="1">
      <c r="A3272" s="20"/>
    </row>
    <row r="3273" spans="1:1" s="18" customFormat="1">
      <c r="A3273" s="20"/>
    </row>
    <row r="3274" spans="1:1" s="18" customFormat="1">
      <c r="A3274" s="20"/>
    </row>
    <row r="3275" spans="1:1" s="18" customFormat="1">
      <c r="A3275" s="20"/>
    </row>
    <row r="3276" spans="1:1" s="18" customFormat="1">
      <c r="A3276" s="20"/>
    </row>
    <row r="3277" spans="1:1" s="18" customFormat="1">
      <c r="A3277" s="20"/>
    </row>
    <row r="3278" spans="1:1" s="18" customFormat="1">
      <c r="A3278" s="20"/>
    </row>
    <row r="3279" spans="1:1" s="18" customFormat="1">
      <c r="A3279" s="20"/>
    </row>
    <row r="3280" spans="1:1" s="18" customFormat="1">
      <c r="A3280" s="20"/>
    </row>
    <row r="3281" spans="1:1" s="18" customFormat="1">
      <c r="A3281" s="20"/>
    </row>
    <row r="3282" spans="1:1" s="18" customFormat="1">
      <c r="A3282" s="20"/>
    </row>
    <row r="3283" spans="1:1" s="18" customFormat="1">
      <c r="A3283" s="20"/>
    </row>
    <row r="3284" spans="1:1" s="18" customFormat="1">
      <c r="A3284" s="20"/>
    </row>
    <row r="3285" spans="1:1" s="18" customFormat="1">
      <c r="A3285" s="20"/>
    </row>
    <row r="3286" spans="1:1" s="18" customFormat="1">
      <c r="A3286" s="20"/>
    </row>
    <row r="3287" spans="1:1" s="18" customFormat="1">
      <c r="A3287" s="20"/>
    </row>
    <row r="3288" spans="1:1" s="18" customFormat="1">
      <c r="A3288" s="20"/>
    </row>
    <row r="3289" spans="1:1" s="18" customFormat="1">
      <c r="A3289" s="20"/>
    </row>
    <row r="3290" spans="1:1" s="18" customFormat="1">
      <c r="A3290" s="20"/>
    </row>
    <row r="3291" spans="1:1" s="18" customFormat="1">
      <c r="A3291" s="20"/>
    </row>
    <row r="3292" spans="1:1" s="18" customFormat="1">
      <c r="A3292" s="20"/>
    </row>
    <row r="3293" spans="1:1" s="18" customFormat="1">
      <c r="A3293" s="20"/>
    </row>
    <row r="3294" spans="1:1" s="18" customFormat="1">
      <c r="A3294" s="20"/>
    </row>
    <row r="3295" spans="1:1" s="18" customFormat="1">
      <c r="A3295" s="20"/>
    </row>
    <row r="3296" spans="1:1" s="18" customFormat="1">
      <c r="A3296" s="20"/>
    </row>
    <row r="3297" spans="1:1" s="18" customFormat="1">
      <c r="A3297" s="20"/>
    </row>
    <row r="3298" spans="1:1" s="18" customFormat="1">
      <c r="A3298" s="20"/>
    </row>
    <row r="3299" spans="1:1" s="18" customFormat="1">
      <c r="A3299" s="20"/>
    </row>
    <row r="3300" spans="1:1" s="18" customFormat="1">
      <c r="A3300" s="20"/>
    </row>
    <row r="3301" spans="1:1" s="18" customFormat="1">
      <c r="A3301" s="20"/>
    </row>
    <row r="3302" spans="1:1" s="18" customFormat="1">
      <c r="A3302" s="20"/>
    </row>
    <row r="3303" spans="1:1" s="18" customFormat="1">
      <c r="A3303" s="20"/>
    </row>
    <row r="3304" spans="1:1" s="18" customFormat="1">
      <c r="A3304" s="20"/>
    </row>
    <row r="3305" spans="1:1" s="18" customFormat="1">
      <c r="A3305" s="20"/>
    </row>
    <row r="3306" spans="1:1" s="18" customFormat="1">
      <c r="A3306" s="20"/>
    </row>
    <row r="3307" spans="1:1" s="18" customFormat="1">
      <c r="A3307" s="20"/>
    </row>
    <row r="3308" spans="1:1" s="18" customFormat="1">
      <c r="A3308" s="20"/>
    </row>
    <row r="3309" spans="1:1" s="18" customFormat="1">
      <c r="A3309" s="20"/>
    </row>
    <row r="3310" spans="1:1" s="18" customFormat="1">
      <c r="A3310" s="20"/>
    </row>
    <row r="3311" spans="1:1" s="18" customFormat="1">
      <c r="A3311" s="20"/>
    </row>
    <row r="3312" spans="1:1" s="18" customFormat="1">
      <c r="A3312" s="20"/>
    </row>
    <row r="3313" spans="1:1" s="18" customFormat="1">
      <c r="A3313" s="20"/>
    </row>
    <row r="3314" spans="1:1" s="18" customFormat="1">
      <c r="A3314" s="20"/>
    </row>
    <row r="3315" spans="1:1" s="18" customFormat="1">
      <c r="A3315" s="20"/>
    </row>
    <row r="3316" spans="1:1" s="18" customFormat="1">
      <c r="A3316" s="20"/>
    </row>
    <row r="3317" spans="1:1" s="18" customFormat="1">
      <c r="A3317" s="20"/>
    </row>
    <row r="3318" spans="1:1" s="18" customFormat="1">
      <c r="A3318" s="20"/>
    </row>
    <row r="3319" spans="1:1" s="18" customFormat="1">
      <c r="A3319" s="20"/>
    </row>
    <row r="3320" spans="1:1" s="18" customFormat="1">
      <c r="A3320" s="20"/>
    </row>
    <row r="3321" spans="1:1" s="18" customFormat="1">
      <c r="A3321" s="20"/>
    </row>
    <row r="3322" spans="1:1" s="18" customFormat="1">
      <c r="A3322" s="20"/>
    </row>
    <row r="3323" spans="1:1" s="18" customFormat="1">
      <c r="A3323" s="20"/>
    </row>
    <row r="3324" spans="1:1" s="18" customFormat="1">
      <c r="A3324" s="20"/>
    </row>
    <row r="3325" spans="1:1" s="18" customFormat="1">
      <c r="A3325" s="20"/>
    </row>
    <row r="3326" spans="1:1" s="18" customFormat="1">
      <c r="A3326" s="20"/>
    </row>
    <row r="3327" spans="1:1" s="18" customFormat="1">
      <c r="A3327" s="20"/>
    </row>
    <row r="3328" spans="1:1" s="18" customFormat="1">
      <c r="A3328" s="20"/>
    </row>
    <row r="3329" spans="1:1" s="18" customFormat="1">
      <c r="A3329" s="20"/>
    </row>
    <row r="3330" spans="1:1" s="18" customFormat="1">
      <c r="A3330" s="20"/>
    </row>
    <row r="3331" spans="1:1" s="18" customFormat="1">
      <c r="A3331" s="20"/>
    </row>
    <row r="3332" spans="1:1" s="18" customFormat="1">
      <c r="A3332" s="20"/>
    </row>
    <row r="3333" spans="1:1" s="18" customFormat="1">
      <c r="A3333" s="20"/>
    </row>
    <row r="3334" spans="1:1" s="18" customFormat="1">
      <c r="A3334" s="20"/>
    </row>
    <row r="3335" spans="1:1" s="18" customFormat="1">
      <c r="A3335" s="20"/>
    </row>
    <row r="3336" spans="1:1" s="18" customFormat="1">
      <c r="A3336" s="20"/>
    </row>
    <row r="3337" spans="1:1" s="18" customFormat="1">
      <c r="A3337" s="20"/>
    </row>
    <row r="3338" spans="1:1" s="18" customFormat="1">
      <c r="A3338" s="20"/>
    </row>
    <row r="3339" spans="1:1" s="18" customFormat="1">
      <c r="A3339" s="20"/>
    </row>
    <row r="3340" spans="1:1" s="18" customFormat="1">
      <c r="A3340" s="20"/>
    </row>
    <row r="3341" spans="1:1" s="18" customFormat="1">
      <c r="A3341" s="20"/>
    </row>
    <row r="3342" spans="1:1" s="18" customFormat="1">
      <c r="A3342" s="20"/>
    </row>
    <row r="3343" spans="1:1" s="18" customFormat="1">
      <c r="A3343" s="20"/>
    </row>
    <row r="3344" spans="1:1" s="18" customFormat="1">
      <c r="A3344" s="20"/>
    </row>
    <row r="3345" spans="1:1" s="18" customFormat="1">
      <c r="A3345" s="20"/>
    </row>
    <row r="3346" spans="1:1" s="18" customFormat="1">
      <c r="A3346" s="20"/>
    </row>
    <row r="3347" spans="1:1" s="18" customFormat="1">
      <c r="A3347" s="20"/>
    </row>
    <row r="3348" spans="1:1" s="18" customFormat="1">
      <c r="A3348" s="20"/>
    </row>
    <row r="3349" spans="1:1" s="18" customFormat="1">
      <c r="A3349" s="20"/>
    </row>
    <row r="3350" spans="1:1" s="18" customFormat="1">
      <c r="A3350" s="20"/>
    </row>
    <row r="3351" spans="1:1" s="18" customFormat="1">
      <c r="A3351" s="20"/>
    </row>
    <row r="3352" spans="1:1" s="18" customFormat="1">
      <c r="A3352" s="20"/>
    </row>
    <row r="3353" spans="1:1" s="18" customFormat="1">
      <c r="A3353" s="20"/>
    </row>
    <row r="3354" spans="1:1" s="18" customFormat="1">
      <c r="A3354" s="20"/>
    </row>
    <row r="3355" spans="1:1" s="18" customFormat="1">
      <c r="A3355" s="20"/>
    </row>
    <row r="3356" spans="1:1" s="18" customFormat="1">
      <c r="A3356" s="20"/>
    </row>
    <row r="3357" spans="1:1" s="18" customFormat="1">
      <c r="A3357" s="20"/>
    </row>
    <row r="3358" spans="1:1" s="18" customFormat="1">
      <c r="A3358" s="20"/>
    </row>
    <row r="3359" spans="1:1" s="18" customFormat="1">
      <c r="A3359" s="20"/>
    </row>
    <row r="3360" spans="1:1" s="18" customFormat="1">
      <c r="A3360" s="20"/>
    </row>
    <row r="3361" spans="1:1" s="18" customFormat="1">
      <c r="A3361" s="20"/>
    </row>
    <row r="3362" spans="1:1" s="18" customFormat="1">
      <c r="A3362" s="20"/>
    </row>
    <row r="3363" spans="1:1" s="18" customFormat="1">
      <c r="A3363" s="20"/>
    </row>
    <row r="3364" spans="1:1" s="18" customFormat="1">
      <c r="A3364" s="20"/>
    </row>
    <row r="3365" spans="1:1" s="18" customFormat="1">
      <c r="A3365" s="20"/>
    </row>
    <row r="3366" spans="1:1" s="18" customFormat="1">
      <c r="A3366" s="20"/>
    </row>
    <row r="3367" spans="1:1" s="18" customFormat="1">
      <c r="A3367" s="20"/>
    </row>
    <row r="3368" spans="1:1" s="18" customFormat="1">
      <c r="A3368" s="20"/>
    </row>
    <row r="3369" spans="1:1" s="18" customFormat="1">
      <c r="A3369" s="20"/>
    </row>
    <row r="3370" spans="1:1" s="18" customFormat="1">
      <c r="A3370" s="20"/>
    </row>
    <row r="3371" spans="1:1" s="18" customFormat="1">
      <c r="A3371" s="20"/>
    </row>
    <row r="3372" spans="1:1" s="18" customFormat="1">
      <c r="A3372" s="20"/>
    </row>
    <row r="3373" spans="1:1" s="18" customFormat="1">
      <c r="A3373" s="20"/>
    </row>
    <row r="3374" spans="1:1" s="18" customFormat="1">
      <c r="A3374" s="20"/>
    </row>
    <row r="3375" spans="1:1" s="18" customFormat="1">
      <c r="A3375" s="20"/>
    </row>
    <row r="3376" spans="1:1" s="18" customFormat="1">
      <c r="A3376" s="20"/>
    </row>
    <row r="3377" spans="1:1" s="18" customFormat="1">
      <c r="A3377" s="20"/>
    </row>
    <row r="3378" spans="1:1" s="18" customFormat="1">
      <c r="A3378" s="20"/>
    </row>
    <row r="3379" spans="1:1" s="18" customFormat="1">
      <c r="A3379" s="20"/>
    </row>
    <row r="3380" spans="1:1" s="18" customFormat="1">
      <c r="A3380" s="20"/>
    </row>
    <row r="3381" spans="1:1" s="18" customFormat="1">
      <c r="A3381" s="20"/>
    </row>
    <row r="3382" spans="1:1" s="18" customFormat="1">
      <c r="A3382" s="20"/>
    </row>
    <row r="3383" spans="1:1" s="18" customFormat="1">
      <c r="A3383" s="20"/>
    </row>
    <row r="3384" spans="1:1" s="18" customFormat="1">
      <c r="A3384" s="20"/>
    </row>
    <row r="3385" spans="1:1" s="18" customFormat="1">
      <c r="A3385" s="20"/>
    </row>
    <row r="3386" spans="1:1" s="18" customFormat="1">
      <c r="A3386" s="20"/>
    </row>
    <row r="3387" spans="1:1" s="18" customFormat="1">
      <c r="A3387" s="20"/>
    </row>
    <row r="3388" spans="1:1" s="18" customFormat="1">
      <c r="A3388" s="20"/>
    </row>
    <row r="3389" spans="1:1" s="18" customFormat="1">
      <c r="A3389" s="20"/>
    </row>
    <row r="3390" spans="1:1" s="18" customFormat="1">
      <c r="A3390" s="20"/>
    </row>
    <row r="3391" spans="1:1" s="18" customFormat="1">
      <c r="A3391" s="20"/>
    </row>
    <row r="3392" spans="1:1" s="18" customFormat="1">
      <c r="A3392" s="20"/>
    </row>
    <row r="3393" spans="1:1" s="18" customFormat="1">
      <c r="A3393" s="20"/>
    </row>
    <row r="3394" spans="1:1" s="18" customFormat="1">
      <c r="A3394" s="20"/>
    </row>
    <row r="3395" spans="1:1" s="18" customFormat="1">
      <c r="A3395" s="20"/>
    </row>
    <row r="3396" spans="1:1" s="18" customFormat="1">
      <c r="A3396" s="20"/>
    </row>
    <row r="3397" spans="1:1" s="18" customFormat="1">
      <c r="A3397" s="20"/>
    </row>
    <row r="3398" spans="1:1" s="18" customFormat="1">
      <c r="A3398" s="20"/>
    </row>
    <row r="3399" spans="1:1" s="18" customFormat="1">
      <c r="A3399" s="20"/>
    </row>
    <row r="3400" spans="1:1" s="18" customFormat="1">
      <c r="A3400" s="20"/>
    </row>
    <row r="3401" spans="1:1" s="18" customFormat="1">
      <c r="A3401" s="20"/>
    </row>
    <row r="3402" spans="1:1" s="18" customFormat="1">
      <c r="A3402" s="20"/>
    </row>
    <row r="3403" spans="1:1" s="18" customFormat="1">
      <c r="A3403" s="20"/>
    </row>
    <row r="3404" spans="1:1" s="18" customFormat="1">
      <c r="A3404" s="20"/>
    </row>
    <row r="3405" spans="1:1" s="18" customFormat="1">
      <c r="A3405" s="20"/>
    </row>
    <row r="3406" spans="1:1" s="18" customFormat="1">
      <c r="A3406" s="20"/>
    </row>
    <row r="3407" spans="1:1" s="18" customFormat="1">
      <c r="A3407" s="20"/>
    </row>
    <row r="3408" spans="1:1" s="18" customFormat="1">
      <c r="A3408" s="20"/>
    </row>
    <row r="3409" spans="1:1" s="18" customFormat="1">
      <c r="A3409" s="20"/>
    </row>
    <row r="3410" spans="1:1" s="18" customFormat="1">
      <c r="A3410" s="20"/>
    </row>
    <row r="3411" spans="1:1" s="18" customFormat="1">
      <c r="A3411" s="20"/>
    </row>
    <row r="3412" spans="1:1" s="18" customFormat="1">
      <c r="A3412" s="20"/>
    </row>
    <row r="3413" spans="1:1" s="18" customFormat="1">
      <c r="A3413" s="20"/>
    </row>
    <row r="3414" spans="1:1" s="18" customFormat="1">
      <c r="A3414" s="20"/>
    </row>
    <row r="3415" spans="1:1" s="18" customFormat="1">
      <c r="A3415" s="20"/>
    </row>
    <row r="3416" spans="1:1" s="18" customFormat="1">
      <c r="A3416" s="20"/>
    </row>
    <row r="3417" spans="1:1" s="18" customFormat="1">
      <c r="A3417" s="20"/>
    </row>
    <row r="3418" spans="1:1" s="18" customFormat="1">
      <c r="A3418" s="20"/>
    </row>
    <row r="3419" spans="1:1" s="18" customFormat="1">
      <c r="A3419" s="20"/>
    </row>
    <row r="3420" spans="1:1" s="18" customFormat="1">
      <c r="A3420" s="20"/>
    </row>
    <row r="3421" spans="1:1" s="18" customFormat="1">
      <c r="A3421" s="20"/>
    </row>
    <row r="3422" spans="1:1" s="18" customFormat="1">
      <c r="A3422" s="20"/>
    </row>
    <row r="3423" spans="1:1" s="18" customFormat="1">
      <c r="A3423" s="20"/>
    </row>
    <row r="3424" spans="1:1" s="18" customFormat="1">
      <c r="A3424" s="20"/>
    </row>
    <row r="3425" spans="1:1" s="18" customFormat="1">
      <c r="A3425" s="20"/>
    </row>
    <row r="3426" spans="1:1" s="18" customFormat="1">
      <c r="A3426" s="20"/>
    </row>
    <row r="3427" spans="1:1" s="18" customFormat="1">
      <c r="A3427" s="20"/>
    </row>
    <row r="3428" spans="1:1" s="18" customFormat="1">
      <c r="A3428" s="20"/>
    </row>
    <row r="3429" spans="1:1" s="18" customFormat="1">
      <c r="A3429" s="20"/>
    </row>
    <row r="3430" spans="1:1" s="18" customFormat="1">
      <c r="A3430" s="20"/>
    </row>
    <row r="3431" spans="1:1" s="18" customFormat="1">
      <c r="A3431" s="20"/>
    </row>
    <row r="3432" spans="1:1" s="18" customFormat="1">
      <c r="A3432" s="20"/>
    </row>
    <row r="3433" spans="1:1" s="18" customFormat="1">
      <c r="A3433" s="20"/>
    </row>
    <row r="3434" spans="1:1" s="18" customFormat="1">
      <c r="A3434" s="20"/>
    </row>
    <row r="3435" spans="1:1" s="18" customFormat="1">
      <c r="A3435" s="20"/>
    </row>
    <row r="3436" spans="1:1" s="18" customFormat="1">
      <c r="A3436" s="20"/>
    </row>
    <row r="3437" spans="1:1" s="18" customFormat="1">
      <c r="A3437" s="20"/>
    </row>
    <row r="3438" spans="1:1" s="18" customFormat="1">
      <c r="A3438" s="20"/>
    </row>
    <row r="3439" spans="1:1" s="18" customFormat="1">
      <c r="A3439" s="20"/>
    </row>
    <row r="3440" spans="1:1" s="18" customFormat="1">
      <c r="A3440" s="20"/>
    </row>
    <row r="3441" spans="1:1" s="18" customFormat="1">
      <c r="A3441" s="20"/>
    </row>
    <row r="3442" spans="1:1" s="18" customFormat="1">
      <c r="A3442" s="20"/>
    </row>
    <row r="3443" spans="1:1" s="18" customFormat="1">
      <c r="A3443" s="20"/>
    </row>
    <row r="3444" spans="1:1" s="18" customFormat="1">
      <c r="A3444" s="20"/>
    </row>
    <row r="3445" spans="1:1" s="18" customFormat="1">
      <c r="A3445" s="20"/>
    </row>
    <row r="3446" spans="1:1" s="18" customFormat="1">
      <c r="A3446" s="20"/>
    </row>
    <row r="3447" spans="1:1" s="18" customFormat="1">
      <c r="A3447" s="20"/>
    </row>
    <row r="3448" spans="1:1" s="18" customFormat="1">
      <c r="A3448" s="20"/>
    </row>
    <row r="3449" spans="1:1" s="18" customFormat="1">
      <c r="A3449" s="20"/>
    </row>
    <row r="3450" spans="1:1" s="18" customFormat="1">
      <c r="A3450" s="20"/>
    </row>
    <row r="3451" spans="1:1" s="18" customFormat="1">
      <c r="A3451" s="20"/>
    </row>
    <row r="3452" spans="1:1" s="18" customFormat="1">
      <c r="A3452" s="20"/>
    </row>
    <row r="3453" spans="1:1" s="18" customFormat="1">
      <c r="A3453" s="20"/>
    </row>
    <row r="3454" spans="1:1" s="18" customFormat="1">
      <c r="A3454" s="20"/>
    </row>
    <row r="3455" spans="1:1" s="18" customFormat="1">
      <c r="A3455" s="20"/>
    </row>
    <row r="3456" spans="1:1" s="18" customFormat="1">
      <c r="A3456" s="20"/>
    </row>
    <row r="3457" spans="1:1" s="18" customFormat="1">
      <c r="A3457" s="20"/>
    </row>
    <row r="3458" spans="1:1" s="18" customFormat="1">
      <c r="A3458" s="20"/>
    </row>
    <row r="3459" spans="1:1" s="18" customFormat="1">
      <c r="A3459" s="20"/>
    </row>
    <row r="3460" spans="1:1" s="18" customFormat="1">
      <c r="A3460" s="20"/>
    </row>
    <row r="3461" spans="1:1" s="18" customFormat="1">
      <c r="A3461" s="20"/>
    </row>
    <row r="3462" spans="1:1" s="18" customFormat="1">
      <c r="A3462" s="20"/>
    </row>
    <row r="3463" spans="1:1" s="18" customFormat="1">
      <c r="A3463" s="20"/>
    </row>
    <row r="3464" spans="1:1" s="18" customFormat="1">
      <c r="A3464" s="20"/>
    </row>
    <row r="3465" spans="1:1" s="18" customFormat="1">
      <c r="A3465" s="20"/>
    </row>
    <row r="3466" spans="1:1" s="18" customFormat="1">
      <c r="A3466" s="20"/>
    </row>
    <row r="3467" spans="1:1" s="18" customFormat="1">
      <c r="A3467" s="20"/>
    </row>
    <row r="3468" spans="1:1" s="18" customFormat="1">
      <c r="A3468" s="20"/>
    </row>
    <row r="3469" spans="1:1" s="18" customFormat="1">
      <c r="A3469" s="20"/>
    </row>
    <row r="3470" spans="1:1" s="18" customFormat="1">
      <c r="A3470" s="20"/>
    </row>
    <row r="3471" spans="1:1" s="18" customFormat="1">
      <c r="A3471" s="20"/>
    </row>
    <row r="3472" spans="1:1" s="18" customFormat="1">
      <c r="A3472" s="20"/>
    </row>
    <row r="3473" spans="1:1" s="18" customFormat="1">
      <c r="A3473" s="20"/>
    </row>
    <row r="3474" spans="1:1" s="18" customFormat="1">
      <c r="A3474" s="20"/>
    </row>
    <row r="3475" spans="1:1" s="18" customFormat="1">
      <c r="A3475" s="20"/>
    </row>
    <row r="3476" spans="1:1" s="18" customFormat="1">
      <c r="A3476" s="20"/>
    </row>
    <row r="3477" spans="1:1" s="18" customFormat="1">
      <c r="A3477" s="20"/>
    </row>
    <row r="3478" spans="1:1" s="18" customFormat="1">
      <c r="A3478" s="20"/>
    </row>
    <row r="3479" spans="1:1" s="18" customFormat="1">
      <c r="A3479" s="20"/>
    </row>
    <row r="3480" spans="1:1" s="18" customFormat="1">
      <c r="A3480" s="20"/>
    </row>
    <row r="3481" spans="1:1" s="18" customFormat="1">
      <c r="A3481" s="20"/>
    </row>
    <row r="3482" spans="1:1" s="18" customFormat="1">
      <c r="A3482" s="20"/>
    </row>
    <row r="3483" spans="1:1" s="18" customFormat="1">
      <c r="A3483" s="20"/>
    </row>
    <row r="3484" spans="1:1" s="18" customFormat="1">
      <c r="A3484" s="20"/>
    </row>
    <row r="3485" spans="1:1" s="18" customFormat="1">
      <c r="A3485" s="20"/>
    </row>
    <row r="3486" spans="1:1" s="18" customFormat="1">
      <c r="A3486" s="20"/>
    </row>
    <row r="3487" spans="1:1" s="18" customFormat="1">
      <c r="A3487" s="20"/>
    </row>
    <row r="3488" spans="1:1" s="18" customFormat="1">
      <c r="A3488" s="20"/>
    </row>
    <row r="3489" spans="1:1" s="18" customFormat="1">
      <c r="A3489" s="20"/>
    </row>
    <row r="3490" spans="1:1" s="18" customFormat="1">
      <c r="A3490" s="20"/>
    </row>
    <row r="3491" spans="1:1" s="18" customFormat="1">
      <c r="A3491" s="20"/>
    </row>
    <row r="3492" spans="1:1" s="18" customFormat="1">
      <c r="A3492" s="20"/>
    </row>
    <row r="3493" spans="1:1" s="18" customFormat="1">
      <c r="A3493" s="20"/>
    </row>
    <row r="3494" spans="1:1" s="18" customFormat="1">
      <c r="A3494" s="20"/>
    </row>
    <row r="3495" spans="1:1" s="18" customFormat="1">
      <c r="A3495" s="20"/>
    </row>
    <row r="3496" spans="1:1" s="18" customFormat="1">
      <c r="A3496" s="20"/>
    </row>
    <row r="3497" spans="1:1" s="18" customFormat="1">
      <c r="A3497" s="20"/>
    </row>
    <row r="3498" spans="1:1" s="18" customFormat="1">
      <c r="A3498" s="20"/>
    </row>
    <row r="3499" spans="1:1" s="18" customFormat="1">
      <c r="A3499" s="20"/>
    </row>
    <row r="3500" spans="1:1" s="18" customFormat="1">
      <c r="A3500" s="20"/>
    </row>
    <row r="3501" spans="1:1" s="18" customFormat="1">
      <c r="A3501" s="20"/>
    </row>
    <row r="3502" spans="1:1" s="18" customFormat="1">
      <c r="A3502" s="20"/>
    </row>
    <row r="3503" spans="1:1" s="18" customFormat="1">
      <c r="A3503" s="20"/>
    </row>
    <row r="3504" spans="1:1" s="18" customFormat="1">
      <c r="A3504" s="20"/>
    </row>
    <row r="3505" spans="1:1" s="18" customFormat="1">
      <c r="A3505" s="20"/>
    </row>
    <row r="3506" spans="1:1" s="18" customFormat="1">
      <c r="A3506" s="20"/>
    </row>
    <row r="3507" spans="1:1" s="18" customFormat="1">
      <c r="A3507" s="20"/>
    </row>
    <row r="3508" spans="1:1" s="18" customFormat="1">
      <c r="A3508" s="20"/>
    </row>
    <row r="3509" spans="1:1" s="18" customFormat="1">
      <c r="A3509" s="20"/>
    </row>
    <row r="3510" spans="1:1" s="18" customFormat="1">
      <c r="A3510" s="20"/>
    </row>
    <row r="3511" spans="1:1" s="18" customFormat="1">
      <c r="A3511" s="20"/>
    </row>
    <row r="3512" spans="1:1" s="18" customFormat="1">
      <c r="A3512" s="20"/>
    </row>
    <row r="3513" spans="1:1" s="18" customFormat="1">
      <c r="A3513" s="20"/>
    </row>
    <row r="3514" spans="1:1" s="18" customFormat="1">
      <c r="A3514" s="20"/>
    </row>
    <row r="3515" spans="1:1" s="18" customFormat="1">
      <c r="A3515" s="20"/>
    </row>
    <row r="3516" spans="1:1" s="18" customFormat="1">
      <c r="A3516" s="20"/>
    </row>
    <row r="3517" spans="1:1" s="18" customFormat="1">
      <c r="A3517" s="20"/>
    </row>
    <row r="3518" spans="1:1" s="18" customFormat="1">
      <c r="A3518" s="20"/>
    </row>
    <row r="3519" spans="1:1" s="18" customFormat="1">
      <c r="A3519" s="20"/>
    </row>
    <row r="3520" spans="1:1" s="18" customFormat="1">
      <c r="A3520" s="20"/>
    </row>
    <row r="3521" spans="1:1" s="18" customFormat="1">
      <c r="A3521" s="20"/>
    </row>
    <row r="3522" spans="1:1" s="18" customFormat="1">
      <c r="A3522" s="20"/>
    </row>
    <row r="3523" spans="1:1" s="18" customFormat="1">
      <c r="A3523" s="20"/>
    </row>
    <row r="3524" spans="1:1" s="18" customFormat="1">
      <c r="A3524" s="20"/>
    </row>
    <row r="3525" spans="1:1" s="18" customFormat="1">
      <c r="A3525" s="20"/>
    </row>
    <row r="3526" spans="1:1" s="18" customFormat="1">
      <c r="A3526" s="20"/>
    </row>
    <row r="3527" spans="1:1" s="18" customFormat="1">
      <c r="A3527" s="20"/>
    </row>
    <row r="3528" spans="1:1" s="18" customFormat="1">
      <c r="A3528" s="20"/>
    </row>
    <row r="3529" spans="1:1" s="18" customFormat="1">
      <c r="A3529" s="20"/>
    </row>
    <row r="3530" spans="1:1" s="18" customFormat="1">
      <c r="A3530" s="20"/>
    </row>
    <row r="3531" spans="1:1" s="18" customFormat="1">
      <c r="A3531" s="20"/>
    </row>
    <row r="3532" spans="1:1" s="18" customFormat="1">
      <c r="A3532" s="20"/>
    </row>
    <row r="3533" spans="1:1" s="18" customFormat="1">
      <c r="A3533" s="20"/>
    </row>
    <row r="3534" spans="1:1" s="18" customFormat="1">
      <c r="A3534" s="20"/>
    </row>
    <row r="3535" spans="1:1" s="18" customFormat="1">
      <c r="A3535" s="20"/>
    </row>
    <row r="3536" spans="1:1" s="18" customFormat="1">
      <c r="A3536" s="20"/>
    </row>
    <row r="3537" spans="1:1" s="18" customFormat="1">
      <c r="A3537" s="20"/>
    </row>
    <row r="3538" spans="1:1" s="18" customFormat="1">
      <c r="A3538" s="20"/>
    </row>
    <row r="3539" spans="1:1" s="18" customFormat="1">
      <c r="A3539" s="20"/>
    </row>
    <row r="3540" spans="1:1" s="18" customFormat="1">
      <c r="A3540" s="20"/>
    </row>
    <row r="3541" spans="1:1" s="18" customFormat="1">
      <c r="A3541" s="20"/>
    </row>
    <row r="3542" spans="1:1" s="18" customFormat="1">
      <c r="A3542" s="20"/>
    </row>
    <row r="3543" spans="1:1" s="18" customFormat="1">
      <c r="A3543" s="20"/>
    </row>
    <row r="3544" spans="1:1" s="18" customFormat="1">
      <c r="A3544" s="20"/>
    </row>
    <row r="3545" spans="1:1" s="18" customFormat="1">
      <c r="A3545" s="20"/>
    </row>
    <row r="3546" spans="1:1" s="18" customFormat="1">
      <c r="A3546" s="20"/>
    </row>
    <row r="3547" spans="1:1" s="18" customFormat="1">
      <c r="A3547" s="20"/>
    </row>
    <row r="3548" spans="1:1" s="18" customFormat="1">
      <c r="A3548" s="20"/>
    </row>
    <row r="3549" spans="1:1" s="18" customFormat="1">
      <c r="A3549" s="20"/>
    </row>
    <row r="3550" spans="1:1" s="18" customFormat="1">
      <c r="A3550" s="20"/>
    </row>
    <row r="3551" spans="1:1" s="18" customFormat="1">
      <c r="A3551" s="20"/>
    </row>
    <row r="3552" spans="1:1" s="18" customFormat="1">
      <c r="A3552" s="20"/>
    </row>
    <row r="3553" spans="1:1" s="18" customFormat="1">
      <c r="A3553" s="20"/>
    </row>
    <row r="3554" spans="1:1" s="18" customFormat="1">
      <c r="A3554" s="20"/>
    </row>
    <row r="3555" spans="1:1" s="18" customFormat="1">
      <c r="A3555" s="20"/>
    </row>
    <row r="3556" spans="1:1" s="18" customFormat="1">
      <c r="A3556" s="20"/>
    </row>
    <row r="3557" spans="1:1" s="18" customFormat="1">
      <c r="A3557" s="20"/>
    </row>
    <row r="3558" spans="1:1" s="18" customFormat="1">
      <c r="A3558" s="20"/>
    </row>
    <row r="3559" spans="1:1" s="18" customFormat="1">
      <c r="A3559" s="20"/>
    </row>
    <row r="3560" spans="1:1" s="18" customFormat="1">
      <c r="A3560" s="20"/>
    </row>
    <row r="3561" spans="1:1" s="18" customFormat="1">
      <c r="A3561" s="20"/>
    </row>
    <row r="3562" spans="1:1" s="18" customFormat="1">
      <c r="A3562" s="20"/>
    </row>
    <row r="3563" spans="1:1" s="18" customFormat="1">
      <c r="A3563" s="20"/>
    </row>
    <row r="3564" spans="1:1" s="18" customFormat="1">
      <c r="A3564" s="20"/>
    </row>
    <row r="3565" spans="1:1" s="18" customFormat="1">
      <c r="A3565" s="20"/>
    </row>
    <row r="3566" spans="1:1" s="18" customFormat="1">
      <c r="A3566" s="20"/>
    </row>
    <row r="3567" spans="1:1" s="18" customFormat="1">
      <c r="A3567" s="20"/>
    </row>
    <row r="3568" spans="1:1" s="18" customFormat="1">
      <c r="A3568" s="20"/>
    </row>
    <row r="3569" spans="1:1" s="18" customFormat="1">
      <c r="A3569" s="20"/>
    </row>
    <row r="3570" spans="1:1" s="18" customFormat="1">
      <c r="A3570" s="20"/>
    </row>
    <row r="3571" spans="1:1" s="18" customFormat="1">
      <c r="A3571" s="20"/>
    </row>
    <row r="3572" spans="1:1" s="18" customFormat="1">
      <c r="A3572" s="20"/>
    </row>
    <row r="3573" spans="1:1" s="18" customFormat="1">
      <c r="A3573" s="20"/>
    </row>
    <row r="3574" spans="1:1" s="18" customFormat="1">
      <c r="A3574" s="20"/>
    </row>
    <row r="3575" spans="1:1" s="18" customFormat="1">
      <c r="A3575" s="20"/>
    </row>
    <row r="3576" spans="1:1" s="18" customFormat="1">
      <c r="A3576" s="20"/>
    </row>
    <row r="3577" spans="1:1" s="18" customFormat="1">
      <c r="A3577" s="20"/>
    </row>
    <row r="3578" spans="1:1" s="18" customFormat="1">
      <c r="A3578" s="20"/>
    </row>
    <row r="3579" spans="1:1" s="18" customFormat="1">
      <c r="A3579" s="20"/>
    </row>
    <row r="3580" spans="1:1" s="18" customFormat="1">
      <c r="A3580" s="20"/>
    </row>
    <row r="3581" spans="1:1" s="18" customFormat="1">
      <c r="A3581" s="20"/>
    </row>
    <row r="3582" spans="1:1" s="18" customFormat="1">
      <c r="A3582" s="20"/>
    </row>
    <row r="3583" spans="1:1" s="18" customFormat="1">
      <c r="A3583" s="20"/>
    </row>
    <row r="3584" spans="1:1" s="18" customFormat="1">
      <c r="A3584" s="20"/>
    </row>
    <row r="3585" spans="1:1" s="18" customFormat="1">
      <c r="A3585" s="20"/>
    </row>
    <row r="3586" spans="1:1" s="18" customFormat="1">
      <c r="A3586" s="20"/>
    </row>
    <row r="3587" spans="1:1" s="18" customFormat="1">
      <c r="A3587" s="20"/>
    </row>
    <row r="3588" spans="1:1" s="18" customFormat="1">
      <c r="A3588" s="20"/>
    </row>
    <row r="3589" spans="1:1" s="18" customFormat="1">
      <c r="A3589" s="20"/>
    </row>
    <row r="3590" spans="1:1" s="18" customFormat="1">
      <c r="A3590" s="20"/>
    </row>
    <row r="3591" spans="1:1" s="18" customFormat="1">
      <c r="A3591" s="20"/>
    </row>
    <row r="3592" spans="1:1" s="18" customFormat="1">
      <c r="A3592" s="20"/>
    </row>
    <row r="3593" spans="1:1" s="18" customFormat="1">
      <c r="A3593" s="20"/>
    </row>
    <row r="3594" spans="1:1" s="18" customFormat="1">
      <c r="A3594" s="20"/>
    </row>
    <row r="3595" spans="1:1" s="18" customFormat="1">
      <c r="A3595" s="20"/>
    </row>
    <row r="3596" spans="1:1" s="18" customFormat="1">
      <c r="A3596" s="20"/>
    </row>
    <row r="3597" spans="1:1" s="18" customFormat="1">
      <c r="A3597" s="20"/>
    </row>
    <row r="3598" spans="1:1" s="18" customFormat="1">
      <c r="A3598" s="20"/>
    </row>
    <row r="3599" spans="1:1" s="18" customFormat="1">
      <c r="A3599" s="20"/>
    </row>
    <row r="3600" spans="1:1" s="18" customFormat="1">
      <c r="A3600" s="20"/>
    </row>
    <row r="3601" spans="1:1" s="18" customFormat="1">
      <c r="A3601" s="20"/>
    </row>
    <row r="3602" spans="1:1" s="18" customFormat="1">
      <c r="A3602" s="20"/>
    </row>
    <row r="3603" spans="1:1" s="18" customFormat="1">
      <c r="A3603" s="20"/>
    </row>
    <row r="3604" spans="1:1" s="18" customFormat="1">
      <c r="A3604" s="20"/>
    </row>
    <row r="3605" spans="1:1" s="18" customFormat="1">
      <c r="A3605" s="20"/>
    </row>
    <row r="3606" spans="1:1" s="18" customFormat="1">
      <c r="A3606" s="20"/>
    </row>
    <row r="3607" spans="1:1" s="18" customFormat="1">
      <c r="A3607" s="20"/>
    </row>
    <row r="3608" spans="1:1" s="18" customFormat="1">
      <c r="A3608" s="20"/>
    </row>
    <row r="3609" spans="1:1" s="18" customFormat="1">
      <c r="A3609" s="20"/>
    </row>
    <row r="3610" spans="1:1" s="18" customFormat="1">
      <c r="A3610" s="20"/>
    </row>
    <row r="3611" spans="1:1" s="18" customFormat="1">
      <c r="A3611" s="20"/>
    </row>
    <row r="3612" spans="1:1" s="18" customFormat="1">
      <c r="A3612" s="20"/>
    </row>
    <row r="3613" spans="1:1" s="18" customFormat="1">
      <c r="A3613" s="20"/>
    </row>
    <row r="3614" spans="1:1" s="18" customFormat="1">
      <c r="A3614" s="20"/>
    </row>
    <row r="3615" spans="1:1" s="18" customFormat="1">
      <c r="A3615" s="20"/>
    </row>
    <row r="3616" spans="1:1" s="18" customFormat="1">
      <c r="A3616" s="20"/>
    </row>
    <row r="3617" spans="1:1" s="18" customFormat="1">
      <c r="A3617" s="20"/>
    </row>
    <row r="3618" spans="1:1" s="18" customFormat="1">
      <c r="A3618" s="20"/>
    </row>
    <row r="3619" spans="1:1" s="18" customFormat="1">
      <c r="A3619" s="20"/>
    </row>
    <row r="3620" spans="1:1" s="18" customFormat="1">
      <c r="A3620" s="20"/>
    </row>
    <row r="3621" spans="1:1" s="18" customFormat="1">
      <c r="A3621" s="20"/>
    </row>
    <row r="3622" spans="1:1" s="18" customFormat="1">
      <c r="A3622" s="20"/>
    </row>
    <row r="3623" spans="1:1" s="18" customFormat="1">
      <c r="A3623" s="20"/>
    </row>
    <row r="3624" spans="1:1" s="18" customFormat="1">
      <c r="A3624" s="20"/>
    </row>
    <row r="3625" spans="1:1" s="18" customFormat="1">
      <c r="A3625" s="20"/>
    </row>
    <row r="3626" spans="1:1" s="18" customFormat="1">
      <c r="A3626" s="20"/>
    </row>
    <row r="3627" spans="1:1" s="18" customFormat="1">
      <c r="A3627" s="20"/>
    </row>
    <row r="3628" spans="1:1" s="18" customFormat="1">
      <c r="A3628" s="20"/>
    </row>
    <row r="3629" spans="1:1" s="18" customFormat="1">
      <c r="A3629" s="20"/>
    </row>
    <row r="3630" spans="1:1" s="18" customFormat="1">
      <c r="A3630" s="20"/>
    </row>
    <row r="3631" spans="1:1" s="18" customFormat="1">
      <c r="A3631" s="20"/>
    </row>
    <row r="3632" spans="1:1" s="18" customFormat="1">
      <c r="A3632" s="20"/>
    </row>
    <row r="3633" spans="1:1" s="18" customFormat="1">
      <c r="A3633" s="20"/>
    </row>
    <row r="3634" spans="1:1" s="18" customFormat="1">
      <c r="A3634" s="20"/>
    </row>
    <row r="3635" spans="1:1" s="18" customFormat="1">
      <c r="A3635" s="20"/>
    </row>
    <row r="3636" spans="1:1" s="18" customFormat="1">
      <c r="A3636" s="20"/>
    </row>
    <row r="3637" spans="1:1" s="18" customFormat="1">
      <c r="A3637" s="20"/>
    </row>
    <row r="3638" spans="1:1" s="18" customFormat="1">
      <c r="A3638" s="20"/>
    </row>
    <row r="3639" spans="1:1" s="18" customFormat="1">
      <c r="A3639" s="20"/>
    </row>
    <row r="3640" spans="1:1" s="18" customFormat="1">
      <c r="A3640" s="20"/>
    </row>
    <row r="3641" spans="1:1" s="18" customFormat="1">
      <c r="A3641" s="20"/>
    </row>
    <row r="3642" spans="1:1" s="18" customFormat="1">
      <c r="A3642" s="20"/>
    </row>
    <row r="3643" spans="1:1" s="18" customFormat="1">
      <c r="A3643" s="20"/>
    </row>
    <row r="3644" spans="1:1" s="18" customFormat="1">
      <c r="A3644" s="20"/>
    </row>
    <row r="3645" spans="1:1" s="18" customFormat="1">
      <c r="A3645" s="20"/>
    </row>
    <row r="3646" spans="1:1" s="18" customFormat="1">
      <c r="A3646" s="20"/>
    </row>
    <row r="3647" spans="1:1" s="18" customFormat="1">
      <c r="A3647" s="20"/>
    </row>
    <row r="3648" spans="1:1" s="18" customFormat="1">
      <c r="A3648" s="20"/>
    </row>
    <row r="3649" spans="1:1" s="18" customFormat="1">
      <c r="A3649" s="20"/>
    </row>
    <row r="3650" spans="1:1" s="18" customFormat="1">
      <c r="A3650" s="20"/>
    </row>
    <row r="3651" spans="1:1" s="18" customFormat="1">
      <c r="A3651" s="20"/>
    </row>
    <row r="3652" spans="1:1" s="18" customFormat="1">
      <c r="A3652" s="20"/>
    </row>
    <row r="3653" spans="1:1" s="18" customFormat="1">
      <c r="A3653" s="20"/>
    </row>
    <row r="3654" spans="1:1" s="18" customFormat="1">
      <c r="A3654" s="20"/>
    </row>
    <row r="3655" spans="1:1" s="18" customFormat="1">
      <c r="A3655" s="20"/>
    </row>
    <row r="3656" spans="1:1" s="18" customFormat="1">
      <c r="A3656" s="20"/>
    </row>
    <row r="3657" spans="1:1" s="18" customFormat="1">
      <c r="A3657" s="20"/>
    </row>
    <row r="3658" spans="1:1" s="18" customFormat="1">
      <c r="A3658" s="20"/>
    </row>
    <row r="3659" spans="1:1" s="18" customFormat="1">
      <c r="A3659" s="20"/>
    </row>
    <row r="3660" spans="1:1" s="18" customFormat="1">
      <c r="A3660" s="20"/>
    </row>
    <row r="3661" spans="1:1" s="18" customFormat="1">
      <c r="A3661" s="20"/>
    </row>
    <row r="3662" spans="1:1" s="18" customFormat="1">
      <c r="A3662" s="20"/>
    </row>
    <row r="3663" spans="1:1" s="18" customFormat="1">
      <c r="A3663" s="20"/>
    </row>
    <row r="3664" spans="1:1" s="18" customFormat="1">
      <c r="A3664" s="20"/>
    </row>
    <row r="3665" spans="1:1" s="18" customFormat="1">
      <c r="A3665" s="20"/>
    </row>
    <row r="3666" spans="1:1" s="18" customFormat="1">
      <c r="A3666" s="20"/>
    </row>
    <row r="3667" spans="1:1" s="18" customFormat="1">
      <c r="A3667" s="20"/>
    </row>
    <row r="3668" spans="1:1" s="18" customFormat="1">
      <c r="A3668" s="20"/>
    </row>
    <row r="3669" spans="1:1" s="18" customFormat="1">
      <c r="A3669" s="20"/>
    </row>
    <row r="3670" spans="1:1" s="18" customFormat="1">
      <c r="A3670" s="20"/>
    </row>
    <row r="3671" spans="1:1" s="18" customFormat="1">
      <c r="A3671" s="20"/>
    </row>
    <row r="3672" spans="1:1" s="18" customFormat="1">
      <c r="A3672" s="20"/>
    </row>
    <row r="3673" spans="1:1" s="18" customFormat="1">
      <c r="A3673" s="20"/>
    </row>
    <row r="3674" spans="1:1" s="18" customFormat="1">
      <c r="A3674" s="20"/>
    </row>
    <row r="3675" spans="1:1" s="18" customFormat="1">
      <c r="A3675" s="20"/>
    </row>
    <row r="3676" spans="1:1" s="18" customFormat="1">
      <c r="A3676" s="20"/>
    </row>
    <row r="3677" spans="1:1" s="18" customFormat="1">
      <c r="A3677" s="20"/>
    </row>
    <row r="3678" spans="1:1" s="18" customFormat="1">
      <c r="A3678" s="20"/>
    </row>
    <row r="3679" spans="1:1" s="18" customFormat="1">
      <c r="A3679" s="20"/>
    </row>
    <row r="3680" spans="1:1" s="18" customFormat="1">
      <c r="A3680" s="20"/>
    </row>
    <row r="3681" spans="1:1" s="18" customFormat="1">
      <c r="A3681" s="20"/>
    </row>
    <row r="3682" spans="1:1" s="18" customFormat="1">
      <c r="A3682" s="20"/>
    </row>
    <row r="3683" spans="1:1" s="18" customFormat="1">
      <c r="A3683" s="20"/>
    </row>
    <row r="3684" spans="1:1" s="18" customFormat="1">
      <c r="A3684" s="20"/>
    </row>
    <row r="3685" spans="1:1" s="18" customFormat="1">
      <c r="A3685" s="20"/>
    </row>
    <row r="3686" spans="1:1" s="18" customFormat="1">
      <c r="A3686" s="20"/>
    </row>
    <row r="3687" spans="1:1" s="18" customFormat="1">
      <c r="A3687" s="20"/>
    </row>
    <row r="3688" spans="1:1" s="18" customFormat="1">
      <c r="A3688" s="20"/>
    </row>
    <row r="3689" spans="1:1" s="18" customFormat="1">
      <c r="A3689" s="20"/>
    </row>
    <row r="3690" spans="1:1" s="18" customFormat="1">
      <c r="A3690" s="20"/>
    </row>
    <row r="3691" spans="1:1" s="18" customFormat="1">
      <c r="A3691" s="20"/>
    </row>
    <row r="3692" spans="1:1" s="18" customFormat="1">
      <c r="A3692" s="20"/>
    </row>
    <row r="3693" spans="1:1" s="18" customFormat="1">
      <c r="A3693" s="20"/>
    </row>
    <row r="3694" spans="1:1" s="18" customFormat="1">
      <c r="A3694" s="20"/>
    </row>
    <row r="3695" spans="1:1" s="18" customFormat="1">
      <c r="A3695" s="20"/>
    </row>
    <row r="3696" spans="1:1" s="18" customFormat="1">
      <c r="A3696" s="20"/>
    </row>
    <row r="3697" spans="1:1" s="18" customFormat="1">
      <c r="A3697" s="20"/>
    </row>
    <row r="3698" spans="1:1" s="18" customFormat="1">
      <c r="A3698" s="20"/>
    </row>
    <row r="3699" spans="1:1" s="18" customFormat="1">
      <c r="A3699" s="20"/>
    </row>
    <row r="3700" spans="1:1" s="18" customFormat="1">
      <c r="A3700" s="20"/>
    </row>
    <row r="3701" spans="1:1" s="18" customFormat="1">
      <c r="A3701" s="20"/>
    </row>
    <row r="3702" spans="1:1" s="18" customFormat="1">
      <c r="A3702" s="20"/>
    </row>
    <row r="3703" spans="1:1" s="18" customFormat="1">
      <c r="A3703" s="20"/>
    </row>
    <row r="3704" spans="1:1" s="18" customFormat="1">
      <c r="A3704" s="20"/>
    </row>
    <row r="3705" spans="1:1" s="18" customFormat="1">
      <c r="A3705" s="20"/>
    </row>
    <row r="3706" spans="1:1" s="18" customFormat="1">
      <c r="A3706" s="20"/>
    </row>
    <row r="3707" spans="1:1" s="18" customFormat="1">
      <c r="A3707" s="20"/>
    </row>
    <row r="3708" spans="1:1" s="18" customFormat="1">
      <c r="A3708" s="20"/>
    </row>
    <row r="3709" spans="1:1" s="18" customFormat="1">
      <c r="A3709" s="20"/>
    </row>
    <row r="3710" spans="1:1" s="18" customFormat="1">
      <c r="A3710" s="20"/>
    </row>
    <row r="3711" spans="1:1" s="18" customFormat="1">
      <c r="A3711" s="20"/>
    </row>
    <row r="3712" spans="1:1" s="18" customFormat="1">
      <c r="A3712" s="20"/>
    </row>
    <row r="3713" spans="1:1" s="18" customFormat="1">
      <c r="A3713" s="20"/>
    </row>
    <row r="3714" spans="1:1" s="18" customFormat="1">
      <c r="A3714" s="20"/>
    </row>
    <row r="3715" spans="1:1" s="18" customFormat="1">
      <c r="A3715" s="20"/>
    </row>
    <row r="3716" spans="1:1" s="18" customFormat="1">
      <c r="A3716" s="20"/>
    </row>
    <row r="3717" spans="1:1" s="18" customFormat="1">
      <c r="A3717" s="20"/>
    </row>
    <row r="3718" spans="1:1" s="18" customFormat="1">
      <c r="A3718" s="20"/>
    </row>
    <row r="3719" spans="1:1" s="18" customFormat="1">
      <c r="A3719" s="20"/>
    </row>
    <row r="3720" spans="1:1" s="18" customFormat="1">
      <c r="A3720" s="20"/>
    </row>
    <row r="3721" spans="1:1" s="18" customFormat="1">
      <c r="A3721" s="20"/>
    </row>
    <row r="3722" spans="1:1" s="18" customFormat="1">
      <c r="A3722" s="20"/>
    </row>
    <row r="3723" spans="1:1" s="18" customFormat="1">
      <c r="A3723" s="20"/>
    </row>
    <row r="3724" spans="1:1" s="18" customFormat="1">
      <c r="A3724" s="20"/>
    </row>
    <row r="3725" spans="1:1" s="18" customFormat="1">
      <c r="A3725" s="20"/>
    </row>
    <row r="3726" spans="1:1" s="18" customFormat="1">
      <c r="A3726" s="20"/>
    </row>
    <row r="3727" spans="1:1" s="18" customFormat="1">
      <c r="A3727" s="20"/>
    </row>
    <row r="3728" spans="1:1" s="18" customFormat="1">
      <c r="A3728" s="20"/>
    </row>
    <row r="3729" spans="1:1" s="18" customFormat="1">
      <c r="A3729" s="20"/>
    </row>
    <row r="3730" spans="1:1" s="18" customFormat="1">
      <c r="A3730" s="20"/>
    </row>
    <row r="3731" spans="1:1" s="18" customFormat="1">
      <c r="A3731" s="20"/>
    </row>
    <row r="3732" spans="1:1" s="18" customFormat="1">
      <c r="A3732" s="20"/>
    </row>
    <row r="3733" spans="1:1" s="18" customFormat="1">
      <c r="A3733" s="20"/>
    </row>
    <row r="3734" spans="1:1" s="18" customFormat="1">
      <c r="A3734" s="20"/>
    </row>
    <row r="3735" spans="1:1" s="18" customFormat="1">
      <c r="A3735" s="20"/>
    </row>
    <row r="3736" spans="1:1" s="18" customFormat="1">
      <c r="A3736" s="20"/>
    </row>
    <row r="3737" spans="1:1" s="18" customFormat="1">
      <c r="A3737" s="20"/>
    </row>
    <row r="3738" spans="1:1" s="18" customFormat="1">
      <c r="A3738" s="20"/>
    </row>
    <row r="3739" spans="1:1" s="18" customFormat="1">
      <c r="A3739" s="20"/>
    </row>
    <row r="3740" spans="1:1" s="18" customFormat="1">
      <c r="A3740" s="20"/>
    </row>
    <row r="3741" spans="1:1" s="18" customFormat="1">
      <c r="A3741" s="20"/>
    </row>
    <row r="3742" spans="1:1" s="18" customFormat="1">
      <c r="A3742" s="20"/>
    </row>
    <row r="3743" spans="1:1" s="18" customFormat="1">
      <c r="A3743" s="20"/>
    </row>
    <row r="3744" spans="1:1" s="18" customFormat="1">
      <c r="A3744" s="20"/>
    </row>
    <row r="3745" spans="1:1" s="18" customFormat="1">
      <c r="A3745" s="20"/>
    </row>
    <row r="3746" spans="1:1" s="18" customFormat="1">
      <c r="A3746" s="20"/>
    </row>
    <row r="3747" spans="1:1" s="18" customFormat="1">
      <c r="A3747" s="20"/>
    </row>
    <row r="3748" spans="1:1" s="18" customFormat="1">
      <c r="A3748" s="20"/>
    </row>
    <row r="3749" spans="1:1" s="18" customFormat="1">
      <c r="A3749" s="20"/>
    </row>
    <row r="3750" spans="1:1" s="18" customFormat="1">
      <c r="A3750" s="20"/>
    </row>
    <row r="3751" spans="1:1" s="18" customFormat="1">
      <c r="A3751" s="20"/>
    </row>
    <row r="3752" spans="1:1" s="18" customFormat="1">
      <c r="A3752" s="20"/>
    </row>
    <row r="3753" spans="1:1" s="18" customFormat="1">
      <c r="A3753" s="20"/>
    </row>
    <row r="3754" spans="1:1" s="18" customFormat="1">
      <c r="A3754" s="20"/>
    </row>
    <row r="3755" spans="1:1" s="18" customFormat="1">
      <c r="A3755" s="20"/>
    </row>
    <row r="3756" spans="1:1" s="18" customFormat="1">
      <c r="A3756" s="20"/>
    </row>
    <row r="3757" spans="1:1" s="18" customFormat="1">
      <c r="A3757" s="20"/>
    </row>
    <row r="3758" spans="1:1" s="18" customFormat="1">
      <c r="A3758" s="20"/>
    </row>
    <row r="3759" spans="1:1" s="18" customFormat="1">
      <c r="A3759" s="20"/>
    </row>
    <row r="3760" spans="1:1" s="18" customFormat="1">
      <c r="A3760" s="20"/>
    </row>
    <row r="3761" spans="1:1" s="18" customFormat="1">
      <c r="A3761" s="20"/>
    </row>
    <row r="3762" spans="1:1" s="18" customFormat="1">
      <c r="A3762" s="20"/>
    </row>
    <row r="3763" spans="1:1" s="18" customFormat="1">
      <c r="A3763" s="20"/>
    </row>
    <row r="3764" spans="1:1" s="18" customFormat="1">
      <c r="A3764" s="20"/>
    </row>
    <row r="3765" spans="1:1" s="18" customFormat="1">
      <c r="A3765" s="20"/>
    </row>
    <row r="3766" spans="1:1" s="18" customFormat="1">
      <c r="A3766" s="20"/>
    </row>
    <row r="3767" spans="1:1" s="18" customFormat="1">
      <c r="A3767" s="20"/>
    </row>
    <row r="3768" spans="1:1" s="18" customFormat="1">
      <c r="A3768" s="20"/>
    </row>
    <row r="3769" spans="1:1" s="18" customFormat="1">
      <c r="A3769" s="20"/>
    </row>
    <row r="3770" spans="1:1" s="18" customFormat="1">
      <c r="A3770" s="20"/>
    </row>
    <row r="3771" spans="1:1" s="18" customFormat="1">
      <c r="A3771" s="20"/>
    </row>
    <row r="3772" spans="1:1" s="18" customFormat="1">
      <c r="A3772" s="20"/>
    </row>
    <row r="3773" spans="1:1" s="18" customFormat="1">
      <c r="A3773" s="20"/>
    </row>
    <row r="3774" spans="1:1" s="18" customFormat="1">
      <c r="A3774" s="20"/>
    </row>
    <row r="3775" spans="1:1" s="18" customFormat="1">
      <c r="A3775" s="20"/>
    </row>
    <row r="3776" spans="1:1" s="18" customFormat="1">
      <c r="A3776" s="20"/>
    </row>
    <row r="3777" spans="1:1" s="18" customFormat="1">
      <c r="A3777" s="20"/>
    </row>
    <row r="3778" spans="1:1" s="18" customFormat="1">
      <c r="A3778" s="20"/>
    </row>
    <row r="3779" spans="1:1" s="18" customFormat="1">
      <c r="A3779" s="20"/>
    </row>
    <row r="3780" spans="1:1" s="18" customFormat="1">
      <c r="A3780" s="20"/>
    </row>
    <row r="3781" spans="1:1" s="18" customFormat="1">
      <c r="A3781" s="20"/>
    </row>
    <row r="3782" spans="1:1" s="18" customFormat="1">
      <c r="A3782" s="20"/>
    </row>
    <row r="3783" spans="1:1" s="18" customFormat="1">
      <c r="A3783" s="20"/>
    </row>
    <row r="3784" spans="1:1" s="18" customFormat="1">
      <c r="A3784" s="20"/>
    </row>
    <row r="3785" spans="1:1" s="18" customFormat="1">
      <c r="A3785" s="20"/>
    </row>
    <row r="3786" spans="1:1" s="18" customFormat="1">
      <c r="A3786" s="20"/>
    </row>
    <row r="3787" spans="1:1" s="18" customFormat="1">
      <c r="A3787" s="20"/>
    </row>
    <row r="3788" spans="1:1" s="18" customFormat="1">
      <c r="A3788" s="20"/>
    </row>
    <row r="3789" spans="1:1" s="18" customFormat="1">
      <c r="A3789" s="20"/>
    </row>
    <row r="3790" spans="1:1" s="18" customFormat="1">
      <c r="A3790" s="20"/>
    </row>
    <row r="3791" spans="1:1" s="18" customFormat="1">
      <c r="A3791" s="20"/>
    </row>
    <row r="3792" spans="1:1" s="18" customFormat="1">
      <c r="A3792" s="20"/>
    </row>
    <row r="3793" spans="1:1" s="18" customFormat="1">
      <c r="A3793" s="20"/>
    </row>
    <row r="3794" spans="1:1" s="18" customFormat="1">
      <c r="A3794" s="20"/>
    </row>
    <row r="3795" spans="1:1" s="18" customFormat="1">
      <c r="A3795" s="20"/>
    </row>
    <row r="3796" spans="1:1" s="18" customFormat="1">
      <c r="A3796" s="20"/>
    </row>
    <row r="3797" spans="1:1" s="18" customFormat="1">
      <c r="A3797" s="20"/>
    </row>
    <row r="3798" spans="1:1" s="18" customFormat="1">
      <c r="A3798" s="20"/>
    </row>
    <row r="3799" spans="1:1" s="18" customFormat="1">
      <c r="A3799" s="20"/>
    </row>
    <row r="3800" spans="1:1" s="18" customFormat="1">
      <c r="A3800" s="20"/>
    </row>
    <row r="3801" spans="1:1" s="18" customFormat="1">
      <c r="A3801" s="20"/>
    </row>
    <row r="3802" spans="1:1" s="18" customFormat="1">
      <c r="A3802" s="20"/>
    </row>
    <row r="3803" spans="1:1" s="18" customFormat="1">
      <c r="A3803" s="20"/>
    </row>
    <row r="3804" spans="1:1" s="18" customFormat="1">
      <c r="A3804" s="20"/>
    </row>
    <row r="3805" spans="1:1" s="18" customFormat="1">
      <c r="A3805" s="20"/>
    </row>
    <row r="3806" spans="1:1" s="18" customFormat="1">
      <c r="A3806" s="20"/>
    </row>
    <row r="3807" spans="1:1" s="18" customFormat="1">
      <c r="A3807" s="20"/>
    </row>
    <row r="3808" spans="1:1" s="18" customFormat="1">
      <c r="A3808" s="20"/>
    </row>
    <row r="3809" spans="1:1" s="18" customFormat="1">
      <c r="A3809" s="20"/>
    </row>
    <row r="3810" spans="1:1" s="18" customFormat="1">
      <c r="A3810" s="20"/>
    </row>
    <row r="3811" spans="1:1" s="18" customFormat="1">
      <c r="A3811" s="20"/>
    </row>
    <row r="3812" spans="1:1" s="18" customFormat="1">
      <c r="A3812" s="20"/>
    </row>
    <row r="3813" spans="1:1" s="18" customFormat="1">
      <c r="A3813" s="20"/>
    </row>
    <row r="3814" spans="1:1" s="18" customFormat="1">
      <c r="A3814" s="20"/>
    </row>
    <row r="3815" spans="1:1" s="18" customFormat="1">
      <c r="A3815" s="20"/>
    </row>
    <row r="3816" spans="1:1" s="18" customFormat="1">
      <c r="A3816" s="20"/>
    </row>
    <row r="3817" spans="1:1" s="18" customFormat="1">
      <c r="A3817" s="20"/>
    </row>
    <row r="3818" spans="1:1" s="18" customFormat="1">
      <c r="A3818" s="20"/>
    </row>
    <row r="3819" spans="1:1" s="18" customFormat="1">
      <c r="A3819" s="20"/>
    </row>
    <row r="3820" spans="1:1" s="18" customFormat="1">
      <c r="A3820" s="20"/>
    </row>
    <row r="3821" spans="1:1" s="18" customFormat="1">
      <c r="A3821" s="20"/>
    </row>
    <row r="3822" spans="1:1" s="18" customFormat="1">
      <c r="A3822" s="20"/>
    </row>
    <row r="3823" spans="1:1" s="18" customFormat="1">
      <c r="A3823" s="20"/>
    </row>
    <row r="3824" spans="1:1" s="18" customFormat="1">
      <c r="A3824" s="20"/>
    </row>
    <row r="3825" spans="1:1" s="18" customFormat="1">
      <c r="A3825" s="20"/>
    </row>
    <row r="3826" spans="1:1" s="18" customFormat="1">
      <c r="A3826" s="20"/>
    </row>
    <row r="3827" spans="1:1" s="18" customFormat="1">
      <c r="A3827" s="20"/>
    </row>
    <row r="3828" spans="1:1" s="18" customFormat="1">
      <c r="A3828" s="20"/>
    </row>
    <row r="3829" spans="1:1" s="18" customFormat="1">
      <c r="A3829" s="20"/>
    </row>
    <row r="3830" spans="1:1" s="18" customFormat="1">
      <c r="A3830" s="20"/>
    </row>
    <row r="3831" spans="1:1" s="18" customFormat="1">
      <c r="A3831" s="20"/>
    </row>
    <row r="3832" spans="1:1" s="18" customFormat="1">
      <c r="A3832" s="20"/>
    </row>
    <row r="3833" spans="1:1" s="18" customFormat="1">
      <c r="A3833" s="20"/>
    </row>
    <row r="3834" spans="1:1" s="18" customFormat="1">
      <c r="A3834" s="20"/>
    </row>
    <row r="3835" spans="1:1" s="18" customFormat="1">
      <c r="A3835" s="20"/>
    </row>
    <row r="3836" spans="1:1" s="18" customFormat="1">
      <c r="A3836" s="20"/>
    </row>
    <row r="3837" spans="1:1" s="18" customFormat="1">
      <c r="A3837" s="20"/>
    </row>
    <row r="3838" spans="1:1" s="18" customFormat="1">
      <c r="A3838" s="20"/>
    </row>
    <row r="3839" spans="1:1" s="18" customFormat="1">
      <c r="A3839" s="20"/>
    </row>
    <row r="3840" spans="1:1" s="18" customFormat="1">
      <c r="A3840" s="20"/>
    </row>
    <row r="3841" spans="1:1" s="18" customFormat="1">
      <c r="A3841" s="20"/>
    </row>
    <row r="3842" spans="1:1" s="18" customFormat="1">
      <c r="A3842" s="20"/>
    </row>
    <row r="3843" spans="1:1" s="18" customFormat="1">
      <c r="A3843" s="20"/>
    </row>
    <row r="3844" spans="1:1" s="18" customFormat="1">
      <c r="A3844" s="20"/>
    </row>
    <row r="3845" spans="1:1" s="18" customFormat="1">
      <c r="A3845" s="20"/>
    </row>
    <row r="3846" spans="1:1" s="18" customFormat="1">
      <c r="A3846" s="20"/>
    </row>
    <row r="3847" spans="1:1" s="18" customFormat="1">
      <c r="A3847" s="20"/>
    </row>
    <row r="3848" spans="1:1" s="18" customFormat="1">
      <c r="A3848" s="20"/>
    </row>
    <row r="3849" spans="1:1" s="18" customFormat="1">
      <c r="A3849" s="20"/>
    </row>
    <row r="3850" spans="1:1" s="18" customFormat="1">
      <c r="A3850" s="20"/>
    </row>
    <row r="3851" spans="1:1" s="18" customFormat="1">
      <c r="A3851" s="20"/>
    </row>
    <row r="3852" spans="1:1" s="18" customFormat="1">
      <c r="A3852" s="20"/>
    </row>
    <row r="3853" spans="1:1" s="18" customFormat="1">
      <c r="A3853" s="20"/>
    </row>
    <row r="3854" spans="1:1" s="18" customFormat="1">
      <c r="A3854" s="20"/>
    </row>
    <row r="3855" spans="1:1" s="18" customFormat="1">
      <c r="A3855" s="20"/>
    </row>
    <row r="3856" spans="1:1" s="18" customFormat="1">
      <c r="A3856" s="20"/>
    </row>
    <row r="3857" spans="1:1" s="18" customFormat="1">
      <c r="A3857" s="20"/>
    </row>
    <row r="3858" spans="1:1" s="18" customFormat="1">
      <c r="A3858" s="20"/>
    </row>
    <row r="3859" spans="1:1" s="18" customFormat="1">
      <c r="A3859" s="20"/>
    </row>
    <row r="3860" spans="1:1" s="18" customFormat="1">
      <c r="A3860" s="20"/>
    </row>
    <row r="3861" spans="1:1" s="18" customFormat="1">
      <c r="A3861" s="20"/>
    </row>
    <row r="3862" spans="1:1" s="18" customFormat="1">
      <c r="A3862" s="20"/>
    </row>
    <row r="3863" spans="1:1" s="18" customFormat="1">
      <c r="A3863" s="20"/>
    </row>
    <row r="3864" spans="1:1" s="18" customFormat="1">
      <c r="A3864" s="20"/>
    </row>
    <row r="3865" spans="1:1" s="18" customFormat="1">
      <c r="A3865" s="20"/>
    </row>
    <row r="3866" spans="1:1" s="18" customFormat="1">
      <c r="A3866" s="20"/>
    </row>
    <row r="3867" spans="1:1" s="18" customFormat="1">
      <c r="A3867" s="20"/>
    </row>
    <row r="3868" spans="1:1" s="18" customFormat="1">
      <c r="A3868" s="20"/>
    </row>
    <row r="3869" spans="1:1" s="18" customFormat="1">
      <c r="A3869" s="20"/>
    </row>
    <row r="3870" spans="1:1" s="18" customFormat="1">
      <c r="A3870" s="20"/>
    </row>
    <row r="3871" spans="1:1" s="18" customFormat="1">
      <c r="A3871" s="20"/>
    </row>
    <row r="3872" spans="1:1" s="18" customFormat="1">
      <c r="A3872" s="20"/>
    </row>
    <row r="3873" spans="1:1" s="18" customFormat="1">
      <c r="A3873" s="20"/>
    </row>
    <row r="3874" spans="1:1" s="18" customFormat="1">
      <c r="A3874" s="20"/>
    </row>
    <row r="3875" spans="1:1" s="18" customFormat="1">
      <c r="A3875" s="20"/>
    </row>
    <row r="3876" spans="1:1" s="18" customFormat="1">
      <c r="A3876" s="20"/>
    </row>
    <row r="3877" spans="1:1" s="18" customFormat="1">
      <c r="A3877" s="20"/>
    </row>
    <row r="3878" spans="1:1" s="18" customFormat="1">
      <c r="A3878" s="20"/>
    </row>
    <row r="3879" spans="1:1" s="18" customFormat="1">
      <c r="A3879" s="20"/>
    </row>
    <row r="3880" spans="1:1" s="18" customFormat="1">
      <c r="A3880" s="20"/>
    </row>
    <row r="3881" spans="1:1" s="18" customFormat="1">
      <c r="A3881" s="20"/>
    </row>
    <row r="3882" spans="1:1" s="18" customFormat="1">
      <c r="A3882" s="20"/>
    </row>
    <row r="3883" spans="1:1" s="18" customFormat="1">
      <c r="A3883" s="20"/>
    </row>
    <row r="3884" spans="1:1" s="18" customFormat="1">
      <c r="A3884" s="20"/>
    </row>
    <row r="3885" spans="1:1" s="18" customFormat="1">
      <c r="A3885" s="20"/>
    </row>
    <row r="3886" spans="1:1" s="18" customFormat="1">
      <c r="A3886" s="20"/>
    </row>
    <row r="3887" spans="1:1" s="18" customFormat="1">
      <c r="A3887" s="20"/>
    </row>
    <row r="3888" spans="1:1" s="18" customFormat="1">
      <c r="A3888" s="20"/>
    </row>
    <row r="3889" spans="1:1" s="18" customFormat="1">
      <c r="A3889" s="20"/>
    </row>
    <row r="3890" spans="1:1" s="18" customFormat="1">
      <c r="A3890" s="20"/>
    </row>
    <row r="3891" spans="1:1" s="18" customFormat="1">
      <c r="A3891" s="20"/>
    </row>
    <row r="3892" spans="1:1" s="18" customFormat="1">
      <c r="A3892" s="20"/>
    </row>
    <row r="3893" spans="1:1" s="18" customFormat="1">
      <c r="A3893" s="20"/>
    </row>
    <row r="3894" spans="1:1" s="18" customFormat="1">
      <c r="A3894" s="20"/>
    </row>
    <row r="3895" spans="1:1" s="18" customFormat="1">
      <c r="A3895" s="20"/>
    </row>
    <row r="3896" spans="1:1" s="18" customFormat="1">
      <c r="A3896" s="20"/>
    </row>
    <row r="3897" spans="1:1" s="18" customFormat="1">
      <c r="A3897" s="20"/>
    </row>
    <row r="3898" spans="1:1" s="18" customFormat="1">
      <c r="A3898" s="20"/>
    </row>
    <row r="3899" spans="1:1" s="18" customFormat="1">
      <c r="A3899" s="20"/>
    </row>
    <row r="3900" spans="1:1" s="18" customFormat="1">
      <c r="A3900" s="20"/>
    </row>
    <row r="3901" spans="1:1" s="18" customFormat="1">
      <c r="A3901" s="20"/>
    </row>
    <row r="3902" spans="1:1" s="18" customFormat="1">
      <c r="A3902" s="20"/>
    </row>
    <row r="3903" spans="1:1" s="18" customFormat="1">
      <c r="A3903" s="20"/>
    </row>
    <row r="3904" spans="1:1" s="18" customFormat="1">
      <c r="A3904" s="20"/>
    </row>
    <row r="3905" spans="1:1" s="18" customFormat="1">
      <c r="A3905" s="20"/>
    </row>
    <row r="3906" spans="1:1" s="18" customFormat="1">
      <c r="A3906" s="20"/>
    </row>
    <row r="3907" spans="1:1" s="18" customFormat="1">
      <c r="A3907" s="20"/>
    </row>
    <row r="3908" spans="1:1" s="18" customFormat="1">
      <c r="A3908" s="20"/>
    </row>
    <row r="3909" spans="1:1" s="18" customFormat="1">
      <c r="A3909" s="20"/>
    </row>
    <row r="3910" spans="1:1" s="18" customFormat="1">
      <c r="A3910" s="20"/>
    </row>
    <row r="3911" spans="1:1" s="18" customFormat="1">
      <c r="A3911" s="20"/>
    </row>
    <row r="3912" spans="1:1" s="18" customFormat="1">
      <c r="A3912" s="20"/>
    </row>
    <row r="3913" spans="1:1" s="18" customFormat="1">
      <c r="A3913" s="20"/>
    </row>
    <row r="3914" spans="1:1" s="18" customFormat="1">
      <c r="A3914" s="20"/>
    </row>
    <row r="3915" spans="1:1" s="18" customFormat="1">
      <c r="A3915" s="20"/>
    </row>
    <row r="3916" spans="1:1" s="18" customFormat="1">
      <c r="A3916" s="20"/>
    </row>
    <row r="3917" spans="1:1" s="18" customFormat="1">
      <c r="A3917" s="20"/>
    </row>
    <row r="3918" spans="1:1" s="18" customFormat="1">
      <c r="A3918" s="20"/>
    </row>
    <row r="3919" spans="1:1" s="18" customFormat="1">
      <c r="A3919" s="20"/>
    </row>
    <row r="3920" spans="1:1" s="18" customFormat="1">
      <c r="A3920" s="20"/>
    </row>
    <row r="3921" spans="1:1" s="18" customFormat="1">
      <c r="A3921" s="20"/>
    </row>
    <row r="3922" spans="1:1" s="18" customFormat="1">
      <c r="A3922" s="20"/>
    </row>
    <row r="3923" spans="1:1" s="18" customFormat="1">
      <c r="A3923" s="20"/>
    </row>
    <row r="3924" spans="1:1" s="18" customFormat="1">
      <c r="A3924" s="20"/>
    </row>
    <row r="3925" spans="1:1" s="18" customFormat="1">
      <c r="A3925" s="20"/>
    </row>
    <row r="3926" spans="1:1" s="18" customFormat="1">
      <c r="A3926" s="20"/>
    </row>
    <row r="3927" spans="1:1" s="18" customFormat="1">
      <c r="A3927" s="20"/>
    </row>
    <row r="3928" spans="1:1" s="18" customFormat="1">
      <c r="A3928" s="20"/>
    </row>
    <row r="3929" spans="1:1" s="18" customFormat="1">
      <c r="A3929" s="20"/>
    </row>
    <row r="3930" spans="1:1" s="18" customFormat="1">
      <c r="A3930" s="20"/>
    </row>
    <row r="3931" spans="1:1" s="18" customFormat="1">
      <c r="A3931" s="20"/>
    </row>
    <row r="3932" spans="1:1" s="18" customFormat="1">
      <c r="A3932" s="20"/>
    </row>
    <row r="3933" spans="1:1" s="18" customFormat="1">
      <c r="A3933" s="20"/>
    </row>
    <row r="3934" spans="1:1" s="18" customFormat="1">
      <c r="A3934" s="20"/>
    </row>
    <row r="3935" spans="1:1" s="18" customFormat="1">
      <c r="A3935" s="20"/>
    </row>
    <row r="3936" spans="1:1" s="18" customFormat="1">
      <c r="A3936" s="20"/>
    </row>
    <row r="3937" spans="1:1" s="18" customFormat="1">
      <c r="A3937" s="20"/>
    </row>
    <row r="3938" spans="1:1" s="18" customFormat="1">
      <c r="A3938" s="20"/>
    </row>
    <row r="3939" spans="1:1" s="18" customFormat="1">
      <c r="A3939" s="20"/>
    </row>
    <row r="3940" spans="1:1" s="18" customFormat="1">
      <c r="A3940" s="20"/>
    </row>
    <row r="3941" spans="1:1" s="18" customFormat="1">
      <c r="A3941" s="20"/>
    </row>
    <row r="3942" spans="1:1" s="18" customFormat="1">
      <c r="A3942" s="20"/>
    </row>
    <row r="3943" spans="1:1" s="18" customFormat="1">
      <c r="A3943" s="20"/>
    </row>
    <row r="3944" spans="1:1" s="18" customFormat="1">
      <c r="A3944" s="20"/>
    </row>
    <row r="3945" spans="1:1" s="18" customFormat="1">
      <c r="A3945" s="20"/>
    </row>
    <row r="3946" spans="1:1" s="18" customFormat="1">
      <c r="A3946" s="20"/>
    </row>
    <row r="3947" spans="1:1" s="18" customFormat="1">
      <c r="A3947" s="20"/>
    </row>
    <row r="3948" spans="1:1" s="18" customFormat="1">
      <c r="A3948" s="20"/>
    </row>
    <row r="3949" spans="1:1" s="18" customFormat="1">
      <c r="A3949" s="20"/>
    </row>
    <row r="3950" spans="1:1" s="18" customFormat="1">
      <c r="A3950" s="20"/>
    </row>
    <row r="3951" spans="1:1" s="18" customFormat="1">
      <c r="A3951" s="20"/>
    </row>
    <row r="3952" spans="1:1" s="18" customFormat="1">
      <c r="A3952" s="20"/>
    </row>
    <row r="3953" spans="1:1" s="18" customFormat="1">
      <c r="A3953" s="20"/>
    </row>
    <row r="3954" spans="1:1" s="18" customFormat="1">
      <c r="A3954" s="20"/>
    </row>
    <row r="3955" spans="1:1" s="18" customFormat="1">
      <c r="A3955" s="20"/>
    </row>
    <row r="3956" spans="1:1" s="18" customFormat="1">
      <c r="A3956" s="20"/>
    </row>
    <row r="3957" spans="1:1" s="18" customFormat="1">
      <c r="A3957" s="20"/>
    </row>
    <row r="3958" spans="1:1" s="18" customFormat="1">
      <c r="A3958" s="20"/>
    </row>
    <row r="3959" spans="1:1" s="18" customFormat="1">
      <c r="A3959" s="20"/>
    </row>
    <row r="3960" spans="1:1" s="18" customFormat="1">
      <c r="A3960" s="20"/>
    </row>
    <row r="3961" spans="1:1" s="18" customFormat="1">
      <c r="A3961" s="20"/>
    </row>
    <row r="3962" spans="1:1" s="18" customFormat="1">
      <c r="A3962" s="20"/>
    </row>
    <row r="3963" spans="1:1" s="18" customFormat="1">
      <c r="A3963" s="20"/>
    </row>
    <row r="3964" spans="1:1" s="18" customFormat="1">
      <c r="A3964" s="20"/>
    </row>
    <row r="3965" spans="1:1" s="18" customFormat="1">
      <c r="A3965" s="20"/>
    </row>
    <row r="3966" spans="1:1" s="18" customFormat="1">
      <c r="A3966" s="20"/>
    </row>
    <row r="3967" spans="1:1" s="18" customFormat="1">
      <c r="A3967" s="20"/>
    </row>
    <row r="3968" spans="1:1" s="18" customFormat="1">
      <c r="A3968" s="20"/>
    </row>
    <row r="3969" spans="1:1" s="18" customFormat="1">
      <c r="A3969" s="20"/>
    </row>
    <row r="3970" spans="1:1" s="18" customFormat="1">
      <c r="A3970" s="20"/>
    </row>
    <row r="3971" spans="1:1" s="18" customFormat="1">
      <c r="A3971" s="20"/>
    </row>
    <row r="3972" spans="1:1" s="18" customFormat="1">
      <c r="A3972" s="20"/>
    </row>
    <row r="3973" spans="1:1" s="18" customFormat="1">
      <c r="A3973" s="20"/>
    </row>
    <row r="3974" spans="1:1" s="18" customFormat="1">
      <c r="A3974" s="20"/>
    </row>
    <row r="3975" spans="1:1" s="18" customFormat="1">
      <c r="A3975" s="20"/>
    </row>
    <row r="3976" spans="1:1" s="18" customFormat="1">
      <c r="A3976" s="20"/>
    </row>
    <row r="3977" spans="1:1" s="18" customFormat="1">
      <c r="A3977" s="20"/>
    </row>
    <row r="3978" spans="1:1" s="18" customFormat="1">
      <c r="A3978" s="20"/>
    </row>
    <row r="3979" spans="1:1" s="18" customFormat="1">
      <c r="A3979" s="20"/>
    </row>
    <row r="3980" spans="1:1" s="18" customFormat="1">
      <c r="A3980" s="20"/>
    </row>
    <row r="3981" spans="1:1" s="18" customFormat="1">
      <c r="A3981" s="20"/>
    </row>
    <row r="3982" spans="1:1" s="18" customFormat="1">
      <c r="A3982" s="20"/>
    </row>
    <row r="3983" spans="1:1" s="18" customFormat="1">
      <c r="A3983" s="20"/>
    </row>
    <row r="3984" spans="1:1" s="18" customFormat="1">
      <c r="A3984" s="20"/>
    </row>
    <row r="3985" spans="1:1" s="18" customFormat="1">
      <c r="A3985" s="20"/>
    </row>
    <row r="3986" spans="1:1" s="18" customFormat="1">
      <c r="A3986" s="20"/>
    </row>
    <row r="3987" spans="1:1" s="18" customFormat="1">
      <c r="A3987" s="20"/>
    </row>
    <row r="3988" spans="1:1" s="18" customFormat="1">
      <c r="A3988" s="20"/>
    </row>
    <row r="3989" spans="1:1" s="18" customFormat="1">
      <c r="A3989" s="20"/>
    </row>
    <row r="3990" spans="1:1" s="18" customFormat="1">
      <c r="A3990" s="20"/>
    </row>
    <row r="3991" spans="1:1" s="18" customFormat="1">
      <c r="A3991" s="20"/>
    </row>
    <row r="3992" spans="1:1" s="18" customFormat="1">
      <c r="A3992" s="20"/>
    </row>
    <row r="3993" spans="1:1" s="18" customFormat="1">
      <c r="A3993" s="20"/>
    </row>
    <row r="3994" spans="1:1" s="18" customFormat="1">
      <c r="A3994" s="20"/>
    </row>
    <row r="3995" spans="1:1" s="18" customFormat="1">
      <c r="A3995" s="20"/>
    </row>
    <row r="3996" spans="1:1" s="18" customFormat="1">
      <c r="A3996" s="20"/>
    </row>
    <row r="3997" spans="1:1" s="18" customFormat="1">
      <c r="A3997" s="20"/>
    </row>
    <row r="3998" spans="1:1" s="18" customFormat="1">
      <c r="A3998" s="20"/>
    </row>
    <row r="3999" spans="1:1" s="18" customFormat="1">
      <c r="A3999" s="20"/>
    </row>
    <row r="4000" spans="1:1" s="18" customFormat="1">
      <c r="A4000" s="20"/>
    </row>
    <row r="4001" spans="1:1" s="18" customFormat="1">
      <c r="A4001" s="20"/>
    </row>
    <row r="4002" spans="1:1" s="18" customFormat="1">
      <c r="A4002" s="20"/>
    </row>
    <row r="4003" spans="1:1" s="18" customFormat="1">
      <c r="A4003" s="20"/>
    </row>
    <row r="4004" spans="1:1" s="18" customFormat="1">
      <c r="A4004" s="20"/>
    </row>
    <row r="4005" spans="1:1" s="18" customFormat="1">
      <c r="A4005" s="20"/>
    </row>
    <row r="4006" spans="1:1" s="18" customFormat="1">
      <c r="A4006" s="20"/>
    </row>
    <row r="4007" spans="1:1" s="18" customFormat="1">
      <c r="A4007" s="20"/>
    </row>
    <row r="4008" spans="1:1" s="18" customFormat="1">
      <c r="A4008" s="20"/>
    </row>
    <row r="4009" spans="1:1" s="18" customFormat="1">
      <c r="A4009" s="20"/>
    </row>
    <row r="4010" spans="1:1" s="18" customFormat="1">
      <c r="A4010" s="20"/>
    </row>
    <row r="4011" spans="1:1" s="18" customFormat="1">
      <c r="A4011" s="20"/>
    </row>
    <row r="4012" spans="1:1" s="18" customFormat="1">
      <c r="A4012" s="20"/>
    </row>
    <row r="4013" spans="1:1" s="18" customFormat="1">
      <c r="A4013" s="20"/>
    </row>
    <row r="4014" spans="1:1" s="18" customFormat="1">
      <c r="A4014" s="20"/>
    </row>
    <row r="4015" spans="1:1" s="18" customFormat="1">
      <c r="A4015" s="20"/>
    </row>
    <row r="4016" spans="1:1" s="18" customFormat="1">
      <c r="A4016" s="20"/>
    </row>
    <row r="4017" spans="1:1" s="18" customFormat="1">
      <c r="A4017" s="20"/>
    </row>
    <row r="4018" spans="1:1" s="18" customFormat="1">
      <c r="A4018" s="20"/>
    </row>
    <row r="4019" spans="1:1" s="18" customFormat="1">
      <c r="A4019" s="20"/>
    </row>
    <row r="4020" spans="1:1" s="18" customFormat="1">
      <c r="A4020" s="20"/>
    </row>
    <row r="4021" spans="1:1" s="18" customFormat="1">
      <c r="A4021" s="20"/>
    </row>
    <row r="4022" spans="1:1" s="18" customFormat="1">
      <c r="A4022" s="20"/>
    </row>
    <row r="4023" spans="1:1" s="18" customFormat="1">
      <c r="A4023" s="20"/>
    </row>
    <row r="4024" spans="1:1" s="18" customFormat="1">
      <c r="A4024" s="20"/>
    </row>
    <row r="4025" spans="1:1" s="18" customFormat="1">
      <c r="A4025" s="20"/>
    </row>
    <row r="4026" spans="1:1" s="18" customFormat="1">
      <c r="A4026" s="20"/>
    </row>
    <row r="4027" spans="1:1" s="18" customFormat="1">
      <c r="A4027" s="20"/>
    </row>
    <row r="4028" spans="1:1" s="18" customFormat="1">
      <c r="A4028" s="20"/>
    </row>
    <row r="4029" spans="1:1" s="18" customFormat="1">
      <c r="A4029" s="20"/>
    </row>
    <row r="4030" spans="1:1" s="18" customFormat="1">
      <c r="A4030" s="20"/>
    </row>
    <row r="4031" spans="1:1" s="18" customFormat="1">
      <c r="A4031" s="20"/>
    </row>
    <row r="4032" spans="1:1" s="18" customFormat="1">
      <c r="A4032" s="20"/>
    </row>
    <row r="4033" spans="1:1" s="18" customFormat="1">
      <c r="A4033" s="20"/>
    </row>
    <row r="4034" spans="1:1" s="18" customFormat="1">
      <c r="A4034" s="20"/>
    </row>
    <row r="4035" spans="1:1" s="18" customFormat="1">
      <c r="A4035" s="20"/>
    </row>
    <row r="4036" spans="1:1" s="18" customFormat="1">
      <c r="A4036" s="20"/>
    </row>
    <row r="4037" spans="1:1" s="18" customFormat="1">
      <c r="A4037" s="20"/>
    </row>
    <row r="4038" spans="1:1" s="18" customFormat="1">
      <c r="A4038" s="20"/>
    </row>
    <row r="4039" spans="1:1" s="18" customFormat="1">
      <c r="A4039" s="20"/>
    </row>
    <row r="4040" spans="1:1" s="18" customFormat="1">
      <c r="A4040" s="20"/>
    </row>
    <row r="4041" spans="1:1" s="18" customFormat="1">
      <c r="A4041" s="20"/>
    </row>
    <row r="4042" spans="1:1" s="18" customFormat="1">
      <c r="A4042" s="20"/>
    </row>
    <row r="4043" spans="1:1" s="18" customFormat="1">
      <c r="A4043" s="20"/>
    </row>
    <row r="4044" spans="1:1" s="18" customFormat="1">
      <c r="A4044" s="20"/>
    </row>
    <row r="4045" spans="1:1" s="18" customFormat="1">
      <c r="A4045" s="20"/>
    </row>
    <row r="4046" spans="1:1" s="18" customFormat="1">
      <c r="A4046" s="20"/>
    </row>
    <row r="4047" spans="1:1" s="18" customFormat="1">
      <c r="A4047" s="20"/>
    </row>
    <row r="4048" spans="1:1" s="18" customFormat="1">
      <c r="A4048" s="20"/>
    </row>
    <row r="4049" spans="1:1" s="18" customFormat="1">
      <c r="A4049" s="20"/>
    </row>
    <row r="4050" spans="1:1" s="18" customFormat="1">
      <c r="A4050" s="20"/>
    </row>
    <row r="4051" spans="1:1" s="18" customFormat="1">
      <c r="A4051" s="20"/>
    </row>
    <row r="4052" spans="1:1" s="18" customFormat="1">
      <c r="A4052" s="20"/>
    </row>
    <row r="4053" spans="1:1" s="18" customFormat="1">
      <c r="A4053" s="20"/>
    </row>
    <row r="4054" spans="1:1" s="18" customFormat="1">
      <c r="A4054" s="20"/>
    </row>
    <row r="4055" spans="1:1" s="18" customFormat="1">
      <c r="A4055" s="20"/>
    </row>
    <row r="4056" spans="1:1" s="18" customFormat="1">
      <c r="A4056" s="20"/>
    </row>
    <row r="4057" spans="1:1" s="18" customFormat="1">
      <c r="A4057" s="20"/>
    </row>
    <row r="4058" spans="1:1" s="18" customFormat="1">
      <c r="A4058" s="20"/>
    </row>
    <row r="4059" spans="1:1" s="18" customFormat="1">
      <c r="A4059" s="20"/>
    </row>
    <row r="4060" spans="1:1" s="18" customFormat="1">
      <c r="A4060" s="20"/>
    </row>
    <row r="4061" spans="1:1" s="18" customFormat="1">
      <c r="A4061" s="20"/>
    </row>
    <row r="4062" spans="1:1" s="18" customFormat="1">
      <c r="A4062" s="20"/>
    </row>
    <row r="4063" spans="1:1" s="18" customFormat="1">
      <c r="A4063" s="20"/>
    </row>
    <row r="4064" spans="1:1" s="18" customFormat="1">
      <c r="A4064" s="20"/>
    </row>
    <row r="4065" spans="1:1" s="18" customFormat="1">
      <c r="A4065" s="20"/>
    </row>
    <row r="4066" spans="1:1" s="18" customFormat="1">
      <c r="A4066" s="20"/>
    </row>
    <row r="4067" spans="1:1" s="18" customFormat="1">
      <c r="A4067" s="20"/>
    </row>
    <row r="4068" spans="1:1" s="18" customFormat="1">
      <c r="A4068" s="20"/>
    </row>
    <row r="4069" spans="1:1" s="18" customFormat="1">
      <c r="A4069" s="20"/>
    </row>
    <row r="4070" spans="1:1" s="18" customFormat="1">
      <c r="A4070" s="20"/>
    </row>
    <row r="4071" spans="1:1" s="18" customFormat="1">
      <c r="A4071" s="20"/>
    </row>
    <row r="4072" spans="1:1" s="18" customFormat="1">
      <c r="A4072" s="20"/>
    </row>
    <row r="4073" spans="1:1" s="18" customFormat="1">
      <c r="A4073" s="20"/>
    </row>
    <row r="4074" spans="1:1" s="18" customFormat="1">
      <c r="A4074" s="20"/>
    </row>
    <row r="4075" spans="1:1" s="18" customFormat="1">
      <c r="A4075" s="20"/>
    </row>
    <row r="4076" spans="1:1" s="18" customFormat="1">
      <c r="A4076" s="20"/>
    </row>
    <row r="4077" spans="1:1" s="18" customFormat="1">
      <c r="A4077" s="20"/>
    </row>
    <row r="4078" spans="1:1" s="18" customFormat="1">
      <c r="A4078" s="20"/>
    </row>
    <row r="4079" spans="1:1" s="18" customFormat="1">
      <c r="A4079" s="20"/>
    </row>
    <row r="4080" spans="1:1" s="18" customFormat="1">
      <c r="A4080" s="20"/>
    </row>
    <row r="4081" spans="1:1" s="18" customFormat="1">
      <c r="A4081" s="20"/>
    </row>
    <row r="4082" spans="1:1" s="18" customFormat="1">
      <c r="A4082" s="20"/>
    </row>
    <row r="4083" spans="1:1" s="18" customFormat="1">
      <c r="A4083" s="20"/>
    </row>
    <row r="4084" spans="1:1" s="18" customFormat="1">
      <c r="A4084" s="20"/>
    </row>
    <row r="4085" spans="1:1" s="18" customFormat="1">
      <c r="A4085" s="20"/>
    </row>
    <row r="4086" spans="1:1" s="18" customFormat="1">
      <c r="A4086" s="20"/>
    </row>
    <row r="4087" spans="1:1" s="18" customFormat="1">
      <c r="A4087" s="20"/>
    </row>
    <row r="4088" spans="1:1" s="18" customFormat="1">
      <c r="A4088" s="20"/>
    </row>
    <row r="4089" spans="1:1" s="18" customFormat="1">
      <c r="A4089" s="20"/>
    </row>
    <row r="4090" spans="1:1" s="18" customFormat="1">
      <c r="A4090" s="20"/>
    </row>
    <row r="4091" spans="1:1" s="18" customFormat="1">
      <c r="A4091" s="20"/>
    </row>
    <row r="4092" spans="1:1" s="18" customFormat="1">
      <c r="A4092" s="20"/>
    </row>
    <row r="4093" spans="1:1" s="18" customFormat="1">
      <c r="A4093" s="20"/>
    </row>
    <row r="4094" spans="1:1" s="18" customFormat="1">
      <c r="A4094" s="20"/>
    </row>
    <row r="4095" spans="1:1" s="18" customFormat="1">
      <c r="A4095" s="20"/>
    </row>
    <row r="4096" spans="1:1" s="18" customFormat="1">
      <c r="A4096" s="20"/>
    </row>
    <row r="4097" spans="1:1" s="18" customFormat="1">
      <c r="A4097" s="20"/>
    </row>
    <row r="4098" spans="1:1" s="18" customFormat="1">
      <c r="A4098" s="20"/>
    </row>
    <row r="4099" spans="1:1" s="18" customFormat="1">
      <c r="A4099" s="20"/>
    </row>
    <row r="4100" spans="1:1" s="18" customFormat="1">
      <c r="A4100" s="20"/>
    </row>
    <row r="4101" spans="1:1" s="18" customFormat="1">
      <c r="A4101" s="20"/>
    </row>
    <row r="4102" spans="1:1" s="18" customFormat="1">
      <c r="A4102" s="20"/>
    </row>
    <row r="4103" spans="1:1" s="18" customFormat="1">
      <c r="A4103" s="20"/>
    </row>
    <row r="4104" spans="1:1" s="18" customFormat="1">
      <c r="A4104" s="20"/>
    </row>
    <row r="4105" spans="1:1" s="18" customFormat="1">
      <c r="A4105" s="20"/>
    </row>
    <row r="4106" spans="1:1" s="18" customFormat="1">
      <c r="A4106" s="20"/>
    </row>
    <row r="4107" spans="1:1" s="18" customFormat="1">
      <c r="A4107" s="20"/>
    </row>
    <row r="4108" spans="1:1" s="18" customFormat="1">
      <c r="A4108" s="20"/>
    </row>
    <row r="4109" spans="1:1" s="18" customFormat="1">
      <c r="A4109" s="20"/>
    </row>
    <row r="4110" spans="1:1" s="18" customFormat="1">
      <c r="A4110" s="20"/>
    </row>
    <row r="4111" spans="1:1" s="18" customFormat="1">
      <c r="A4111" s="20"/>
    </row>
    <row r="4112" spans="1:1" s="18" customFormat="1">
      <c r="A4112" s="20"/>
    </row>
    <row r="4113" spans="1:1" s="18" customFormat="1">
      <c r="A4113" s="20"/>
    </row>
    <row r="4114" spans="1:1" s="18" customFormat="1">
      <c r="A4114" s="20"/>
    </row>
    <row r="4115" spans="1:1" s="18" customFormat="1">
      <c r="A4115" s="20"/>
    </row>
    <row r="4116" spans="1:1" s="18" customFormat="1">
      <c r="A4116" s="20"/>
    </row>
    <row r="4117" spans="1:1" s="18" customFormat="1">
      <c r="A4117" s="20"/>
    </row>
    <row r="4118" spans="1:1" s="18" customFormat="1">
      <c r="A4118" s="20"/>
    </row>
    <row r="4119" spans="1:1" s="18" customFormat="1">
      <c r="A4119" s="20"/>
    </row>
    <row r="4120" spans="1:1" s="18" customFormat="1">
      <c r="A4120" s="20"/>
    </row>
    <row r="4121" spans="1:1" s="18" customFormat="1">
      <c r="A4121" s="20"/>
    </row>
    <row r="4122" spans="1:1" s="18" customFormat="1">
      <c r="A4122" s="20"/>
    </row>
    <row r="4123" spans="1:1" s="18" customFormat="1">
      <c r="A4123" s="20"/>
    </row>
    <row r="4124" spans="1:1" s="18" customFormat="1">
      <c r="A4124" s="20"/>
    </row>
    <row r="4125" spans="1:1" s="18" customFormat="1">
      <c r="A4125" s="20"/>
    </row>
    <row r="4126" spans="1:1" s="18" customFormat="1">
      <c r="A4126" s="20"/>
    </row>
    <row r="4127" spans="1:1" s="18" customFormat="1">
      <c r="A4127" s="20"/>
    </row>
    <row r="4128" spans="1:1" s="18" customFormat="1">
      <c r="A4128" s="20"/>
    </row>
    <row r="4129" spans="1:1" s="18" customFormat="1">
      <c r="A4129" s="20"/>
    </row>
    <row r="4130" spans="1:1" s="18" customFormat="1">
      <c r="A4130" s="20"/>
    </row>
    <row r="4131" spans="1:1" s="18" customFormat="1">
      <c r="A4131" s="20"/>
    </row>
    <row r="4132" spans="1:1" s="18" customFormat="1">
      <c r="A4132" s="20"/>
    </row>
    <row r="4133" spans="1:1" s="18" customFormat="1">
      <c r="A4133" s="20"/>
    </row>
    <row r="4134" spans="1:1" s="18" customFormat="1">
      <c r="A4134" s="20"/>
    </row>
    <row r="4135" spans="1:1" s="18" customFormat="1">
      <c r="A4135" s="20"/>
    </row>
    <row r="4136" spans="1:1" s="18" customFormat="1">
      <c r="A4136" s="20"/>
    </row>
    <row r="4137" spans="1:1" s="18" customFormat="1">
      <c r="A4137" s="20"/>
    </row>
    <row r="4138" spans="1:1" s="18" customFormat="1">
      <c r="A4138" s="20"/>
    </row>
    <row r="4139" spans="1:1" s="18" customFormat="1">
      <c r="A4139" s="20"/>
    </row>
    <row r="4140" spans="1:1" s="18" customFormat="1">
      <c r="A4140" s="20"/>
    </row>
    <row r="4141" spans="1:1" s="18" customFormat="1">
      <c r="A4141" s="20"/>
    </row>
    <row r="4142" spans="1:1" s="18" customFormat="1">
      <c r="A4142" s="20"/>
    </row>
    <row r="4143" spans="1:1" s="18" customFormat="1">
      <c r="A4143" s="20"/>
    </row>
    <row r="4144" spans="1:1" s="18" customFormat="1">
      <c r="A4144" s="20"/>
    </row>
    <row r="4145" spans="1:1" s="18" customFormat="1">
      <c r="A4145" s="20"/>
    </row>
    <row r="4146" spans="1:1" s="18" customFormat="1">
      <c r="A4146" s="20"/>
    </row>
    <row r="4147" spans="1:1" s="18" customFormat="1">
      <c r="A4147" s="20"/>
    </row>
    <row r="4148" spans="1:1" s="18" customFormat="1">
      <c r="A4148" s="20"/>
    </row>
    <row r="4149" spans="1:1" s="18" customFormat="1">
      <c r="A4149" s="20"/>
    </row>
    <row r="4150" spans="1:1" s="18" customFormat="1">
      <c r="A4150" s="20"/>
    </row>
    <row r="4151" spans="1:1" s="18" customFormat="1">
      <c r="A4151" s="20"/>
    </row>
    <row r="4152" spans="1:1" s="18" customFormat="1">
      <c r="A4152" s="20"/>
    </row>
    <row r="4153" spans="1:1" s="18" customFormat="1">
      <c r="A4153" s="20"/>
    </row>
    <row r="4154" spans="1:1" s="18" customFormat="1">
      <c r="A4154" s="20"/>
    </row>
    <row r="4155" spans="1:1" s="18" customFormat="1">
      <c r="A4155" s="20"/>
    </row>
    <row r="4156" spans="1:1" s="18" customFormat="1">
      <c r="A4156" s="20"/>
    </row>
    <row r="4157" spans="1:1" s="18" customFormat="1">
      <c r="A4157" s="20"/>
    </row>
    <row r="4158" spans="1:1" s="18" customFormat="1">
      <c r="A4158" s="20"/>
    </row>
    <row r="4159" spans="1:1" s="18" customFormat="1">
      <c r="A4159" s="20"/>
    </row>
    <row r="4160" spans="1:1" s="18" customFormat="1">
      <c r="A4160" s="20"/>
    </row>
    <row r="4161" spans="1:1" s="18" customFormat="1">
      <c r="A4161" s="20"/>
    </row>
    <row r="4162" spans="1:1" s="18" customFormat="1">
      <c r="A4162" s="20"/>
    </row>
    <row r="4163" spans="1:1" s="18" customFormat="1">
      <c r="A4163" s="20"/>
    </row>
    <row r="4164" spans="1:1" s="18" customFormat="1">
      <c r="A4164" s="20"/>
    </row>
    <row r="4165" spans="1:1" s="18" customFormat="1">
      <c r="A4165" s="20"/>
    </row>
    <row r="4166" spans="1:1" s="18" customFormat="1">
      <c r="A4166" s="20"/>
    </row>
    <row r="4167" spans="1:1" s="18" customFormat="1">
      <c r="A4167" s="20"/>
    </row>
    <row r="4168" spans="1:1" s="18" customFormat="1">
      <c r="A4168" s="20"/>
    </row>
    <row r="4169" spans="1:1" s="18" customFormat="1">
      <c r="A4169" s="20"/>
    </row>
    <row r="4170" spans="1:1" s="18" customFormat="1">
      <c r="A4170" s="20"/>
    </row>
    <row r="4171" spans="1:1" s="18" customFormat="1">
      <c r="A4171" s="20"/>
    </row>
    <row r="4172" spans="1:1" s="18" customFormat="1">
      <c r="A4172" s="20"/>
    </row>
    <row r="4173" spans="1:1" s="18" customFormat="1">
      <c r="A4173" s="20"/>
    </row>
    <row r="4174" spans="1:1" s="18" customFormat="1">
      <c r="A4174" s="20"/>
    </row>
    <row r="4175" spans="1:1" s="18" customFormat="1">
      <c r="A4175" s="20"/>
    </row>
    <row r="4176" spans="1:1" s="18" customFormat="1">
      <c r="A4176" s="20"/>
    </row>
    <row r="4177" spans="1:1" s="18" customFormat="1">
      <c r="A4177" s="20"/>
    </row>
    <row r="4178" spans="1:1" s="18" customFormat="1">
      <c r="A4178" s="20"/>
    </row>
    <row r="4179" spans="1:1" s="18" customFormat="1">
      <c r="A4179" s="20"/>
    </row>
    <row r="4180" spans="1:1" s="18" customFormat="1">
      <c r="A4180" s="20"/>
    </row>
    <row r="4181" spans="1:1" s="18" customFormat="1">
      <c r="A4181" s="20"/>
    </row>
    <row r="4182" spans="1:1" s="18" customFormat="1">
      <c r="A4182" s="20"/>
    </row>
    <row r="4183" spans="1:1" s="18" customFormat="1">
      <c r="A4183" s="20"/>
    </row>
    <row r="4184" spans="1:1" s="18" customFormat="1">
      <c r="A4184" s="20"/>
    </row>
    <row r="4185" spans="1:1" s="18" customFormat="1">
      <c r="A4185" s="20"/>
    </row>
    <row r="4186" spans="1:1" s="18" customFormat="1">
      <c r="A4186" s="20"/>
    </row>
    <row r="4187" spans="1:1" s="18" customFormat="1">
      <c r="A4187" s="20"/>
    </row>
    <row r="4188" spans="1:1" s="18" customFormat="1">
      <c r="A4188" s="20"/>
    </row>
    <row r="4189" spans="1:1" s="18" customFormat="1">
      <c r="A4189" s="20"/>
    </row>
    <row r="4190" spans="1:1" s="18" customFormat="1">
      <c r="A4190" s="20"/>
    </row>
    <row r="4191" spans="1:1" s="18" customFormat="1">
      <c r="A4191" s="20"/>
    </row>
    <row r="4192" spans="1:1" s="18" customFormat="1">
      <c r="A4192" s="20"/>
    </row>
    <row r="4193" spans="1:1" s="18" customFormat="1">
      <c r="A4193" s="20"/>
    </row>
    <row r="4194" spans="1:1" s="18" customFormat="1">
      <c r="A4194" s="20"/>
    </row>
    <row r="4195" spans="1:1" s="18" customFormat="1">
      <c r="A4195" s="20"/>
    </row>
    <row r="4196" spans="1:1" s="18" customFormat="1">
      <c r="A4196" s="20"/>
    </row>
    <row r="4197" spans="1:1" s="18" customFormat="1">
      <c r="A4197" s="20"/>
    </row>
    <row r="4198" spans="1:1" s="18" customFormat="1">
      <c r="A4198" s="20"/>
    </row>
    <row r="4199" spans="1:1" s="18" customFormat="1">
      <c r="A4199" s="20"/>
    </row>
    <row r="4200" spans="1:1" s="18" customFormat="1">
      <c r="A4200" s="20"/>
    </row>
    <row r="4201" spans="1:1" s="18" customFormat="1">
      <c r="A4201" s="20"/>
    </row>
    <row r="4202" spans="1:1" s="18" customFormat="1">
      <c r="A4202" s="20"/>
    </row>
    <row r="4203" spans="1:1" s="18" customFormat="1">
      <c r="A4203" s="20"/>
    </row>
    <row r="4204" spans="1:1" s="18" customFormat="1">
      <c r="A4204" s="20"/>
    </row>
    <row r="4205" spans="1:1" s="18" customFormat="1">
      <c r="A4205" s="20"/>
    </row>
    <row r="4206" spans="1:1" s="18" customFormat="1">
      <c r="A4206" s="20"/>
    </row>
    <row r="4207" spans="1:1" s="18" customFormat="1">
      <c r="A4207" s="20"/>
    </row>
    <row r="4208" spans="1:1" s="18" customFormat="1">
      <c r="A4208" s="20"/>
    </row>
    <row r="4209" spans="1:1" s="18" customFormat="1">
      <c r="A4209" s="20"/>
    </row>
    <row r="4210" spans="1:1" s="18" customFormat="1">
      <c r="A4210" s="20"/>
    </row>
    <row r="4211" spans="1:1" s="18" customFormat="1">
      <c r="A4211" s="20"/>
    </row>
    <row r="4212" spans="1:1" s="18" customFormat="1">
      <c r="A4212" s="20"/>
    </row>
    <row r="4213" spans="1:1" s="18" customFormat="1">
      <c r="A4213" s="20"/>
    </row>
    <row r="4214" spans="1:1" s="18" customFormat="1">
      <c r="A4214" s="20"/>
    </row>
    <row r="4215" spans="1:1" s="18" customFormat="1">
      <c r="A4215" s="20"/>
    </row>
    <row r="4216" spans="1:1" s="18" customFormat="1">
      <c r="A4216" s="20"/>
    </row>
    <row r="4217" spans="1:1" s="18" customFormat="1">
      <c r="A4217" s="20"/>
    </row>
    <row r="4218" spans="1:1" s="18" customFormat="1">
      <c r="A4218" s="20"/>
    </row>
    <row r="4219" spans="1:1" s="18" customFormat="1">
      <c r="A4219" s="20"/>
    </row>
    <row r="4220" spans="1:1" s="18" customFormat="1">
      <c r="A4220" s="20"/>
    </row>
    <row r="4221" spans="1:1" s="18" customFormat="1">
      <c r="A4221" s="20"/>
    </row>
    <row r="4222" spans="1:1" s="18" customFormat="1">
      <c r="A4222" s="20"/>
    </row>
    <row r="4223" spans="1:1" s="18" customFormat="1">
      <c r="A4223" s="20"/>
    </row>
    <row r="4224" spans="1:1" s="18" customFormat="1">
      <c r="A4224" s="20"/>
    </row>
    <row r="4225" spans="1:1" s="18" customFormat="1">
      <c r="A4225" s="20"/>
    </row>
    <row r="4226" spans="1:1" s="18" customFormat="1">
      <c r="A4226" s="20"/>
    </row>
    <row r="4227" spans="1:1" s="18" customFormat="1">
      <c r="A4227" s="20"/>
    </row>
    <row r="4228" spans="1:1" s="18" customFormat="1">
      <c r="A4228" s="20"/>
    </row>
    <row r="4229" spans="1:1" s="18" customFormat="1">
      <c r="A4229" s="20"/>
    </row>
    <row r="4230" spans="1:1" s="18" customFormat="1">
      <c r="A4230" s="20"/>
    </row>
    <row r="4231" spans="1:1" s="18" customFormat="1">
      <c r="A4231" s="20"/>
    </row>
    <row r="4232" spans="1:1" s="18" customFormat="1">
      <c r="A4232" s="20"/>
    </row>
    <row r="4233" spans="1:1" s="18" customFormat="1">
      <c r="A4233" s="20"/>
    </row>
    <row r="4234" spans="1:1" s="18" customFormat="1">
      <c r="A4234" s="20"/>
    </row>
    <row r="4235" spans="1:1" s="18" customFormat="1">
      <c r="A4235" s="20"/>
    </row>
    <row r="4236" spans="1:1" s="18" customFormat="1">
      <c r="A4236" s="20"/>
    </row>
    <row r="4237" spans="1:1" s="18" customFormat="1">
      <c r="A4237" s="20"/>
    </row>
    <row r="4238" spans="1:1" s="18" customFormat="1">
      <c r="A4238" s="20"/>
    </row>
    <row r="4239" spans="1:1" s="18" customFormat="1">
      <c r="A4239" s="20"/>
    </row>
    <row r="4240" spans="1:1" s="18" customFormat="1">
      <c r="A4240" s="20"/>
    </row>
    <row r="4241" spans="1:1" s="18" customFormat="1">
      <c r="A4241" s="20"/>
    </row>
    <row r="4242" spans="1:1" s="18" customFormat="1">
      <c r="A4242" s="20"/>
    </row>
    <row r="4243" spans="1:1" s="18" customFormat="1">
      <c r="A4243" s="20"/>
    </row>
    <row r="4244" spans="1:1" s="18" customFormat="1">
      <c r="A4244" s="20"/>
    </row>
    <row r="4245" spans="1:1" s="18" customFormat="1">
      <c r="A4245" s="20"/>
    </row>
    <row r="4246" spans="1:1" s="18" customFormat="1">
      <c r="A4246" s="20"/>
    </row>
    <row r="4247" spans="1:1" s="18" customFormat="1">
      <c r="A4247" s="20"/>
    </row>
    <row r="4248" spans="1:1" s="18" customFormat="1">
      <c r="A4248" s="20"/>
    </row>
    <row r="4249" spans="1:1" s="18" customFormat="1">
      <c r="A4249" s="20"/>
    </row>
    <row r="4250" spans="1:1" s="18" customFormat="1">
      <c r="A4250" s="20"/>
    </row>
    <row r="4251" spans="1:1" s="18" customFormat="1">
      <c r="A4251" s="20"/>
    </row>
    <row r="4252" spans="1:1" s="18" customFormat="1">
      <c r="A4252" s="20"/>
    </row>
    <row r="4253" spans="1:1" s="18" customFormat="1">
      <c r="A4253" s="20"/>
    </row>
    <row r="4254" spans="1:1" s="18" customFormat="1">
      <c r="A4254" s="20"/>
    </row>
    <row r="4255" spans="1:1" s="18" customFormat="1">
      <c r="A4255" s="20"/>
    </row>
    <row r="4256" spans="1:1" s="18" customFormat="1">
      <c r="A4256" s="20"/>
    </row>
    <row r="4257" spans="1:1" s="18" customFormat="1">
      <c r="A4257" s="20"/>
    </row>
    <row r="4258" spans="1:1" s="18" customFormat="1">
      <c r="A4258" s="20"/>
    </row>
    <row r="4259" spans="1:1" s="18" customFormat="1">
      <c r="A4259" s="20"/>
    </row>
    <row r="4260" spans="1:1" s="18" customFormat="1">
      <c r="A4260" s="20"/>
    </row>
    <row r="4261" spans="1:1" s="18" customFormat="1">
      <c r="A4261" s="20"/>
    </row>
    <row r="4262" spans="1:1" s="18" customFormat="1">
      <c r="A4262" s="20"/>
    </row>
    <row r="4263" spans="1:1" s="18" customFormat="1">
      <c r="A4263" s="20"/>
    </row>
    <row r="4264" spans="1:1" s="18" customFormat="1">
      <c r="A4264" s="20"/>
    </row>
    <row r="4265" spans="1:1" s="18" customFormat="1">
      <c r="A4265" s="20"/>
    </row>
    <row r="4266" spans="1:1" s="18" customFormat="1">
      <c r="A4266" s="20"/>
    </row>
    <row r="4267" spans="1:1" s="18" customFormat="1">
      <c r="A4267" s="20"/>
    </row>
    <row r="4268" spans="1:1" s="18" customFormat="1">
      <c r="A4268" s="20"/>
    </row>
    <row r="4269" spans="1:1" s="18" customFormat="1">
      <c r="A4269" s="20"/>
    </row>
    <row r="4270" spans="1:1" s="18" customFormat="1">
      <c r="A4270" s="20"/>
    </row>
    <row r="4271" spans="1:1" s="18" customFormat="1">
      <c r="A4271" s="20"/>
    </row>
    <row r="4272" spans="1:1" s="18" customFormat="1">
      <c r="A4272" s="20"/>
    </row>
    <row r="4273" spans="1:1" s="18" customFormat="1">
      <c r="A4273" s="20"/>
    </row>
    <row r="4274" spans="1:1" s="18" customFormat="1">
      <c r="A4274" s="20"/>
    </row>
    <row r="4275" spans="1:1" s="18" customFormat="1">
      <c r="A4275" s="20"/>
    </row>
    <row r="4276" spans="1:1" s="18" customFormat="1">
      <c r="A4276" s="20"/>
    </row>
    <row r="4277" spans="1:1" s="18" customFormat="1">
      <c r="A4277" s="20"/>
    </row>
    <row r="4278" spans="1:1" s="18" customFormat="1">
      <c r="A4278" s="20"/>
    </row>
    <row r="4279" spans="1:1" s="18" customFormat="1">
      <c r="A4279" s="20"/>
    </row>
    <row r="4280" spans="1:1" s="18" customFormat="1">
      <c r="A4280" s="20"/>
    </row>
    <row r="4281" spans="1:1" s="18" customFormat="1">
      <c r="A4281" s="20"/>
    </row>
    <row r="4282" spans="1:1" s="18" customFormat="1">
      <c r="A4282" s="20"/>
    </row>
    <row r="4283" spans="1:1" s="18" customFormat="1">
      <c r="A4283" s="20"/>
    </row>
    <row r="4284" spans="1:1" s="18" customFormat="1">
      <c r="A4284" s="20"/>
    </row>
    <row r="4285" spans="1:1" s="18" customFormat="1">
      <c r="A4285" s="20"/>
    </row>
    <row r="4286" spans="1:1" s="18" customFormat="1">
      <c r="A4286" s="20"/>
    </row>
    <row r="4287" spans="1:1" s="18" customFormat="1">
      <c r="A4287" s="20"/>
    </row>
    <row r="4288" spans="1:1" s="18" customFormat="1">
      <c r="A4288" s="20"/>
    </row>
    <row r="4289" spans="1:1" s="18" customFormat="1">
      <c r="A4289" s="20"/>
    </row>
    <row r="4290" spans="1:1" s="18" customFormat="1">
      <c r="A4290" s="20"/>
    </row>
    <row r="4291" spans="1:1" s="18" customFormat="1">
      <c r="A4291" s="20"/>
    </row>
    <row r="4292" spans="1:1" s="18" customFormat="1">
      <c r="A4292" s="20"/>
    </row>
    <row r="4293" spans="1:1" s="18" customFormat="1">
      <c r="A4293" s="20"/>
    </row>
    <row r="4294" spans="1:1" s="18" customFormat="1">
      <c r="A4294" s="20"/>
    </row>
    <row r="4295" spans="1:1" s="18" customFormat="1">
      <c r="A4295" s="20"/>
    </row>
    <row r="4296" spans="1:1" s="18" customFormat="1">
      <c r="A4296" s="20"/>
    </row>
    <row r="4297" spans="1:1" s="18" customFormat="1">
      <c r="A4297" s="20"/>
    </row>
    <row r="4298" spans="1:1" s="18" customFormat="1">
      <c r="A4298" s="20"/>
    </row>
    <row r="4299" spans="1:1" s="18" customFormat="1">
      <c r="A4299" s="20"/>
    </row>
    <row r="4300" spans="1:1" s="18" customFormat="1">
      <c r="A4300" s="20"/>
    </row>
    <row r="4301" spans="1:1" s="18" customFormat="1">
      <c r="A4301" s="20"/>
    </row>
    <row r="4302" spans="1:1" s="18" customFormat="1">
      <c r="A4302" s="20"/>
    </row>
    <row r="4303" spans="1:1" s="18" customFormat="1">
      <c r="A4303" s="20"/>
    </row>
    <row r="4304" spans="1:1" s="18" customFormat="1">
      <c r="A4304" s="20"/>
    </row>
    <row r="4305" spans="1:1" s="18" customFormat="1">
      <c r="A4305" s="20"/>
    </row>
    <row r="4306" spans="1:1" s="18" customFormat="1">
      <c r="A4306" s="20"/>
    </row>
    <row r="4307" spans="1:1" s="18" customFormat="1">
      <c r="A4307" s="20"/>
    </row>
    <row r="4308" spans="1:1" s="18" customFormat="1">
      <c r="A4308" s="20"/>
    </row>
    <row r="4309" spans="1:1" s="18" customFormat="1">
      <c r="A4309" s="20"/>
    </row>
    <row r="4310" spans="1:1" s="18" customFormat="1">
      <c r="A4310" s="20"/>
    </row>
    <row r="4311" spans="1:1" s="18" customFormat="1">
      <c r="A4311" s="20"/>
    </row>
    <row r="4312" spans="1:1" s="18" customFormat="1">
      <c r="A4312" s="20"/>
    </row>
    <row r="4313" spans="1:1" s="18" customFormat="1">
      <c r="A4313" s="20"/>
    </row>
    <row r="4314" spans="1:1" s="18" customFormat="1">
      <c r="A4314" s="20"/>
    </row>
    <row r="4315" spans="1:1" s="18" customFormat="1">
      <c r="A4315" s="20"/>
    </row>
    <row r="4316" spans="1:1" s="18" customFormat="1">
      <c r="A4316" s="20"/>
    </row>
    <row r="4317" spans="1:1" s="18" customFormat="1">
      <c r="A4317" s="20"/>
    </row>
    <row r="4318" spans="1:1" s="18" customFormat="1">
      <c r="A4318" s="20"/>
    </row>
    <row r="4319" spans="1:1" s="18" customFormat="1">
      <c r="A4319" s="20"/>
    </row>
    <row r="4320" spans="1:1" s="18" customFormat="1">
      <c r="A4320" s="20"/>
    </row>
    <row r="4321" spans="1:1" s="18" customFormat="1">
      <c r="A4321" s="20"/>
    </row>
    <row r="4322" spans="1:1" s="18" customFormat="1">
      <c r="A4322" s="20"/>
    </row>
    <row r="4323" spans="1:1" s="18" customFormat="1">
      <c r="A4323" s="20"/>
    </row>
    <row r="4324" spans="1:1" s="18" customFormat="1">
      <c r="A4324" s="20"/>
    </row>
    <row r="4325" spans="1:1" s="18" customFormat="1">
      <c r="A4325" s="20"/>
    </row>
    <row r="4326" spans="1:1" s="18" customFormat="1">
      <c r="A4326" s="20"/>
    </row>
    <row r="4327" spans="1:1" s="18" customFormat="1">
      <c r="A4327" s="20"/>
    </row>
    <row r="4328" spans="1:1" s="18" customFormat="1">
      <c r="A4328" s="20"/>
    </row>
    <row r="4329" spans="1:1" s="18" customFormat="1">
      <c r="A4329" s="20"/>
    </row>
    <row r="4330" spans="1:1" s="18" customFormat="1">
      <c r="A4330" s="20"/>
    </row>
    <row r="4331" spans="1:1" s="18" customFormat="1">
      <c r="A4331" s="20"/>
    </row>
    <row r="4332" spans="1:1" s="18" customFormat="1">
      <c r="A4332" s="20"/>
    </row>
    <row r="4333" spans="1:1" s="18" customFormat="1">
      <c r="A4333" s="20"/>
    </row>
    <row r="4334" spans="1:1" s="18" customFormat="1">
      <c r="A4334" s="20"/>
    </row>
    <row r="4335" spans="1:1" s="18" customFormat="1">
      <c r="A4335" s="20"/>
    </row>
    <row r="4336" spans="1:1" s="18" customFormat="1">
      <c r="A4336" s="20"/>
    </row>
    <row r="4337" spans="1:1" s="18" customFormat="1">
      <c r="A4337" s="20"/>
    </row>
    <row r="4338" spans="1:1" s="18" customFormat="1">
      <c r="A4338" s="20"/>
    </row>
    <row r="4339" spans="1:1" s="18" customFormat="1">
      <c r="A4339" s="20"/>
    </row>
    <row r="4340" spans="1:1" s="18" customFormat="1">
      <c r="A4340" s="20"/>
    </row>
    <row r="4341" spans="1:1" s="18" customFormat="1">
      <c r="A4341" s="20"/>
    </row>
    <row r="4342" spans="1:1" s="18" customFormat="1">
      <c r="A4342" s="20"/>
    </row>
    <row r="4343" spans="1:1" s="18" customFormat="1">
      <c r="A4343" s="20"/>
    </row>
    <row r="4344" spans="1:1" s="18" customFormat="1">
      <c r="A4344" s="20"/>
    </row>
    <row r="4345" spans="1:1" s="18" customFormat="1">
      <c r="A4345" s="20"/>
    </row>
    <row r="4346" spans="1:1" s="18" customFormat="1">
      <c r="A4346" s="20"/>
    </row>
    <row r="4347" spans="1:1" s="18" customFormat="1">
      <c r="A4347" s="20"/>
    </row>
    <row r="4348" spans="1:1" s="18" customFormat="1">
      <c r="A4348" s="20"/>
    </row>
    <row r="4349" spans="1:1" s="18" customFormat="1">
      <c r="A4349" s="20"/>
    </row>
    <row r="4350" spans="1:1" s="18" customFormat="1">
      <c r="A4350" s="20"/>
    </row>
    <row r="4351" spans="1:1" s="18" customFormat="1">
      <c r="A4351" s="20"/>
    </row>
    <row r="4352" spans="1:1" s="18" customFormat="1">
      <c r="A4352" s="20"/>
    </row>
    <row r="4353" spans="1:1" s="18" customFormat="1">
      <c r="A4353" s="20"/>
    </row>
    <row r="4354" spans="1:1" s="18" customFormat="1">
      <c r="A4354" s="20"/>
    </row>
    <row r="4355" spans="1:1" s="18" customFormat="1">
      <c r="A4355" s="20"/>
    </row>
    <row r="4356" spans="1:1" s="18" customFormat="1">
      <c r="A4356" s="20"/>
    </row>
    <row r="4357" spans="1:1" s="18" customFormat="1">
      <c r="A4357" s="20"/>
    </row>
    <row r="4358" spans="1:1" s="18" customFormat="1">
      <c r="A4358" s="20"/>
    </row>
    <row r="4359" spans="1:1" s="18" customFormat="1">
      <c r="A4359" s="20"/>
    </row>
    <row r="4360" spans="1:1" s="18" customFormat="1">
      <c r="A4360" s="20"/>
    </row>
    <row r="4361" spans="1:1" s="18" customFormat="1">
      <c r="A4361" s="20"/>
    </row>
    <row r="4362" spans="1:1" s="18" customFormat="1">
      <c r="A4362" s="20"/>
    </row>
    <row r="4363" spans="1:1" s="18" customFormat="1">
      <c r="A4363" s="20"/>
    </row>
    <row r="4364" spans="1:1" s="18" customFormat="1">
      <c r="A4364" s="20"/>
    </row>
    <row r="4365" spans="1:1" s="18" customFormat="1">
      <c r="A4365" s="20"/>
    </row>
    <row r="4366" spans="1:1" s="18" customFormat="1">
      <c r="A4366" s="20"/>
    </row>
    <row r="4367" spans="1:1" s="18" customFormat="1">
      <c r="A4367" s="20"/>
    </row>
    <row r="4368" spans="1:1" s="18" customFormat="1">
      <c r="A4368" s="20"/>
    </row>
    <row r="4369" spans="1:1" s="18" customFormat="1">
      <c r="A4369" s="20"/>
    </row>
    <row r="4370" spans="1:1" s="18" customFormat="1">
      <c r="A4370" s="20"/>
    </row>
    <row r="4371" spans="1:1" s="18" customFormat="1">
      <c r="A4371" s="20"/>
    </row>
    <row r="4372" spans="1:1" s="18" customFormat="1">
      <c r="A4372" s="20"/>
    </row>
    <row r="4373" spans="1:1" s="18" customFormat="1">
      <c r="A4373" s="20"/>
    </row>
    <row r="4374" spans="1:1" s="18" customFormat="1">
      <c r="A4374" s="20"/>
    </row>
    <row r="4375" spans="1:1" s="18" customFormat="1">
      <c r="A4375" s="20"/>
    </row>
    <row r="4376" spans="1:1" s="18" customFormat="1">
      <c r="A4376" s="20"/>
    </row>
    <row r="4377" spans="1:1" s="18" customFormat="1">
      <c r="A4377" s="20"/>
    </row>
    <row r="4378" spans="1:1" s="18" customFormat="1">
      <c r="A4378" s="20"/>
    </row>
    <row r="4379" spans="1:1" s="18" customFormat="1">
      <c r="A4379" s="20"/>
    </row>
    <row r="4380" spans="1:1" s="18" customFormat="1">
      <c r="A4380" s="20"/>
    </row>
    <row r="4381" spans="1:1" s="18" customFormat="1">
      <c r="A4381" s="20"/>
    </row>
    <row r="4382" spans="1:1" s="18" customFormat="1">
      <c r="A4382" s="20"/>
    </row>
    <row r="4383" spans="1:1" s="18" customFormat="1">
      <c r="A4383" s="20"/>
    </row>
    <row r="4384" spans="1:1" s="18" customFormat="1">
      <c r="A4384" s="20"/>
    </row>
    <row r="4385" spans="1:1" s="18" customFormat="1">
      <c r="A4385" s="20"/>
    </row>
    <row r="4386" spans="1:1" s="18" customFormat="1">
      <c r="A4386" s="20"/>
    </row>
    <row r="4387" spans="1:1" s="18" customFormat="1">
      <c r="A4387" s="20"/>
    </row>
    <row r="4388" spans="1:1" s="18" customFormat="1">
      <c r="A4388" s="20"/>
    </row>
    <row r="4389" spans="1:1" s="18" customFormat="1">
      <c r="A4389" s="20"/>
    </row>
    <row r="4390" spans="1:1" s="18" customFormat="1">
      <c r="A4390" s="20"/>
    </row>
    <row r="4391" spans="1:1" s="18" customFormat="1">
      <c r="A4391" s="20"/>
    </row>
    <row r="4392" spans="1:1" s="18" customFormat="1">
      <c r="A4392" s="20"/>
    </row>
    <row r="4393" spans="1:1" s="18" customFormat="1">
      <c r="A4393" s="20"/>
    </row>
    <row r="4394" spans="1:1" s="18" customFormat="1">
      <c r="A4394" s="20"/>
    </row>
    <row r="4395" spans="1:1" s="18" customFormat="1">
      <c r="A4395" s="20"/>
    </row>
    <row r="4396" spans="1:1" s="18" customFormat="1">
      <c r="A4396" s="20"/>
    </row>
    <row r="4397" spans="1:1" s="18" customFormat="1">
      <c r="A4397" s="20"/>
    </row>
    <row r="4398" spans="1:1" s="18" customFormat="1">
      <c r="A4398" s="20"/>
    </row>
    <row r="4399" spans="1:1" s="18" customFormat="1">
      <c r="A4399" s="20"/>
    </row>
    <row r="4400" spans="1:1" s="18" customFormat="1">
      <c r="A4400" s="20"/>
    </row>
    <row r="4401" spans="1:1" s="18" customFormat="1">
      <c r="A4401" s="20"/>
    </row>
    <row r="4402" spans="1:1" s="18" customFormat="1">
      <c r="A4402" s="20"/>
    </row>
    <row r="4403" spans="1:1" s="18" customFormat="1">
      <c r="A4403" s="20"/>
    </row>
    <row r="4404" spans="1:1" s="18" customFormat="1">
      <c r="A4404" s="20"/>
    </row>
    <row r="4405" spans="1:1" s="18" customFormat="1">
      <c r="A4405" s="20"/>
    </row>
    <row r="4406" spans="1:1" s="18" customFormat="1">
      <c r="A4406" s="20"/>
    </row>
    <row r="4407" spans="1:1" s="18" customFormat="1">
      <c r="A4407" s="20"/>
    </row>
    <row r="4408" spans="1:1" s="18" customFormat="1">
      <c r="A4408" s="20"/>
    </row>
    <row r="4409" spans="1:1" s="18" customFormat="1">
      <c r="A4409" s="20"/>
    </row>
    <row r="4410" spans="1:1" s="18" customFormat="1">
      <c r="A4410" s="20"/>
    </row>
    <row r="4411" spans="1:1" s="18" customFormat="1">
      <c r="A4411" s="20"/>
    </row>
    <row r="4412" spans="1:1" s="18" customFormat="1">
      <c r="A4412" s="20"/>
    </row>
    <row r="4413" spans="1:1" s="18" customFormat="1">
      <c r="A4413" s="20"/>
    </row>
    <row r="4414" spans="1:1" s="18" customFormat="1">
      <c r="A4414" s="20"/>
    </row>
    <row r="4415" spans="1:1" s="18" customFormat="1">
      <c r="A4415" s="20"/>
    </row>
    <row r="4416" spans="1:1" s="18" customFormat="1">
      <c r="A4416" s="20"/>
    </row>
    <row r="4417" spans="1:1" s="18" customFormat="1">
      <c r="A4417" s="20"/>
    </row>
    <row r="4418" spans="1:1" s="18" customFormat="1">
      <c r="A4418" s="20"/>
    </row>
    <row r="4419" spans="1:1" s="18" customFormat="1">
      <c r="A4419" s="20"/>
    </row>
    <row r="4420" spans="1:1" s="18" customFormat="1">
      <c r="A4420" s="20"/>
    </row>
    <row r="4421" spans="1:1" s="18" customFormat="1">
      <c r="A4421" s="20"/>
    </row>
    <row r="4422" spans="1:1" s="18" customFormat="1">
      <c r="A4422" s="20"/>
    </row>
    <row r="4423" spans="1:1" s="18" customFormat="1">
      <c r="A4423" s="20"/>
    </row>
    <row r="4424" spans="1:1" s="18" customFormat="1">
      <c r="A4424" s="20"/>
    </row>
    <row r="4425" spans="1:1" s="18" customFormat="1">
      <c r="A4425" s="20"/>
    </row>
    <row r="4426" spans="1:1" s="18" customFormat="1">
      <c r="A4426" s="20"/>
    </row>
    <row r="4427" spans="1:1" s="18" customFormat="1">
      <c r="A4427" s="20"/>
    </row>
    <row r="4428" spans="1:1" s="18" customFormat="1">
      <c r="A4428" s="20"/>
    </row>
    <row r="4429" spans="1:1" s="18" customFormat="1">
      <c r="A4429" s="20"/>
    </row>
    <row r="4430" spans="1:1" s="18" customFormat="1">
      <c r="A4430" s="20"/>
    </row>
    <row r="4431" spans="1:1" s="18" customFormat="1">
      <c r="A4431" s="20"/>
    </row>
    <row r="4432" spans="1:1" s="18" customFormat="1">
      <c r="A4432" s="20"/>
    </row>
    <row r="4433" spans="1:1" s="18" customFormat="1">
      <c r="A4433" s="20"/>
    </row>
    <row r="4434" spans="1:1" s="18" customFormat="1">
      <c r="A4434" s="20"/>
    </row>
    <row r="4435" spans="1:1" s="18" customFormat="1">
      <c r="A4435" s="20"/>
    </row>
    <row r="4436" spans="1:1" s="18" customFormat="1">
      <c r="A4436" s="20"/>
    </row>
    <row r="4437" spans="1:1" s="18" customFormat="1">
      <c r="A4437" s="20"/>
    </row>
    <row r="4438" spans="1:1" s="18" customFormat="1">
      <c r="A4438" s="20"/>
    </row>
    <row r="4439" spans="1:1" s="18" customFormat="1">
      <c r="A4439" s="20"/>
    </row>
    <row r="4440" spans="1:1" s="18" customFormat="1">
      <c r="A4440" s="20"/>
    </row>
    <row r="4441" spans="1:1" s="18" customFormat="1">
      <c r="A4441" s="20"/>
    </row>
    <row r="4442" spans="1:1" s="18" customFormat="1">
      <c r="A4442" s="20"/>
    </row>
    <row r="4443" spans="1:1" s="18" customFormat="1">
      <c r="A4443" s="20"/>
    </row>
    <row r="4444" spans="1:1" s="18" customFormat="1">
      <c r="A4444" s="20"/>
    </row>
    <row r="4445" spans="1:1" s="18" customFormat="1">
      <c r="A4445" s="20"/>
    </row>
    <row r="4446" spans="1:1" s="18" customFormat="1">
      <c r="A4446" s="20"/>
    </row>
    <row r="4447" spans="1:1" s="18" customFormat="1">
      <c r="A4447" s="20"/>
    </row>
    <row r="4448" spans="1:1" s="18" customFormat="1">
      <c r="A4448" s="20"/>
    </row>
    <row r="4449" spans="1:1" s="18" customFormat="1">
      <c r="A4449" s="20"/>
    </row>
    <row r="4450" spans="1:1" s="18" customFormat="1">
      <c r="A4450" s="20"/>
    </row>
    <row r="4451" spans="1:1" s="18" customFormat="1">
      <c r="A4451" s="20"/>
    </row>
    <row r="4452" spans="1:1" s="18" customFormat="1">
      <c r="A4452" s="20"/>
    </row>
    <row r="4453" spans="1:1" s="18" customFormat="1">
      <c r="A4453" s="20"/>
    </row>
    <row r="4454" spans="1:1" s="18" customFormat="1">
      <c r="A4454" s="20"/>
    </row>
    <row r="4455" spans="1:1" s="18" customFormat="1">
      <c r="A4455" s="20"/>
    </row>
    <row r="4456" spans="1:1" s="18" customFormat="1">
      <c r="A4456" s="20"/>
    </row>
    <row r="4457" spans="1:1" s="18" customFormat="1">
      <c r="A4457" s="20"/>
    </row>
    <row r="4458" spans="1:1" s="18" customFormat="1">
      <c r="A4458" s="20"/>
    </row>
    <row r="4459" spans="1:1" s="18" customFormat="1">
      <c r="A4459" s="20"/>
    </row>
    <row r="4460" spans="1:1" s="18" customFormat="1">
      <c r="A4460" s="20"/>
    </row>
    <row r="4461" spans="1:1" s="18" customFormat="1">
      <c r="A4461" s="20"/>
    </row>
    <row r="4462" spans="1:1" s="18" customFormat="1">
      <c r="A4462" s="20"/>
    </row>
    <row r="4463" spans="1:1" s="18" customFormat="1">
      <c r="A4463" s="20"/>
    </row>
    <row r="4464" spans="1:1" s="18" customFormat="1">
      <c r="A4464" s="20"/>
    </row>
    <row r="4465" spans="1:1" s="18" customFormat="1">
      <c r="A4465" s="20"/>
    </row>
    <row r="4466" spans="1:1" s="18" customFormat="1">
      <c r="A4466" s="20"/>
    </row>
    <row r="4467" spans="1:1" s="18" customFormat="1">
      <c r="A4467" s="20"/>
    </row>
    <row r="4468" spans="1:1" s="18" customFormat="1">
      <c r="A4468" s="20"/>
    </row>
    <row r="4469" spans="1:1" s="18" customFormat="1">
      <c r="A4469" s="20"/>
    </row>
    <row r="4470" spans="1:1" s="18" customFormat="1">
      <c r="A4470" s="20"/>
    </row>
    <row r="4471" spans="1:1" s="18" customFormat="1">
      <c r="A4471" s="20"/>
    </row>
    <row r="4472" spans="1:1" s="18" customFormat="1">
      <c r="A4472" s="20"/>
    </row>
    <row r="4473" spans="1:1" s="18" customFormat="1">
      <c r="A4473" s="20"/>
    </row>
    <row r="4474" spans="1:1" s="18" customFormat="1">
      <c r="A4474" s="20"/>
    </row>
    <row r="4475" spans="1:1" s="18" customFormat="1">
      <c r="A4475" s="20"/>
    </row>
    <row r="4476" spans="1:1" s="18" customFormat="1">
      <c r="A4476" s="20"/>
    </row>
    <row r="4477" spans="1:1" s="18" customFormat="1">
      <c r="A4477" s="20"/>
    </row>
    <row r="4478" spans="1:1" s="18" customFormat="1">
      <c r="A4478" s="20"/>
    </row>
    <row r="4479" spans="1:1" s="18" customFormat="1">
      <c r="A4479" s="20"/>
    </row>
    <row r="4480" spans="1:1" s="18" customFormat="1">
      <c r="A4480" s="20"/>
    </row>
    <row r="4481" spans="1:1" s="18" customFormat="1">
      <c r="A4481" s="20"/>
    </row>
    <row r="4482" spans="1:1" s="18" customFormat="1">
      <c r="A4482" s="20"/>
    </row>
    <row r="4483" spans="1:1" s="18" customFormat="1">
      <c r="A4483" s="20"/>
    </row>
    <row r="4484" spans="1:1" s="18" customFormat="1">
      <c r="A4484" s="20"/>
    </row>
    <row r="4485" spans="1:1" s="18" customFormat="1">
      <c r="A4485" s="20"/>
    </row>
    <row r="4486" spans="1:1" s="18" customFormat="1">
      <c r="A4486" s="20"/>
    </row>
    <row r="4487" spans="1:1" s="18" customFormat="1">
      <c r="A4487" s="20"/>
    </row>
    <row r="4488" spans="1:1" s="18" customFormat="1">
      <c r="A4488" s="20"/>
    </row>
    <row r="4489" spans="1:1" s="18" customFormat="1">
      <c r="A4489" s="20"/>
    </row>
    <row r="4490" spans="1:1" s="18" customFormat="1">
      <c r="A4490" s="20"/>
    </row>
    <row r="4491" spans="1:1" s="18" customFormat="1">
      <c r="A4491" s="20"/>
    </row>
    <row r="4492" spans="1:1" s="18" customFormat="1">
      <c r="A4492" s="20"/>
    </row>
    <row r="4493" spans="1:1" s="18" customFormat="1">
      <c r="A4493" s="20"/>
    </row>
    <row r="4494" spans="1:1" s="18" customFormat="1">
      <c r="A4494" s="20"/>
    </row>
    <row r="4495" spans="1:1" s="18" customFormat="1">
      <c r="A4495" s="20"/>
    </row>
    <row r="4496" spans="1:1" s="18" customFormat="1">
      <c r="A4496" s="20"/>
    </row>
    <row r="4497" spans="1:1" s="18" customFormat="1">
      <c r="A4497" s="20"/>
    </row>
    <row r="4498" spans="1:1" s="18" customFormat="1">
      <c r="A4498" s="20"/>
    </row>
    <row r="4499" spans="1:1" s="18" customFormat="1">
      <c r="A4499" s="20"/>
    </row>
    <row r="4500" spans="1:1" s="18" customFormat="1">
      <c r="A4500" s="20"/>
    </row>
    <row r="4501" spans="1:1" s="18" customFormat="1">
      <c r="A4501" s="20"/>
    </row>
    <row r="4502" spans="1:1" s="18" customFormat="1">
      <c r="A4502" s="20"/>
    </row>
    <row r="4503" spans="1:1" s="18" customFormat="1">
      <c r="A4503" s="20"/>
    </row>
    <row r="4504" spans="1:1" s="18" customFormat="1">
      <c r="A4504" s="20"/>
    </row>
    <row r="4505" spans="1:1" s="18" customFormat="1">
      <c r="A4505" s="20"/>
    </row>
    <row r="4506" spans="1:1" s="18" customFormat="1">
      <c r="A4506" s="20"/>
    </row>
    <row r="4507" spans="1:1" s="18" customFormat="1">
      <c r="A4507" s="20"/>
    </row>
    <row r="4508" spans="1:1" s="18" customFormat="1">
      <c r="A4508" s="20"/>
    </row>
    <row r="4509" spans="1:1" s="18" customFormat="1">
      <c r="A4509" s="20"/>
    </row>
    <row r="4510" spans="1:1" s="18" customFormat="1">
      <c r="A4510" s="20"/>
    </row>
    <row r="4511" spans="1:1" s="18" customFormat="1">
      <c r="A4511" s="20"/>
    </row>
    <row r="4512" spans="1:1" s="18" customFormat="1">
      <c r="A4512" s="20"/>
    </row>
    <row r="4513" spans="1:1" s="18" customFormat="1">
      <c r="A4513" s="20"/>
    </row>
    <row r="4514" spans="1:1" s="18" customFormat="1">
      <c r="A4514" s="20"/>
    </row>
    <row r="4515" spans="1:1" s="18" customFormat="1">
      <c r="A4515" s="20"/>
    </row>
    <row r="4516" spans="1:1" s="18" customFormat="1">
      <c r="A4516" s="20"/>
    </row>
    <row r="4517" spans="1:1" s="18" customFormat="1">
      <c r="A4517" s="20"/>
    </row>
    <row r="4518" spans="1:1" s="18" customFormat="1">
      <c r="A4518" s="20"/>
    </row>
    <row r="4519" spans="1:1" s="18" customFormat="1">
      <c r="A4519" s="20"/>
    </row>
    <row r="4520" spans="1:1" s="18" customFormat="1">
      <c r="A4520" s="20"/>
    </row>
    <row r="4521" spans="1:1" s="18" customFormat="1">
      <c r="A4521" s="20"/>
    </row>
    <row r="4522" spans="1:1" s="18" customFormat="1">
      <c r="A4522" s="20"/>
    </row>
    <row r="4523" spans="1:1" s="18" customFormat="1">
      <c r="A4523" s="20"/>
    </row>
    <row r="4524" spans="1:1" s="18" customFormat="1">
      <c r="A4524" s="20"/>
    </row>
    <row r="4525" spans="1:1" s="18" customFormat="1">
      <c r="A4525" s="20"/>
    </row>
    <row r="4526" spans="1:1" s="18" customFormat="1">
      <c r="A4526" s="20"/>
    </row>
    <row r="4527" spans="1:1" s="18" customFormat="1">
      <c r="A4527" s="20"/>
    </row>
    <row r="4528" spans="1:1" s="18" customFormat="1">
      <c r="A4528" s="20"/>
    </row>
    <row r="4529" spans="1:1" s="18" customFormat="1">
      <c r="A4529" s="20"/>
    </row>
    <row r="4530" spans="1:1" s="18" customFormat="1">
      <c r="A4530" s="20"/>
    </row>
    <row r="4531" spans="1:1" s="18" customFormat="1">
      <c r="A4531" s="20"/>
    </row>
    <row r="4532" spans="1:1" s="18" customFormat="1">
      <c r="A4532" s="20"/>
    </row>
    <row r="4533" spans="1:1" s="18" customFormat="1">
      <c r="A4533" s="20"/>
    </row>
    <row r="4534" spans="1:1" s="18" customFormat="1">
      <c r="A4534" s="20"/>
    </row>
    <row r="4535" spans="1:1" s="18" customFormat="1">
      <c r="A4535" s="20"/>
    </row>
    <row r="4536" spans="1:1" s="18" customFormat="1">
      <c r="A4536" s="20"/>
    </row>
    <row r="4537" spans="1:1" s="18" customFormat="1">
      <c r="A4537" s="20"/>
    </row>
    <row r="4538" spans="1:1" s="18" customFormat="1">
      <c r="A4538" s="20"/>
    </row>
    <row r="4539" spans="1:1" s="18" customFormat="1">
      <c r="A4539" s="20"/>
    </row>
    <row r="4540" spans="1:1" s="18" customFormat="1">
      <c r="A4540" s="20"/>
    </row>
    <row r="4541" spans="1:1" s="18" customFormat="1">
      <c r="A4541" s="20"/>
    </row>
    <row r="4542" spans="1:1" s="18" customFormat="1">
      <c r="A4542" s="20"/>
    </row>
    <row r="4543" spans="1:1" s="18" customFormat="1">
      <c r="A4543" s="20"/>
    </row>
    <row r="4544" spans="1:1" s="18" customFormat="1">
      <c r="A4544" s="20"/>
    </row>
    <row r="4545" spans="1:1" s="18" customFormat="1">
      <c r="A4545" s="20"/>
    </row>
    <row r="4546" spans="1:1" s="18" customFormat="1">
      <c r="A4546" s="20"/>
    </row>
    <row r="4547" spans="1:1" s="18" customFormat="1">
      <c r="A4547" s="20"/>
    </row>
    <row r="4548" spans="1:1" s="18" customFormat="1">
      <c r="A4548" s="20"/>
    </row>
    <row r="4549" spans="1:1" s="18" customFormat="1">
      <c r="A4549" s="20"/>
    </row>
    <row r="4550" spans="1:1" s="18" customFormat="1">
      <c r="A4550" s="20"/>
    </row>
    <row r="4551" spans="1:1" s="18" customFormat="1">
      <c r="A4551" s="20"/>
    </row>
    <row r="4552" spans="1:1" s="18" customFormat="1">
      <c r="A4552" s="20"/>
    </row>
    <row r="4553" spans="1:1" s="18" customFormat="1">
      <c r="A4553" s="20"/>
    </row>
    <row r="4554" spans="1:1" s="18" customFormat="1">
      <c r="A4554" s="20"/>
    </row>
    <row r="4555" spans="1:1" s="18" customFormat="1">
      <c r="A4555" s="20"/>
    </row>
    <row r="4556" spans="1:1" s="18" customFormat="1">
      <c r="A4556" s="20"/>
    </row>
    <row r="4557" spans="1:1" s="18" customFormat="1">
      <c r="A4557" s="20"/>
    </row>
    <row r="4558" spans="1:1" s="18" customFormat="1">
      <c r="A4558" s="20"/>
    </row>
    <row r="4559" spans="1:1" s="18" customFormat="1">
      <c r="A4559" s="20"/>
    </row>
    <row r="4560" spans="1:1" s="18" customFormat="1">
      <c r="A4560" s="20"/>
    </row>
    <row r="4561" spans="1:1" s="18" customFormat="1">
      <c r="A4561" s="20"/>
    </row>
    <row r="4562" spans="1:1" s="18" customFormat="1">
      <c r="A4562" s="20"/>
    </row>
    <row r="4563" spans="1:1" s="18" customFormat="1">
      <c r="A4563" s="20"/>
    </row>
    <row r="4564" spans="1:1" s="18" customFormat="1">
      <c r="A4564" s="20"/>
    </row>
    <row r="4565" spans="1:1" s="18" customFormat="1">
      <c r="A4565" s="20"/>
    </row>
    <row r="4566" spans="1:1" s="18" customFormat="1">
      <c r="A4566" s="20"/>
    </row>
    <row r="4567" spans="1:1" s="18" customFormat="1">
      <c r="A4567" s="20"/>
    </row>
    <row r="4568" spans="1:1" s="18" customFormat="1">
      <c r="A4568" s="20"/>
    </row>
    <row r="4569" spans="1:1" s="18" customFormat="1">
      <c r="A4569" s="20"/>
    </row>
    <row r="4570" spans="1:1" s="18" customFormat="1">
      <c r="A4570" s="20"/>
    </row>
    <row r="4571" spans="1:1" s="18" customFormat="1">
      <c r="A4571" s="20"/>
    </row>
    <row r="4572" spans="1:1" s="18" customFormat="1">
      <c r="A4572" s="20"/>
    </row>
    <row r="4573" spans="1:1" s="18" customFormat="1">
      <c r="A4573" s="20"/>
    </row>
    <row r="4574" spans="1:1" s="18" customFormat="1">
      <c r="A4574" s="20"/>
    </row>
    <row r="4575" spans="1:1" s="18" customFormat="1">
      <c r="A4575" s="20"/>
    </row>
    <row r="4576" spans="1:1" s="18" customFormat="1">
      <c r="A4576" s="20"/>
    </row>
    <row r="4577" spans="1:1" s="18" customFormat="1">
      <c r="A4577" s="20"/>
    </row>
    <row r="4578" spans="1:1" s="18" customFormat="1">
      <c r="A4578" s="20"/>
    </row>
    <row r="4579" spans="1:1" s="18" customFormat="1">
      <c r="A4579" s="20"/>
    </row>
    <row r="4580" spans="1:1" s="18" customFormat="1">
      <c r="A4580" s="20"/>
    </row>
    <row r="4581" spans="1:1" s="18" customFormat="1">
      <c r="A4581" s="20"/>
    </row>
    <row r="4582" spans="1:1" s="18" customFormat="1">
      <c r="A4582" s="20"/>
    </row>
    <row r="4583" spans="1:1" s="18" customFormat="1">
      <c r="A4583" s="20"/>
    </row>
    <row r="4584" spans="1:1" s="18" customFormat="1">
      <c r="A4584" s="20"/>
    </row>
    <row r="4585" spans="1:1" s="18" customFormat="1">
      <c r="A4585" s="20"/>
    </row>
    <row r="4586" spans="1:1" s="18" customFormat="1">
      <c r="A4586" s="20"/>
    </row>
    <row r="4587" spans="1:1" s="18" customFormat="1">
      <c r="A4587" s="20"/>
    </row>
    <row r="4588" spans="1:1" s="18" customFormat="1">
      <c r="A4588" s="20"/>
    </row>
    <row r="4589" spans="1:1" s="18" customFormat="1">
      <c r="A4589" s="20"/>
    </row>
    <row r="4590" spans="1:1" s="18" customFormat="1">
      <c r="A4590" s="20"/>
    </row>
    <row r="4591" spans="1:1" s="18" customFormat="1">
      <c r="A4591" s="20"/>
    </row>
    <row r="4592" spans="1:1" s="18" customFormat="1">
      <c r="A4592" s="20"/>
    </row>
    <row r="4593" spans="1:1" s="18" customFormat="1">
      <c r="A4593" s="20"/>
    </row>
    <row r="4594" spans="1:1" s="18" customFormat="1">
      <c r="A4594" s="20"/>
    </row>
    <row r="4595" spans="1:1" s="18" customFormat="1">
      <c r="A4595" s="20"/>
    </row>
    <row r="4596" spans="1:1" s="18" customFormat="1">
      <c r="A4596" s="20"/>
    </row>
    <row r="4597" spans="1:1" s="18" customFormat="1">
      <c r="A4597" s="20"/>
    </row>
    <row r="4598" spans="1:1" s="18" customFormat="1">
      <c r="A4598" s="20"/>
    </row>
    <row r="4599" spans="1:1" s="18" customFormat="1">
      <c r="A4599" s="20"/>
    </row>
    <row r="4600" spans="1:1" s="18" customFormat="1">
      <c r="A4600" s="20"/>
    </row>
    <row r="4601" spans="1:1" s="18" customFormat="1">
      <c r="A4601" s="20"/>
    </row>
    <row r="4602" spans="1:1" s="18" customFormat="1">
      <c r="A4602" s="20"/>
    </row>
    <row r="4603" spans="1:1" s="18" customFormat="1">
      <c r="A4603" s="20"/>
    </row>
    <row r="4604" spans="1:1" s="18" customFormat="1">
      <c r="A4604" s="20"/>
    </row>
    <row r="4605" spans="1:1" s="18" customFormat="1">
      <c r="A4605" s="20"/>
    </row>
    <row r="4606" spans="1:1" s="18" customFormat="1">
      <c r="A4606" s="20"/>
    </row>
    <row r="4607" spans="1:1" s="18" customFormat="1">
      <c r="A4607" s="20"/>
    </row>
    <row r="4608" spans="1:1" s="18" customFormat="1">
      <c r="A4608" s="20"/>
    </row>
    <row r="4609" spans="1:1" s="18" customFormat="1">
      <c r="A4609" s="20"/>
    </row>
    <row r="4610" spans="1:1" s="18" customFormat="1">
      <c r="A4610" s="20"/>
    </row>
    <row r="4611" spans="1:1" s="18" customFormat="1">
      <c r="A4611" s="20"/>
    </row>
    <row r="4612" spans="1:1" s="18" customFormat="1">
      <c r="A4612" s="20"/>
    </row>
    <row r="4613" spans="1:1" s="18" customFormat="1">
      <c r="A4613" s="20"/>
    </row>
    <row r="4614" spans="1:1" s="18" customFormat="1">
      <c r="A4614" s="20"/>
    </row>
    <row r="4615" spans="1:1" s="18" customFormat="1">
      <c r="A4615" s="20"/>
    </row>
    <row r="4616" spans="1:1" s="18" customFormat="1">
      <c r="A4616" s="20"/>
    </row>
    <row r="4617" spans="1:1" s="18" customFormat="1">
      <c r="A4617" s="20"/>
    </row>
    <row r="4618" spans="1:1" s="18" customFormat="1">
      <c r="A4618" s="20"/>
    </row>
    <row r="4619" spans="1:1" s="18" customFormat="1">
      <c r="A4619" s="20"/>
    </row>
    <row r="4620" spans="1:1" s="18" customFormat="1">
      <c r="A4620" s="20"/>
    </row>
    <row r="4621" spans="1:1" s="18" customFormat="1">
      <c r="A4621" s="20"/>
    </row>
    <row r="4622" spans="1:1" s="18" customFormat="1">
      <c r="A4622" s="20"/>
    </row>
    <row r="4623" spans="1:1" s="18" customFormat="1">
      <c r="A4623" s="20"/>
    </row>
    <row r="4624" spans="1:1" s="18" customFormat="1">
      <c r="A4624" s="20"/>
    </row>
    <row r="4625" spans="1:1" s="18" customFormat="1">
      <c r="A4625" s="20"/>
    </row>
    <row r="4626" spans="1:1" s="18" customFormat="1">
      <c r="A4626" s="20"/>
    </row>
    <row r="4627" spans="1:1" s="18" customFormat="1">
      <c r="A4627" s="20"/>
    </row>
    <row r="4628" spans="1:1" s="18" customFormat="1">
      <c r="A4628" s="20"/>
    </row>
    <row r="4629" spans="1:1" s="18" customFormat="1">
      <c r="A4629" s="20"/>
    </row>
    <row r="4630" spans="1:1" s="18" customFormat="1">
      <c r="A4630" s="20"/>
    </row>
    <row r="4631" spans="1:1" s="18" customFormat="1">
      <c r="A4631" s="20"/>
    </row>
    <row r="4632" spans="1:1" s="18" customFormat="1">
      <c r="A4632" s="20"/>
    </row>
    <row r="4633" spans="1:1" s="18" customFormat="1">
      <c r="A4633" s="20"/>
    </row>
    <row r="4634" spans="1:1" s="18" customFormat="1">
      <c r="A4634" s="20"/>
    </row>
    <row r="4635" spans="1:1" s="18" customFormat="1">
      <c r="A4635" s="20"/>
    </row>
    <row r="4636" spans="1:1" s="18" customFormat="1">
      <c r="A4636" s="20"/>
    </row>
    <row r="4637" spans="1:1" s="18" customFormat="1">
      <c r="A4637" s="20"/>
    </row>
    <row r="4638" spans="1:1" s="18" customFormat="1">
      <c r="A4638" s="20"/>
    </row>
    <row r="4639" spans="1:1" s="18" customFormat="1">
      <c r="A4639" s="20"/>
    </row>
    <row r="4640" spans="1:1" s="18" customFormat="1">
      <c r="A4640" s="20"/>
    </row>
    <row r="4641" spans="1:1" s="18" customFormat="1">
      <c r="A4641" s="20"/>
    </row>
    <row r="4642" spans="1:1" s="18" customFormat="1">
      <c r="A4642" s="20"/>
    </row>
    <row r="4643" spans="1:1" s="18" customFormat="1">
      <c r="A4643" s="20"/>
    </row>
    <row r="4644" spans="1:1" s="18" customFormat="1">
      <c r="A4644" s="20"/>
    </row>
    <row r="4645" spans="1:1" s="18" customFormat="1">
      <c r="A4645" s="20"/>
    </row>
    <row r="4646" spans="1:1" s="18" customFormat="1">
      <c r="A4646" s="20"/>
    </row>
    <row r="4647" spans="1:1" s="18" customFormat="1">
      <c r="A4647" s="20"/>
    </row>
    <row r="4648" spans="1:1" s="18" customFormat="1">
      <c r="A4648" s="20"/>
    </row>
    <row r="4649" spans="1:1" s="18" customFormat="1">
      <c r="A4649" s="20"/>
    </row>
    <row r="4650" spans="1:1" s="18" customFormat="1">
      <c r="A4650" s="20"/>
    </row>
    <row r="4651" spans="1:1" s="18" customFormat="1">
      <c r="A4651" s="20"/>
    </row>
    <row r="4652" spans="1:1" s="18" customFormat="1">
      <c r="A4652" s="20"/>
    </row>
    <row r="4653" spans="1:1" s="18" customFormat="1">
      <c r="A4653" s="20"/>
    </row>
    <row r="4654" spans="1:1" s="18" customFormat="1">
      <c r="A4654" s="20"/>
    </row>
    <row r="4655" spans="1:1" s="18" customFormat="1">
      <c r="A4655" s="20"/>
    </row>
    <row r="4656" spans="1:1" s="18" customFormat="1">
      <c r="A4656" s="20"/>
    </row>
    <row r="4657" spans="1:1" s="18" customFormat="1">
      <c r="A4657" s="20"/>
    </row>
    <row r="4658" spans="1:1" s="18" customFormat="1">
      <c r="A4658" s="20"/>
    </row>
    <row r="4659" spans="1:1" s="18" customFormat="1">
      <c r="A4659" s="20"/>
    </row>
    <row r="4660" spans="1:1" s="18" customFormat="1">
      <c r="A4660" s="20"/>
    </row>
    <row r="4661" spans="1:1" s="18" customFormat="1">
      <c r="A4661" s="20"/>
    </row>
    <row r="4662" spans="1:1" s="18" customFormat="1">
      <c r="A4662" s="20"/>
    </row>
    <row r="4663" spans="1:1" s="18" customFormat="1">
      <c r="A4663" s="20"/>
    </row>
    <row r="4664" spans="1:1" s="18" customFormat="1">
      <c r="A4664" s="20"/>
    </row>
    <row r="4665" spans="1:1" s="18" customFormat="1">
      <c r="A4665" s="20"/>
    </row>
    <row r="4666" spans="1:1" s="18" customFormat="1">
      <c r="A4666" s="20"/>
    </row>
    <row r="4667" spans="1:1" s="18" customFormat="1">
      <c r="A4667" s="20"/>
    </row>
    <row r="4668" spans="1:1" s="18" customFormat="1">
      <c r="A4668" s="20"/>
    </row>
    <row r="4669" spans="1:1" s="18" customFormat="1">
      <c r="A4669" s="20"/>
    </row>
    <row r="4670" spans="1:1" s="18" customFormat="1">
      <c r="A4670" s="20"/>
    </row>
    <row r="4671" spans="1:1" s="18" customFormat="1">
      <c r="A4671" s="20"/>
    </row>
    <row r="4672" spans="1:1" s="18" customFormat="1">
      <c r="A4672" s="20"/>
    </row>
    <row r="4673" spans="1:1" s="18" customFormat="1">
      <c r="A4673" s="20"/>
    </row>
    <row r="4674" spans="1:1" s="18" customFormat="1">
      <c r="A4674" s="20"/>
    </row>
    <row r="4675" spans="1:1" s="18" customFormat="1">
      <c r="A4675" s="20"/>
    </row>
    <row r="4676" spans="1:1" s="18" customFormat="1">
      <c r="A4676" s="20"/>
    </row>
    <row r="4677" spans="1:1" s="18" customFormat="1">
      <c r="A4677" s="20"/>
    </row>
    <row r="4678" spans="1:1" s="18" customFormat="1">
      <c r="A4678" s="20"/>
    </row>
    <row r="4679" spans="1:1" s="18" customFormat="1">
      <c r="A4679" s="20"/>
    </row>
    <row r="4680" spans="1:1" s="18" customFormat="1">
      <c r="A4680" s="20"/>
    </row>
    <row r="4681" spans="1:1" s="18" customFormat="1">
      <c r="A4681" s="20"/>
    </row>
    <row r="4682" spans="1:1" s="18" customFormat="1">
      <c r="A4682" s="20"/>
    </row>
    <row r="4683" spans="1:1" s="18" customFormat="1">
      <c r="A4683" s="20"/>
    </row>
    <row r="4684" spans="1:1" s="18" customFormat="1">
      <c r="A4684" s="20"/>
    </row>
    <row r="4685" spans="1:1" s="18" customFormat="1">
      <c r="A4685" s="20"/>
    </row>
    <row r="4686" spans="1:1" s="18" customFormat="1">
      <c r="A4686" s="20"/>
    </row>
    <row r="4687" spans="1:1" s="18" customFormat="1">
      <c r="A4687" s="20"/>
    </row>
    <row r="4688" spans="1:1" s="18" customFormat="1">
      <c r="A4688" s="20"/>
    </row>
    <row r="4689" spans="1:1" s="18" customFormat="1">
      <c r="A4689" s="20"/>
    </row>
    <row r="4690" spans="1:1" s="18" customFormat="1">
      <c r="A4690" s="20"/>
    </row>
    <row r="4691" spans="1:1" s="18" customFormat="1">
      <c r="A4691" s="20"/>
    </row>
    <row r="10356" spans="1:1" s="19" customFormat="1">
      <c r="A10356" s="20"/>
    </row>
    <row r="10357" spans="1:1" s="19" customFormat="1">
      <c r="A10357" s="20"/>
    </row>
    <row r="10358" spans="1:1" s="19" customFormat="1">
      <c r="A10358" s="20"/>
    </row>
    <row r="10359" spans="1:1" s="19" customFormat="1">
      <c r="A10359" s="20"/>
    </row>
    <row r="10360" spans="1:1" s="19" customFormat="1">
      <c r="A10360" s="20"/>
    </row>
    <row r="10361" spans="1:1" s="19" customFormat="1">
      <c r="A10361" s="20"/>
    </row>
    <row r="10362" spans="1:1" s="19" customFormat="1">
      <c r="A10362" s="20"/>
    </row>
    <row r="10363" spans="1:1" s="19" customFormat="1">
      <c r="A10363" s="20"/>
    </row>
    <row r="10364" spans="1:1" s="19" customFormat="1">
      <c r="A10364" s="20"/>
    </row>
    <row r="10365" spans="1:1" s="19" customFormat="1">
      <c r="A10365" s="20"/>
    </row>
    <row r="10366" spans="1:1" s="19" customFormat="1">
      <c r="A10366" s="20"/>
    </row>
    <row r="10367" spans="1:1" s="19" customFormat="1">
      <c r="A10367" s="20"/>
    </row>
    <row r="10368" spans="1:1" s="19" customFormat="1">
      <c r="A10368" s="20"/>
    </row>
    <row r="10369" spans="1:1" s="19" customFormat="1">
      <c r="A10369" s="20"/>
    </row>
    <row r="10370" spans="1:1" s="19" customFormat="1">
      <c r="A10370" s="20"/>
    </row>
    <row r="10371" spans="1:1" s="19" customFormat="1">
      <c r="A10371" s="20"/>
    </row>
    <row r="10372" spans="1:1" s="19" customFormat="1">
      <c r="A10372" s="20"/>
    </row>
    <row r="10373" spans="1:1" s="19" customFormat="1">
      <c r="A10373" s="20"/>
    </row>
    <row r="10374" spans="1:1" s="19" customFormat="1">
      <c r="A10374" s="20"/>
    </row>
    <row r="10375" spans="1:1" s="19" customFormat="1">
      <c r="A10375" s="20"/>
    </row>
    <row r="10376" spans="1:1" s="19" customFormat="1">
      <c r="A10376" s="20"/>
    </row>
    <row r="10377" spans="1:1" s="19" customFormat="1">
      <c r="A10377" s="20"/>
    </row>
    <row r="10378" spans="1:1" s="19" customFormat="1">
      <c r="A10378" s="20"/>
    </row>
    <row r="10379" spans="1:1" s="19" customFormat="1">
      <c r="A10379" s="20"/>
    </row>
    <row r="10380" spans="1:1" s="19" customFormat="1">
      <c r="A10380" s="20"/>
    </row>
    <row r="10381" spans="1:1" s="19" customFormat="1">
      <c r="A10381" s="20"/>
    </row>
    <row r="10382" spans="1:1" s="19" customFormat="1">
      <c r="A10382" s="20"/>
    </row>
    <row r="10383" spans="1:1" s="19" customFormat="1">
      <c r="A10383" s="20"/>
    </row>
    <row r="10384" spans="1:1" s="19" customFormat="1">
      <c r="A10384" s="20"/>
    </row>
    <row r="10385" spans="1:1" s="19" customFormat="1">
      <c r="A10385" s="20"/>
    </row>
    <row r="10386" spans="1:1" s="19" customFormat="1">
      <c r="A10386" s="20"/>
    </row>
    <row r="10387" spans="1:1" s="19" customFormat="1">
      <c r="A10387" s="20"/>
    </row>
    <row r="10388" spans="1:1" s="19" customFormat="1">
      <c r="A10388" s="20"/>
    </row>
    <row r="10389" spans="1:1" s="19" customFormat="1">
      <c r="A10389" s="20"/>
    </row>
    <row r="10390" spans="1:1" s="19" customFormat="1">
      <c r="A10390" s="20"/>
    </row>
    <row r="10391" spans="1:1" s="19" customFormat="1">
      <c r="A10391" s="20"/>
    </row>
    <row r="10392" spans="1:1" s="19" customFormat="1">
      <c r="A10392" s="20"/>
    </row>
    <row r="10393" spans="1:1" s="19" customFormat="1">
      <c r="A10393" s="20"/>
    </row>
    <row r="10394" spans="1:1" s="19" customFormat="1">
      <c r="A10394" s="20"/>
    </row>
    <row r="10395" spans="1:1" s="19" customFormat="1">
      <c r="A10395" s="20"/>
    </row>
    <row r="10396" spans="1:1" s="19" customFormat="1">
      <c r="A10396" s="20"/>
    </row>
    <row r="10397" spans="1:1" s="19" customFormat="1">
      <c r="A10397" s="20"/>
    </row>
    <row r="10398" spans="1:1" s="19" customFormat="1">
      <c r="A10398" s="20"/>
    </row>
    <row r="10399" spans="1:1" s="19" customFormat="1">
      <c r="A10399" s="20"/>
    </row>
    <row r="10400" spans="1:1" s="19" customFormat="1">
      <c r="A10400" s="20"/>
    </row>
    <row r="10401" spans="1:1" s="19" customFormat="1">
      <c r="A10401" s="20"/>
    </row>
    <row r="10402" spans="1:1" s="19" customFormat="1">
      <c r="A10402" s="20"/>
    </row>
    <row r="10403" spans="1:1" s="19" customFormat="1">
      <c r="A10403" s="20"/>
    </row>
    <row r="10404" spans="1:1" s="19" customFormat="1">
      <c r="A10404" s="20"/>
    </row>
    <row r="10405" spans="1:1" s="19" customFormat="1">
      <c r="A10405" s="20"/>
    </row>
    <row r="10406" spans="1:1" s="19" customFormat="1">
      <c r="A10406" s="20"/>
    </row>
    <row r="10407" spans="1:1" s="19" customFormat="1">
      <c r="A10407" s="20"/>
    </row>
    <row r="10408" spans="1:1" s="19" customFormat="1">
      <c r="A10408" s="20"/>
    </row>
    <row r="10409" spans="1:1" s="19" customFormat="1">
      <c r="A10409" s="20"/>
    </row>
    <row r="10410" spans="1:1" s="19" customFormat="1">
      <c r="A10410" s="20"/>
    </row>
    <row r="10411" spans="1:1" s="19" customFormat="1">
      <c r="A10411" s="20"/>
    </row>
    <row r="10412" spans="1:1" s="19" customFormat="1">
      <c r="A10412" s="20"/>
    </row>
    <row r="10413" spans="1:1" s="19" customFormat="1">
      <c r="A10413" s="20"/>
    </row>
    <row r="10414" spans="1:1" s="19" customFormat="1">
      <c r="A10414" s="20"/>
    </row>
    <row r="10415" spans="1:1" s="19" customFormat="1">
      <c r="A10415" s="20"/>
    </row>
    <row r="10416" spans="1:1" s="19" customFormat="1">
      <c r="A10416" s="20"/>
    </row>
    <row r="10417" spans="1:1" s="19" customFormat="1">
      <c r="A10417" s="20"/>
    </row>
    <row r="10418" spans="1:1" s="19" customFormat="1">
      <c r="A10418" s="20"/>
    </row>
    <row r="10419" spans="1:1" s="19" customFormat="1">
      <c r="A10419" s="20"/>
    </row>
    <row r="10420" spans="1:1" s="19" customFormat="1">
      <c r="A10420" s="20"/>
    </row>
    <row r="10421" spans="1:1" s="19" customFormat="1">
      <c r="A10421" s="20"/>
    </row>
    <row r="10422" spans="1:1" s="19" customFormat="1">
      <c r="A10422" s="20"/>
    </row>
    <row r="10423" spans="1:1" s="19" customFormat="1">
      <c r="A10423" s="20"/>
    </row>
    <row r="10424" spans="1:1" s="19" customFormat="1">
      <c r="A10424" s="20"/>
    </row>
    <row r="10425" spans="1:1" s="19" customFormat="1">
      <c r="A10425" s="20"/>
    </row>
    <row r="10426" spans="1:1" s="19" customFormat="1">
      <c r="A10426" s="20"/>
    </row>
    <row r="10427" spans="1:1" s="19" customFormat="1">
      <c r="A10427" s="20"/>
    </row>
    <row r="10428" spans="1:1" s="19" customFormat="1">
      <c r="A10428" s="20"/>
    </row>
    <row r="10429" spans="1:1" s="19" customFormat="1">
      <c r="A10429" s="20"/>
    </row>
    <row r="10430" spans="1:1" s="19" customFormat="1">
      <c r="A10430" s="20"/>
    </row>
    <row r="10431" spans="1:1" s="19" customFormat="1">
      <c r="A10431" s="20"/>
    </row>
    <row r="10432" spans="1:1" s="19" customFormat="1">
      <c r="A10432" s="20"/>
    </row>
    <row r="10433" spans="1:1" s="19" customFormat="1">
      <c r="A10433" s="20"/>
    </row>
    <row r="10434" spans="1:1" s="19" customFormat="1">
      <c r="A10434" s="20"/>
    </row>
    <row r="10435" spans="1:1" s="19" customFormat="1">
      <c r="A10435" s="20"/>
    </row>
    <row r="10436" spans="1:1" s="19" customFormat="1">
      <c r="A10436" s="20"/>
    </row>
    <row r="10437" spans="1:1" s="19" customFormat="1">
      <c r="A10437" s="20"/>
    </row>
    <row r="10438" spans="1:1" s="19" customFormat="1">
      <c r="A10438" s="20"/>
    </row>
    <row r="10439" spans="1:1" s="19" customFormat="1">
      <c r="A10439" s="20"/>
    </row>
    <row r="10440" spans="1:1" s="19" customFormat="1">
      <c r="A10440" s="20"/>
    </row>
    <row r="10441" spans="1:1" s="19" customFormat="1">
      <c r="A10441" s="20"/>
    </row>
    <row r="10442" spans="1:1" s="19" customFormat="1">
      <c r="A10442" s="20"/>
    </row>
    <row r="10443" spans="1:1" s="19" customFormat="1">
      <c r="A10443" s="20"/>
    </row>
    <row r="10444" spans="1:1" s="19" customFormat="1">
      <c r="A10444" s="20"/>
    </row>
    <row r="10445" spans="1:1" s="19" customFormat="1">
      <c r="A10445" s="20"/>
    </row>
    <row r="10446" spans="1:1" s="19" customFormat="1">
      <c r="A10446" s="20"/>
    </row>
    <row r="10447" spans="1:1" s="19" customFormat="1">
      <c r="A10447" s="20"/>
    </row>
    <row r="10448" spans="1:1" s="19" customFormat="1">
      <c r="A10448" s="20"/>
    </row>
    <row r="10449" spans="1:1" s="19" customFormat="1">
      <c r="A10449" s="20"/>
    </row>
    <row r="10450" spans="1:1" s="19" customFormat="1">
      <c r="A10450" s="20"/>
    </row>
    <row r="10451" spans="1:1" s="19" customFormat="1">
      <c r="A10451" s="20"/>
    </row>
    <row r="10452" spans="1:1" s="19" customFormat="1">
      <c r="A10452" s="20"/>
    </row>
    <row r="10453" spans="1:1" s="19" customFormat="1">
      <c r="A10453" s="20"/>
    </row>
    <row r="10454" spans="1:1" s="19" customFormat="1">
      <c r="A10454" s="20"/>
    </row>
    <row r="10455" spans="1:1" s="19" customFormat="1">
      <c r="A10455" s="20"/>
    </row>
    <row r="10456" spans="1:1" s="19" customFormat="1">
      <c r="A10456" s="20"/>
    </row>
    <row r="10457" spans="1:1" s="19" customFormat="1">
      <c r="A10457" s="20"/>
    </row>
    <row r="10458" spans="1:1" s="19" customFormat="1">
      <c r="A10458" s="20"/>
    </row>
    <row r="10459" spans="1:1" s="19" customFormat="1">
      <c r="A10459" s="20"/>
    </row>
    <row r="10460" spans="1:1" s="19" customFormat="1">
      <c r="A10460" s="20"/>
    </row>
    <row r="10461" spans="1:1" s="19" customFormat="1">
      <c r="A10461" s="20"/>
    </row>
    <row r="10462" spans="1:1" s="19" customFormat="1">
      <c r="A10462" s="20"/>
    </row>
    <row r="10463" spans="1:1" s="19" customFormat="1">
      <c r="A10463" s="20"/>
    </row>
    <row r="10464" spans="1:1" s="19" customFormat="1">
      <c r="A10464" s="20"/>
    </row>
    <row r="10465" spans="1:1" s="19" customFormat="1">
      <c r="A10465" s="20"/>
    </row>
    <row r="10466" spans="1:1" s="19" customFormat="1">
      <c r="A10466" s="20"/>
    </row>
    <row r="10467" spans="1:1" s="19" customFormat="1">
      <c r="A10467" s="20"/>
    </row>
    <row r="10468" spans="1:1" s="19" customFormat="1">
      <c r="A10468" s="20"/>
    </row>
    <row r="10469" spans="1:1" s="19" customFormat="1">
      <c r="A10469" s="20"/>
    </row>
    <row r="10470" spans="1:1" s="19" customFormat="1">
      <c r="A10470" s="20"/>
    </row>
    <row r="10471" spans="1:1" s="19" customFormat="1">
      <c r="A10471" s="20"/>
    </row>
    <row r="10472" spans="1:1" s="19" customFormat="1">
      <c r="A10472" s="20"/>
    </row>
    <row r="10473" spans="1:1" s="19" customFormat="1">
      <c r="A10473" s="20"/>
    </row>
    <row r="10474" spans="1:1" s="19" customFormat="1">
      <c r="A10474" s="20"/>
    </row>
    <row r="10475" spans="1:1" s="19" customFormat="1">
      <c r="A10475" s="20"/>
    </row>
    <row r="10476" spans="1:1" s="19" customFormat="1">
      <c r="A10476" s="20"/>
    </row>
    <row r="10477" spans="1:1" s="19" customFormat="1">
      <c r="A10477" s="20"/>
    </row>
    <row r="10478" spans="1:1" s="19" customFormat="1">
      <c r="A10478" s="20"/>
    </row>
    <row r="10479" spans="1:1" s="19" customFormat="1">
      <c r="A10479" s="20"/>
    </row>
    <row r="10480" spans="1:1" s="19" customFormat="1">
      <c r="A10480" s="20"/>
    </row>
    <row r="10481" spans="1:1" s="19" customFormat="1">
      <c r="A10481" s="20"/>
    </row>
    <row r="10482" spans="1:1" s="19" customFormat="1">
      <c r="A10482" s="20"/>
    </row>
    <row r="10483" spans="1:1" s="19" customFormat="1">
      <c r="A10483" s="20"/>
    </row>
    <row r="10484" spans="1:1" s="19" customFormat="1">
      <c r="A10484" s="20"/>
    </row>
    <row r="10485" spans="1:1" s="19" customFormat="1">
      <c r="A10485" s="20"/>
    </row>
    <row r="10486" spans="1:1" s="19" customFormat="1">
      <c r="A10486" s="20"/>
    </row>
    <row r="10487" spans="1:1" s="19" customFormat="1">
      <c r="A10487" s="20"/>
    </row>
    <row r="10488" spans="1:1" s="19" customFormat="1">
      <c r="A10488" s="20"/>
    </row>
    <row r="10489" spans="1:1" s="19" customFormat="1">
      <c r="A10489" s="20"/>
    </row>
    <row r="10490" spans="1:1" s="19" customFormat="1">
      <c r="A10490" s="20"/>
    </row>
    <row r="10491" spans="1:1" s="19" customFormat="1">
      <c r="A10491" s="20"/>
    </row>
    <row r="10492" spans="1:1" s="19" customFormat="1">
      <c r="A10492" s="20"/>
    </row>
    <row r="10493" spans="1:1" s="19" customFormat="1">
      <c r="A10493" s="20"/>
    </row>
    <row r="10494" spans="1:1" s="19" customFormat="1">
      <c r="A10494" s="20"/>
    </row>
    <row r="10495" spans="1:1" s="19" customFormat="1">
      <c r="A10495" s="20"/>
    </row>
    <row r="10496" spans="1:1" s="19" customFormat="1">
      <c r="A10496" s="20"/>
    </row>
    <row r="10497" spans="1:1" s="19" customFormat="1">
      <c r="A10497" s="20"/>
    </row>
    <row r="10498" spans="1:1" s="19" customFormat="1">
      <c r="A10498" s="20"/>
    </row>
    <row r="10499" spans="1:1" s="19" customFormat="1">
      <c r="A10499" s="20"/>
    </row>
    <row r="10500" spans="1:1" s="19" customFormat="1">
      <c r="A10500" s="20"/>
    </row>
    <row r="10501" spans="1:1" s="19" customFormat="1">
      <c r="A10501" s="20"/>
    </row>
    <row r="10502" spans="1:1" s="19" customFormat="1">
      <c r="A10502" s="20"/>
    </row>
    <row r="10503" spans="1:1" s="19" customFormat="1">
      <c r="A10503" s="20"/>
    </row>
    <row r="10504" spans="1:1" s="19" customFormat="1">
      <c r="A10504" s="20"/>
    </row>
    <row r="10505" spans="1:1" s="19" customFormat="1">
      <c r="A10505" s="20"/>
    </row>
    <row r="10506" spans="1:1" s="19" customFormat="1">
      <c r="A10506" s="20"/>
    </row>
    <row r="10507" spans="1:1" s="19" customFormat="1">
      <c r="A10507" s="20"/>
    </row>
    <row r="10508" spans="1:1" s="19" customFormat="1">
      <c r="A10508" s="20"/>
    </row>
    <row r="10509" spans="1:1" s="19" customFormat="1">
      <c r="A10509" s="20"/>
    </row>
    <row r="10510" spans="1:1" s="19" customFormat="1">
      <c r="A10510" s="20"/>
    </row>
    <row r="10511" spans="1:1" s="19" customFormat="1">
      <c r="A10511" s="20"/>
    </row>
    <row r="10512" spans="1:1" s="19" customFormat="1">
      <c r="A10512" s="20"/>
    </row>
    <row r="10513" spans="1:1" s="19" customFormat="1">
      <c r="A10513" s="20"/>
    </row>
    <row r="10514" spans="1:1" s="19" customFormat="1">
      <c r="A10514" s="20"/>
    </row>
    <row r="10515" spans="1:1" s="19" customFormat="1">
      <c r="A10515" s="20"/>
    </row>
    <row r="10516" spans="1:1" s="19" customFormat="1">
      <c r="A10516" s="20"/>
    </row>
    <row r="10517" spans="1:1" s="19" customFormat="1">
      <c r="A10517" s="20"/>
    </row>
    <row r="10518" spans="1:1" s="19" customFormat="1">
      <c r="A10518" s="20"/>
    </row>
    <row r="10519" spans="1:1" s="19" customFormat="1">
      <c r="A10519" s="20"/>
    </row>
    <row r="10520" spans="1:1" s="19" customFormat="1">
      <c r="A10520" s="20"/>
    </row>
    <row r="10521" spans="1:1" s="19" customFormat="1">
      <c r="A10521" s="20"/>
    </row>
    <row r="10522" spans="1:1" s="19" customFormat="1">
      <c r="A10522" s="20"/>
    </row>
    <row r="10523" spans="1:1" s="19" customFormat="1">
      <c r="A10523" s="20"/>
    </row>
    <row r="10524" spans="1:1" s="19" customFormat="1">
      <c r="A10524" s="20"/>
    </row>
    <row r="10525" spans="1:1" s="19" customFormat="1">
      <c r="A10525" s="20"/>
    </row>
    <row r="10526" spans="1:1" s="19" customFormat="1">
      <c r="A10526" s="20"/>
    </row>
    <row r="10527" spans="1:1" s="19" customFormat="1">
      <c r="A10527" s="20"/>
    </row>
    <row r="10528" spans="1:1" s="19" customFormat="1">
      <c r="A10528" s="20"/>
    </row>
    <row r="10529" spans="1:1" s="19" customFormat="1">
      <c r="A10529" s="20"/>
    </row>
    <row r="10530" spans="1:1" s="19" customFormat="1">
      <c r="A10530" s="20"/>
    </row>
    <row r="10531" spans="1:1" s="19" customFormat="1">
      <c r="A10531" s="20"/>
    </row>
    <row r="10532" spans="1:1" s="19" customFormat="1">
      <c r="A10532" s="20"/>
    </row>
    <row r="10533" spans="1:1" s="19" customFormat="1">
      <c r="A10533" s="20"/>
    </row>
    <row r="10534" spans="1:1" s="19" customFormat="1">
      <c r="A10534" s="20"/>
    </row>
    <row r="10535" spans="1:1" s="19" customFormat="1">
      <c r="A10535" s="20"/>
    </row>
    <row r="10536" spans="1:1" s="19" customFormat="1">
      <c r="A10536" s="20"/>
    </row>
    <row r="10537" spans="1:1" s="19" customFormat="1">
      <c r="A10537" s="20"/>
    </row>
  </sheetData>
  <phoneticPr fontId="37" type="noConversion"/>
  <hyperlinks>
    <hyperlink ref="A1" location="封面!A1" display="返回封面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EEB"/>
  </sheetPr>
  <dimension ref="A1:Y162"/>
  <sheetViews>
    <sheetView workbookViewId="0">
      <selection activeCell="K25" sqref="K25"/>
    </sheetView>
  </sheetViews>
  <sheetFormatPr baseColWidth="10" defaultColWidth="10.5" defaultRowHeight="15"/>
  <cols>
    <col min="1" max="1" width="10.5" style="4"/>
    <col min="2" max="2" width="12.5" style="4" customWidth="1"/>
    <col min="3" max="3" width="21.1640625" style="4" customWidth="1"/>
    <col min="4" max="4" width="16.83203125" style="4" customWidth="1"/>
    <col min="5" max="6" width="10.5" style="4"/>
    <col min="7" max="7" width="16.6640625" style="4" customWidth="1"/>
    <col min="8" max="16384" width="10.5" style="4"/>
  </cols>
  <sheetData>
    <row r="1" spans="1: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s="1" customFormat="1" ht="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1" customFormat="1" ht="24">
      <c r="A3" s="6"/>
      <c r="B3" s="6"/>
      <c r="C3" s="6"/>
      <c r="D3" s="7" t="s">
        <v>330</v>
      </c>
      <c r="E3" s="6"/>
      <c r="F3" s="6"/>
      <c r="I3" s="6"/>
      <c r="J3" s="6"/>
      <c r="K3" s="15"/>
      <c r="M3" s="6"/>
      <c r="N3" s="15"/>
      <c r="O3" s="6"/>
      <c r="P3" s="6"/>
      <c r="Q3" s="16"/>
      <c r="R3" s="6"/>
      <c r="S3" s="6"/>
      <c r="T3" s="6"/>
      <c r="U3" s="6"/>
      <c r="V3" s="6"/>
      <c r="W3" s="6"/>
      <c r="X3" s="6"/>
      <c r="Y3" s="6"/>
    </row>
    <row r="4" spans="1:25" s="1" customFormat="1" ht="1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1" customFormat="1" ht="1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1" customFormat="1" ht="1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2" customFormat="1" ht="13"/>
    <row r="8" spans="1:25" s="1" customFormat="1" ht="19">
      <c r="A8" s="8"/>
      <c r="B8" s="9"/>
      <c r="C8" s="9"/>
      <c r="E8" s="301" t="s">
        <v>331</v>
      </c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s="1" customFormat="1" ht="21" customHeight="1">
      <c r="A9" s="8"/>
      <c r="C9" s="11" t="s">
        <v>332</v>
      </c>
      <c r="D9" s="9"/>
      <c r="E9" s="10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s="1" customFormat="1">
      <c r="A10" s="8"/>
      <c r="B10" s="12"/>
      <c r="C10" s="8"/>
      <c r="D10" s="8"/>
      <c r="E10" s="10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s="1" customFormat="1">
      <c r="A11" s="8"/>
      <c r="B11" s="12"/>
      <c r="C11" s="8"/>
      <c r="D11" s="8"/>
      <c r="E11" s="10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s="1" customFormat="1">
      <c r="A12" s="8"/>
      <c r="B12" s="12"/>
      <c r="C12" s="8"/>
      <c r="D12" s="8"/>
      <c r="E12" s="10"/>
      <c r="F12" s="8"/>
      <c r="G12" s="8"/>
      <c r="H12" s="8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s="1" customFormat="1">
      <c r="A13" s="8"/>
      <c r="B13" s="12"/>
      <c r="C13" s="8"/>
      <c r="D13" s="8"/>
      <c r="E13" s="10"/>
      <c r="F13" s="8"/>
      <c r="G13" s="8"/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s="1" customFormat="1">
      <c r="A14" s="8"/>
      <c r="B14" s="12"/>
      <c r="C14" s="8"/>
      <c r="D14" s="8"/>
      <c r="E14" s="10"/>
      <c r="F14" s="8"/>
      <c r="G14" s="8"/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s="1" customFormat="1">
      <c r="A15" s="8"/>
      <c r="B15" s="12"/>
      <c r="C15" s="8"/>
      <c r="D15" s="8"/>
      <c r="E15" s="10"/>
      <c r="F15" s="8"/>
      <c r="G15" s="8"/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s="1" customFormat="1">
      <c r="A16" s="8"/>
      <c r="B16" s="12"/>
      <c r="C16" s="8"/>
      <c r="D16" s="8"/>
      <c r="E16" s="10"/>
      <c r="F16" s="8"/>
      <c r="G16" s="8"/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s="1" customFormat="1">
      <c r="A17" s="8"/>
      <c r="B17" s="12"/>
      <c r="C17" s="8"/>
      <c r="D17" s="8"/>
      <c r="E17" s="10"/>
      <c r="F17" s="8"/>
      <c r="G17" s="8"/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s="1" customFormat="1">
      <c r="A18" s="8"/>
      <c r="B18" s="13"/>
      <c r="C18" s="8"/>
      <c r="D18" s="8"/>
      <c r="E18" s="10"/>
      <c r="F18" s="8"/>
      <c r="G18" s="8"/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s="1" customFormat="1">
      <c r="A19" s="8"/>
      <c r="B19" s="8"/>
      <c r="C19" s="8"/>
      <c r="D19" s="8"/>
      <c r="E19" s="10"/>
      <c r="F19" s="8"/>
      <c r="G19" s="8"/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s="1" customFormat="1">
      <c r="A20" s="8"/>
      <c r="B20" s="8"/>
      <c r="C20" s="8"/>
      <c r="D20" s="8"/>
      <c r="E20" s="10"/>
      <c r="F20" s="8"/>
      <c r="G20" s="8"/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s="1" customFormat="1">
      <c r="A21" s="8"/>
      <c r="B21" s="8"/>
      <c r="C21" s="8"/>
      <c r="D21" s="8"/>
      <c r="E21" s="10"/>
      <c r="F21" s="8"/>
      <c r="G21" s="8"/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s="1" customFormat="1">
      <c r="A22" s="8"/>
      <c r="B22" s="8"/>
      <c r="C22" s="8"/>
      <c r="D22" s="8"/>
      <c r="E22" s="10"/>
      <c r="F22" s="8"/>
      <c r="G22" s="8"/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s="1" customFormat="1">
      <c r="A23" s="8"/>
      <c r="B23" s="8"/>
      <c r="C23" s="8"/>
      <c r="D23" s="8"/>
      <c r="E23" s="10"/>
      <c r="F23" s="8"/>
      <c r="G23" s="8"/>
      <c r="H23" s="8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1" customFormat="1">
      <c r="A24" s="8"/>
      <c r="B24" s="8"/>
      <c r="C24" s="8"/>
      <c r="D24" s="8"/>
      <c r="E24" s="10"/>
      <c r="F24" s="8"/>
      <c r="G24" s="8"/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1" customFormat="1">
      <c r="A25" s="8"/>
      <c r="B25" s="8"/>
      <c r="C25" s="8"/>
      <c r="D25" s="8"/>
      <c r="E25" s="10"/>
      <c r="F25" s="8"/>
      <c r="G25" s="8"/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s="1" customFormat="1">
      <c r="A26" s="8"/>
      <c r="B26" s="8"/>
      <c r="C26" s="8"/>
      <c r="D26" s="8"/>
      <c r="E26" s="10"/>
      <c r="F26" s="8"/>
      <c r="G26" s="8"/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1" customFormat="1">
      <c r="A27" s="8"/>
      <c r="B27" s="8"/>
      <c r="C27" s="8"/>
      <c r="D27" s="8"/>
      <c r="E27" s="10"/>
      <c r="F27" s="8"/>
      <c r="G27" s="8"/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s="1" customFormat="1">
      <c r="A28" s="8"/>
      <c r="B28" s="8"/>
      <c r="C28" s="8"/>
      <c r="D28" s="8"/>
      <c r="E28" s="10"/>
      <c r="F28" s="8"/>
      <c r="G28" s="8"/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s="1" customFormat="1">
      <c r="A29" s="8"/>
      <c r="B29" s="8"/>
      <c r="C29" s="8"/>
      <c r="D29" s="8"/>
      <c r="E29" s="10"/>
      <c r="F29" s="8"/>
      <c r="G29" s="8"/>
      <c r="H29" s="8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s="1" customFormat="1">
      <c r="A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s="1" customFormat="1">
      <c r="A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s="1" customFormat="1">
      <c r="A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>
      <c r="A33" s="8"/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8"/>
      <c r="B34" s="8"/>
      <c r="C34" s="8"/>
      <c r="D34" s="8"/>
      <c r="E34" s="10"/>
      <c r="F34" s="8"/>
      <c r="G34" s="8"/>
      <c r="H34" s="8"/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8"/>
      <c r="B35" s="8"/>
      <c r="C35" s="8"/>
      <c r="D35" s="8"/>
      <c r="E35" s="10"/>
      <c r="F35" s="8"/>
      <c r="G35" s="8"/>
      <c r="H35" s="8"/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>
      <c r="A36" s="8"/>
      <c r="B36" s="8"/>
      <c r="C36" s="8"/>
      <c r="D36" s="8"/>
      <c r="E36" s="10"/>
      <c r="F36" s="8"/>
      <c r="G36" s="8"/>
      <c r="H36" s="8"/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3" customForma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s="3" customForma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</sheetData>
  <phoneticPr fontId="37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1-本周热点</vt:lpstr>
      <vt:lpstr>2-国内外市场一周表现</vt:lpstr>
      <vt:lpstr>3-基金市场表现</vt:lpstr>
      <vt:lpstr>4-基金产品发行情况</vt:lpstr>
      <vt:lpstr>5-投资建议</vt:lpstr>
      <vt:lpstr>6-美国ETF表现</vt:lpstr>
      <vt:lpstr>7-风险提示</vt:lpstr>
      <vt:lpstr>免责声明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Microsoft Office User</cp:lastModifiedBy>
  <dcterms:created xsi:type="dcterms:W3CDTF">2019-02-22T09:07:00Z</dcterms:created>
  <dcterms:modified xsi:type="dcterms:W3CDTF">2021-04-19T03:54:48Z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11c0bb1e</vt:lpwstr>
  </property>
  <property fmtid="{D5CDD505-2E9C-101B-9397-08002B2CF9AE}" pid="3" name="ICV">
    <vt:lpwstr>7C084476E7DE4325B74A9AE443F93A10</vt:lpwstr>
  </property>
  <property fmtid="{D5CDD505-2E9C-101B-9397-08002B2CF9AE}" pid="4" name="KSOProductBuildVer">
    <vt:lpwstr>2052-11.1.0.10356</vt:lpwstr>
  </property>
</Properties>
</file>